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chriswall/Desktop/Research and Teaching/github/Pyromania/data/GH.gases/raw and info/"/>
    </mc:Choice>
  </mc:AlternateContent>
  <xr:revisionPtr revIDLastSave="0" documentId="13_ncr:1_{2786ACB5-EF97-184C-865B-A65CACFF411F}" xr6:coauthVersionLast="47" xr6:coauthVersionMax="47" xr10:uidLastSave="{00000000-0000-0000-0000-000000000000}"/>
  <bookViews>
    <workbookView xWindow="2680" yWindow="1040" windowWidth="22040" windowHeight="12840" activeTab="5" xr2:uid="{00000000-000D-0000-FFFF-FFFF00000000}"/>
  </bookViews>
  <sheets>
    <sheet name="Pyro_GHG_AF_cleaned SLJ" sheetId="1" r:id="rId1"/>
    <sheet name="CH4" sheetId="6" r:id="rId2"/>
    <sheet name="CO2" sheetId="7" r:id="rId3"/>
    <sheet name="accounting for carb equil." sheetId="8" r:id="rId4"/>
    <sheet name="CO2 proof" sheetId="9" r:id="rId5"/>
    <sheet name="CH4 proof" sheetId="10" r:id="rId6"/>
    <sheet name="Description of Calculations"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 i="10" l="1"/>
  <c r="AD2" i="10"/>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2" i="10"/>
  <c r="AA2" i="10"/>
  <c r="AB2" i="10"/>
  <c r="Z2" i="10"/>
  <c r="Y3" i="10"/>
  <c r="Y4" i="10"/>
  <c r="Y5" i="10"/>
  <c r="Y6" i="10"/>
  <c r="Y7" i="10"/>
  <c r="Y8" i="10"/>
  <c r="Y9" i="10"/>
  <c r="Y10" i="10"/>
  <c r="Y11" i="10"/>
  <c r="Y12" i="10"/>
  <c r="Y13" i="10"/>
  <c r="Y14" i="10"/>
  <c r="Y15" i="10"/>
  <c r="Y16" i="10"/>
  <c r="Y17" i="10"/>
  <c r="Y18" i="10"/>
  <c r="Y19" i="10"/>
  <c r="Y20" i="10"/>
  <c r="Y21"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X3" i="10"/>
  <c r="X4" i="10"/>
  <c r="X5" i="10"/>
  <c r="X6" i="10"/>
  <c r="X7" i="10"/>
  <c r="X8" i="10"/>
  <c r="X9" i="10"/>
  <c r="X10" i="10"/>
  <c r="X11" i="10"/>
  <c r="X12" i="10"/>
  <c r="X13" i="10"/>
  <c r="X14" i="10"/>
  <c r="X15" i="10"/>
  <c r="X16" i="10"/>
  <c r="X17" i="10"/>
  <c r="X18" i="10"/>
  <c r="X19" i="10"/>
  <c r="X20" i="10"/>
  <c r="X21" i="10"/>
  <c r="X22" i="10"/>
  <c r="X23" i="10"/>
  <c r="X24" i="10"/>
  <c r="X25" i="10"/>
  <c r="X26" i="10"/>
  <c r="X27" i="10"/>
  <c r="X28" i="10"/>
  <c r="X29" i="10"/>
  <c r="X30" i="10"/>
  <c r="X31" i="10"/>
  <c r="X32" i="10"/>
  <c r="X33" i="10"/>
  <c r="X34" i="10"/>
  <c r="X35" i="10"/>
  <c r="X36" i="10"/>
  <c r="X37" i="10"/>
  <c r="X38" i="10"/>
  <c r="X39" i="10"/>
  <c r="X40" i="10"/>
  <c r="X41" i="10"/>
  <c r="X42" i="10"/>
  <c r="X43" i="10"/>
  <c r="X44" i="10"/>
  <c r="X45" i="10"/>
  <c r="X46" i="10"/>
  <c r="X47" i="10"/>
  <c r="X48" i="10"/>
  <c r="X49" i="10"/>
  <c r="X50" i="10"/>
  <c r="X51" i="10"/>
  <c r="X52" i="10"/>
  <c r="X53" i="10"/>
  <c r="X54" i="10"/>
  <c r="X55" i="10"/>
  <c r="X56" i="10"/>
  <c r="X57" i="10"/>
  <c r="X58" i="10"/>
  <c r="X59" i="10"/>
  <c r="X60" i="10"/>
  <c r="X61" i="10"/>
  <c r="X62" i="10"/>
  <c r="X63" i="10"/>
  <c r="X64" i="10"/>
  <c r="X65" i="10"/>
  <c r="X66" i="10"/>
  <c r="X67" i="10"/>
  <c r="X68" i="10"/>
  <c r="X69" i="10"/>
  <c r="X70" i="10"/>
  <c r="X71" i="10"/>
  <c r="X72" i="10"/>
  <c r="X73" i="10"/>
  <c r="X74" i="10"/>
  <c r="X75" i="10"/>
  <c r="X76" i="10"/>
  <c r="X77" i="10"/>
  <c r="X78" i="10"/>
  <c r="X79" i="10"/>
  <c r="X80" i="10"/>
  <c r="X81" i="10"/>
  <c r="X82" i="10"/>
  <c r="X83" i="10"/>
  <c r="X84" i="10"/>
  <c r="X85" i="10"/>
  <c r="X86" i="10"/>
  <c r="X87" i="10"/>
  <c r="X88" i="10"/>
  <c r="X89" i="10"/>
  <c r="X90" i="10"/>
  <c r="X91" i="10"/>
  <c r="X92" i="10"/>
  <c r="X93" i="10"/>
  <c r="X94" i="10"/>
  <c r="X95" i="10"/>
  <c r="X96" i="10"/>
  <c r="X97" i="10"/>
  <c r="X98" i="10"/>
  <c r="X99" i="10"/>
  <c r="X100" i="10"/>
  <c r="X101" i="10"/>
  <c r="X102" i="10"/>
  <c r="X103" i="10"/>
  <c r="X104" i="10"/>
  <c r="X105" i="10"/>
  <c r="X106" i="10"/>
  <c r="X107" i="10"/>
  <c r="X108" i="10"/>
  <c r="X109" i="10"/>
  <c r="X110" i="10"/>
  <c r="X111" i="10"/>
  <c r="X112" i="10"/>
  <c r="X113" i="10"/>
  <c r="X114" i="10"/>
  <c r="X115" i="10"/>
  <c r="X116" i="10"/>
  <c r="X117" i="10"/>
  <c r="X118" i="10"/>
  <c r="X119" i="10"/>
  <c r="X120" i="10"/>
  <c r="X121" i="10"/>
  <c r="X122" i="10"/>
  <c r="X123" i="10"/>
  <c r="X124" i="10"/>
  <c r="X125" i="10"/>
  <c r="X2" i="10"/>
  <c r="T2" i="10"/>
  <c r="W2" i="10"/>
  <c r="V2" i="10"/>
  <c r="V3" i="10"/>
  <c r="V4"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U3" i="10"/>
  <c r="U4" i="10"/>
  <c r="U5" i="10"/>
  <c r="U6" i="10"/>
  <c r="U7" i="10"/>
  <c r="U8" i="10"/>
  <c r="U9" i="10"/>
  <c r="U10" i="10"/>
  <c r="U11" i="10"/>
  <c r="U12" i="10"/>
  <c r="U13" i="10"/>
  <c r="U14" i="10"/>
  <c r="U15" i="10"/>
  <c r="U16" i="10"/>
  <c r="U17" i="10"/>
  <c r="U18" i="10"/>
  <c r="U19" i="10"/>
  <c r="U20" i="10"/>
  <c r="U21" i="10"/>
  <c r="U22" i="10"/>
  <c r="U23" i="10"/>
  <c r="U24" i="10"/>
  <c r="U25" i="10"/>
  <c r="U26" i="10"/>
  <c r="U27" i="10"/>
  <c r="U28" i="10"/>
  <c r="U29" i="10"/>
  <c r="U30" i="10"/>
  <c r="U31" i="10"/>
  <c r="U32" i="10"/>
  <c r="U33" i="10"/>
  <c r="U34" i="10"/>
  <c r="U35" i="10"/>
  <c r="U36" i="10"/>
  <c r="U37" i="10"/>
  <c r="U38" i="10"/>
  <c r="U39" i="10"/>
  <c r="U40" i="10"/>
  <c r="U41" i="10"/>
  <c r="U42" i="10"/>
  <c r="U43" i="10"/>
  <c r="U44" i="10"/>
  <c r="U45" i="10"/>
  <c r="U46" i="10"/>
  <c r="U47" i="10"/>
  <c r="U48" i="10"/>
  <c r="U49" i="10"/>
  <c r="U50" i="10"/>
  <c r="U51" i="10"/>
  <c r="U52" i="10"/>
  <c r="U53" i="10"/>
  <c r="U54" i="10"/>
  <c r="U55" i="10"/>
  <c r="U56" i="10"/>
  <c r="U57" i="10"/>
  <c r="U58" i="10"/>
  <c r="U59" i="10"/>
  <c r="U60" i="10"/>
  <c r="U61" i="10"/>
  <c r="U62" i="10"/>
  <c r="U63" i="10"/>
  <c r="U64" i="10"/>
  <c r="U65" i="10"/>
  <c r="U66" i="10"/>
  <c r="U67" i="10"/>
  <c r="U68" i="10"/>
  <c r="U69" i="10"/>
  <c r="U70" i="10"/>
  <c r="U71" i="10"/>
  <c r="U72" i="10"/>
  <c r="U73" i="10"/>
  <c r="U74" i="10"/>
  <c r="U75" i="10"/>
  <c r="U76" i="10"/>
  <c r="U77" i="10"/>
  <c r="U78" i="10"/>
  <c r="U79" i="10"/>
  <c r="U80" i="10"/>
  <c r="U81" i="10"/>
  <c r="U82" i="10"/>
  <c r="U83" i="10"/>
  <c r="U84" i="10"/>
  <c r="U85" i="10"/>
  <c r="U86" i="10"/>
  <c r="U87" i="10"/>
  <c r="U88" i="10"/>
  <c r="U89" i="10"/>
  <c r="U90" i="10"/>
  <c r="U91" i="10"/>
  <c r="U92" i="10"/>
  <c r="U93" i="10"/>
  <c r="U94" i="10"/>
  <c r="U95" i="10"/>
  <c r="U96" i="10"/>
  <c r="U97" i="10"/>
  <c r="U98" i="10"/>
  <c r="U99" i="10"/>
  <c r="U100" i="10"/>
  <c r="U101" i="10"/>
  <c r="U102" i="10"/>
  <c r="U103" i="10"/>
  <c r="U104" i="10"/>
  <c r="U105" i="10"/>
  <c r="U106" i="10"/>
  <c r="U107" i="10"/>
  <c r="U108" i="10"/>
  <c r="U109" i="10"/>
  <c r="U110" i="10"/>
  <c r="U111" i="10"/>
  <c r="U112" i="10"/>
  <c r="U113" i="10"/>
  <c r="U114" i="10"/>
  <c r="U115" i="10"/>
  <c r="U116" i="10"/>
  <c r="U117" i="10"/>
  <c r="U118" i="10"/>
  <c r="U119" i="10"/>
  <c r="U120" i="10"/>
  <c r="U121" i="10"/>
  <c r="U122" i="10"/>
  <c r="U123" i="10"/>
  <c r="U124" i="10"/>
  <c r="U125" i="10"/>
  <c r="U126" i="10"/>
  <c r="U127" i="10"/>
  <c r="U128" i="10"/>
  <c r="U2" i="10"/>
  <c r="T3" i="10"/>
  <c r="S3" i="10"/>
  <c r="S4" i="10"/>
  <c r="S5" i="10"/>
  <c r="S6" i="10"/>
  <c r="S7" i="10"/>
  <c r="S8" i="10"/>
  <c r="S9" i="10"/>
  <c r="S10" i="10"/>
  <c r="S11" i="10"/>
  <c r="S12" i="10"/>
  <c r="S13" i="10"/>
  <c r="S14" i="10"/>
  <c r="S15" i="10"/>
  <c r="S16" i="10"/>
  <c r="S17" i="10"/>
  <c r="S18" i="10"/>
  <c r="S19" i="10"/>
  <c r="S20" i="10"/>
  <c r="S21" i="10"/>
  <c r="S22" i="10"/>
  <c r="S23" i="10"/>
  <c r="S24" i="10"/>
  <c r="S25" i="10"/>
  <c r="S26" i="10"/>
  <c r="S27" i="10"/>
  <c r="S28" i="10"/>
  <c r="S29" i="10"/>
  <c r="S30" i="10"/>
  <c r="S31" i="10"/>
  <c r="S32" i="10"/>
  <c r="S33" i="10"/>
  <c r="S34" i="10"/>
  <c r="S35" i="10"/>
  <c r="S36" i="10"/>
  <c r="S37" i="10"/>
  <c r="S38" i="10"/>
  <c r="S39" i="10"/>
  <c r="S40" i="10"/>
  <c r="S41" i="10"/>
  <c r="S42" i="10"/>
  <c r="S43" i="10"/>
  <c r="S44" i="10"/>
  <c r="S45" i="10"/>
  <c r="S46" i="10"/>
  <c r="S47" i="10"/>
  <c r="S48" i="10"/>
  <c r="S49" i="10"/>
  <c r="S50" i="10"/>
  <c r="S51" i="10"/>
  <c r="S52" i="10"/>
  <c r="S53" i="10"/>
  <c r="S54" i="10"/>
  <c r="S55" i="10"/>
  <c r="S56" i="10"/>
  <c r="S57" i="10"/>
  <c r="S58" i="10"/>
  <c r="S59" i="10"/>
  <c r="S60" i="10"/>
  <c r="S61" i="10"/>
  <c r="S62" i="10"/>
  <c r="S63" i="10"/>
  <c r="S64" i="10"/>
  <c r="S65" i="10"/>
  <c r="S66" i="10"/>
  <c r="S67" i="10"/>
  <c r="S68" i="10"/>
  <c r="S69" i="10"/>
  <c r="S70" i="10"/>
  <c r="S71" i="10"/>
  <c r="S72" i="10"/>
  <c r="S73" i="10"/>
  <c r="S74" i="10"/>
  <c r="S75" i="10"/>
  <c r="S76" i="10"/>
  <c r="S77" i="10"/>
  <c r="S78" i="10"/>
  <c r="S79" i="10"/>
  <c r="S80" i="10"/>
  <c r="S81" i="10"/>
  <c r="S82" i="10"/>
  <c r="S83" i="10"/>
  <c r="S84" i="10"/>
  <c r="S85" i="10"/>
  <c r="S86" i="10"/>
  <c r="S87" i="10"/>
  <c r="S88" i="10"/>
  <c r="S89" i="10"/>
  <c r="S90" i="10"/>
  <c r="S91" i="10"/>
  <c r="S92" i="10"/>
  <c r="S93" i="10"/>
  <c r="S94" i="10"/>
  <c r="S95" i="10"/>
  <c r="S96" i="10"/>
  <c r="S97" i="10"/>
  <c r="S98" i="10"/>
  <c r="S99" i="10"/>
  <c r="S100" i="10"/>
  <c r="T100" i="10" s="1"/>
  <c r="S101" i="10"/>
  <c r="S102" i="10"/>
  <c r="S103" i="10"/>
  <c r="S104" i="10"/>
  <c r="T104" i="10" s="1"/>
  <c r="S105" i="10"/>
  <c r="S106" i="10"/>
  <c r="S107" i="10"/>
  <c r="S108" i="10"/>
  <c r="T108" i="10" s="1"/>
  <c r="S109" i="10"/>
  <c r="S110" i="10"/>
  <c r="S111" i="10"/>
  <c r="S112" i="10"/>
  <c r="S113" i="10"/>
  <c r="S114" i="10"/>
  <c r="S115" i="10"/>
  <c r="T115" i="10" s="1"/>
  <c r="S116" i="10"/>
  <c r="T116" i="10" s="1"/>
  <c r="S117" i="10"/>
  <c r="S118" i="10"/>
  <c r="S119" i="10"/>
  <c r="S120" i="10"/>
  <c r="S121" i="10"/>
  <c r="S122" i="10"/>
  <c r="T122" i="10" s="1"/>
  <c r="AH122" i="10" s="1"/>
  <c r="S123" i="10"/>
  <c r="T123" i="10" s="1"/>
  <c r="S124" i="10"/>
  <c r="T124" i="10" s="1"/>
  <c r="S125" i="10"/>
  <c r="S2" i="10"/>
  <c r="Z124" i="10"/>
  <c r="Z123" i="10"/>
  <c r="Z122" i="10"/>
  <c r="Z121" i="10"/>
  <c r="AH121" i="10"/>
  <c r="T121" i="10"/>
  <c r="Z120" i="10"/>
  <c r="T120" i="10"/>
  <c r="Z119" i="10"/>
  <c r="T119" i="10"/>
  <c r="Z118" i="10"/>
  <c r="T118" i="10"/>
  <c r="AH118" i="10" s="1"/>
  <c r="Z117" i="10"/>
  <c r="T117" i="10"/>
  <c r="AH117" i="10" s="1"/>
  <c r="Z116" i="10"/>
  <c r="Z115" i="10"/>
  <c r="Z114" i="10"/>
  <c r="AH114" i="10"/>
  <c r="T114" i="10"/>
  <c r="Z113" i="10"/>
  <c r="AH113" i="10"/>
  <c r="T113" i="10"/>
  <c r="Z112" i="10"/>
  <c r="T112" i="10"/>
  <c r="Z111" i="10"/>
  <c r="T111" i="10"/>
  <c r="Z110" i="10"/>
  <c r="T110" i="10"/>
  <c r="Z109" i="10"/>
  <c r="T109" i="10"/>
  <c r="AH109" i="10" s="1"/>
  <c r="Z108" i="10"/>
  <c r="Z107" i="10"/>
  <c r="T107" i="10"/>
  <c r="Z106" i="10"/>
  <c r="T106" i="10"/>
  <c r="Z105" i="10"/>
  <c r="T105" i="10"/>
  <c r="Z104" i="10"/>
  <c r="Z103" i="10"/>
  <c r="T103" i="10"/>
  <c r="Z102" i="10"/>
  <c r="T102" i="10"/>
  <c r="Z101" i="10"/>
  <c r="T101" i="10"/>
  <c r="Z100" i="10"/>
  <c r="Z99" i="10"/>
  <c r="T99" i="10"/>
  <c r="W99" i="10" s="1"/>
  <c r="AA99" i="10" s="1"/>
  <c r="AB99" i="10" s="1"/>
  <c r="Z98" i="10"/>
  <c r="T98" i="10"/>
  <c r="Z97" i="10"/>
  <c r="T97" i="10"/>
  <c r="W97" i="10" s="1"/>
  <c r="AA97" i="10" s="1"/>
  <c r="AB97" i="10" s="1"/>
  <c r="Z96" i="10"/>
  <c r="T96" i="10"/>
  <c r="W96" i="10" s="1"/>
  <c r="AA96" i="10" s="1"/>
  <c r="AB96" i="10" s="1"/>
  <c r="Z95" i="10"/>
  <c r="T95" i="10"/>
  <c r="W95" i="10" s="1"/>
  <c r="AA95" i="10" s="1"/>
  <c r="AB95" i="10" s="1"/>
  <c r="Z94" i="10"/>
  <c r="T94" i="10"/>
  <c r="Z93" i="10"/>
  <c r="T93" i="10"/>
  <c r="Z92" i="10"/>
  <c r="T92" i="10"/>
  <c r="Z91" i="10"/>
  <c r="T91" i="10"/>
  <c r="Z90" i="10"/>
  <c r="T90" i="10"/>
  <c r="W90" i="10" s="1"/>
  <c r="Z89" i="10"/>
  <c r="T89" i="10"/>
  <c r="Z88" i="10"/>
  <c r="T88" i="10"/>
  <c r="W88" i="10" s="1"/>
  <c r="AA88" i="10" s="1"/>
  <c r="AB88" i="10" s="1"/>
  <c r="Z87" i="10"/>
  <c r="T87" i="10"/>
  <c r="Z86" i="10"/>
  <c r="W86" i="10"/>
  <c r="T86" i="10"/>
  <c r="Z85" i="10"/>
  <c r="T85" i="10"/>
  <c r="Z84" i="10"/>
  <c r="T84" i="10"/>
  <c r="Z83" i="10"/>
  <c r="T83" i="10"/>
  <c r="Z82" i="10"/>
  <c r="T82" i="10"/>
  <c r="W82" i="10" s="1"/>
  <c r="Z81" i="10"/>
  <c r="T81" i="10"/>
  <c r="Z80" i="10"/>
  <c r="T80" i="10"/>
  <c r="Z79" i="10"/>
  <c r="T79" i="10"/>
  <c r="Z78" i="10"/>
  <c r="T78" i="10"/>
  <c r="W78" i="10" s="1"/>
  <c r="Z77" i="10"/>
  <c r="T77" i="10"/>
  <c r="Z76" i="10"/>
  <c r="T76" i="10"/>
  <c r="Z75" i="10"/>
  <c r="T75" i="10"/>
  <c r="Z74" i="10"/>
  <c r="T74" i="10"/>
  <c r="W74" i="10" s="1"/>
  <c r="Z73" i="10"/>
  <c r="T73" i="10"/>
  <c r="Z72" i="10"/>
  <c r="T72" i="10"/>
  <c r="Z71" i="10"/>
  <c r="T71" i="10"/>
  <c r="Z70" i="10"/>
  <c r="W70" i="10"/>
  <c r="T70" i="10"/>
  <c r="Z69" i="10"/>
  <c r="T69" i="10"/>
  <c r="Z68" i="10"/>
  <c r="T68" i="10"/>
  <c r="Z67" i="10"/>
  <c r="T67" i="10"/>
  <c r="Z66" i="10"/>
  <c r="T66" i="10"/>
  <c r="Z65" i="10"/>
  <c r="T65" i="10"/>
  <c r="Z64" i="10"/>
  <c r="T64" i="10"/>
  <c r="Z63" i="10"/>
  <c r="T63" i="10"/>
  <c r="Z62" i="10"/>
  <c r="T62" i="10"/>
  <c r="W62" i="10" s="1"/>
  <c r="Z61" i="10"/>
  <c r="W61" i="10"/>
  <c r="AA61" i="10" s="1"/>
  <c r="AB61" i="10" s="1"/>
  <c r="T61" i="10"/>
  <c r="Z60" i="10"/>
  <c r="W60" i="10"/>
  <c r="AA60" i="10" s="1"/>
  <c r="AB60" i="10" s="1"/>
  <c r="T60" i="10"/>
  <c r="Z59" i="10"/>
  <c r="T59" i="10"/>
  <c r="Z58" i="10"/>
  <c r="T58" i="10"/>
  <c r="Z57" i="10"/>
  <c r="T57" i="10"/>
  <c r="Z56" i="10"/>
  <c r="T56" i="10"/>
  <c r="Z55" i="10"/>
  <c r="T55" i="10"/>
  <c r="Z54" i="10"/>
  <c r="T54" i="10"/>
  <c r="Z53" i="10"/>
  <c r="T53" i="10"/>
  <c r="Z52" i="10"/>
  <c r="T52" i="10"/>
  <c r="Z51" i="10"/>
  <c r="T51" i="10"/>
  <c r="Z50" i="10"/>
  <c r="T50" i="10"/>
  <c r="Z49" i="10"/>
  <c r="T49" i="10"/>
  <c r="Z48" i="10"/>
  <c r="T48" i="10"/>
  <c r="Z47" i="10"/>
  <c r="T47" i="10"/>
  <c r="Z46" i="10"/>
  <c r="T46" i="10"/>
  <c r="Z45" i="10"/>
  <c r="T45" i="10"/>
  <c r="Z44" i="10"/>
  <c r="T44" i="10"/>
  <c r="Z43" i="10"/>
  <c r="T43" i="10"/>
  <c r="Z42" i="10"/>
  <c r="T42" i="10"/>
  <c r="Z41" i="10"/>
  <c r="T41" i="10"/>
  <c r="Z40" i="10"/>
  <c r="T40" i="10"/>
  <c r="Z39" i="10"/>
  <c r="T39" i="10"/>
  <c r="Z38" i="10"/>
  <c r="T38" i="10"/>
  <c r="Z37" i="10"/>
  <c r="T37" i="10"/>
  <c r="Z36" i="10"/>
  <c r="T36" i="10"/>
  <c r="Z35" i="10"/>
  <c r="T35" i="10"/>
  <c r="Z34" i="10"/>
  <c r="T34" i="10"/>
  <c r="Z33" i="10"/>
  <c r="T33" i="10"/>
  <c r="Z32" i="10"/>
  <c r="T32" i="10"/>
  <c r="Z31" i="10"/>
  <c r="T31" i="10"/>
  <c r="Z30" i="10"/>
  <c r="T30" i="10"/>
  <c r="Z29" i="10"/>
  <c r="T29" i="10"/>
  <c r="Z28" i="10"/>
  <c r="T28" i="10"/>
  <c r="Z27" i="10"/>
  <c r="T27" i="10"/>
  <c r="Z26" i="10"/>
  <c r="T26" i="10"/>
  <c r="Z25" i="10"/>
  <c r="T25" i="10"/>
  <c r="Z24" i="10"/>
  <c r="T24" i="10"/>
  <c r="Z23" i="10"/>
  <c r="T23" i="10"/>
  <c r="Z22" i="10"/>
  <c r="T22" i="10"/>
  <c r="Z21" i="10"/>
  <c r="T21" i="10"/>
  <c r="Z20" i="10"/>
  <c r="T20" i="10"/>
  <c r="AG20" i="10" s="1"/>
  <c r="Z19" i="10"/>
  <c r="T19" i="10"/>
  <c r="AG19" i="10" s="1"/>
  <c r="Z18" i="10"/>
  <c r="T18" i="10"/>
  <c r="AG18" i="10" s="1"/>
  <c r="Z17" i="10"/>
  <c r="T17" i="10"/>
  <c r="AG17" i="10" s="1"/>
  <c r="Z16" i="10"/>
  <c r="T16" i="10"/>
  <c r="Z15" i="10"/>
  <c r="T15" i="10"/>
  <c r="Z14" i="10"/>
  <c r="T14" i="10"/>
  <c r="Z13" i="10"/>
  <c r="T13" i="10"/>
  <c r="Z12" i="10"/>
  <c r="T12" i="10"/>
  <c r="Z11" i="10"/>
  <c r="T11" i="10"/>
  <c r="Z10" i="10"/>
  <c r="T10" i="10"/>
  <c r="Z9" i="10"/>
  <c r="T9" i="10"/>
  <c r="Z8" i="10"/>
  <c r="T8" i="10"/>
  <c r="Z7" i="10"/>
  <c r="T7" i="10"/>
  <c r="Z6" i="10"/>
  <c r="T6" i="10"/>
  <c r="Z5" i="10"/>
  <c r="T5" i="10"/>
  <c r="Z4" i="10"/>
  <c r="T4" i="10"/>
  <c r="Z3" i="10"/>
  <c r="Y2" i="10"/>
  <c r="AA62" i="10" l="1"/>
  <c r="AB62" i="10" s="1"/>
  <c r="AA70" i="10"/>
  <c r="AB70" i="10" s="1"/>
  <c r="AA74" i="10"/>
  <c r="AB74" i="10" s="1"/>
  <c r="AA78" i="10"/>
  <c r="AB78" i="10" s="1"/>
  <c r="AA82" i="10"/>
  <c r="AB82" i="10" s="1"/>
  <c r="AA86" i="10"/>
  <c r="AB86" i="10" s="1"/>
  <c r="AA90" i="10"/>
  <c r="AB90" i="10" s="1"/>
  <c r="W4" i="10"/>
  <c r="AA4" i="10" s="1"/>
  <c r="AB4" i="10" s="1"/>
  <c r="AH4" i="10"/>
  <c r="AG4" i="10"/>
  <c r="W8" i="10"/>
  <c r="AA8" i="10" s="1"/>
  <c r="AB8" i="10" s="1"/>
  <c r="AH8" i="10"/>
  <c r="AG8" i="10"/>
  <c r="W12" i="10"/>
  <c r="AA12" i="10" s="1"/>
  <c r="AB12" i="10" s="1"/>
  <c r="AH12" i="10"/>
  <c r="AG12" i="10"/>
  <c r="AG16" i="10"/>
  <c r="W16" i="10"/>
  <c r="AA16" i="10" s="1"/>
  <c r="AB16" i="10" s="1"/>
  <c r="AH16" i="10"/>
  <c r="W3" i="10"/>
  <c r="AA3" i="10" s="1"/>
  <c r="AB3" i="10" s="1"/>
  <c r="AH3" i="10"/>
  <c r="AG3" i="10"/>
  <c r="W7" i="10"/>
  <c r="AA7" i="10" s="1"/>
  <c r="AB7" i="10" s="1"/>
  <c r="AH7" i="10"/>
  <c r="AG7" i="10"/>
  <c r="W11" i="10"/>
  <c r="AA11" i="10" s="1"/>
  <c r="AB11" i="10" s="1"/>
  <c r="AH11" i="10"/>
  <c r="AG11" i="10"/>
  <c r="W15" i="10"/>
  <c r="AA15" i="10" s="1"/>
  <c r="AB15" i="10" s="1"/>
  <c r="AH15" i="10"/>
  <c r="AG15" i="10"/>
  <c r="AH2" i="10"/>
  <c r="AG2" i="10"/>
  <c r="W6" i="10"/>
  <c r="AA6" i="10" s="1"/>
  <c r="AB6" i="10" s="1"/>
  <c r="AH6" i="10"/>
  <c r="AG6" i="10"/>
  <c r="W10" i="10"/>
  <c r="AA10" i="10" s="1"/>
  <c r="AB10" i="10" s="1"/>
  <c r="AH10" i="10"/>
  <c r="AG10" i="10"/>
  <c r="W14" i="10"/>
  <c r="AA14" i="10" s="1"/>
  <c r="AB14" i="10" s="1"/>
  <c r="AH14" i="10"/>
  <c r="AG14" i="10"/>
  <c r="W5" i="10"/>
  <c r="AA5" i="10" s="1"/>
  <c r="AB5" i="10" s="1"/>
  <c r="AH5" i="10"/>
  <c r="AG5" i="10"/>
  <c r="W9" i="10"/>
  <c r="AA9" i="10" s="1"/>
  <c r="AB9" i="10" s="1"/>
  <c r="AH9" i="10"/>
  <c r="AG9" i="10"/>
  <c r="W13" i="10"/>
  <c r="AA13" i="10" s="1"/>
  <c r="AB13" i="10" s="1"/>
  <c r="AH13" i="10"/>
  <c r="AG13" i="10"/>
  <c r="W36" i="10"/>
  <c r="AA36" i="10" s="1"/>
  <c r="AB36" i="10" s="1"/>
  <c r="AH36" i="10"/>
  <c r="AG36" i="10"/>
  <c r="W40" i="10"/>
  <c r="AA40" i="10" s="1"/>
  <c r="AB40" i="10" s="1"/>
  <c r="AH40" i="10"/>
  <c r="AG40" i="10"/>
  <c r="W44" i="10"/>
  <c r="AA44" i="10" s="1"/>
  <c r="AB44" i="10" s="1"/>
  <c r="AH44" i="10"/>
  <c r="AG44" i="10"/>
  <c r="W48" i="10"/>
  <c r="AA48" i="10" s="1"/>
  <c r="AB48" i="10" s="1"/>
  <c r="AH48" i="10"/>
  <c r="AG48" i="10"/>
  <c r="W52" i="10"/>
  <c r="AA52" i="10" s="1"/>
  <c r="AB52" i="10" s="1"/>
  <c r="AH52" i="10"/>
  <c r="AG52" i="10"/>
  <c r="W56" i="10"/>
  <c r="AA56" i="10" s="1"/>
  <c r="AB56" i="10" s="1"/>
  <c r="AH56" i="10"/>
  <c r="AG56" i="10"/>
  <c r="AG57" i="10"/>
  <c r="AH57" i="10"/>
  <c r="W57" i="10"/>
  <c r="AA57" i="10" s="1"/>
  <c r="AB57" i="10" s="1"/>
  <c r="W17" i="10"/>
  <c r="AA17" i="10" s="1"/>
  <c r="AB17" i="10" s="1"/>
  <c r="AH17" i="10"/>
  <c r="W18" i="10"/>
  <c r="AA18" i="10" s="1"/>
  <c r="AB18" i="10" s="1"/>
  <c r="AH18" i="10"/>
  <c r="W19" i="10"/>
  <c r="AA19" i="10" s="1"/>
  <c r="AB19" i="10" s="1"/>
  <c r="AH19" i="10"/>
  <c r="W20" i="10"/>
  <c r="AA20" i="10" s="1"/>
  <c r="AB20" i="10" s="1"/>
  <c r="AH20" i="10"/>
  <c r="W22" i="10"/>
  <c r="AA22" i="10" s="1"/>
  <c r="AB22" i="10" s="1"/>
  <c r="AH22" i="10"/>
  <c r="AG22" i="10"/>
  <c r="W24" i="10"/>
  <c r="AA24" i="10" s="1"/>
  <c r="AB24" i="10" s="1"/>
  <c r="AH24" i="10"/>
  <c r="AG24" i="10"/>
  <c r="W26" i="10"/>
  <c r="AA26" i="10" s="1"/>
  <c r="AB26" i="10" s="1"/>
  <c r="AH26" i="10"/>
  <c r="AG26" i="10"/>
  <c r="W28" i="10"/>
  <c r="AA28" i="10" s="1"/>
  <c r="AB28" i="10" s="1"/>
  <c r="AH28" i="10"/>
  <c r="AG28" i="10"/>
  <c r="W30" i="10"/>
  <c r="AA30" i="10" s="1"/>
  <c r="AB30" i="10" s="1"/>
  <c r="AH30" i="10"/>
  <c r="AG30" i="10"/>
  <c r="W32" i="10"/>
  <c r="AA32" i="10" s="1"/>
  <c r="AB32" i="10" s="1"/>
  <c r="AH32" i="10"/>
  <c r="AG32" i="10"/>
  <c r="W34" i="10"/>
  <c r="AA34" i="10" s="1"/>
  <c r="AB34" i="10" s="1"/>
  <c r="AH34" i="10"/>
  <c r="AG34" i="10"/>
  <c r="W39" i="10"/>
  <c r="AA39" i="10" s="1"/>
  <c r="AB39" i="10" s="1"/>
  <c r="AH39" i="10"/>
  <c r="AG39" i="10"/>
  <c r="W43" i="10"/>
  <c r="AA43" i="10" s="1"/>
  <c r="AB43" i="10" s="1"/>
  <c r="AH43" i="10"/>
  <c r="AG43" i="10"/>
  <c r="W47" i="10"/>
  <c r="AA47" i="10" s="1"/>
  <c r="AB47" i="10" s="1"/>
  <c r="AH47" i="10"/>
  <c r="AG47" i="10"/>
  <c r="W51" i="10"/>
  <c r="AA51" i="10" s="1"/>
  <c r="AB51" i="10" s="1"/>
  <c r="AH51" i="10"/>
  <c r="AG51" i="10"/>
  <c r="W55" i="10"/>
  <c r="AA55" i="10" s="1"/>
  <c r="AB55" i="10" s="1"/>
  <c r="AH55" i="10"/>
  <c r="AG55" i="10"/>
  <c r="W38" i="10"/>
  <c r="AA38" i="10" s="1"/>
  <c r="AB38" i="10" s="1"/>
  <c r="AH38" i="10"/>
  <c r="AG38" i="10"/>
  <c r="W42" i="10"/>
  <c r="AA42" i="10" s="1"/>
  <c r="AB42" i="10" s="1"/>
  <c r="AH42" i="10"/>
  <c r="AG42" i="10"/>
  <c r="W46" i="10"/>
  <c r="AA46" i="10" s="1"/>
  <c r="AB46" i="10" s="1"/>
  <c r="AH46" i="10"/>
  <c r="AG46" i="10"/>
  <c r="W50" i="10"/>
  <c r="AA50" i="10" s="1"/>
  <c r="AB50" i="10" s="1"/>
  <c r="AH50" i="10"/>
  <c r="AG50" i="10"/>
  <c r="W54" i="10"/>
  <c r="AA54" i="10" s="1"/>
  <c r="AB54" i="10" s="1"/>
  <c r="AH54" i="10"/>
  <c r="AG54" i="10"/>
  <c r="AD62" i="10"/>
  <c r="AE62" i="10"/>
  <c r="W21" i="10"/>
  <c r="AA21" i="10" s="1"/>
  <c r="AB21" i="10" s="1"/>
  <c r="AH21" i="10"/>
  <c r="AG21" i="10"/>
  <c r="W23" i="10"/>
  <c r="AA23" i="10" s="1"/>
  <c r="AB23" i="10" s="1"/>
  <c r="AH23" i="10"/>
  <c r="AG23" i="10"/>
  <c r="W25" i="10"/>
  <c r="AA25" i="10" s="1"/>
  <c r="AB25" i="10" s="1"/>
  <c r="AH25" i="10"/>
  <c r="AG25" i="10"/>
  <c r="W27" i="10"/>
  <c r="AA27" i="10" s="1"/>
  <c r="AB27" i="10" s="1"/>
  <c r="AH27" i="10"/>
  <c r="AG27" i="10"/>
  <c r="W29" i="10"/>
  <c r="AA29" i="10" s="1"/>
  <c r="AB29" i="10" s="1"/>
  <c r="AH29" i="10"/>
  <c r="AG29" i="10"/>
  <c r="W31" i="10"/>
  <c r="AA31" i="10" s="1"/>
  <c r="AB31" i="10" s="1"/>
  <c r="AH31" i="10"/>
  <c r="AG31" i="10"/>
  <c r="W33" i="10"/>
  <c r="AA33" i="10" s="1"/>
  <c r="AB33" i="10" s="1"/>
  <c r="AH33" i="10"/>
  <c r="AG33" i="10"/>
  <c r="W35" i="10"/>
  <c r="AA35" i="10" s="1"/>
  <c r="AB35" i="10" s="1"/>
  <c r="AH35" i="10"/>
  <c r="AG35" i="10"/>
  <c r="W37" i="10"/>
  <c r="AA37" i="10" s="1"/>
  <c r="AB37" i="10" s="1"/>
  <c r="AH37" i="10"/>
  <c r="AG37" i="10"/>
  <c r="W41" i="10"/>
  <c r="AA41" i="10" s="1"/>
  <c r="AB41" i="10" s="1"/>
  <c r="AH41" i="10"/>
  <c r="AG41" i="10"/>
  <c r="W45" i="10"/>
  <c r="AA45" i="10" s="1"/>
  <c r="AB45" i="10" s="1"/>
  <c r="AH45" i="10"/>
  <c r="AG45" i="10"/>
  <c r="W49" i="10"/>
  <c r="AA49" i="10" s="1"/>
  <c r="AB49" i="10" s="1"/>
  <c r="AH49" i="10"/>
  <c r="AG49" i="10"/>
  <c r="W53" i="10"/>
  <c r="AA53" i="10" s="1"/>
  <c r="AB53" i="10" s="1"/>
  <c r="AH53" i="10"/>
  <c r="AG53" i="10"/>
  <c r="AG58" i="10"/>
  <c r="AH58" i="10"/>
  <c r="W58" i="10"/>
  <c r="AA58" i="10" s="1"/>
  <c r="AB58" i="10" s="1"/>
  <c r="AD60" i="10"/>
  <c r="AE60" i="10"/>
  <c r="AD61" i="10"/>
  <c r="AE61" i="10"/>
  <c r="AH59" i="10"/>
  <c r="AG59" i="10"/>
  <c r="AH63" i="10"/>
  <c r="AG63" i="10"/>
  <c r="AH64" i="10"/>
  <c r="AG64" i="10"/>
  <c r="W64" i="10"/>
  <c r="AA64" i="10" s="1"/>
  <c r="AB64" i="10" s="1"/>
  <c r="AG68" i="10"/>
  <c r="AH68" i="10"/>
  <c r="W68" i="10"/>
  <c r="AA68" i="10" s="1"/>
  <c r="AB68" i="10" s="1"/>
  <c r="AD74" i="10"/>
  <c r="AE74" i="10"/>
  <c r="W59" i="10"/>
  <c r="AA59" i="10" s="1"/>
  <c r="AB59" i="10" s="1"/>
  <c r="AH60" i="10"/>
  <c r="AG60" i="10"/>
  <c r="W63" i="10"/>
  <c r="AA63" i="10" s="1"/>
  <c r="AB63" i="10" s="1"/>
  <c r="AH67" i="10"/>
  <c r="AG67" i="10"/>
  <c r="W67" i="10"/>
  <c r="AA67" i="10" s="1"/>
  <c r="AB67" i="10" s="1"/>
  <c r="AD78" i="10"/>
  <c r="AE78" i="10"/>
  <c r="AD90" i="10"/>
  <c r="AE90" i="10"/>
  <c r="AG94" i="10"/>
  <c r="AH94" i="10"/>
  <c r="W94" i="10"/>
  <c r="AA94" i="10" s="1"/>
  <c r="AB94" i="10" s="1"/>
  <c r="AH61" i="10"/>
  <c r="AG61" i="10"/>
  <c r="AH66" i="10"/>
  <c r="AG66" i="10"/>
  <c r="W66" i="10"/>
  <c r="AA66" i="10" s="1"/>
  <c r="AB66" i="10" s="1"/>
  <c r="AD82" i="10"/>
  <c r="AE82" i="10"/>
  <c r="AD88" i="10"/>
  <c r="AE88" i="10"/>
  <c r="AI88" i="10" s="1"/>
  <c r="AG93" i="10"/>
  <c r="AH93" i="10"/>
  <c r="W93" i="10"/>
  <c r="AA93" i="10" s="1"/>
  <c r="AB93" i="10" s="1"/>
  <c r="AH62" i="10"/>
  <c r="AG62" i="10"/>
  <c r="AH65" i="10"/>
  <c r="AG65" i="10"/>
  <c r="W65" i="10"/>
  <c r="AA65" i="10" s="1"/>
  <c r="AB65" i="10" s="1"/>
  <c r="AG69" i="10"/>
  <c r="AH69" i="10"/>
  <c r="W69" i="10"/>
  <c r="AA69" i="10" s="1"/>
  <c r="AB69" i="10" s="1"/>
  <c r="AD70" i="10"/>
  <c r="AE70" i="10"/>
  <c r="AD86" i="10"/>
  <c r="AE86" i="10"/>
  <c r="AG92" i="10"/>
  <c r="AH92" i="10"/>
  <c r="W92" i="10"/>
  <c r="AA92" i="10" s="1"/>
  <c r="AB92" i="10" s="1"/>
  <c r="AG71" i="10"/>
  <c r="AH71" i="10"/>
  <c r="AG75" i="10"/>
  <c r="AH75" i="10"/>
  <c r="AG79" i="10"/>
  <c r="AH79" i="10"/>
  <c r="AG83" i="10"/>
  <c r="AH83" i="10"/>
  <c r="AG87" i="10"/>
  <c r="AH87" i="10"/>
  <c r="AG91" i="10"/>
  <c r="AH91" i="10"/>
  <c r="AD95" i="10"/>
  <c r="AE95" i="10"/>
  <c r="W71" i="10"/>
  <c r="AA71" i="10" s="1"/>
  <c r="AB71" i="10" s="1"/>
  <c r="AG72" i="10"/>
  <c r="AH72" i="10"/>
  <c r="W75" i="10"/>
  <c r="AA75" i="10" s="1"/>
  <c r="AB75" i="10" s="1"/>
  <c r="AG76" i="10"/>
  <c r="AH76" i="10"/>
  <c r="W79" i="10"/>
  <c r="AA79" i="10" s="1"/>
  <c r="AB79" i="10" s="1"/>
  <c r="AG80" i="10"/>
  <c r="AH80" i="10"/>
  <c r="W83" i="10"/>
  <c r="AA83" i="10" s="1"/>
  <c r="AB83" i="10" s="1"/>
  <c r="AG84" i="10"/>
  <c r="AH84" i="10"/>
  <c r="W87" i="10"/>
  <c r="AA87" i="10" s="1"/>
  <c r="AB87" i="10" s="1"/>
  <c r="AG88" i="10"/>
  <c r="AH88" i="10"/>
  <c r="W91" i="10"/>
  <c r="AA91" i="10" s="1"/>
  <c r="AB91" i="10" s="1"/>
  <c r="AD96" i="10"/>
  <c r="AE96" i="10"/>
  <c r="AD97" i="10"/>
  <c r="AE97" i="10"/>
  <c r="W72" i="10"/>
  <c r="AA72" i="10" s="1"/>
  <c r="AB72" i="10" s="1"/>
  <c r="AG73" i="10"/>
  <c r="AH73" i="10"/>
  <c r="W76" i="10"/>
  <c r="AA76" i="10" s="1"/>
  <c r="AB76" i="10" s="1"/>
  <c r="AG77" i="10"/>
  <c r="AH77" i="10"/>
  <c r="W80" i="10"/>
  <c r="AA80" i="10" s="1"/>
  <c r="AB80" i="10" s="1"/>
  <c r="AG81" i="10"/>
  <c r="AH81" i="10"/>
  <c r="W84" i="10"/>
  <c r="AA84" i="10" s="1"/>
  <c r="AB84" i="10" s="1"/>
  <c r="AG85" i="10"/>
  <c r="AH85" i="10"/>
  <c r="AG89" i="10"/>
  <c r="AH89" i="10"/>
  <c r="AG70" i="10"/>
  <c r="AH70" i="10"/>
  <c r="W73" i="10"/>
  <c r="AA73" i="10" s="1"/>
  <c r="AB73" i="10" s="1"/>
  <c r="AG74" i="10"/>
  <c r="AH74" i="10"/>
  <c r="W77" i="10"/>
  <c r="AA77" i="10" s="1"/>
  <c r="AB77" i="10" s="1"/>
  <c r="AG78" i="10"/>
  <c r="AH78" i="10"/>
  <c r="W81" i="10"/>
  <c r="AA81" i="10" s="1"/>
  <c r="AB81" i="10" s="1"/>
  <c r="AG82" i="10"/>
  <c r="AH82" i="10"/>
  <c r="W85" i="10"/>
  <c r="AA85" i="10" s="1"/>
  <c r="AB85" i="10" s="1"/>
  <c r="AG86" i="10"/>
  <c r="AH86" i="10"/>
  <c r="W89" i="10"/>
  <c r="AA89" i="10" s="1"/>
  <c r="AB89" i="10" s="1"/>
  <c r="AG90" i="10"/>
  <c r="AH90" i="10"/>
  <c r="AE99" i="10"/>
  <c r="AD99" i="10"/>
  <c r="AG96" i="10"/>
  <c r="AH96" i="10"/>
  <c r="AG102" i="10"/>
  <c r="W102" i="10"/>
  <c r="AA102" i="10" s="1"/>
  <c r="AB102" i="10" s="1"/>
  <c r="AH102" i="10"/>
  <c r="AG106" i="10"/>
  <c r="AH106" i="10"/>
  <c r="W106" i="10"/>
  <c r="AA106" i="10" s="1"/>
  <c r="AB106" i="10" s="1"/>
  <c r="W111" i="10"/>
  <c r="AA111" i="10" s="1"/>
  <c r="AB111" i="10" s="1"/>
  <c r="AG111" i="10"/>
  <c r="AH111" i="10"/>
  <c r="W119" i="10"/>
  <c r="AA119" i="10" s="1"/>
  <c r="AB119" i="10" s="1"/>
  <c r="AG119" i="10"/>
  <c r="AH119" i="10"/>
  <c r="AG97" i="10"/>
  <c r="AH97" i="10"/>
  <c r="AG100" i="10"/>
  <c r="AH100" i="10"/>
  <c r="AG101" i="10"/>
  <c r="W101" i="10"/>
  <c r="AA101" i="10" s="1"/>
  <c r="AB101" i="10" s="1"/>
  <c r="AH101" i="10"/>
  <c r="AG105" i="10"/>
  <c r="AH105" i="10"/>
  <c r="W105" i="10"/>
  <c r="AA105" i="10" s="1"/>
  <c r="AB105" i="10" s="1"/>
  <c r="W110" i="10"/>
  <c r="AA110" i="10" s="1"/>
  <c r="AB110" i="10" s="1"/>
  <c r="AG110" i="10"/>
  <c r="AH110" i="10"/>
  <c r="W116" i="10"/>
  <c r="AA116" i="10" s="1"/>
  <c r="AB116" i="10" s="1"/>
  <c r="AG116" i="10"/>
  <c r="AH116" i="10"/>
  <c r="W124" i="10"/>
  <c r="AA124" i="10" s="1"/>
  <c r="AB124" i="10" s="1"/>
  <c r="AH124" i="10"/>
  <c r="AG124" i="10"/>
  <c r="AG98" i="10"/>
  <c r="AH98" i="10"/>
  <c r="W100" i="10"/>
  <c r="AA100" i="10" s="1"/>
  <c r="AB100" i="10" s="1"/>
  <c r="AG104" i="10"/>
  <c r="AH104" i="10"/>
  <c r="W104" i="10"/>
  <c r="AA104" i="10" s="1"/>
  <c r="AB104" i="10" s="1"/>
  <c r="W108" i="10"/>
  <c r="AA108" i="10" s="1"/>
  <c r="AB108" i="10" s="1"/>
  <c r="AG108" i="10"/>
  <c r="AH108" i="10"/>
  <c r="W115" i="10"/>
  <c r="AA115" i="10" s="1"/>
  <c r="AB115" i="10" s="1"/>
  <c r="AG115" i="10"/>
  <c r="AH115" i="10"/>
  <c r="W123" i="10"/>
  <c r="AA123" i="10" s="1"/>
  <c r="AB123" i="10" s="1"/>
  <c r="AG123" i="10"/>
  <c r="AH123" i="10"/>
  <c r="AG95" i="10"/>
  <c r="AH95" i="10"/>
  <c r="W98" i="10"/>
  <c r="AA98" i="10" s="1"/>
  <c r="AB98" i="10" s="1"/>
  <c r="AG99" i="10"/>
  <c r="AH99" i="10"/>
  <c r="AG103" i="10"/>
  <c r="AH103" i="10"/>
  <c r="W103" i="10"/>
  <c r="AA103" i="10" s="1"/>
  <c r="AB103" i="10" s="1"/>
  <c r="AG107" i="10"/>
  <c r="W107" i="10"/>
  <c r="AA107" i="10" s="1"/>
  <c r="AB107" i="10" s="1"/>
  <c r="AH107" i="10"/>
  <c r="W112" i="10"/>
  <c r="AA112" i="10" s="1"/>
  <c r="AB112" i="10" s="1"/>
  <c r="AG112" i="10"/>
  <c r="AH112" i="10"/>
  <c r="W120" i="10"/>
  <c r="AA120" i="10" s="1"/>
  <c r="AB120" i="10" s="1"/>
  <c r="AG120" i="10"/>
  <c r="AH120" i="10"/>
  <c r="W109" i="10"/>
  <c r="AA109" i="10" s="1"/>
  <c r="AB109" i="10" s="1"/>
  <c r="AG109" i="10"/>
  <c r="W113" i="10"/>
  <c r="AA113" i="10" s="1"/>
  <c r="AB113" i="10" s="1"/>
  <c r="AG113" i="10"/>
  <c r="W117" i="10"/>
  <c r="AA117" i="10" s="1"/>
  <c r="AB117" i="10" s="1"/>
  <c r="AG117" i="10"/>
  <c r="W121" i="10"/>
  <c r="AA121" i="10" s="1"/>
  <c r="AB121" i="10" s="1"/>
  <c r="AG121" i="10"/>
  <c r="W114" i="10"/>
  <c r="AA114" i="10" s="1"/>
  <c r="AB114" i="10" s="1"/>
  <c r="AG114" i="10"/>
  <c r="W118" i="10"/>
  <c r="AA118" i="10" s="1"/>
  <c r="AB118" i="10" s="1"/>
  <c r="AG118" i="10"/>
  <c r="W122" i="10"/>
  <c r="AA122" i="10" s="1"/>
  <c r="AB122" i="10" s="1"/>
  <c r="AG122" i="10"/>
  <c r="AI70" i="10" l="1"/>
  <c r="AE120" i="10"/>
  <c r="AI120" i="10" s="1"/>
  <c r="AD120" i="10"/>
  <c r="AD98" i="10"/>
  <c r="AE98" i="10"/>
  <c r="AI98" i="10" s="1"/>
  <c r="AE115" i="10"/>
  <c r="AI115" i="10" s="1"/>
  <c r="AD115" i="10"/>
  <c r="AE104" i="10"/>
  <c r="AI104" i="10" s="1"/>
  <c r="AD104" i="10"/>
  <c r="AE124" i="10"/>
  <c r="AI124" i="10" s="1"/>
  <c r="AD124" i="10"/>
  <c r="AI99" i="10"/>
  <c r="AD77" i="10"/>
  <c r="AE77" i="10"/>
  <c r="AI77" i="10" s="1"/>
  <c r="AD76" i="10"/>
  <c r="AE76" i="10"/>
  <c r="AI76" i="10" s="1"/>
  <c r="AI97" i="10"/>
  <c r="AD91" i="10"/>
  <c r="AE91" i="10"/>
  <c r="AI91" i="10" s="1"/>
  <c r="AD75" i="10"/>
  <c r="AE75" i="10"/>
  <c r="AI75" i="10" s="1"/>
  <c r="AI95" i="10"/>
  <c r="AD65" i="10"/>
  <c r="AE65" i="10"/>
  <c r="AI65" i="10" s="1"/>
  <c r="AD66" i="10"/>
  <c r="AE66" i="10"/>
  <c r="AI66" i="10" s="1"/>
  <c r="AI90" i="10"/>
  <c r="AD67" i="10"/>
  <c r="AE67" i="10"/>
  <c r="AI67" i="10" s="1"/>
  <c r="AD64" i="10"/>
  <c r="AE64" i="10"/>
  <c r="AI64" i="10" s="1"/>
  <c r="AE53" i="10"/>
  <c r="AI53" i="10" s="1"/>
  <c r="AD53" i="10"/>
  <c r="AE37" i="10"/>
  <c r="AI37" i="10" s="1"/>
  <c r="AD37" i="10"/>
  <c r="AD29" i="10"/>
  <c r="AE29" i="10"/>
  <c r="AI29" i="10" s="1"/>
  <c r="AD21" i="10"/>
  <c r="AE21" i="10"/>
  <c r="AI21" i="10" s="1"/>
  <c r="AE50" i="10"/>
  <c r="AI50" i="10" s="1"/>
  <c r="AD50" i="10"/>
  <c r="AE55" i="10"/>
  <c r="AI55" i="10" s="1"/>
  <c r="AD55" i="10"/>
  <c r="AE39" i="10"/>
  <c r="AI39" i="10" s="1"/>
  <c r="AD39" i="10"/>
  <c r="AD28" i="10"/>
  <c r="AE28" i="10"/>
  <c r="AI28" i="10" s="1"/>
  <c r="AE44" i="10"/>
  <c r="AI44" i="10" s="1"/>
  <c r="AD44" i="10"/>
  <c r="AD9" i="10"/>
  <c r="AE9" i="10"/>
  <c r="AI9" i="10" s="1"/>
  <c r="AD6" i="10"/>
  <c r="AE6" i="10"/>
  <c r="AI6" i="10" s="1"/>
  <c r="AD7" i="10"/>
  <c r="AE7" i="10"/>
  <c r="AI7" i="10" s="1"/>
  <c r="AD8" i="10"/>
  <c r="AE8" i="10"/>
  <c r="AI8" i="10" s="1"/>
  <c r="AD122" i="10"/>
  <c r="AE122" i="10"/>
  <c r="AI122" i="10" s="1"/>
  <c r="AD114" i="10"/>
  <c r="AE114" i="10"/>
  <c r="AI114" i="10" s="1"/>
  <c r="AE117" i="10"/>
  <c r="AI117" i="10" s="1"/>
  <c r="AD117" i="10"/>
  <c r="AE109" i="10"/>
  <c r="AI109" i="10" s="1"/>
  <c r="AD109" i="10"/>
  <c r="AE107" i="10"/>
  <c r="AI107" i="10" s="1"/>
  <c r="AD107" i="10"/>
  <c r="AE123" i="10"/>
  <c r="AI123" i="10" s="1"/>
  <c r="AD123" i="10"/>
  <c r="AD81" i="10"/>
  <c r="AE81" i="10"/>
  <c r="AI81" i="10" s="1"/>
  <c r="AD80" i="10"/>
  <c r="AE80" i="10"/>
  <c r="AI80" i="10" s="1"/>
  <c r="AD79" i="10"/>
  <c r="AE79" i="10"/>
  <c r="AI79" i="10" s="1"/>
  <c r="AI86" i="10"/>
  <c r="AD69" i="10"/>
  <c r="AE69" i="10"/>
  <c r="AI69" i="10" s="1"/>
  <c r="AD93" i="10"/>
  <c r="AE93" i="10"/>
  <c r="AI93" i="10" s="1"/>
  <c r="AD94" i="10"/>
  <c r="AE94" i="10"/>
  <c r="AI94" i="10" s="1"/>
  <c r="AD68" i="10"/>
  <c r="AE68" i="10"/>
  <c r="AI68" i="10" s="1"/>
  <c r="AI60" i="10"/>
  <c r="AE41" i="10"/>
  <c r="AI41" i="10" s="1"/>
  <c r="AD41" i="10"/>
  <c r="AD31" i="10"/>
  <c r="AE31" i="10"/>
  <c r="AI31" i="10" s="1"/>
  <c r="AD23" i="10"/>
  <c r="AE23" i="10"/>
  <c r="AI23" i="10" s="1"/>
  <c r="AI62" i="10"/>
  <c r="AE54" i="10"/>
  <c r="AI54" i="10" s="1"/>
  <c r="AD54" i="10"/>
  <c r="AE38" i="10"/>
  <c r="AI38" i="10" s="1"/>
  <c r="AD38" i="10"/>
  <c r="AE43" i="10"/>
  <c r="AI43" i="10" s="1"/>
  <c r="AD43" i="10"/>
  <c r="AD30" i="10"/>
  <c r="AE30" i="10"/>
  <c r="AI30" i="10" s="1"/>
  <c r="AD22" i="10"/>
  <c r="AE22" i="10"/>
  <c r="AI22" i="10" s="1"/>
  <c r="AD19" i="10"/>
  <c r="AE19" i="10"/>
  <c r="AI19" i="10" s="1"/>
  <c r="AD17" i="10"/>
  <c r="AE17" i="10"/>
  <c r="AI17" i="10" s="1"/>
  <c r="AE48" i="10"/>
  <c r="AI48" i="10" s="1"/>
  <c r="AD48" i="10"/>
  <c r="AD13" i="10"/>
  <c r="AE13" i="10"/>
  <c r="AI13" i="10" s="1"/>
  <c r="AD10" i="10"/>
  <c r="AE10" i="10"/>
  <c r="AI10" i="10" s="1"/>
  <c r="AD11" i="10"/>
  <c r="AE11" i="10"/>
  <c r="AI11" i="10" s="1"/>
  <c r="AD16" i="10"/>
  <c r="AE16" i="10"/>
  <c r="AI16" i="10" s="1"/>
  <c r="AD12" i="10"/>
  <c r="AE12" i="10"/>
  <c r="AI12" i="10" s="1"/>
  <c r="AD110" i="10"/>
  <c r="AE110" i="10"/>
  <c r="AI110" i="10" s="1"/>
  <c r="AE111" i="10"/>
  <c r="AI111" i="10" s="1"/>
  <c r="AD111" i="10"/>
  <c r="AD85" i="10"/>
  <c r="AE85" i="10"/>
  <c r="AI85" i="10" s="1"/>
  <c r="AD84" i="10"/>
  <c r="AE84" i="10"/>
  <c r="AI84" i="10" s="1"/>
  <c r="AI96" i="10"/>
  <c r="AD83" i="10"/>
  <c r="AE83" i="10"/>
  <c r="AI83" i="10" s="1"/>
  <c r="AD92" i="10"/>
  <c r="AE92" i="10"/>
  <c r="AI92" i="10" s="1"/>
  <c r="AI82" i="10"/>
  <c r="AI78" i="10"/>
  <c r="AD59" i="10"/>
  <c r="AE59" i="10"/>
  <c r="AI59" i="10" s="1"/>
  <c r="AE45" i="10"/>
  <c r="AI45" i="10" s="1"/>
  <c r="AD45" i="10"/>
  <c r="AD33" i="10"/>
  <c r="AE33" i="10"/>
  <c r="AI33" i="10" s="1"/>
  <c r="AD25" i="10"/>
  <c r="AE25" i="10"/>
  <c r="AI25" i="10" s="1"/>
  <c r="AE42" i="10"/>
  <c r="AI42" i="10" s="1"/>
  <c r="AD42" i="10"/>
  <c r="AE47" i="10"/>
  <c r="AI47" i="10" s="1"/>
  <c r="AD47" i="10"/>
  <c r="AD32" i="10"/>
  <c r="AE32" i="10"/>
  <c r="AI32" i="10" s="1"/>
  <c r="AD24" i="10"/>
  <c r="AE24" i="10"/>
  <c r="AI24" i="10" s="1"/>
  <c r="AD57" i="10"/>
  <c r="AE57" i="10"/>
  <c r="AI57" i="10" s="1"/>
  <c r="AE52" i="10"/>
  <c r="AI52" i="10" s="1"/>
  <c r="AD52" i="10"/>
  <c r="AE36" i="10"/>
  <c r="AI36" i="10" s="1"/>
  <c r="AD36" i="10"/>
  <c r="AD14" i="10"/>
  <c r="AE14" i="10"/>
  <c r="AI14" i="10" s="1"/>
  <c r="AD15" i="10"/>
  <c r="AE15" i="10"/>
  <c r="AI15" i="10" s="1"/>
  <c r="AD118" i="10"/>
  <c r="AE118" i="10"/>
  <c r="AI118" i="10" s="1"/>
  <c r="AE121" i="10"/>
  <c r="AI121" i="10" s="1"/>
  <c r="AD121" i="10"/>
  <c r="AE113" i="10"/>
  <c r="AI113" i="10" s="1"/>
  <c r="AD113" i="10"/>
  <c r="AE112" i="10"/>
  <c r="AI112" i="10" s="1"/>
  <c r="AD112" i="10"/>
  <c r="AE103" i="10"/>
  <c r="AI103" i="10" s="1"/>
  <c r="AD103" i="10"/>
  <c r="AE108" i="10"/>
  <c r="AI108" i="10" s="1"/>
  <c r="AD108" i="10"/>
  <c r="AE100" i="10"/>
  <c r="AI100" i="10" s="1"/>
  <c r="AD100" i="10"/>
  <c r="AE116" i="10"/>
  <c r="AI116" i="10" s="1"/>
  <c r="AD116" i="10"/>
  <c r="AE105" i="10"/>
  <c r="AI105" i="10" s="1"/>
  <c r="AD105" i="10"/>
  <c r="AE101" i="10"/>
  <c r="AI101" i="10" s="1"/>
  <c r="AD101" i="10"/>
  <c r="AE119" i="10"/>
  <c r="AI119" i="10" s="1"/>
  <c r="AD119" i="10"/>
  <c r="AE106" i="10"/>
  <c r="AI106" i="10" s="1"/>
  <c r="AD106" i="10"/>
  <c r="AE102" i="10"/>
  <c r="AI102" i="10" s="1"/>
  <c r="AD102" i="10"/>
  <c r="AD89" i="10"/>
  <c r="AE89" i="10"/>
  <c r="AI89" i="10" s="1"/>
  <c r="AD73" i="10"/>
  <c r="AE73" i="10"/>
  <c r="AI73" i="10" s="1"/>
  <c r="AD72" i="10"/>
  <c r="AE72" i="10"/>
  <c r="AI72" i="10" s="1"/>
  <c r="AD87" i="10"/>
  <c r="AE87" i="10"/>
  <c r="AI87" i="10" s="1"/>
  <c r="AD71" i="10"/>
  <c r="AE71" i="10"/>
  <c r="AI71" i="10" s="1"/>
  <c r="AD63" i="10"/>
  <c r="AE63" i="10"/>
  <c r="AI63" i="10" s="1"/>
  <c r="AI74" i="10"/>
  <c r="AI61" i="10"/>
  <c r="AD58" i="10"/>
  <c r="AE58" i="10"/>
  <c r="AI58" i="10" s="1"/>
  <c r="AE49" i="10"/>
  <c r="AI49" i="10" s="1"/>
  <c r="AD49" i="10"/>
  <c r="AE35" i="10"/>
  <c r="AI35" i="10" s="1"/>
  <c r="AD35" i="10"/>
  <c r="AD27" i="10"/>
  <c r="AE27" i="10"/>
  <c r="AI27" i="10" s="1"/>
  <c r="AE46" i="10"/>
  <c r="AI46" i="10" s="1"/>
  <c r="AD46" i="10"/>
  <c r="AE51" i="10"/>
  <c r="AI51" i="10" s="1"/>
  <c r="AD51" i="10"/>
  <c r="AD34" i="10"/>
  <c r="AE34" i="10"/>
  <c r="AI34" i="10" s="1"/>
  <c r="AD26" i="10"/>
  <c r="AE26" i="10"/>
  <c r="AI26" i="10" s="1"/>
  <c r="AD20" i="10"/>
  <c r="AE20" i="10"/>
  <c r="AI20" i="10" s="1"/>
  <c r="AD18" i="10"/>
  <c r="AE18" i="10"/>
  <c r="AI18" i="10" s="1"/>
  <c r="AE56" i="10"/>
  <c r="AI56" i="10" s="1"/>
  <c r="AD56" i="10"/>
  <c r="AE40" i="10"/>
  <c r="AI40" i="10" s="1"/>
  <c r="AD40" i="10"/>
  <c r="AD5" i="10"/>
  <c r="AE5" i="10"/>
  <c r="AI5" i="10" s="1"/>
  <c r="AI2" i="10"/>
  <c r="AD3" i="10"/>
  <c r="AE3" i="10"/>
  <c r="AI3" i="10" s="1"/>
  <c r="AD4" i="10"/>
  <c r="AE4" i="10"/>
  <c r="AI4" i="10" s="1"/>
  <c r="AF97" i="8" l="1"/>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96" i="8"/>
  <c r="AF82" i="8"/>
  <c r="AF66" i="8"/>
  <c r="AF67" i="8"/>
  <c r="AF68" i="8"/>
  <c r="AF69" i="8"/>
  <c r="AF70" i="8"/>
  <c r="AF71" i="8"/>
  <c r="AF72" i="8"/>
  <c r="AF73" i="8"/>
  <c r="AF74" i="8"/>
  <c r="AF75" i="8"/>
  <c r="AF76" i="8"/>
  <c r="AF77" i="8"/>
  <c r="AF78" i="8"/>
  <c r="AF79" i="8"/>
  <c r="AF80" i="8"/>
  <c r="AF81" i="8"/>
  <c r="AF83" i="8"/>
  <c r="AF84" i="8"/>
  <c r="AF85" i="8"/>
  <c r="AF86" i="8"/>
  <c r="AF87" i="8"/>
  <c r="AF88" i="8"/>
  <c r="AF89" i="8"/>
  <c r="AF90" i="8"/>
  <c r="AF91" i="8"/>
  <c r="AF92" i="8"/>
  <c r="AF93" i="8"/>
  <c r="AF94" i="8"/>
  <c r="AF65"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34"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 i="8"/>
  <c r="R2" i="9"/>
  <c r="S2" i="9"/>
  <c r="T2" i="9" s="1"/>
  <c r="O126" i="9"/>
  <c r="AA126" i="9" s="1"/>
  <c r="W125" i="9"/>
  <c r="V125" i="9"/>
  <c r="S125" i="9"/>
  <c r="T125" i="9" s="1"/>
  <c r="U125" i="9" s="1"/>
  <c r="X125" i="9" s="1"/>
  <c r="Y125" i="9" s="1"/>
  <c r="R125" i="9"/>
  <c r="O125" i="9"/>
  <c r="W124" i="9"/>
  <c r="S124" i="9"/>
  <c r="T124" i="9" s="1"/>
  <c r="U124" i="9" s="1"/>
  <c r="X124" i="9" s="1"/>
  <c r="Y124" i="9" s="1"/>
  <c r="R124" i="9"/>
  <c r="P124" i="9"/>
  <c r="Q124" i="9" s="1"/>
  <c r="V124" i="9" s="1"/>
  <c r="O124" i="9"/>
  <c r="N124" i="9"/>
  <c r="R123" i="9"/>
  <c r="S123" i="9" s="1"/>
  <c r="T123" i="9" s="1"/>
  <c r="N123" i="9"/>
  <c r="R122" i="9"/>
  <c r="S122" i="9" s="1"/>
  <c r="T122" i="9" s="1"/>
  <c r="Q122" i="9"/>
  <c r="N122" i="9"/>
  <c r="P122" i="9" s="1"/>
  <c r="T121" i="9"/>
  <c r="U121" i="9" s="1"/>
  <c r="R121" i="9"/>
  <c r="S121" i="9" s="1"/>
  <c r="P121" i="9"/>
  <c r="Q121" i="9" s="1"/>
  <c r="N121" i="9"/>
  <c r="O121" i="9" s="1"/>
  <c r="S120" i="9"/>
  <c r="T120" i="9" s="1"/>
  <c r="R120" i="9"/>
  <c r="P120" i="9"/>
  <c r="Q120" i="9" s="1"/>
  <c r="O120" i="9"/>
  <c r="N120" i="9"/>
  <c r="R119" i="9"/>
  <c r="S119" i="9" s="1"/>
  <c r="T119" i="9" s="1"/>
  <c r="N119" i="9"/>
  <c r="R118" i="9"/>
  <c r="S118" i="9" s="1"/>
  <c r="T118" i="9" s="1"/>
  <c r="N118" i="9"/>
  <c r="P118" i="9" s="1"/>
  <c r="Q118" i="9" s="1"/>
  <c r="R117" i="9"/>
  <c r="S117" i="9" s="1"/>
  <c r="T117" i="9" s="1"/>
  <c r="P117" i="9"/>
  <c r="Q117" i="9" s="1"/>
  <c r="N117" i="9"/>
  <c r="O117" i="9" s="1"/>
  <c r="W116" i="9"/>
  <c r="S116" i="9"/>
  <c r="T116" i="9" s="1"/>
  <c r="U116" i="9" s="1"/>
  <c r="X116" i="9" s="1"/>
  <c r="Y116" i="9" s="1"/>
  <c r="R116" i="9"/>
  <c r="P116" i="9"/>
  <c r="Q116" i="9" s="1"/>
  <c r="V116" i="9" s="1"/>
  <c r="O116" i="9"/>
  <c r="N116" i="9"/>
  <c r="R115" i="9"/>
  <c r="S115" i="9" s="1"/>
  <c r="T115" i="9" s="1"/>
  <c r="N115" i="9"/>
  <c r="R114" i="9"/>
  <c r="S114" i="9" s="1"/>
  <c r="T114" i="9" s="1"/>
  <c r="Q114" i="9"/>
  <c r="N114" i="9"/>
  <c r="P114" i="9" s="1"/>
  <c r="T113" i="9"/>
  <c r="U113" i="9" s="1"/>
  <c r="R113" i="9"/>
  <c r="S113" i="9" s="1"/>
  <c r="P113" i="9"/>
  <c r="Q113" i="9" s="1"/>
  <c r="N113" i="9"/>
  <c r="O113" i="9" s="1"/>
  <c r="S112" i="9"/>
  <c r="T112" i="9" s="1"/>
  <c r="R112" i="9"/>
  <c r="P112" i="9"/>
  <c r="Q112" i="9" s="1"/>
  <c r="O112" i="9"/>
  <c r="N112" i="9"/>
  <c r="R111" i="9"/>
  <c r="S111" i="9" s="1"/>
  <c r="T111" i="9" s="1"/>
  <c r="N111" i="9"/>
  <c r="R110" i="9"/>
  <c r="S110" i="9" s="1"/>
  <c r="T110" i="9" s="1"/>
  <c r="N110" i="9"/>
  <c r="P110" i="9" s="1"/>
  <c r="Q110" i="9" s="1"/>
  <c r="U110" i="9" s="1"/>
  <c r="R109" i="9"/>
  <c r="S109" i="9" s="1"/>
  <c r="T109" i="9" s="1"/>
  <c r="P109" i="9"/>
  <c r="Q109" i="9" s="1"/>
  <c r="N109" i="9"/>
  <c r="O109" i="9" s="1"/>
  <c r="W108" i="9"/>
  <c r="S108" i="9"/>
  <c r="T108" i="9" s="1"/>
  <c r="U108" i="9" s="1"/>
  <c r="X108" i="9" s="1"/>
  <c r="Y108" i="9" s="1"/>
  <c r="R108" i="9"/>
  <c r="P108" i="9"/>
  <c r="Q108" i="9" s="1"/>
  <c r="V108" i="9" s="1"/>
  <c r="O108" i="9"/>
  <c r="N108" i="9"/>
  <c r="R107" i="9"/>
  <c r="S107" i="9" s="1"/>
  <c r="T107" i="9" s="1"/>
  <c r="N107" i="9"/>
  <c r="R106" i="9"/>
  <c r="S106" i="9" s="1"/>
  <c r="T106" i="9" s="1"/>
  <c r="U106" i="9" s="1"/>
  <c r="Q106" i="9"/>
  <c r="N106" i="9"/>
  <c r="P106" i="9" s="1"/>
  <c r="T105" i="9"/>
  <c r="U105" i="9" s="1"/>
  <c r="R105" i="9"/>
  <c r="S105" i="9" s="1"/>
  <c r="P105" i="9"/>
  <c r="Q105" i="9" s="1"/>
  <c r="N105" i="9"/>
  <c r="O105" i="9" s="1"/>
  <c r="T104" i="9"/>
  <c r="U104" i="9" s="1"/>
  <c r="S104" i="9"/>
  <c r="R104" i="9"/>
  <c r="P104" i="9"/>
  <c r="Q104" i="9" s="1"/>
  <c r="V104" i="9" s="1"/>
  <c r="O104" i="9"/>
  <c r="N104" i="9"/>
  <c r="W103" i="9"/>
  <c r="R103" i="9"/>
  <c r="S103" i="9" s="1"/>
  <c r="T103" i="9" s="1"/>
  <c r="U103" i="9" s="1"/>
  <c r="X103" i="9" s="1"/>
  <c r="Y103" i="9" s="1"/>
  <c r="O103" i="9"/>
  <c r="N103" i="9"/>
  <c r="P103" i="9" s="1"/>
  <c r="Q103" i="9" s="1"/>
  <c r="V103" i="9" s="1"/>
  <c r="R102" i="9"/>
  <c r="S102" i="9" s="1"/>
  <c r="T102" i="9" s="1"/>
  <c r="N102" i="9"/>
  <c r="T101" i="9"/>
  <c r="R101" i="9"/>
  <c r="S101" i="9" s="1"/>
  <c r="P101" i="9"/>
  <c r="Q101" i="9" s="1"/>
  <c r="N101" i="9"/>
  <c r="O101" i="9" s="1"/>
  <c r="S100" i="9"/>
  <c r="T100" i="9" s="1"/>
  <c r="U100" i="9" s="1"/>
  <c r="R100" i="9"/>
  <c r="P100" i="9"/>
  <c r="Q100" i="9" s="1"/>
  <c r="V100" i="9" s="1"/>
  <c r="O100" i="9"/>
  <c r="N100" i="9"/>
  <c r="T99" i="9"/>
  <c r="S99" i="9"/>
  <c r="R99" i="9"/>
  <c r="P99" i="9"/>
  <c r="Q99" i="9" s="1"/>
  <c r="O99" i="9"/>
  <c r="N99" i="9"/>
  <c r="W98" i="9"/>
  <c r="S98" i="9"/>
  <c r="T98" i="9" s="1"/>
  <c r="R98" i="9"/>
  <c r="P98" i="9"/>
  <c r="Q98" i="9" s="1"/>
  <c r="V98" i="9" s="1"/>
  <c r="O98" i="9"/>
  <c r="N98" i="9"/>
  <c r="R97" i="9"/>
  <c r="S97" i="9" s="1"/>
  <c r="T97" i="9" s="1"/>
  <c r="N97" i="9"/>
  <c r="R96" i="9"/>
  <c r="S96" i="9" s="1"/>
  <c r="T96" i="9" s="1"/>
  <c r="U96" i="9" s="1"/>
  <c r="Q96" i="9"/>
  <c r="N96" i="9"/>
  <c r="P96" i="9" s="1"/>
  <c r="T95" i="9"/>
  <c r="S95" i="9"/>
  <c r="R95" i="9"/>
  <c r="P95" i="9"/>
  <c r="Q95" i="9" s="1"/>
  <c r="O95" i="9"/>
  <c r="N95" i="9"/>
  <c r="W94" i="9"/>
  <c r="S94" i="9"/>
  <c r="T94" i="9" s="1"/>
  <c r="R94" i="9"/>
  <c r="P94" i="9"/>
  <c r="Q94" i="9" s="1"/>
  <c r="V94" i="9" s="1"/>
  <c r="O94" i="9"/>
  <c r="N94" i="9"/>
  <c r="R93" i="9"/>
  <c r="S93" i="9" s="1"/>
  <c r="T93" i="9" s="1"/>
  <c r="N93" i="9"/>
  <c r="R92" i="9"/>
  <c r="S92" i="9" s="1"/>
  <c r="T92" i="9" s="1"/>
  <c r="U92" i="9" s="1"/>
  <c r="Q92" i="9"/>
  <c r="N92" i="9"/>
  <c r="P92" i="9" s="1"/>
  <c r="T91" i="9"/>
  <c r="S91" i="9"/>
  <c r="R91" i="9"/>
  <c r="P91" i="9"/>
  <c r="Q91" i="9" s="1"/>
  <c r="O91" i="9"/>
  <c r="N91" i="9"/>
  <c r="W90" i="9"/>
  <c r="S90" i="9"/>
  <c r="T90" i="9" s="1"/>
  <c r="R90" i="9"/>
  <c r="P90" i="9"/>
  <c r="Q90" i="9" s="1"/>
  <c r="V90" i="9" s="1"/>
  <c r="O90" i="9"/>
  <c r="N90" i="9"/>
  <c r="R89" i="9"/>
  <c r="S89" i="9" s="1"/>
  <c r="T89" i="9" s="1"/>
  <c r="N89" i="9"/>
  <c r="R88" i="9"/>
  <c r="S88" i="9" s="1"/>
  <c r="T88" i="9" s="1"/>
  <c r="U88" i="9" s="1"/>
  <c r="Q88" i="9"/>
  <c r="N88" i="9"/>
  <c r="P88" i="9" s="1"/>
  <c r="T87" i="9"/>
  <c r="S87" i="9"/>
  <c r="R87" i="9"/>
  <c r="P87" i="9"/>
  <c r="Q87" i="9" s="1"/>
  <c r="O87" i="9"/>
  <c r="N87" i="9"/>
  <c r="W86" i="9"/>
  <c r="S86" i="9"/>
  <c r="T86" i="9" s="1"/>
  <c r="R86" i="9"/>
  <c r="P86" i="9"/>
  <c r="Q86" i="9" s="1"/>
  <c r="V86" i="9" s="1"/>
  <c r="O86" i="9"/>
  <c r="N86" i="9"/>
  <c r="S85" i="9"/>
  <c r="T85" i="9" s="1"/>
  <c r="U85" i="9" s="1"/>
  <c r="R85" i="9"/>
  <c r="N85" i="9"/>
  <c r="P85" i="9" s="1"/>
  <c r="Q85" i="9" s="1"/>
  <c r="W85" i="9" s="1"/>
  <c r="T84" i="9"/>
  <c r="R84" i="9"/>
  <c r="S84" i="9" s="1"/>
  <c r="N84" i="9"/>
  <c r="S83" i="9"/>
  <c r="T83" i="9" s="1"/>
  <c r="R83" i="9"/>
  <c r="P83" i="9"/>
  <c r="Q83" i="9" s="1"/>
  <c r="O83" i="9"/>
  <c r="N83" i="9"/>
  <c r="T82" i="9"/>
  <c r="S82" i="9"/>
  <c r="R82" i="9"/>
  <c r="O82" i="9"/>
  <c r="N82" i="9"/>
  <c r="P82" i="9" s="1"/>
  <c r="Q82" i="9" s="1"/>
  <c r="T81" i="9"/>
  <c r="S81" i="9"/>
  <c r="R81" i="9"/>
  <c r="P81" i="9"/>
  <c r="Q81" i="9" s="1"/>
  <c r="O81" i="9"/>
  <c r="N81" i="9"/>
  <c r="S80" i="9"/>
  <c r="T80" i="9" s="1"/>
  <c r="R80" i="9"/>
  <c r="O80" i="9"/>
  <c r="N80" i="9"/>
  <c r="P80" i="9" s="1"/>
  <c r="Q80" i="9" s="1"/>
  <c r="V80" i="9" s="1"/>
  <c r="R79" i="9"/>
  <c r="S79" i="9" s="1"/>
  <c r="T79" i="9" s="1"/>
  <c r="N79" i="9"/>
  <c r="R78" i="9"/>
  <c r="S78" i="9" s="1"/>
  <c r="T78" i="9" s="1"/>
  <c r="Q78" i="9"/>
  <c r="N78" i="9"/>
  <c r="P78" i="9" s="1"/>
  <c r="T77" i="9"/>
  <c r="U77" i="9" s="1"/>
  <c r="S77" i="9"/>
  <c r="R77" i="9"/>
  <c r="P77" i="9"/>
  <c r="Q77" i="9" s="1"/>
  <c r="O77" i="9"/>
  <c r="N77" i="9"/>
  <c r="S76" i="9"/>
  <c r="T76" i="9" s="1"/>
  <c r="U76" i="9" s="1"/>
  <c r="R76" i="9"/>
  <c r="O76" i="9"/>
  <c r="N76" i="9"/>
  <c r="P76" i="9" s="1"/>
  <c r="Q76" i="9" s="1"/>
  <c r="V76" i="9" s="1"/>
  <c r="R75" i="9"/>
  <c r="S75" i="9" s="1"/>
  <c r="T75" i="9" s="1"/>
  <c r="N75" i="9"/>
  <c r="R74" i="9"/>
  <c r="S74" i="9" s="1"/>
  <c r="T74" i="9" s="1"/>
  <c r="Q74" i="9"/>
  <c r="U74" i="9" s="1"/>
  <c r="P74" i="9"/>
  <c r="N74" i="9"/>
  <c r="O74" i="9" s="1"/>
  <c r="T73" i="9"/>
  <c r="U73" i="9" s="1"/>
  <c r="S73" i="9"/>
  <c r="R73" i="9"/>
  <c r="P73" i="9"/>
  <c r="Q73" i="9" s="1"/>
  <c r="O73" i="9"/>
  <c r="N73" i="9"/>
  <c r="S72" i="9"/>
  <c r="T72" i="9" s="1"/>
  <c r="U72" i="9" s="1"/>
  <c r="R72" i="9"/>
  <c r="O72" i="9"/>
  <c r="N72" i="9"/>
  <c r="P72" i="9" s="1"/>
  <c r="Q72" i="9" s="1"/>
  <c r="V72" i="9" s="1"/>
  <c r="R71" i="9"/>
  <c r="S71" i="9" s="1"/>
  <c r="T71" i="9" s="1"/>
  <c r="N71" i="9"/>
  <c r="R70" i="9"/>
  <c r="S70" i="9" s="1"/>
  <c r="T70" i="9" s="1"/>
  <c r="Q70" i="9"/>
  <c r="U70" i="9" s="1"/>
  <c r="P70" i="9"/>
  <c r="N70" i="9"/>
  <c r="O70" i="9" s="1"/>
  <c r="T69" i="9"/>
  <c r="U69" i="9" s="1"/>
  <c r="S69" i="9"/>
  <c r="R69" i="9"/>
  <c r="P69" i="9"/>
  <c r="Q69" i="9" s="1"/>
  <c r="O69" i="9"/>
  <c r="N69" i="9"/>
  <c r="S68" i="9"/>
  <c r="T68" i="9" s="1"/>
  <c r="U68" i="9" s="1"/>
  <c r="R68" i="9"/>
  <c r="O68" i="9"/>
  <c r="N68" i="9"/>
  <c r="P68" i="9" s="1"/>
  <c r="Q68" i="9" s="1"/>
  <c r="V68" i="9" s="1"/>
  <c r="R67" i="9"/>
  <c r="S67" i="9" s="1"/>
  <c r="T67" i="9" s="1"/>
  <c r="N67" i="9"/>
  <c r="R66" i="9"/>
  <c r="S66" i="9" s="1"/>
  <c r="T66" i="9" s="1"/>
  <c r="Q66" i="9"/>
  <c r="U66" i="9" s="1"/>
  <c r="P66" i="9"/>
  <c r="N66" i="9"/>
  <c r="O66" i="9" s="1"/>
  <c r="T65" i="9"/>
  <c r="U65" i="9" s="1"/>
  <c r="S65" i="9"/>
  <c r="R65" i="9"/>
  <c r="P65" i="9"/>
  <c r="Q65" i="9" s="1"/>
  <c r="O65" i="9"/>
  <c r="N65" i="9"/>
  <c r="W64" i="9"/>
  <c r="R64" i="9"/>
  <c r="S64" i="9" s="1"/>
  <c r="T64" i="9" s="1"/>
  <c r="P64" i="9"/>
  <c r="Q64" i="9" s="1"/>
  <c r="V64" i="9" s="1"/>
  <c r="O64" i="9"/>
  <c r="R63" i="9"/>
  <c r="S63" i="9" s="1"/>
  <c r="T63" i="9" s="1"/>
  <c r="N63" i="9"/>
  <c r="O63" i="9" s="1"/>
  <c r="W62" i="9"/>
  <c r="S62" i="9"/>
  <c r="T62" i="9" s="1"/>
  <c r="U62" i="9" s="1"/>
  <c r="R62" i="9"/>
  <c r="Q62" i="9"/>
  <c r="V62" i="9" s="1"/>
  <c r="P62" i="9"/>
  <c r="O62" i="9"/>
  <c r="N62" i="9"/>
  <c r="S61" i="9"/>
  <c r="T61" i="9" s="1"/>
  <c r="R61" i="9"/>
  <c r="N61" i="9"/>
  <c r="R60" i="9"/>
  <c r="S60" i="9" s="1"/>
  <c r="T60" i="9" s="1"/>
  <c r="U60" i="9" s="1"/>
  <c r="N60" i="9"/>
  <c r="P60" i="9" s="1"/>
  <c r="Q60" i="9" s="1"/>
  <c r="V60" i="9" s="1"/>
  <c r="S59" i="9"/>
  <c r="T59" i="9" s="1"/>
  <c r="U59" i="9" s="1"/>
  <c r="R59" i="9"/>
  <c r="P59" i="9"/>
  <c r="Q59" i="9" s="1"/>
  <c r="V59" i="9" s="1"/>
  <c r="O59" i="9"/>
  <c r="N59" i="9"/>
  <c r="R58" i="9"/>
  <c r="S58" i="9" s="1"/>
  <c r="T58" i="9" s="1"/>
  <c r="N58" i="9"/>
  <c r="R57" i="9"/>
  <c r="S57" i="9" s="1"/>
  <c r="T57" i="9" s="1"/>
  <c r="Q57" i="9"/>
  <c r="N57" i="9"/>
  <c r="P57" i="9" s="1"/>
  <c r="T56" i="9"/>
  <c r="U56" i="9" s="1"/>
  <c r="S56" i="9"/>
  <c r="R56" i="9"/>
  <c r="P56" i="9"/>
  <c r="Q56" i="9" s="1"/>
  <c r="O56" i="9"/>
  <c r="N56" i="9"/>
  <c r="S55" i="9"/>
  <c r="T55" i="9" s="1"/>
  <c r="U55" i="9" s="1"/>
  <c r="R55" i="9"/>
  <c r="P55" i="9"/>
  <c r="Q55" i="9" s="1"/>
  <c r="V55" i="9" s="1"/>
  <c r="O55" i="9"/>
  <c r="N55" i="9"/>
  <c r="R54" i="9"/>
  <c r="S54" i="9" s="1"/>
  <c r="T54" i="9" s="1"/>
  <c r="N54" i="9"/>
  <c r="R53" i="9"/>
  <c r="S53" i="9" s="1"/>
  <c r="T53" i="9" s="1"/>
  <c r="N53" i="9"/>
  <c r="T52" i="9"/>
  <c r="U52" i="9" s="1"/>
  <c r="S52" i="9"/>
  <c r="R52" i="9"/>
  <c r="P52" i="9"/>
  <c r="Q52" i="9" s="1"/>
  <c r="O52" i="9"/>
  <c r="N52" i="9"/>
  <c r="S51" i="9"/>
  <c r="T51" i="9" s="1"/>
  <c r="U51" i="9" s="1"/>
  <c r="R51" i="9"/>
  <c r="P51" i="9"/>
  <c r="Q51" i="9" s="1"/>
  <c r="V51" i="9" s="1"/>
  <c r="O51" i="9"/>
  <c r="N51" i="9"/>
  <c r="R50" i="9"/>
  <c r="S50" i="9" s="1"/>
  <c r="T50" i="9" s="1"/>
  <c r="U50" i="9" s="1"/>
  <c r="N50" i="9"/>
  <c r="P50" i="9" s="1"/>
  <c r="Q50" i="9" s="1"/>
  <c r="V50" i="9" s="1"/>
  <c r="R49" i="9"/>
  <c r="S49" i="9" s="1"/>
  <c r="T49" i="9" s="1"/>
  <c r="N49" i="9"/>
  <c r="T48" i="9"/>
  <c r="S48" i="9"/>
  <c r="R48" i="9"/>
  <c r="P48" i="9"/>
  <c r="Q48" i="9" s="1"/>
  <c r="O48" i="9"/>
  <c r="N48" i="9"/>
  <c r="S47" i="9"/>
  <c r="T47" i="9" s="1"/>
  <c r="U47" i="9" s="1"/>
  <c r="R47" i="9"/>
  <c r="P47" i="9"/>
  <c r="Q47" i="9" s="1"/>
  <c r="V47" i="9" s="1"/>
  <c r="O47" i="9"/>
  <c r="N47" i="9"/>
  <c r="R46" i="9"/>
  <c r="S46" i="9" s="1"/>
  <c r="T46" i="9" s="1"/>
  <c r="U46" i="9" s="1"/>
  <c r="N46" i="9"/>
  <c r="P46" i="9" s="1"/>
  <c r="Q46" i="9" s="1"/>
  <c r="V46" i="9" s="1"/>
  <c r="R45" i="9"/>
  <c r="S45" i="9" s="1"/>
  <c r="T45" i="9" s="1"/>
  <c r="N45" i="9"/>
  <c r="T44" i="9"/>
  <c r="U44" i="9" s="1"/>
  <c r="R44" i="9"/>
  <c r="S44" i="9" s="1"/>
  <c r="Q44" i="9"/>
  <c r="P44" i="9"/>
  <c r="N44" i="9"/>
  <c r="O44" i="9" s="1"/>
  <c r="S43" i="9"/>
  <c r="T43" i="9" s="1"/>
  <c r="U43" i="9" s="1"/>
  <c r="R43" i="9"/>
  <c r="P43" i="9"/>
  <c r="Q43" i="9" s="1"/>
  <c r="V43" i="9" s="1"/>
  <c r="O43" i="9"/>
  <c r="N43" i="9"/>
  <c r="R42" i="9"/>
  <c r="S42" i="9" s="1"/>
  <c r="T42" i="9" s="1"/>
  <c r="U42" i="9" s="1"/>
  <c r="N42" i="9"/>
  <c r="P42" i="9" s="1"/>
  <c r="Q42" i="9" s="1"/>
  <c r="V42" i="9" s="1"/>
  <c r="R41" i="9"/>
  <c r="S41" i="9" s="1"/>
  <c r="T41" i="9" s="1"/>
  <c r="N41" i="9"/>
  <c r="S40" i="9"/>
  <c r="T40" i="9" s="1"/>
  <c r="U40" i="9" s="1"/>
  <c r="R40" i="9"/>
  <c r="Q40" i="9"/>
  <c r="V40" i="9" s="1"/>
  <c r="P40" i="9"/>
  <c r="O40" i="9"/>
  <c r="N40" i="9"/>
  <c r="R39" i="9"/>
  <c r="S39" i="9" s="1"/>
  <c r="T39" i="9" s="1"/>
  <c r="U39" i="9" s="1"/>
  <c r="P39" i="9"/>
  <c r="Q39" i="9" s="1"/>
  <c r="N39" i="9"/>
  <c r="O39" i="9" s="1"/>
  <c r="S38" i="9"/>
  <c r="T38" i="9" s="1"/>
  <c r="R38" i="9"/>
  <c r="O38" i="9"/>
  <c r="N38" i="9"/>
  <c r="P38" i="9" s="1"/>
  <c r="Q38" i="9" s="1"/>
  <c r="R37" i="9"/>
  <c r="S37" i="9" s="1"/>
  <c r="T37" i="9" s="1"/>
  <c r="U37" i="9" s="1"/>
  <c r="N37" i="9"/>
  <c r="P37" i="9" s="1"/>
  <c r="Q37" i="9" s="1"/>
  <c r="S36" i="9"/>
  <c r="T36" i="9" s="1"/>
  <c r="R36" i="9"/>
  <c r="O36" i="9"/>
  <c r="N36" i="9"/>
  <c r="P36" i="9" s="1"/>
  <c r="Q36" i="9" s="1"/>
  <c r="T35" i="9"/>
  <c r="U35" i="9" s="1"/>
  <c r="R35" i="9"/>
  <c r="S35" i="9" s="1"/>
  <c r="P35" i="9"/>
  <c r="Q35" i="9" s="1"/>
  <c r="N35" i="9"/>
  <c r="O35" i="9" s="1"/>
  <c r="S34" i="9"/>
  <c r="T34" i="9" s="1"/>
  <c r="R34" i="9"/>
  <c r="O34" i="9"/>
  <c r="N34" i="9"/>
  <c r="P34" i="9" s="1"/>
  <c r="Q34" i="9" s="1"/>
  <c r="V34" i="9" s="1"/>
  <c r="R33" i="9"/>
  <c r="S33" i="9" s="1"/>
  <c r="T33" i="9" s="1"/>
  <c r="N33" i="9"/>
  <c r="S32" i="9"/>
  <c r="T32" i="9" s="1"/>
  <c r="R32" i="9"/>
  <c r="O32" i="9"/>
  <c r="N32" i="9"/>
  <c r="P32" i="9" s="1"/>
  <c r="Q32" i="9" s="1"/>
  <c r="R31" i="9"/>
  <c r="S31" i="9" s="1"/>
  <c r="T31" i="9" s="1"/>
  <c r="U31" i="9" s="1"/>
  <c r="P31" i="9"/>
  <c r="Q31" i="9" s="1"/>
  <c r="N31" i="9"/>
  <c r="O31" i="9" s="1"/>
  <c r="W30" i="9"/>
  <c r="S30" i="9"/>
  <c r="T30" i="9" s="1"/>
  <c r="U30" i="9" s="1"/>
  <c r="R30" i="9"/>
  <c r="Q30" i="9"/>
  <c r="V30" i="9" s="1"/>
  <c r="P30" i="9"/>
  <c r="O30" i="9"/>
  <c r="N30" i="9"/>
  <c r="R29" i="9"/>
  <c r="S29" i="9" s="1"/>
  <c r="T29" i="9" s="1"/>
  <c r="N29" i="9"/>
  <c r="S28" i="9"/>
  <c r="T28" i="9" s="1"/>
  <c r="R28" i="9"/>
  <c r="O28" i="9"/>
  <c r="N28" i="9"/>
  <c r="P28" i="9" s="1"/>
  <c r="Q28" i="9" s="1"/>
  <c r="T27" i="9"/>
  <c r="U27" i="9" s="1"/>
  <c r="R27" i="9"/>
  <c r="S27" i="9" s="1"/>
  <c r="P27" i="9"/>
  <c r="Q27" i="9" s="1"/>
  <c r="N27" i="9"/>
  <c r="O27" i="9" s="1"/>
  <c r="W26" i="9"/>
  <c r="S26" i="9"/>
  <c r="T26" i="9" s="1"/>
  <c r="U26" i="9" s="1"/>
  <c r="R26" i="9"/>
  <c r="Q26" i="9"/>
  <c r="V26" i="9" s="1"/>
  <c r="P26" i="9"/>
  <c r="O26" i="9"/>
  <c r="N26" i="9"/>
  <c r="R25" i="9"/>
  <c r="S25" i="9" s="1"/>
  <c r="T25" i="9" s="1"/>
  <c r="N25" i="9"/>
  <c r="S24" i="9"/>
  <c r="T24" i="9" s="1"/>
  <c r="R24" i="9"/>
  <c r="Q24" i="9"/>
  <c r="O24" i="9"/>
  <c r="N24" i="9"/>
  <c r="P24" i="9" s="1"/>
  <c r="T23" i="9"/>
  <c r="U23" i="9" s="1"/>
  <c r="R23" i="9"/>
  <c r="S23" i="9" s="1"/>
  <c r="P23" i="9"/>
  <c r="Q23" i="9" s="1"/>
  <c r="N23" i="9"/>
  <c r="O23" i="9" s="1"/>
  <c r="S22" i="9"/>
  <c r="T22" i="9" s="1"/>
  <c r="R22" i="9"/>
  <c r="O22" i="9"/>
  <c r="N22" i="9"/>
  <c r="P22" i="9" s="1"/>
  <c r="Q22" i="9" s="1"/>
  <c r="V22" i="9" s="1"/>
  <c r="R21" i="9"/>
  <c r="S21" i="9" s="1"/>
  <c r="T21" i="9" s="1"/>
  <c r="N21" i="9"/>
  <c r="S20" i="9"/>
  <c r="T20" i="9" s="1"/>
  <c r="R20" i="9"/>
  <c r="O20" i="9"/>
  <c r="N20" i="9"/>
  <c r="P20" i="9" s="1"/>
  <c r="Q20" i="9" s="1"/>
  <c r="T19" i="9"/>
  <c r="U19" i="9" s="1"/>
  <c r="R19" i="9"/>
  <c r="S19" i="9" s="1"/>
  <c r="P19" i="9"/>
  <c r="Q19" i="9" s="1"/>
  <c r="N19" i="9"/>
  <c r="O19" i="9" s="1"/>
  <c r="S18" i="9"/>
  <c r="T18" i="9" s="1"/>
  <c r="R18" i="9"/>
  <c r="O18" i="9"/>
  <c r="N18" i="9"/>
  <c r="P18" i="9" s="1"/>
  <c r="Q18" i="9" s="1"/>
  <c r="V18" i="9" s="1"/>
  <c r="R17" i="9"/>
  <c r="S17" i="9" s="1"/>
  <c r="T17" i="9" s="1"/>
  <c r="N17" i="9"/>
  <c r="S16" i="9"/>
  <c r="T16" i="9" s="1"/>
  <c r="U16" i="9" s="1"/>
  <c r="R16" i="9"/>
  <c r="O16" i="9"/>
  <c r="N16" i="9"/>
  <c r="P16" i="9" s="1"/>
  <c r="Q16" i="9" s="1"/>
  <c r="R15" i="9"/>
  <c r="S15" i="9" s="1"/>
  <c r="T15" i="9" s="1"/>
  <c r="U15" i="9" s="1"/>
  <c r="P15" i="9"/>
  <c r="Q15" i="9" s="1"/>
  <c r="N15" i="9"/>
  <c r="O15" i="9" s="1"/>
  <c r="S14" i="9"/>
  <c r="T14" i="9" s="1"/>
  <c r="R14" i="9"/>
  <c r="O14" i="9"/>
  <c r="N14" i="9"/>
  <c r="P14" i="9" s="1"/>
  <c r="Q14" i="9" s="1"/>
  <c r="V14" i="9" s="1"/>
  <c r="R13" i="9"/>
  <c r="S13" i="9" s="1"/>
  <c r="T13" i="9" s="1"/>
  <c r="N13" i="9"/>
  <c r="S12" i="9"/>
  <c r="T12" i="9" s="1"/>
  <c r="R12" i="9"/>
  <c r="Q12" i="9"/>
  <c r="U12" i="9" s="1"/>
  <c r="O12" i="9"/>
  <c r="N12" i="9"/>
  <c r="P12" i="9" s="1"/>
  <c r="T11" i="9"/>
  <c r="R11" i="9"/>
  <c r="S11" i="9" s="1"/>
  <c r="P11" i="9"/>
  <c r="Q11" i="9" s="1"/>
  <c r="N11" i="9"/>
  <c r="O11" i="9" s="1"/>
  <c r="S10" i="9"/>
  <c r="T10" i="9" s="1"/>
  <c r="U10" i="9" s="1"/>
  <c r="R10" i="9"/>
  <c r="O10" i="9"/>
  <c r="N10" i="9"/>
  <c r="P10" i="9" s="1"/>
  <c r="Q10" i="9" s="1"/>
  <c r="V10" i="9" s="1"/>
  <c r="R9" i="9"/>
  <c r="S9" i="9" s="1"/>
  <c r="T9" i="9" s="1"/>
  <c r="N9" i="9"/>
  <c r="S8" i="9"/>
  <c r="T8" i="9" s="1"/>
  <c r="R8" i="9"/>
  <c r="Q8" i="9"/>
  <c r="O8" i="9"/>
  <c r="N8" i="9"/>
  <c r="P8" i="9" s="1"/>
  <c r="T7" i="9"/>
  <c r="U7" i="9" s="1"/>
  <c r="R7" i="9"/>
  <c r="S7" i="9" s="1"/>
  <c r="P7" i="9"/>
  <c r="Q7" i="9" s="1"/>
  <c r="N7" i="9"/>
  <c r="O7" i="9" s="1"/>
  <c r="S6" i="9"/>
  <c r="T6" i="9" s="1"/>
  <c r="R6" i="9"/>
  <c r="O6" i="9"/>
  <c r="N6" i="9"/>
  <c r="P6" i="9" s="1"/>
  <c r="Q6" i="9" s="1"/>
  <c r="V6" i="9" s="1"/>
  <c r="R5" i="9"/>
  <c r="S5" i="9" s="1"/>
  <c r="T5" i="9" s="1"/>
  <c r="N5" i="9"/>
  <c r="S4" i="9"/>
  <c r="T4" i="9" s="1"/>
  <c r="R4" i="9"/>
  <c r="O4" i="9"/>
  <c r="N4" i="9"/>
  <c r="P4" i="9" s="1"/>
  <c r="Q4" i="9" s="1"/>
  <c r="T3" i="9"/>
  <c r="U3" i="9" s="1"/>
  <c r="R3" i="9"/>
  <c r="S3" i="9" s="1"/>
  <c r="P3" i="9"/>
  <c r="Q3" i="9" s="1"/>
  <c r="N3" i="9"/>
  <c r="O3" i="9" s="1"/>
  <c r="O2" i="9"/>
  <c r="N2" i="9"/>
  <c r="P2" i="9" s="1"/>
  <c r="Q2" i="9" s="1"/>
  <c r="V2" i="9" s="1"/>
  <c r="AB2" i="7"/>
  <c r="AE2" i="7"/>
  <c r="AA2" i="7"/>
  <c r="X2" i="6"/>
  <c r="Y2" i="6"/>
  <c r="Z3" i="6"/>
  <c r="AA3" i="6" s="1"/>
  <c r="Z4" i="6"/>
  <c r="AA4" i="6" s="1"/>
  <c r="Z5" i="6"/>
  <c r="AA5" i="6"/>
  <c r="Z6" i="6"/>
  <c r="AA6" i="6"/>
  <c r="Z7" i="6"/>
  <c r="AA7" i="6" s="1"/>
  <c r="Z8" i="6"/>
  <c r="AA8" i="6" s="1"/>
  <c r="Z9" i="6"/>
  <c r="AA9" i="6"/>
  <c r="Z10" i="6"/>
  <c r="AA10" i="6"/>
  <c r="Z11" i="6"/>
  <c r="AA11" i="6" s="1"/>
  <c r="Z12" i="6"/>
  <c r="AA12" i="6" s="1"/>
  <c r="Z13" i="6"/>
  <c r="AA13" i="6"/>
  <c r="Z14" i="6"/>
  <c r="AA14" i="6"/>
  <c r="Z15" i="6"/>
  <c r="AA15" i="6" s="1"/>
  <c r="Z16" i="6"/>
  <c r="AA16" i="6" s="1"/>
  <c r="Z17" i="6"/>
  <c r="AA17" i="6"/>
  <c r="Z18" i="6"/>
  <c r="AA18" i="6"/>
  <c r="Z19" i="6"/>
  <c r="AA19" i="6" s="1"/>
  <c r="Z20" i="6"/>
  <c r="AA20" i="6" s="1"/>
  <c r="Z21" i="6"/>
  <c r="AA21" i="6"/>
  <c r="Z22" i="6"/>
  <c r="AA22" i="6"/>
  <c r="Z23" i="6"/>
  <c r="AA23" i="6" s="1"/>
  <c r="Z24" i="6"/>
  <c r="AA24" i="6" s="1"/>
  <c r="Z25" i="6"/>
  <c r="AA25" i="6"/>
  <c r="Z26" i="6"/>
  <c r="AA26" i="6"/>
  <c r="Z27" i="6"/>
  <c r="AA27" i="6" s="1"/>
  <c r="Z28" i="6"/>
  <c r="AA28" i="6" s="1"/>
  <c r="Z29" i="6"/>
  <c r="AA29" i="6"/>
  <c r="Z30" i="6"/>
  <c r="AA30" i="6"/>
  <c r="Z31" i="6"/>
  <c r="AA31" i="6" s="1"/>
  <c r="Z32" i="6"/>
  <c r="AA32" i="6" s="1"/>
  <c r="Z33" i="6"/>
  <c r="AA33" i="6"/>
  <c r="Z34" i="6"/>
  <c r="AA34" i="6" s="1"/>
  <c r="Z35" i="6"/>
  <c r="AA35" i="6" s="1"/>
  <c r="Z36" i="6"/>
  <c r="AA36" i="6" s="1"/>
  <c r="Z37" i="6"/>
  <c r="AA37" i="6"/>
  <c r="Z38" i="6"/>
  <c r="AA38" i="6" s="1"/>
  <c r="Z39" i="6"/>
  <c r="AA39" i="6" s="1"/>
  <c r="Z40" i="6"/>
  <c r="AA40" i="6" s="1"/>
  <c r="Z41" i="6"/>
  <c r="AA41" i="6"/>
  <c r="Z42" i="6"/>
  <c r="AA42" i="6" s="1"/>
  <c r="Z43" i="6"/>
  <c r="AA43" i="6" s="1"/>
  <c r="Z44" i="6"/>
  <c r="AA44" i="6" s="1"/>
  <c r="Z45" i="6"/>
  <c r="AA45" i="6"/>
  <c r="Z46" i="6"/>
  <c r="AA46" i="6" s="1"/>
  <c r="Z47" i="6"/>
  <c r="AA47" i="6" s="1"/>
  <c r="Z48" i="6"/>
  <c r="AA48" i="6" s="1"/>
  <c r="Z49" i="6"/>
  <c r="AA49" i="6"/>
  <c r="Z50" i="6"/>
  <c r="AA50" i="6" s="1"/>
  <c r="Z51" i="6"/>
  <c r="AA51" i="6" s="1"/>
  <c r="Z52" i="6"/>
  <c r="AA52" i="6" s="1"/>
  <c r="Z53" i="6"/>
  <c r="AA53" i="6"/>
  <c r="Z54" i="6"/>
  <c r="AA54" i="6" s="1"/>
  <c r="Z55" i="6"/>
  <c r="AA55" i="6" s="1"/>
  <c r="Z56" i="6"/>
  <c r="AA56" i="6" s="1"/>
  <c r="Z57" i="6"/>
  <c r="AA57" i="6"/>
  <c r="Z58" i="6"/>
  <c r="AA58" i="6" s="1"/>
  <c r="Z59" i="6"/>
  <c r="AA59" i="6" s="1"/>
  <c r="Z60" i="6"/>
  <c r="AA60" i="6" s="1"/>
  <c r="Z61" i="6"/>
  <c r="AA61" i="6"/>
  <c r="Z62" i="6"/>
  <c r="AA62" i="6"/>
  <c r="Z63" i="6"/>
  <c r="AA63" i="6" s="1"/>
  <c r="Z64" i="6"/>
  <c r="AA64" i="6" s="1"/>
  <c r="Z65" i="6"/>
  <c r="AA65" i="6"/>
  <c r="Z66" i="6"/>
  <c r="AA66" i="6" s="1"/>
  <c r="Z67" i="6"/>
  <c r="AA67" i="6" s="1"/>
  <c r="Z68" i="6"/>
  <c r="AA68" i="6" s="1"/>
  <c r="Z69" i="6"/>
  <c r="AA69" i="6"/>
  <c r="Z70" i="6"/>
  <c r="AA70" i="6"/>
  <c r="Z71" i="6"/>
  <c r="AA71" i="6" s="1"/>
  <c r="Z72" i="6"/>
  <c r="AA72" i="6" s="1"/>
  <c r="Z73" i="6"/>
  <c r="AA73" i="6"/>
  <c r="Z74" i="6"/>
  <c r="AA74" i="6"/>
  <c r="Z75" i="6"/>
  <c r="AA75" i="6" s="1"/>
  <c r="Z76" i="6"/>
  <c r="AA76" i="6" s="1"/>
  <c r="Z77" i="6"/>
  <c r="AA77" i="6"/>
  <c r="Z78" i="6"/>
  <c r="AA78" i="6" s="1"/>
  <c r="Z79" i="6"/>
  <c r="AA79" i="6" s="1"/>
  <c r="Z80" i="6"/>
  <c r="AA80" i="6" s="1"/>
  <c r="Z81" i="6"/>
  <c r="AA81" i="6"/>
  <c r="Z82" i="6"/>
  <c r="AA82" i="6" s="1"/>
  <c r="Z83" i="6"/>
  <c r="AA83" i="6" s="1"/>
  <c r="Z84" i="6"/>
  <c r="AA84" i="6" s="1"/>
  <c r="Z85" i="6"/>
  <c r="AA85" i="6"/>
  <c r="Z86" i="6"/>
  <c r="AA86" i="6" s="1"/>
  <c r="Z87" i="6"/>
  <c r="AA87" i="6" s="1"/>
  <c r="Z88" i="6"/>
  <c r="AA88" i="6" s="1"/>
  <c r="Z89" i="6"/>
  <c r="AA89" i="6"/>
  <c r="Z90" i="6"/>
  <c r="AA90" i="6" s="1"/>
  <c r="Z91" i="6"/>
  <c r="AA91" i="6" s="1"/>
  <c r="Z92" i="6"/>
  <c r="AA92" i="6" s="1"/>
  <c r="Z93" i="6"/>
  <c r="AA93" i="6"/>
  <c r="Z94" i="6"/>
  <c r="AA94" i="6" s="1"/>
  <c r="Z95" i="6"/>
  <c r="AA95" i="6" s="1"/>
  <c r="Z96" i="6"/>
  <c r="AA96" i="6" s="1"/>
  <c r="Z97" i="6"/>
  <c r="AA97" i="6"/>
  <c r="Z98" i="6"/>
  <c r="AA98" i="6" s="1"/>
  <c r="Z99" i="6"/>
  <c r="AA99" i="6" s="1"/>
  <c r="Z100" i="6"/>
  <c r="AA100" i="6" s="1"/>
  <c r="Z101" i="6"/>
  <c r="AA101" i="6"/>
  <c r="Z102" i="6"/>
  <c r="AA102" i="6" s="1"/>
  <c r="Z103" i="6"/>
  <c r="AA103" i="6" s="1"/>
  <c r="Z104" i="6"/>
  <c r="AA104" i="6" s="1"/>
  <c r="Z105" i="6"/>
  <c r="AA105" i="6"/>
  <c r="Z106" i="6"/>
  <c r="AA106" i="6" s="1"/>
  <c r="Z107" i="6"/>
  <c r="AA107" i="6" s="1"/>
  <c r="Z108" i="6"/>
  <c r="AA108" i="6" s="1"/>
  <c r="Z109" i="6"/>
  <c r="AA109" i="6"/>
  <c r="Z110" i="6"/>
  <c r="AA110" i="6" s="1"/>
  <c r="Z111" i="6"/>
  <c r="AA111" i="6" s="1"/>
  <c r="Z112" i="6"/>
  <c r="AA112" i="6" s="1"/>
  <c r="Z113" i="6"/>
  <c r="AA113" i="6"/>
  <c r="Z114" i="6"/>
  <c r="AA114" i="6" s="1"/>
  <c r="Z115" i="6"/>
  <c r="AA115" i="6" s="1"/>
  <c r="Z116" i="6"/>
  <c r="AA116" i="6" s="1"/>
  <c r="Z117" i="6"/>
  <c r="AA117" i="6"/>
  <c r="Z118" i="6"/>
  <c r="AA118" i="6" s="1"/>
  <c r="Z119" i="6"/>
  <c r="AA119" i="6" s="1"/>
  <c r="Z120" i="6"/>
  <c r="AA120" i="6" s="1"/>
  <c r="Z121" i="6"/>
  <c r="AA121" i="6"/>
  <c r="Z122" i="6"/>
  <c r="AA122" i="6" s="1"/>
  <c r="Z123" i="6"/>
  <c r="AA123" i="6" s="1"/>
  <c r="Z124" i="6"/>
  <c r="AA124" i="6" s="1"/>
  <c r="Z125" i="6"/>
  <c r="AA125" i="6"/>
  <c r="AA125" i="7"/>
  <c r="AA2" i="6"/>
  <c r="Z2" i="6"/>
  <c r="W20" i="9" l="1"/>
  <c r="V20" i="9"/>
  <c r="U20" i="9"/>
  <c r="X20" i="9" s="1"/>
  <c r="Y20" i="9" s="1"/>
  <c r="W28" i="9"/>
  <c r="V28" i="9"/>
  <c r="U28" i="9"/>
  <c r="X16" i="9"/>
  <c r="Y16" i="9" s="1"/>
  <c r="W32" i="9"/>
  <c r="V32" i="9"/>
  <c r="W16" i="9"/>
  <c r="V16" i="9"/>
  <c r="W4" i="9"/>
  <c r="V4" i="9"/>
  <c r="U4" i="9"/>
  <c r="U32" i="9"/>
  <c r="X32" i="9" s="1"/>
  <c r="Y32" i="9" s="1"/>
  <c r="W14" i="9"/>
  <c r="V38" i="9"/>
  <c r="W38" i="9"/>
  <c r="U6" i="9"/>
  <c r="X6" i="9" s="1"/>
  <c r="Y6" i="9" s="1"/>
  <c r="V7" i="9"/>
  <c r="X7" i="9" s="1"/>
  <c r="Y7" i="9" s="1"/>
  <c r="W7" i="9"/>
  <c r="P9" i="9"/>
  <c r="Q9" i="9" s="1"/>
  <c r="O9" i="9"/>
  <c r="W10" i="9"/>
  <c r="X10" i="9" s="1"/>
  <c r="Y10" i="9" s="1"/>
  <c r="U22" i="9"/>
  <c r="V23" i="9"/>
  <c r="X23" i="9" s="1"/>
  <c r="Y23" i="9" s="1"/>
  <c r="W23" i="9"/>
  <c r="P25" i="9"/>
  <c r="Q25" i="9" s="1"/>
  <c r="O25" i="9"/>
  <c r="U36" i="9"/>
  <c r="X36" i="9" s="1"/>
  <c r="Y36" i="9" s="1"/>
  <c r="V39" i="9"/>
  <c r="W39" i="9"/>
  <c r="U48" i="9"/>
  <c r="W52" i="9"/>
  <c r="V52" i="9"/>
  <c r="X52" i="9" s="1"/>
  <c r="Y52" i="9" s="1"/>
  <c r="V11" i="9"/>
  <c r="W11" i="9"/>
  <c r="P13" i="9"/>
  <c r="Q13" i="9" s="1"/>
  <c r="O13" i="9"/>
  <c r="U17" i="9"/>
  <c r="W24" i="9"/>
  <c r="V24" i="9"/>
  <c r="U2" i="9"/>
  <c r="V3" i="9"/>
  <c r="X3" i="9" s="1"/>
  <c r="Y3" i="9" s="1"/>
  <c r="W3" i="9"/>
  <c r="P5" i="9"/>
  <c r="Q5" i="9" s="1"/>
  <c r="U5" i="9" s="1"/>
  <c r="O5" i="9"/>
  <c r="W6" i="9"/>
  <c r="U9" i="9"/>
  <c r="U11" i="9"/>
  <c r="U18" i="9"/>
  <c r="V19" i="9"/>
  <c r="X19" i="9" s="1"/>
  <c r="Y19" i="9" s="1"/>
  <c r="W19" i="9"/>
  <c r="P21" i="9"/>
  <c r="Q21" i="9" s="1"/>
  <c r="O21" i="9"/>
  <c r="W22" i="9"/>
  <c r="U25" i="9"/>
  <c r="X26" i="9"/>
  <c r="Y26" i="9" s="1"/>
  <c r="V27" i="9"/>
  <c r="X27" i="9" s="1"/>
  <c r="Y27" i="9" s="1"/>
  <c r="W27" i="9"/>
  <c r="P29" i="9"/>
  <c r="Q29" i="9" s="1"/>
  <c r="U29" i="9" s="1"/>
  <c r="O29" i="9"/>
  <c r="U34" i="9"/>
  <c r="V35" i="9"/>
  <c r="W35" i="9"/>
  <c r="X35" i="9" s="1"/>
  <c r="Y35" i="9" s="1"/>
  <c r="W36" i="9"/>
  <c r="V36" i="9"/>
  <c r="V37" i="9"/>
  <c r="W37" i="9"/>
  <c r="X37" i="9" s="1"/>
  <c r="Y37" i="9" s="1"/>
  <c r="X39" i="9"/>
  <c r="Y39" i="9" s="1"/>
  <c r="W48" i="9"/>
  <c r="V48" i="9"/>
  <c r="W8" i="9"/>
  <c r="V8" i="9"/>
  <c r="W2" i="9"/>
  <c r="U8" i="9"/>
  <c r="W12" i="9"/>
  <c r="X12" i="9" s="1"/>
  <c r="Y12" i="9" s="1"/>
  <c r="V12" i="9"/>
  <c r="U14" i="9"/>
  <c r="X14" i="9" s="1"/>
  <c r="Y14" i="9" s="1"/>
  <c r="V15" i="9"/>
  <c r="X15" i="9" s="1"/>
  <c r="Y15" i="9" s="1"/>
  <c r="W15" i="9"/>
  <c r="P17" i="9"/>
  <c r="Q17" i="9" s="1"/>
  <c r="O17" i="9"/>
  <c r="W18" i="9"/>
  <c r="U21" i="9"/>
  <c r="U24" i="9"/>
  <c r="X24" i="9" s="1"/>
  <c r="Y24" i="9" s="1"/>
  <c r="X30" i="9"/>
  <c r="Y30" i="9" s="1"/>
  <c r="V31" i="9"/>
  <c r="X31" i="9" s="1"/>
  <c r="Y31" i="9" s="1"/>
  <c r="W31" i="9"/>
  <c r="P33" i="9"/>
  <c r="Q33" i="9" s="1"/>
  <c r="U33" i="9" s="1"/>
  <c r="O33" i="9"/>
  <c r="W34" i="9"/>
  <c r="U38" i="9"/>
  <c r="W44" i="9"/>
  <c r="V44" i="9"/>
  <c r="X44" i="9" s="1"/>
  <c r="Y44" i="9" s="1"/>
  <c r="V57" i="9"/>
  <c r="W57" i="9"/>
  <c r="O58" i="9"/>
  <c r="P58" i="9"/>
  <c r="Q58" i="9" s="1"/>
  <c r="U61" i="9"/>
  <c r="O79" i="9"/>
  <c r="P79" i="9"/>
  <c r="Q79" i="9" s="1"/>
  <c r="W87" i="9"/>
  <c r="V87" i="9"/>
  <c r="P45" i="9"/>
  <c r="Q45" i="9" s="1"/>
  <c r="O45" i="9"/>
  <c r="O46" i="9"/>
  <c r="W46" i="9"/>
  <c r="X46" i="9" s="1"/>
  <c r="Y46" i="9" s="1"/>
  <c r="P49" i="9"/>
  <c r="Q49" i="9" s="1"/>
  <c r="O49" i="9"/>
  <c r="O50" i="9"/>
  <c r="W50" i="9"/>
  <c r="X50" i="9" s="1"/>
  <c r="Y50" i="9" s="1"/>
  <c r="P53" i="9"/>
  <c r="Q53" i="9" s="1"/>
  <c r="O53" i="9"/>
  <c r="X62" i="9"/>
  <c r="Y62" i="9" s="1"/>
  <c r="U64" i="9"/>
  <c r="X64" i="9" s="1"/>
  <c r="Y64" i="9" s="1"/>
  <c r="U78" i="9"/>
  <c r="W95" i="9"/>
  <c r="V95" i="9"/>
  <c r="W47" i="9"/>
  <c r="X47" i="9" s="1"/>
  <c r="Y47" i="9" s="1"/>
  <c r="X60" i="9"/>
  <c r="Y60" i="9" s="1"/>
  <c r="O37" i="9"/>
  <c r="W40" i="9"/>
  <c r="X40" i="9" s="1"/>
  <c r="Y40" i="9" s="1"/>
  <c r="P41" i="9"/>
  <c r="Q41" i="9" s="1"/>
  <c r="O41" i="9"/>
  <c r="O42" i="9"/>
  <c r="W42" i="9"/>
  <c r="X42" i="9" s="1"/>
  <c r="Y42" i="9" s="1"/>
  <c r="W55" i="9"/>
  <c r="X55" i="9" s="1"/>
  <c r="Y55" i="9" s="1"/>
  <c r="W56" i="9"/>
  <c r="V56" i="9"/>
  <c r="X56" i="9" s="1"/>
  <c r="Y56" i="9" s="1"/>
  <c r="U58" i="9"/>
  <c r="W59" i="9"/>
  <c r="W60" i="9"/>
  <c r="W81" i="9"/>
  <c r="V81" i="9"/>
  <c r="P115" i="9"/>
  <c r="Q115" i="9" s="1"/>
  <c r="O115" i="9"/>
  <c r="W51" i="9"/>
  <c r="X51" i="9" s="1"/>
  <c r="Y51" i="9" s="1"/>
  <c r="O54" i="9"/>
  <c r="P54" i="9"/>
  <c r="Q54" i="9" s="1"/>
  <c r="X59" i="9"/>
  <c r="Y59" i="9" s="1"/>
  <c r="W43" i="9"/>
  <c r="X43" i="9" s="1"/>
  <c r="Y43" i="9" s="1"/>
  <c r="U57" i="9"/>
  <c r="X57" i="9" s="1"/>
  <c r="Y57" i="9" s="1"/>
  <c r="O61" i="9"/>
  <c r="P61" i="9"/>
  <c r="Q61" i="9" s="1"/>
  <c r="X68" i="9"/>
  <c r="Y68" i="9" s="1"/>
  <c r="V78" i="9"/>
  <c r="W78" i="9"/>
  <c r="W80" i="9"/>
  <c r="P102" i="9"/>
  <c r="Q102" i="9" s="1"/>
  <c r="O102" i="9"/>
  <c r="O57" i="9"/>
  <c r="O60" i="9"/>
  <c r="P63" i="9"/>
  <c r="Q63" i="9" s="1"/>
  <c r="U71" i="9"/>
  <c r="W91" i="9"/>
  <c r="V91" i="9"/>
  <c r="V99" i="9"/>
  <c r="W99" i="9"/>
  <c r="U80" i="9"/>
  <c r="X80" i="9" s="1"/>
  <c r="Y80" i="9" s="1"/>
  <c r="U81" i="9"/>
  <c r="X81" i="9" s="1"/>
  <c r="Y81" i="9" s="1"/>
  <c r="U83" i="9"/>
  <c r="X104" i="9"/>
  <c r="Y104" i="9" s="1"/>
  <c r="W118" i="9"/>
  <c r="V118" i="9"/>
  <c r="U118" i="9"/>
  <c r="X118" i="9" s="1"/>
  <c r="Y118" i="9" s="1"/>
  <c r="W65" i="9"/>
  <c r="V65" i="9"/>
  <c r="X65" i="9" s="1"/>
  <c r="Y65" i="9" s="1"/>
  <c r="V66" i="9"/>
  <c r="W66" i="9"/>
  <c r="X66" i="9" s="1"/>
  <c r="Y66" i="9" s="1"/>
  <c r="O67" i="9"/>
  <c r="P67" i="9"/>
  <c r="Q67" i="9" s="1"/>
  <c r="U67" i="9" s="1"/>
  <c r="W68" i="9"/>
  <c r="W69" i="9"/>
  <c r="V69" i="9"/>
  <c r="X69" i="9" s="1"/>
  <c r="Y69" i="9" s="1"/>
  <c r="V70" i="9"/>
  <c r="X70" i="9" s="1"/>
  <c r="Y70" i="9" s="1"/>
  <c r="W70" i="9"/>
  <c r="O71" i="9"/>
  <c r="P71" i="9"/>
  <c r="Q71" i="9" s="1"/>
  <c r="W72" i="9"/>
  <c r="X72" i="9" s="1"/>
  <c r="Y72" i="9" s="1"/>
  <c r="W73" i="9"/>
  <c r="V73" i="9"/>
  <c r="X73" i="9" s="1"/>
  <c r="Y73" i="9" s="1"/>
  <c r="V74" i="9"/>
  <c r="X74" i="9" s="1"/>
  <c r="Y74" i="9" s="1"/>
  <c r="W74" i="9"/>
  <c r="O75" i="9"/>
  <c r="P75" i="9"/>
  <c r="Q75" i="9" s="1"/>
  <c r="W76" i="9"/>
  <c r="X76" i="9" s="1"/>
  <c r="Y76" i="9" s="1"/>
  <c r="W77" i="9"/>
  <c r="V77" i="9"/>
  <c r="X77" i="9" s="1"/>
  <c r="Y77" i="9" s="1"/>
  <c r="U79" i="9"/>
  <c r="V82" i="9"/>
  <c r="W82" i="9"/>
  <c r="U82" i="9"/>
  <c r="V83" i="9"/>
  <c r="W83" i="9"/>
  <c r="O84" i="9"/>
  <c r="P84" i="9"/>
  <c r="Q84" i="9" s="1"/>
  <c r="U89" i="9"/>
  <c r="W101" i="9"/>
  <c r="V101" i="9"/>
  <c r="U101" i="9"/>
  <c r="V120" i="9"/>
  <c r="W120" i="9"/>
  <c r="O78" i="9"/>
  <c r="O85" i="9"/>
  <c r="W109" i="9"/>
  <c r="V109" i="9"/>
  <c r="W114" i="9"/>
  <c r="V114" i="9"/>
  <c r="Z116" i="9"/>
  <c r="AA116" i="9" s="1"/>
  <c r="AB116" i="9"/>
  <c r="U117" i="9"/>
  <c r="X117" i="9" s="1"/>
  <c r="Y117" i="9" s="1"/>
  <c r="U122" i="9"/>
  <c r="U86" i="9"/>
  <c r="X86" i="9" s="1"/>
  <c r="Y86" i="9" s="1"/>
  <c r="U87" i="9"/>
  <c r="V88" i="9"/>
  <c r="X88" i="9" s="1"/>
  <c r="Y88" i="9" s="1"/>
  <c r="W88" i="9"/>
  <c r="O89" i="9"/>
  <c r="P89" i="9"/>
  <c r="Q89" i="9" s="1"/>
  <c r="U90" i="9"/>
  <c r="X90" i="9" s="1"/>
  <c r="Y90" i="9" s="1"/>
  <c r="U91" i="9"/>
  <c r="X91" i="9" s="1"/>
  <c r="Y91" i="9" s="1"/>
  <c r="V92" i="9"/>
  <c r="X92" i="9" s="1"/>
  <c r="Y92" i="9" s="1"/>
  <c r="W92" i="9"/>
  <c r="O93" i="9"/>
  <c r="P93" i="9"/>
  <c r="Q93" i="9" s="1"/>
  <c r="U94" i="9"/>
  <c r="X94" i="9" s="1"/>
  <c r="Y94" i="9" s="1"/>
  <c r="U95" i="9"/>
  <c r="X95" i="9" s="1"/>
  <c r="Y95" i="9" s="1"/>
  <c r="V96" i="9"/>
  <c r="X96" i="9" s="1"/>
  <c r="Y96" i="9" s="1"/>
  <c r="W96" i="9"/>
  <c r="O97" i="9"/>
  <c r="P97" i="9"/>
  <c r="Q97" i="9" s="1"/>
  <c r="U98" i="9"/>
  <c r="X98" i="9" s="1"/>
  <c r="Y98" i="9" s="1"/>
  <c r="U99" i="9"/>
  <c r="W106" i="9"/>
  <c r="V106" i="9"/>
  <c r="X106" i="9" s="1"/>
  <c r="Y106" i="9" s="1"/>
  <c r="Z108" i="9"/>
  <c r="AA108" i="9" s="1"/>
  <c r="AB108" i="9"/>
  <c r="U109" i="9"/>
  <c r="X109" i="9" s="1"/>
  <c r="Y109" i="9" s="1"/>
  <c r="U114" i="9"/>
  <c r="P123" i="9"/>
  <c r="Q123" i="9" s="1"/>
  <c r="O123" i="9"/>
  <c r="V85" i="9"/>
  <c r="X85" i="9" s="1"/>
  <c r="Y85" i="9" s="1"/>
  <c r="AB103" i="9"/>
  <c r="Z103" i="9"/>
  <c r="AA103" i="9" s="1"/>
  <c r="P107" i="9"/>
  <c r="Q107" i="9" s="1"/>
  <c r="O107" i="9"/>
  <c r="W110" i="9"/>
  <c r="V110" i="9"/>
  <c r="X110" i="9" s="1"/>
  <c r="Y110" i="9" s="1"/>
  <c r="V112" i="9"/>
  <c r="W112" i="9"/>
  <c r="W117" i="9"/>
  <c r="V117" i="9"/>
  <c r="W122" i="9"/>
  <c r="V122" i="9"/>
  <c r="Z124" i="9"/>
  <c r="AA124" i="9" s="1"/>
  <c r="AB124" i="9"/>
  <c r="O88" i="9"/>
  <c r="O92" i="9"/>
  <c r="O96" i="9"/>
  <c r="W105" i="9"/>
  <c r="V105" i="9"/>
  <c r="X105" i="9" s="1"/>
  <c r="Y105" i="9" s="1"/>
  <c r="P111" i="9"/>
  <c r="Q111" i="9" s="1"/>
  <c r="U111" i="9" s="1"/>
  <c r="O111" i="9"/>
  <c r="U112" i="9"/>
  <c r="W113" i="9"/>
  <c r="V113" i="9"/>
  <c r="X113" i="9" s="1"/>
  <c r="Y113" i="9" s="1"/>
  <c r="P119" i="9"/>
  <c r="Q119" i="9" s="1"/>
  <c r="O119" i="9"/>
  <c r="U120" i="9"/>
  <c r="X120" i="9" s="1"/>
  <c r="Y120" i="9" s="1"/>
  <c r="W121" i="9"/>
  <c r="X121" i="9" s="1"/>
  <c r="Y121" i="9" s="1"/>
  <c r="V121" i="9"/>
  <c r="W100" i="9"/>
  <c r="X100" i="9" s="1"/>
  <c r="Y100" i="9" s="1"/>
  <c r="U119" i="9"/>
  <c r="W104" i="9"/>
  <c r="U107" i="9"/>
  <c r="U115" i="9"/>
  <c r="U123" i="9"/>
  <c r="Z125" i="9"/>
  <c r="AA125" i="9" s="1"/>
  <c r="AB125" i="9"/>
  <c r="O106" i="9"/>
  <c r="O110" i="9"/>
  <c r="O114" i="9"/>
  <c r="O118" i="9"/>
  <c r="O122" i="9"/>
  <c r="AB125" i="7"/>
  <c r="AE125" i="7"/>
  <c r="AG125" i="7"/>
  <c r="Z121" i="9" l="1"/>
  <c r="AA121" i="9" s="1"/>
  <c r="AB121" i="9"/>
  <c r="AB85" i="9"/>
  <c r="Z85" i="9"/>
  <c r="AA85" i="9" s="1"/>
  <c r="Z66" i="9"/>
  <c r="AA66" i="9" s="1"/>
  <c r="AB66" i="9"/>
  <c r="Z100" i="9"/>
  <c r="AA100" i="9" s="1"/>
  <c r="AB100" i="9"/>
  <c r="AB110" i="9"/>
  <c r="Z110" i="9"/>
  <c r="AA110" i="9" s="1"/>
  <c r="Z96" i="9"/>
  <c r="AA96" i="9" s="1"/>
  <c r="AB96" i="9"/>
  <c r="Z88" i="9"/>
  <c r="AA88" i="9" s="1"/>
  <c r="AB88" i="9"/>
  <c r="AB72" i="9"/>
  <c r="Z72" i="9"/>
  <c r="AA72" i="9" s="1"/>
  <c r="Z70" i="9"/>
  <c r="AA70" i="9" s="1"/>
  <c r="AB70" i="9"/>
  <c r="Z65" i="9"/>
  <c r="AA65" i="9" s="1"/>
  <c r="AB65" i="9"/>
  <c r="AB55" i="9"/>
  <c r="Z55" i="9"/>
  <c r="AA55" i="9" s="1"/>
  <c r="Z47" i="9"/>
  <c r="AA47" i="9" s="1"/>
  <c r="AB47" i="9"/>
  <c r="AB50" i="9"/>
  <c r="Z50" i="9"/>
  <c r="AA50" i="9" s="1"/>
  <c r="AB46" i="9"/>
  <c r="Z46" i="9"/>
  <c r="AA46" i="9" s="1"/>
  <c r="Z31" i="9"/>
  <c r="AA31" i="9" s="1"/>
  <c r="AB31" i="9"/>
  <c r="Z15" i="9"/>
  <c r="AA15" i="9" s="1"/>
  <c r="AB15" i="9"/>
  <c r="Z19" i="9"/>
  <c r="AA19" i="9" s="1"/>
  <c r="AB19" i="9"/>
  <c r="Z3" i="9"/>
  <c r="AA3" i="9" s="1"/>
  <c r="AB3" i="9"/>
  <c r="AB10" i="9"/>
  <c r="Z10" i="9"/>
  <c r="AA10" i="9" s="1"/>
  <c r="Z113" i="9"/>
  <c r="AA113" i="9" s="1"/>
  <c r="AB113" i="9"/>
  <c r="Z92" i="9"/>
  <c r="AA92" i="9" s="1"/>
  <c r="AB92" i="9"/>
  <c r="AB106" i="9"/>
  <c r="Z106" i="9"/>
  <c r="AA106" i="9" s="1"/>
  <c r="AB76" i="9"/>
  <c r="Z76" i="9"/>
  <c r="AA76" i="9" s="1"/>
  <c r="Z74" i="9"/>
  <c r="AA74" i="9" s="1"/>
  <c r="AB74" i="9"/>
  <c r="Z69" i="9"/>
  <c r="AA69" i="9" s="1"/>
  <c r="AB69" i="9"/>
  <c r="AB42" i="9"/>
  <c r="Z42" i="9"/>
  <c r="AA42" i="9" s="1"/>
  <c r="Z40" i="9"/>
  <c r="AA40" i="9" s="1"/>
  <c r="AB40" i="9"/>
  <c r="Z44" i="9"/>
  <c r="AA44" i="9" s="1"/>
  <c r="AB44" i="9"/>
  <c r="Z27" i="9"/>
  <c r="AA27" i="9" s="1"/>
  <c r="AB27" i="9"/>
  <c r="Z52" i="9"/>
  <c r="AA52" i="9" s="1"/>
  <c r="AB52" i="9"/>
  <c r="Z73" i="9"/>
  <c r="AA73" i="9" s="1"/>
  <c r="AB73" i="9"/>
  <c r="Z43" i="9"/>
  <c r="AA43" i="9" s="1"/>
  <c r="AB43" i="9"/>
  <c r="Z51" i="9"/>
  <c r="AA51" i="9" s="1"/>
  <c r="AB51" i="9"/>
  <c r="Z56" i="9"/>
  <c r="AA56" i="9" s="1"/>
  <c r="AB56" i="9"/>
  <c r="Z105" i="9"/>
  <c r="AA105" i="9" s="1"/>
  <c r="AB105" i="9"/>
  <c r="Z77" i="9"/>
  <c r="AA77" i="9" s="1"/>
  <c r="AB77" i="9"/>
  <c r="Z12" i="9"/>
  <c r="AA12" i="9" s="1"/>
  <c r="AB12" i="9"/>
  <c r="AB37" i="9"/>
  <c r="Z37" i="9"/>
  <c r="AA37" i="9" s="1"/>
  <c r="Z35" i="9"/>
  <c r="AA35" i="9" s="1"/>
  <c r="AB35" i="9"/>
  <c r="AB90" i="9"/>
  <c r="Z90" i="9"/>
  <c r="AA90" i="9" s="1"/>
  <c r="W75" i="9"/>
  <c r="V75" i="9"/>
  <c r="AB81" i="9"/>
  <c r="Z81" i="9"/>
  <c r="AA81" i="9" s="1"/>
  <c r="Z57" i="9"/>
  <c r="AA57" i="9" s="1"/>
  <c r="AB57" i="9"/>
  <c r="X78" i="9"/>
  <c r="Y78" i="9" s="1"/>
  <c r="X48" i="9"/>
  <c r="Y48" i="9" s="1"/>
  <c r="Z23" i="9"/>
  <c r="AA23" i="9" s="1"/>
  <c r="AB23" i="9"/>
  <c r="Z120" i="9"/>
  <c r="AA120" i="9" s="1"/>
  <c r="AB120" i="9"/>
  <c r="W107" i="9"/>
  <c r="X107" i="9" s="1"/>
  <c r="Y107" i="9" s="1"/>
  <c r="V107" i="9"/>
  <c r="X114" i="9"/>
  <c r="Y114" i="9" s="1"/>
  <c r="W97" i="9"/>
  <c r="V97" i="9"/>
  <c r="Z95" i="9"/>
  <c r="AA95" i="9" s="1"/>
  <c r="AB95" i="9"/>
  <c r="W89" i="9"/>
  <c r="V89" i="9"/>
  <c r="X89" i="9" s="1"/>
  <c r="Y89" i="9" s="1"/>
  <c r="X87" i="9"/>
  <c r="Y87" i="9" s="1"/>
  <c r="W84" i="9"/>
  <c r="V84" i="9"/>
  <c r="X82" i="9"/>
  <c r="Y82" i="9" s="1"/>
  <c r="AB80" i="9"/>
  <c r="Z80" i="9"/>
  <c r="AA80" i="9" s="1"/>
  <c r="W79" i="9"/>
  <c r="V79" i="9"/>
  <c r="X79" i="9" s="1"/>
  <c r="Y79" i="9" s="1"/>
  <c r="W58" i="9"/>
  <c r="V58" i="9"/>
  <c r="AB30" i="9"/>
  <c r="Z30" i="9"/>
  <c r="AA30" i="9" s="1"/>
  <c r="X8" i="9"/>
  <c r="Y8" i="9" s="1"/>
  <c r="X22" i="9"/>
  <c r="Y22" i="9" s="1"/>
  <c r="W9" i="9"/>
  <c r="V9" i="9"/>
  <c r="X9" i="9" s="1"/>
  <c r="Y9" i="9" s="1"/>
  <c r="Z20" i="9"/>
  <c r="AA20" i="9" s="1"/>
  <c r="AB20" i="9"/>
  <c r="AB98" i="9"/>
  <c r="Z98" i="9"/>
  <c r="AA98" i="9" s="1"/>
  <c r="Z104" i="9"/>
  <c r="AA104" i="9" s="1"/>
  <c r="AB104" i="9"/>
  <c r="X71" i="9"/>
  <c r="Y71" i="9" s="1"/>
  <c r="AB68" i="9"/>
  <c r="Z68" i="9"/>
  <c r="AA68" i="9" s="1"/>
  <c r="AB60" i="9"/>
  <c r="Z60" i="9"/>
  <c r="AA60" i="9" s="1"/>
  <c r="X112" i="9"/>
  <c r="Y112" i="9" s="1"/>
  <c r="Z109" i="9"/>
  <c r="AA109" i="9" s="1"/>
  <c r="AB109" i="9"/>
  <c r="AB94" i="9"/>
  <c r="Z94" i="9"/>
  <c r="AA94" i="9" s="1"/>
  <c r="AB86" i="9"/>
  <c r="Z86" i="9"/>
  <c r="AA86" i="9" s="1"/>
  <c r="U97" i="9"/>
  <c r="W67" i="9"/>
  <c r="V67" i="9"/>
  <c r="X67" i="9" s="1"/>
  <c r="Y67" i="9" s="1"/>
  <c r="U84" i="9"/>
  <c r="X84" i="9" s="1"/>
  <c r="Y84" i="9" s="1"/>
  <c r="W63" i="9"/>
  <c r="V63" i="9"/>
  <c r="W102" i="9"/>
  <c r="U102" i="9"/>
  <c r="V102" i="9"/>
  <c r="W61" i="9"/>
  <c r="V61" i="9"/>
  <c r="X61" i="9" s="1"/>
  <c r="Y61" i="9" s="1"/>
  <c r="Z59" i="9"/>
  <c r="AA59" i="9" s="1"/>
  <c r="AB59" i="9"/>
  <c r="AB64" i="9"/>
  <c r="Z64" i="9"/>
  <c r="AA64" i="9" s="1"/>
  <c r="V53" i="9"/>
  <c r="W53" i="9"/>
  <c r="U53" i="9"/>
  <c r="W49" i="9"/>
  <c r="U49" i="9"/>
  <c r="V49" i="9"/>
  <c r="W45" i="9"/>
  <c r="U45" i="9"/>
  <c r="X45" i="9" s="1"/>
  <c r="Y45" i="9" s="1"/>
  <c r="V45" i="9"/>
  <c r="X38" i="9"/>
  <c r="Y38" i="9" s="1"/>
  <c r="W33" i="9"/>
  <c r="V33" i="9"/>
  <c r="X33" i="9" s="1"/>
  <c r="Y33" i="9" s="1"/>
  <c r="AB14" i="9"/>
  <c r="Z14" i="9"/>
  <c r="AA14" i="9" s="1"/>
  <c r="X34" i="9"/>
  <c r="Y34" i="9" s="1"/>
  <c r="X18" i="9"/>
  <c r="Y18" i="9" s="1"/>
  <c r="X2" i="9"/>
  <c r="Y2" i="9" s="1"/>
  <c r="W13" i="9"/>
  <c r="V13" i="9"/>
  <c r="W25" i="9"/>
  <c r="V25" i="9"/>
  <c r="X25" i="9" s="1"/>
  <c r="Y25" i="9" s="1"/>
  <c r="U13" i="9"/>
  <c r="X13" i="9" s="1"/>
  <c r="Y13" i="9" s="1"/>
  <c r="X28" i="9"/>
  <c r="Y28" i="9" s="1"/>
  <c r="X119" i="9"/>
  <c r="Y119" i="9" s="1"/>
  <c r="W111" i="9"/>
  <c r="V111" i="9"/>
  <c r="X111" i="9" s="1"/>
  <c r="Y111" i="9" s="1"/>
  <c r="Z117" i="9"/>
  <c r="AA117" i="9" s="1"/>
  <c r="AB117" i="9"/>
  <c r="AB118" i="9"/>
  <c r="Z118" i="9"/>
  <c r="AA118" i="9" s="1"/>
  <c r="Z62" i="9"/>
  <c r="AA62" i="9" s="1"/>
  <c r="AB62" i="9"/>
  <c r="W29" i="9"/>
  <c r="V29" i="9"/>
  <c r="X29" i="9" s="1"/>
  <c r="Y29" i="9" s="1"/>
  <c r="Z36" i="9"/>
  <c r="AA36" i="9" s="1"/>
  <c r="AB36" i="9"/>
  <c r="AB6" i="9"/>
  <c r="Z6" i="9"/>
  <c r="AA6" i="9" s="1"/>
  <c r="Z16" i="9"/>
  <c r="AA16" i="9" s="1"/>
  <c r="AB16" i="9"/>
  <c r="W119" i="9"/>
  <c r="V119" i="9"/>
  <c r="W123" i="9"/>
  <c r="X123" i="9" s="1"/>
  <c r="Y123" i="9" s="1"/>
  <c r="V123" i="9"/>
  <c r="X99" i="9"/>
  <c r="Y99" i="9" s="1"/>
  <c r="W93" i="9"/>
  <c r="V93" i="9"/>
  <c r="Z91" i="9"/>
  <c r="AA91" i="9" s="1"/>
  <c r="AB91" i="9"/>
  <c r="X122" i="9"/>
  <c r="Y122" i="9" s="1"/>
  <c r="X101" i="9"/>
  <c r="Y101" i="9" s="1"/>
  <c r="W71" i="9"/>
  <c r="V71" i="9"/>
  <c r="U93" i="9"/>
  <c r="X83" i="9"/>
  <c r="Y83" i="9" s="1"/>
  <c r="U75" i="9"/>
  <c r="W54" i="9"/>
  <c r="V54" i="9"/>
  <c r="W115" i="9"/>
  <c r="V115" i="9"/>
  <c r="X115" i="9" s="1"/>
  <c r="Y115" i="9" s="1"/>
  <c r="X58" i="9"/>
  <c r="Y58" i="9" s="1"/>
  <c r="U54" i="9"/>
  <c r="W41" i="9"/>
  <c r="V41" i="9"/>
  <c r="U41" i="9"/>
  <c r="U63" i="9"/>
  <c r="X63" i="9" s="1"/>
  <c r="Y63" i="9" s="1"/>
  <c r="Z24" i="9"/>
  <c r="AA24" i="9" s="1"/>
  <c r="AB24" i="9"/>
  <c r="W17" i="9"/>
  <c r="V17" i="9"/>
  <c r="X17" i="9" s="1"/>
  <c r="Y17" i="9" s="1"/>
  <c r="Z39" i="9"/>
  <c r="AA39" i="9" s="1"/>
  <c r="AB39" i="9"/>
  <c r="AB26" i="9"/>
  <c r="Z26" i="9"/>
  <c r="AA26" i="9" s="1"/>
  <c r="W21" i="9"/>
  <c r="X21" i="9" s="1"/>
  <c r="Y21" i="9" s="1"/>
  <c r="V21" i="9"/>
  <c r="X11" i="9"/>
  <c r="Y11" i="9" s="1"/>
  <c r="W5" i="9"/>
  <c r="V5" i="9"/>
  <c r="X5" i="9" s="1"/>
  <c r="Y5" i="9" s="1"/>
  <c r="Z7" i="9"/>
  <c r="AA7" i="9" s="1"/>
  <c r="AB7" i="9"/>
  <c r="Z32" i="9"/>
  <c r="AA32" i="9" s="1"/>
  <c r="AB32" i="9"/>
  <c r="X4" i="9"/>
  <c r="Y4" i="9" s="1"/>
  <c r="U3" i="7"/>
  <c r="V3" i="7" s="1"/>
  <c r="U4" i="7"/>
  <c r="V4" i="7" s="1"/>
  <c r="U5" i="7"/>
  <c r="V5" i="7" s="1"/>
  <c r="U6" i="7"/>
  <c r="V6" i="7" s="1"/>
  <c r="W6" i="7" s="1"/>
  <c r="U7" i="7"/>
  <c r="V7" i="7" s="1"/>
  <c r="U8" i="7"/>
  <c r="V8" i="7" s="1"/>
  <c r="U9" i="7"/>
  <c r="V9" i="7" s="1"/>
  <c r="U10" i="7"/>
  <c r="V10" i="7" s="1"/>
  <c r="W10" i="7" s="1"/>
  <c r="U11" i="7"/>
  <c r="V11" i="7" s="1"/>
  <c r="U12" i="7"/>
  <c r="V12" i="7" s="1"/>
  <c r="U13" i="7"/>
  <c r="V13" i="7" s="1"/>
  <c r="U14" i="7"/>
  <c r="V14" i="7" s="1"/>
  <c r="W14" i="7" s="1"/>
  <c r="U15" i="7"/>
  <c r="V15" i="7" s="1"/>
  <c r="U16" i="7"/>
  <c r="V16" i="7" s="1"/>
  <c r="U17" i="7"/>
  <c r="V17" i="7" s="1"/>
  <c r="U18" i="7"/>
  <c r="V18" i="7" s="1"/>
  <c r="W18" i="7" s="1"/>
  <c r="U19" i="7"/>
  <c r="V19" i="7" s="1"/>
  <c r="U20" i="7"/>
  <c r="V20" i="7" s="1"/>
  <c r="U21" i="7"/>
  <c r="V21" i="7" s="1"/>
  <c r="U22" i="7"/>
  <c r="V22" i="7" s="1"/>
  <c r="W22" i="7" s="1"/>
  <c r="U23" i="7"/>
  <c r="V23" i="7" s="1"/>
  <c r="U24" i="7"/>
  <c r="V24" i="7" s="1"/>
  <c r="U25" i="7"/>
  <c r="V25" i="7" s="1"/>
  <c r="U26" i="7"/>
  <c r="V26" i="7" s="1"/>
  <c r="W26" i="7" s="1"/>
  <c r="U27" i="7"/>
  <c r="V27" i="7" s="1"/>
  <c r="U28" i="7"/>
  <c r="V28" i="7" s="1"/>
  <c r="U29" i="7"/>
  <c r="V29" i="7" s="1"/>
  <c r="U30" i="7"/>
  <c r="V30" i="7" s="1"/>
  <c r="W30" i="7" s="1"/>
  <c r="U31" i="7"/>
  <c r="V31" i="7" s="1"/>
  <c r="U32" i="7"/>
  <c r="V32" i="7" s="1"/>
  <c r="U33" i="7"/>
  <c r="V33" i="7" s="1"/>
  <c r="U34" i="7"/>
  <c r="V34" i="7" s="1"/>
  <c r="U35" i="7"/>
  <c r="V35" i="7" s="1"/>
  <c r="U36" i="7"/>
  <c r="V36" i="7" s="1"/>
  <c r="U37" i="7"/>
  <c r="V37" i="7" s="1"/>
  <c r="U38" i="7"/>
  <c r="V38" i="7" s="1"/>
  <c r="U39" i="7"/>
  <c r="V39" i="7" s="1"/>
  <c r="U40" i="7"/>
  <c r="V40" i="7" s="1"/>
  <c r="U41" i="7"/>
  <c r="V41" i="7" s="1"/>
  <c r="U42" i="7"/>
  <c r="V42" i="7" s="1"/>
  <c r="U43" i="7"/>
  <c r="V43" i="7" s="1"/>
  <c r="U44" i="7"/>
  <c r="V44" i="7" s="1"/>
  <c r="U45" i="7"/>
  <c r="V45" i="7" s="1"/>
  <c r="U46" i="7"/>
  <c r="V46" i="7" s="1"/>
  <c r="U47" i="7"/>
  <c r="V47" i="7" s="1"/>
  <c r="U48" i="7"/>
  <c r="V48" i="7" s="1"/>
  <c r="U49" i="7"/>
  <c r="V49" i="7" s="1"/>
  <c r="U50" i="7"/>
  <c r="V50" i="7" s="1"/>
  <c r="W50" i="7" s="1"/>
  <c r="Y50" i="7" s="1"/>
  <c r="U51" i="7"/>
  <c r="V51" i="7" s="1"/>
  <c r="U52" i="7"/>
  <c r="V52" i="7" s="1"/>
  <c r="U53" i="7"/>
  <c r="V53" i="7" s="1"/>
  <c r="U54" i="7"/>
  <c r="V54" i="7" s="1"/>
  <c r="U55" i="7"/>
  <c r="V55" i="7" s="1"/>
  <c r="U56" i="7"/>
  <c r="V56" i="7" s="1"/>
  <c r="U57" i="7"/>
  <c r="V57" i="7" s="1"/>
  <c r="U58" i="7"/>
  <c r="V58" i="7" s="1"/>
  <c r="U59" i="7"/>
  <c r="V59" i="7" s="1"/>
  <c r="U60" i="7"/>
  <c r="V60" i="7" s="1"/>
  <c r="U61" i="7"/>
  <c r="V61" i="7" s="1"/>
  <c r="U62" i="7"/>
  <c r="V62" i="7" s="1"/>
  <c r="U63" i="7"/>
  <c r="V63" i="7" s="1"/>
  <c r="U64" i="7"/>
  <c r="V64" i="7" s="1"/>
  <c r="U65" i="7"/>
  <c r="V65" i="7" s="1"/>
  <c r="U66" i="7"/>
  <c r="V66" i="7" s="1"/>
  <c r="U67" i="7"/>
  <c r="V67" i="7" s="1"/>
  <c r="U68" i="7"/>
  <c r="V68" i="7" s="1"/>
  <c r="U69" i="7"/>
  <c r="V69" i="7" s="1"/>
  <c r="U70" i="7"/>
  <c r="V70" i="7" s="1"/>
  <c r="U71" i="7"/>
  <c r="V71" i="7" s="1"/>
  <c r="U72" i="7"/>
  <c r="V72" i="7" s="1"/>
  <c r="U73" i="7"/>
  <c r="V73" i="7" s="1"/>
  <c r="U74" i="7"/>
  <c r="V74" i="7" s="1"/>
  <c r="U75" i="7"/>
  <c r="V75" i="7" s="1"/>
  <c r="U76" i="7"/>
  <c r="V76" i="7" s="1"/>
  <c r="U77" i="7"/>
  <c r="V77" i="7" s="1"/>
  <c r="U78" i="7"/>
  <c r="V78" i="7" s="1"/>
  <c r="U79" i="7"/>
  <c r="V79" i="7" s="1"/>
  <c r="U80" i="7"/>
  <c r="V80" i="7" s="1"/>
  <c r="U81" i="7"/>
  <c r="V81" i="7" s="1"/>
  <c r="U82" i="7"/>
  <c r="V82" i="7" s="1"/>
  <c r="U83" i="7"/>
  <c r="V83" i="7" s="1"/>
  <c r="U84" i="7"/>
  <c r="V84" i="7" s="1"/>
  <c r="U85" i="7"/>
  <c r="V85" i="7" s="1"/>
  <c r="U86" i="7"/>
  <c r="V86" i="7" s="1"/>
  <c r="U87" i="7"/>
  <c r="V87" i="7" s="1"/>
  <c r="U88" i="7"/>
  <c r="V88" i="7" s="1"/>
  <c r="U89" i="7"/>
  <c r="V89" i="7" s="1"/>
  <c r="U90" i="7"/>
  <c r="V90" i="7" s="1"/>
  <c r="U91" i="7"/>
  <c r="V91" i="7" s="1"/>
  <c r="U92" i="7"/>
  <c r="V92" i="7" s="1"/>
  <c r="U93" i="7"/>
  <c r="V93" i="7" s="1"/>
  <c r="U94" i="7"/>
  <c r="V94" i="7" s="1"/>
  <c r="U95" i="7"/>
  <c r="V95" i="7" s="1"/>
  <c r="U96" i="7"/>
  <c r="V96" i="7" s="1"/>
  <c r="U97" i="7"/>
  <c r="V97" i="7" s="1"/>
  <c r="U98" i="7"/>
  <c r="V98" i="7" s="1"/>
  <c r="U99" i="7"/>
  <c r="V99" i="7" s="1"/>
  <c r="U100" i="7"/>
  <c r="V100" i="7" s="1"/>
  <c r="U101" i="7"/>
  <c r="V101" i="7" s="1"/>
  <c r="U102" i="7"/>
  <c r="V102" i="7" s="1"/>
  <c r="U103" i="7"/>
  <c r="V103" i="7" s="1"/>
  <c r="U104" i="7"/>
  <c r="V104" i="7" s="1"/>
  <c r="U105" i="7"/>
  <c r="V105" i="7" s="1"/>
  <c r="U106" i="7"/>
  <c r="V106" i="7" s="1"/>
  <c r="U107" i="7"/>
  <c r="V107" i="7" s="1"/>
  <c r="U108" i="7"/>
  <c r="V108" i="7" s="1"/>
  <c r="U109" i="7"/>
  <c r="V109" i="7" s="1"/>
  <c r="U110" i="7"/>
  <c r="V110" i="7" s="1"/>
  <c r="U111" i="7"/>
  <c r="V111" i="7" s="1"/>
  <c r="U112" i="7"/>
  <c r="V112" i="7" s="1"/>
  <c r="U113" i="7"/>
  <c r="V113" i="7" s="1"/>
  <c r="U114" i="7"/>
  <c r="V114" i="7" s="1"/>
  <c r="U115" i="7"/>
  <c r="V115" i="7" s="1"/>
  <c r="U116" i="7"/>
  <c r="V116" i="7" s="1"/>
  <c r="U117" i="7"/>
  <c r="V117" i="7" s="1"/>
  <c r="U118" i="7"/>
  <c r="V118" i="7" s="1"/>
  <c r="U119" i="7"/>
  <c r="V119" i="7" s="1"/>
  <c r="U120" i="7"/>
  <c r="V120" i="7" s="1"/>
  <c r="U121" i="7"/>
  <c r="V121" i="7" s="1"/>
  <c r="U122" i="7"/>
  <c r="V122" i="7" s="1"/>
  <c r="U123" i="7"/>
  <c r="V123" i="7" s="1"/>
  <c r="U124" i="7"/>
  <c r="V124" i="7" s="1"/>
  <c r="U125" i="7"/>
  <c r="V125" i="7" s="1"/>
  <c r="V2" i="6"/>
  <c r="U2" i="6"/>
  <c r="R108" i="7"/>
  <c r="R124" i="7"/>
  <c r="O124" i="7"/>
  <c r="P124" i="7" s="1"/>
  <c r="Q124" i="7" s="1"/>
  <c r="R123" i="7"/>
  <c r="O123" i="7"/>
  <c r="P123" i="7" s="1"/>
  <c r="R122" i="7"/>
  <c r="O122" i="7"/>
  <c r="P122" i="7" s="1"/>
  <c r="R121" i="7"/>
  <c r="O121" i="7"/>
  <c r="P121" i="7" s="1"/>
  <c r="R120" i="7"/>
  <c r="O120" i="7"/>
  <c r="P120" i="7" s="1"/>
  <c r="Q120" i="7" s="1"/>
  <c r="R119" i="7"/>
  <c r="O119" i="7"/>
  <c r="P119" i="7" s="1"/>
  <c r="R118" i="7"/>
  <c r="O118" i="7"/>
  <c r="P118" i="7" s="1"/>
  <c r="R117" i="7"/>
  <c r="O117" i="7"/>
  <c r="P117" i="7" s="1"/>
  <c r="R116" i="7"/>
  <c r="O116" i="7"/>
  <c r="P116" i="7" s="1"/>
  <c r="Q116" i="7" s="1"/>
  <c r="R115" i="7"/>
  <c r="O115" i="7"/>
  <c r="P115" i="7" s="1"/>
  <c r="R114" i="7"/>
  <c r="O114" i="7"/>
  <c r="P114" i="7" s="1"/>
  <c r="R113" i="7"/>
  <c r="O113" i="7"/>
  <c r="P113" i="7" s="1"/>
  <c r="R112" i="7"/>
  <c r="O112" i="7"/>
  <c r="P112" i="7" s="1"/>
  <c r="Q112" i="7" s="1"/>
  <c r="R111" i="7"/>
  <c r="O111" i="7"/>
  <c r="P111" i="7" s="1"/>
  <c r="R110" i="7"/>
  <c r="O110" i="7"/>
  <c r="P110" i="7" s="1"/>
  <c r="R109" i="7"/>
  <c r="O109" i="7"/>
  <c r="P109" i="7" s="1"/>
  <c r="O108" i="7"/>
  <c r="P108" i="7" s="1"/>
  <c r="Q108" i="7" s="1"/>
  <c r="R107" i="7"/>
  <c r="O107" i="7"/>
  <c r="P107" i="7" s="1"/>
  <c r="R106" i="7"/>
  <c r="O106" i="7"/>
  <c r="P106" i="7" s="1"/>
  <c r="R105" i="7"/>
  <c r="O105" i="7"/>
  <c r="P105" i="7" s="1"/>
  <c r="R104" i="7"/>
  <c r="O104" i="7"/>
  <c r="P104" i="7" s="1"/>
  <c r="Q104" i="7" s="1"/>
  <c r="R103" i="7"/>
  <c r="O103" i="7"/>
  <c r="P103" i="7" s="1"/>
  <c r="R102" i="7"/>
  <c r="O102" i="7"/>
  <c r="P102" i="7" s="1"/>
  <c r="R101" i="7"/>
  <c r="O101" i="7"/>
  <c r="P101" i="7" s="1"/>
  <c r="R100" i="7"/>
  <c r="O100" i="7"/>
  <c r="P100" i="7" s="1"/>
  <c r="Q100" i="7" s="1"/>
  <c r="R99" i="7"/>
  <c r="O99" i="7"/>
  <c r="P99" i="7" s="1"/>
  <c r="R98" i="7"/>
  <c r="O98" i="7"/>
  <c r="P98" i="7" s="1"/>
  <c r="R97" i="7"/>
  <c r="O97" i="7"/>
  <c r="P97" i="7" s="1"/>
  <c r="R96" i="7"/>
  <c r="O96" i="7"/>
  <c r="P96" i="7" s="1"/>
  <c r="Q96" i="7" s="1"/>
  <c r="R95" i="7"/>
  <c r="O95" i="7"/>
  <c r="P95" i="7" s="1"/>
  <c r="O94" i="7"/>
  <c r="P94" i="7" s="1"/>
  <c r="T94" i="7" s="1"/>
  <c r="R93" i="7"/>
  <c r="T93" i="7" s="1"/>
  <c r="O93" i="7"/>
  <c r="P93" i="7" s="1"/>
  <c r="R92" i="7"/>
  <c r="O92" i="7"/>
  <c r="P92" i="7" s="1"/>
  <c r="R91" i="7"/>
  <c r="T91" i="7" s="1"/>
  <c r="O91" i="7"/>
  <c r="P91" i="7" s="1"/>
  <c r="Q91" i="7" s="1"/>
  <c r="R90" i="7"/>
  <c r="O90" i="7"/>
  <c r="P90" i="7" s="1"/>
  <c r="R89" i="7"/>
  <c r="O89" i="7"/>
  <c r="P89" i="7" s="1"/>
  <c r="R88" i="7"/>
  <c r="O88" i="7"/>
  <c r="P88" i="7" s="1"/>
  <c r="R87" i="7"/>
  <c r="T87" i="7" s="1"/>
  <c r="O87" i="7"/>
  <c r="P87" i="7" s="1"/>
  <c r="Q87" i="7" s="1"/>
  <c r="R86" i="7"/>
  <c r="O86" i="7"/>
  <c r="P86" i="7" s="1"/>
  <c r="R85" i="7"/>
  <c r="T85" i="7" s="1"/>
  <c r="O85" i="7"/>
  <c r="P85" i="7" s="1"/>
  <c r="R84" i="7"/>
  <c r="O84" i="7"/>
  <c r="P84" i="7" s="1"/>
  <c r="Q84" i="7" s="1"/>
  <c r="R83" i="7"/>
  <c r="T83" i="7" s="1"/>
  <c r="O83" i="7"/>
  <c r="P83" i="7" s="1"/>
  <c r="Q83" i="7" s="1"/>
  <c r="R82" i="7"/>
  <c r="O82" i="7"/>
  <c r="P82" i="7" s="1"/>
  <c r="R81" i="7"/>
  <c r="T81" i="7" s="1"/>
  <c r="O81" i="7"/>
  <c r="P81" i="7" s="1"/>
  <c r="Q81" i="7" s="1"/>
  <c r="R80" i="7"/>
  <c r="O80" i="7"/>
  <c r="P80" i="7" s="1"/>
  <c r="Q80" i="7" s="1"/>
  <c r="R79" i="7"/>
  <c r="T79" i="7" s="1"/>
  <c r="O79" i="7"/>
  <c r="P79" i="7" s="1"/>
  <c r="R78" i="7"/>
  <c r="O78" i="7"/>
  <c r="P78" i="7" s="1"/>
  <c r="R77" i="7"/>
  <c r="T77" i="7" s="1"/>
  <c r="O77" i="7"/>
  <c r="P77" i="7" s="1"/>
  <c r="Q77" i="7" s="1"/>
  <c r="R76" i="7"/>
  <c r="O76" i="7"/>
  <c r="P76" i="7" s="1"/>
  <c r="Q76" i="7" s="1"/>
  <c r="R75" i="7"/>
  <c r="T75" i="7" s="1"/>
  <c r="O75" i="7"/>
  <c r="P75" i="7" s="1"/>
  <c r="R74" i="7"/>
  <c r="O74" i="7"/>
  <c r="P74" i="7" s="1"/>
  <c r="R73" i="7"/>
  <c r="T73" i="7" s="1"/>
  <c r="O73" i="7"/>
  <c r="P73" i="7" s="1"/>
  <c r="Q73" i="7" s="1"/>
  <c r="R72" i="7"/>
  <c r="O72" i="7"/>
  <c r="P72" i="7" s="1"/>
  <c r="Q72" i="7" s="1"/>
  <c r="R71" i="7"/>
  <c r="T71" i="7" s="1"/>
  <c r="O71" i="7"/>
  <c r="P71" i="7" s="1"/>
  <c r="R70" i="7"/>
  <c r="O70" i="7"/>
  <c r="P70" i="7" s="1"/>
  <c r="R69" i="7"/>
  <c r="T69" i="7" s="1"/>
  <c r="O69" i="7"/>
  <c r="P69" i="7" s="1"/>
  <c r="Q69" i="7" s="1"/>
  <c r="R68" i="7"/>
  <c r="O68" i="7"/>
  <c r="P68" i="7" s="1"/>
  <c r="Q68" i="7" s="1"/>
  <c r="R67" i="7"/>
  <c r="T67" i="7" s="1"/>
  <c r="O67" i="7"/>
  <c r="P67" i="7" s="1"/>
  <c r="R66" i="7"/>
  <c r="O66" i="7"/>
  <c r="P66" i="7" s="1"/>
  <c r="R65" i="7"/>
  <c r="T65" i="7" s="1"/>
  <c r="O65" i="7"/>
  <c r="P65" i="7" s="1"/>
  <c r="Q65" i="7" s="1"/>
  <c r="R64" i="7"/>
  <c r="P64" i="7"/>
  <c r="Q64" i="7" s="1"/>
  <c r="O63" i="7"/>
  <c r="P63" i="7" s="1"/>
  <c r="T63" i="7" s="1"/>
  <c r="R62" i="7"/>
  <c r="O62" i="7"/>
  <c r="P62" i="7" s="1"/>
  <c r="R61" i="7"/>
  <c r="O61" i="7"/>
  <c r="P61" i="7" s="1"/>
  <c r="Q61" i="7" s="1"/>
  <c r="R60" i="7"/>
  <c r="O60" i="7"/>
  <c r="P60" i="7" s="1"/>
  <c r="Q60" i="7" s="1"/>
  <c r="R59" i="7"/>
  <c r="O59" i="7"/>
  <c r="P59" i="7" s="1"/>
  <c r="R58" i="7"/>
  <c r="O58" i="7"/>
  <c r="P58" i="7" s="1"/>
  <c r="R57" i="7"/>
  <c r="O57" i="7"/>
  <c r="P57" i="7" s="1"/>
  <c r="Q57" i="7" s="1"/>
  <c r="R56" i="7"/>
  <c r="O56" i="7"/>
  <c r="P56" i="7" s="1"/>
  <c r="Q56" i="7" s="1"/>
  <c r="R55" i="7"/>
  <c r="O55" i="7"/>
  <c r="P55" i="7" s="1"/>
  <c r="R54" i="7"/>
  <c r="O54" i="7"/>
  <c r="P54" i="7" s="1"/>
  <c r="R53" i="7"/>
  <c r="O53" i="7"/>
  <c r="P53" i="7" s="1"/>
  <c r="Q53" i="7" s="1"/>
  <c r="R52" i="7"/>
  <c r="O52" i="7"/>
  <c r="P52" i="7" s="1"/>
  <c r="Q52" i="7" s="1"/>
  <c r="R51" i="7"/>
  <c r="O51" i="7"/>
  <c r="P51" i="7" s="1"/>
  <c r="R50" i="7"/>
  <c r="O50" i="7"/>
  <c r="P50" i="7" s="1"/>
  <c r="Q50" i="7" s="1"/>
  <c r="R49" i="7"/>
  <c r="O49" i="7"/>
  <c r="P49" i="7" s="1"/>
  <c r="R48" i="7"/>
  <c r="O48" i="7"/>
  <c r="P48" i="7" s="1"/>
  <c r="R47" i="7"/>
  <c r="O47" i="7"/>
  <c r="P47" i="7" s="1"/>
  <c r="Q47" i="7" s="1"/>
  <c r="R46" i="7"/>
  <c r="O46" i="7"/>
  <c r="P46" i="7" s="1"/>
  <c r="R45" i="7"/>
  <c r="O45" i="7"/>
  <c r="P45" i="7" s="1"/>
  <c r="S45" i="7" s="1"/>
  <c r="R44" i="7"/>
  <c r="O44" i="7"/>
  <c r="P44" i="7" s="1"/>
  <c r="R43" i="7"/>
  <c r="O43" i="7"/>
  <c r="P43" i="7" s="1"/>
  <c r="Q43" i="7" s="1"/>
  <c r="R42" i="7"/>
  <c r="O42" i="7"/>
  <c r="P42" i="7" s="1"/>
  <c r="R41" i="7"/>
  <c r="O41" i="7"/>
  <c r="P41" i="7" s="1"/>
  <c r="S41" i="7" s="1"/>
  <c r="R40" i="7"/>
  <c r="O40" i="7"/>
  <c r="P40" i="7" s="1"/>
  <c r="R39" i="7"/>
  <c r="O39" i="7"/>
  <c r="P39" i="7" s="1"/>
  <c r="Q39" i="7" s="1"/>
  <c r="R38" i="7"/>
  <c r="O38" i="7"/>
  <c r="P38" i="7" s="1"/>
  <c r="R37" i="7"/>
  <c r="O37" i="7"/>
  <c r="P37" i="7" s="1"/>
  <c r="S37" i="7" s="1"/>
  <c r="R36" i="7"/>
  <c r="O36" i="7"/>
  <c r="P36" i="7" s="1"/>
  <c r="R35" i="7"/>
  <c r="O35" i="7"/>
  <c r="P35" i="7" s="1"/>
  <c r="Q35" i="7" s="1"/>
  <c r="R34" i="7"/>
  <c r="O34" i="7"/>
  <c r="P34" i="7" s="1"/>
  <c r="R33" i="7"/>
  <c r="O33" i="7"/>
  <c r="P33" i="7" s="1"/>
  <c r="S33" i="7" s="1"/>
  <c r="O32" i="7"/>
  <c r="P32" i="7" s="1"/>
  <c r="T32" i="7" s="1"/>
  <c r="R31" i="7"/>
  <c r="O31" i="7"/>
  <c r="P31" i="7" s="1"/>
  <c r="R30" i="7"/>
  <c r="T30" i="7" s="1"/>
  <c r="O30" i="7"/>
  <c r="P30" i="7" s="1"/>
  <c r="Q30" i="7" s="1"/>
  <c r="R29" i="7"/>
  <c r="O29" i="7"/>
  <c r="P29" i="7" s="1"/>
  <c r="R28" i="7"/>
  <c r="S28" i="7" s="1"/>
  <c r="O28" i="7"/>
  <c r="P28" i="7" s="1"/>
  <c r="R27" i="7"/>
  <c r="O27" i="7"/>
  <c r="P27" i="7" s="1"/>
  <c r="Q27" i="7" s="1"/>
  <c r="R26" i="7"/>
  <c r="T26" i="7" s="1"/>
  <c r="O26" i="7"/>
  <c r="P26" i="7" s="1"/>
  <c r="Q26" i="7" s="1"/>
  <c r="R25" i="7"/>
  <c r="O25" i="7"/>
  <c r="P25" i="7" s="1"/>
  <c r="R24" i="7"/>
  <c r="S24" i="7" s="1"/>
  <c r="O24" i="7"/>
  <c r="P24" i="7" s="1"/>
  <c r="Q24" i="7" s="1"/>
  <c r="R23" i="7"/>
  <c r="O23" i="7"/>
  <c r="P23" i="7" s="1"/>
  <c r="Q23" i="7" s="1"/>
  <c r="R22" i="7"/>
  <c r="T22" i="7" s="1"/>
  <c r="O22" i="7"/>
  <c r="P22" i="7" s="1"/>
  <c r="Q22" i="7" s="1"/>
  <c r="R21" i="7"/>
  <c r="O21" i="7"/>
  <c r="P21" i="7" s="1"/>
  <c r="R20" i="7"/>
  <c r="S20" i="7" s="1"/>
  <c r="O20" i="7"/>
  <c r="P20" i="7" s="1"/>
  <c r="Q20" i="7" s="1"/>
  <c r="R19" i="7"/>
  <c r="O19" i="7"/>
  <c r="P19" i="7" s="1"/>
  <c r="Q19" i="7" s="1"/>
  <c r="R18" i="7"/>
  <c r="T18" i="7" s="1"/>
  <c r="O18" i="7"/>
  <c r="P18" i="7" s="1"/>
  <c r="Q18" i="7" s="1"/>
  <c r="R17" i="7"/>
  <c r="O17" i="7"/>
  <c r="P17" i="7" s="1"/>
  <c r="Q17" i="7" s="1"/>
  <c r="R16" i="7"/>
  <c r="S16" i="7" s="1"/>
  <c r="O16" i="7"/>
  <c r="P16" i="7" s="1"/>
  <c r="R15" i="7"/>
  <c r="O15" i="7"/>
  <c r="P15" i="7" s="1"/>
  <c r="Q15" i="7" s="1"/>
  <c r="R14" i="7"/>
  <c r="T14" i="7" s="1"/>
  <c r="O14" i="7"/>
  <c r="P14" i="7" s="1"/>
  <c r="Q14" i="7" s="1"/>
  <c r="R13" i="7"/>
  <c r="O13" i="7"/>
  <c r="P13" i="7" s="1"/>
  <c r="Q13" i="7" s="1"/>
  <c r="R12" i="7"/>
  <c r="S12" i="7" s="1"/>
  <c r="O12" i="7"/>
  <c r="P12" i="7" s="1"/>
  <c r="R11" i="7"/>
  <c r="O11" i="7"/>
  <c r="P11" i="7" s="1"/>
  <c r="Q11" i="7" s="1"/>
  <c r="R10" i="7"/>
  <c r="T10" i="7" s="1"/>
  <c r="O10" i="7"/>
  <c r="P10" i="7" s="1"/>
  <c r="Q10" i="7" s="1"/>
  <c r="R9" i="7"/>
  <c r="O9" i="7"/>
  <c r="P9" i="7" s="1"/>
  <c r="R8" i="7"/>
  <c r="S8" i="7" s="1"/>
  <c r="O8" i="7"/>
  <c r="P8" i="7" s="1"/>
  <c r="R7" i="7"/>
  <c r="O7" i="7"/>
  <c r="P7" i="7" s="1"/>
  <c r="Q7" i="7" s="1"/>
  <c r="R6" i="7"/>
  <c r="T6" i="7" s="1"/>
  <c r="O6" i="7"/>
  <c r="P6" i="7" s="1"/>
  <c r="Q6" i="7" s="1"/>
  <c r="R5" i="7"/>
  <c r="O5" i="7"/>
  <c r="P5" i="7" s="1"/>
  <c r="R4" i="7"/>
  <c r="S4" i="7" s="1"/>
  <c r="O4" i="7"/>
  <c r="P4" i="7" s="1"/>
  <c r="R3" i="7"/>
  <c r="O3" i="7"/>
  <c r="P3" i="7" s="1"/>
  <c r="Q3" i="7" s="1"/>
  <c r="U2" i="7"/>
  <c r="V2" i="7" s="1"/>
  <c r="W2" i="7" s="1"/>
  <c r="Y2" i="7" s="1"/>
  <c r="Z2" i="7" s="1"/>
  <c r="R2" i="7"/>
  <c r="S2" i="7" s="1"/>
  <c r="O2" i="7"/>
  <c r="P2" i="7" s="1"/>
  <c r="Q2" i="7" s="1"/>
  <c r="U125" i="6"/>
  <c r="U124" i="6"/>
  <c r="R124" i="6"/>
  <c r="O124" i="6"/>
  <c r="P124" i="6" s="1"/>
  <c r="Q124" i="6" s="1"/>
  <c r="U123" i="6"/>
  <c r="R123" i="6"/>
  <c r="O123" i="6"/>
  <c r="P123" i="6" s="1"/>
  <c r="Q123" i="6" s="1"/>
  <c r="U122" i="6"/>
  <c r="R122" i="6"/>
  <c r="O122" i="6"/>
  <c r="P122" i="6" s="1"/>
  <c r="Q122" i="6" s="1"/>
  <c r="U121" i="6"/>
  <c r="R121" i="6"/>
  <c r="O121" i="6"/>
  <c r="P121" i="6" s="1"/>
  <c r="Q121" i="6" s="1"/>
  <c r="U120" i="6"/>
  <c r="R120" i="6"/>
  <c r="O120" i="6"/>
  <c r="P120" i="6" s="1"/>
  <c r="Q120" i="6" s="1"/>
  <c r="U119" i="6"/>
  <c r="R119" i="6"/>
  <c r="O119" i="6"/>
  <c r="P119" i="6" s="1"/>
  <c r="U118" i="6"/>
  <c r="R118" i="6"/>
  <c r="O118" i="6"/>
  <c r="P118" i="6" s="1"/>
  <c r="Q118" i="6" s="1"/>
  <c r="U117" i="6"/>
  <c r="R117" i="6"/>
  <c r="O117" i="6"/>
  <c r="P117" i="6" s="1"/>
  <c r="Q117" i="6" s="1"/>
  <c r="U116" i="6"/>
  <c r="R116" i="6"/>
  <c r="O116" i="6"/>
  <c r="P116" i="6" s="1"/>
  <c r="Q116" i="6" s="1"/>
  <c r="U115" i="6"/>
  <c r="R115" i="6"/>
  <c r="O115" i="6"/>
  <c r="P115" i="6" s="1"/>
  <c r="U114" i="6"/>
  <c r="R114" i="6"/>
  <c r="O114" i="6"/>
  <c r="P114" i="6" s="1"/>
  <c r="Q114" i="6" s="1"/>
  <c r="U113" i="6"/>
  <c r="R113" i="6"/>
  <c r="O113" i="6"/>
  <c r="P113" i="6" s="1"/>
  <c r="Q113" i="6" s="1"/>
  <c r="U112" i="6"/>
  <c r="R112" i="6"/>
  <c r="O112" i="6"/>
  <c r="P112" i="6" s="1"/>
  <c r="U111" i="6"/>
  <c r="R111" i="6"/>
  <c r="O111" i="6"/>
  <c r="P111" i="6" s="1"/>
  <c r="Q111" i="6" s="1"/>
  <c r="U110" i="6"/>
  <c r="R110" i="6"/>
  <c r="O110" i="6"/>
  <c r="P110" i="6" s="1"/>
  <c r="U109" i="6"/>
  <c r="R109" i="6"/>
  <c r="O109" i="6"/>
  <c r="P109" i="6" s="1"/>
  <c r="S109" i="6" s="1"/>
  <c r="U108" i="6"/>
  <c r="R108" i="6"/>
  <c r="O108" i="6"/>
  <c r="P108" i="6" s="1"/>
  <c r="U107" i="6"/>
  <c r="R107" i="6"/>
  <c r="O107" i="6"/>
  <c r="P107" i="6" s="1"/>
  <c r="Q107" i="6" s="1"/>
  <c r="U106" i="6"/>
  <c r="R106" i="6"/>
  <c r="O106" i="6"/>
  <c r="P106" i="6" s="1"/>
  <c r="U105" i="6"/>
  <c r="R105" i="6"/>
  <c r="O105" i="6"/>
  <c r="P105" i="6" s="1"/>
  <c r="U104" i="6"/>
  <c r="R104" i="6"/>
  <c r="O104" i="6"/>
  <c r="P104" i="6" s="1"/>
  <c r="Q104" i="6" s="1"/>
  <c r="U103" i="6"/>
  <c r="R103" i="6"/>
  <c r="O103" i="6"/>
  <c r="P103" i="6" s="1"/>
  <c r="Q103" i="6" s="1"/>
  <c r="U102" i="6"/>
  <c r="R102" i="6"/>
  <c r="O102" i="6"/>
  <c r="P102" i="6" s="1"/>
  <c r="U101" i="6"/>
  <c r="R101" i="6"/>
  <c r="O101" i="6"/>
  <c r="P101" i="6" s="1"/>
  <c r="U100" i="6"/>
  <c r="R100" i="6"/>
  <c r="O100" i="6"/>
  <c r="P100" i="6" s="1"/>
  <c r="Q100" i="6" s="1"/>
  <c r="U99" i="6"/>
  <c r="R99" i="6"/>
  <c r="O99" i="6"/>
  <c r="P99" i="6" s="1"/>
  <c r="Q99" i="6" s="1"/>
  <c r="U98" i="6"/>
  <c r="R98" i="6"/>
  <c r="O98" i="6"/>
  <c r="P98" i="6" s="1"/>
  <c r="U97" i="6"/>
  <c r="R97" i="6"/>
  <c r="O97" i="6"/>
  <c r="P97" i="6" s="1"/>
  <c r="U96" i="6"/>
  <c r="R96" i="6"/>
  <c r="O96" i="6"/>
  <c r="P96" i="6" s="1"/>
  <c r="Q96" i="6" s="1"/>
  <c r="U95" i="6"/>
  <c r="R95" i="6"/>
  <c r="O95" i="6"/>
  <c r="P95" i="6" s="1"/>
  <c r="Q95" i="6" s="1"/>
  <c r="U94" i="6"/>
  <c r="O94" i="6"/>
  <c r="P94" i="6" s="1"/>
  <c r="T94" i="6" s="1"/>
  <c r="U93" i="6"/>
  <c r="R93" i="6"/>
  <c r="O93" i="6"/>
  <c r="P93" i="6" s="1"/>
  <c r="U92" i="6"/>
  <c r="R92" i="6"/>
  <c r="O92" i="6"/>
  <c r="P92" i="6" s="1"/>
  <c r="U91" i="6"/>
  <c r="R91" i="6"/>
  <c r="O91" i="6"/>
  <c r="P91" i="6" s="1"/>
  <c r="U90" i="6"/>
  <c r="R90" i="6"/>
  <c r="O90" i="6"/>
  <c r="P90" i="6" s="1"/>
  <c r="Q90" i="6" s="1"/>
  <c r="U89" i="6"/>
  <c r="R89" i="6"/>
  <c r="O89" i="6"/>
  <c r="P89" i="6" s="1"/>
  <c r="U88" i="6"/>
  <c r="R88" i="6"/>
  <c r="O88" i="6"/>
  <c r="P88" i="6" s="1"/>
  <c r="U87" i="6"/>
  <c r="R87" i="6"/>
  <c r="O87" i="6"/>
  <c r="P87" i="6" s="1"/>
  <c r="U86" i="6"/>
  <c r="R86" i="6"/>
  <c r="O86" i="6"/>
  <c r="P86" i="6" s="1"/>
  <c r="Q86" i="6" s="1"/>
  <c r="U85" i="6"/>
  <c r="R85" i="6"/>
  <c r="O85" i="6"/>
  <c r="P85" i="6" s="1"/>
  <c r="U84" i="6"/>
  <c r="R84" i="6"/>
  <c r="O84" i="6"/>
  <c r="P84" i="6" s="1"/>
  <c r="U83" i="6"/>
  <c r="R83" i="6"/>
  <c r="O83" i="6"/>
  <c r="P83" i="6" s="1"/>
  <c r="U82" i="6"/>
  <c r="R82" i="6"/>
  <c r="O82" i="6"/>
  <c r="P82" i="6" s="1"/>
  <c r="Q82" i="6" s="1"/>
  <c r="U81" i="6"/>
  <c r="R81" i="6"/>
  <c r="O81" i="6"/>
  <c r="P81" i="6" s="1"/>
  <c r="U80" i="6"/>
  <c r="R80" i="6"/>
  <c r="O80" i="6"/>
  <c r="P80" i="6" s="1"/>
  <c r="U79" i="6"/>
  <c r="R79" i="6"/>
  <c r="O79" i="6"/>
  <c r="P79" i="6" s="1"/>
  <c r="Q79" i="6" s="1"/>
  <c r="U78" i="6"/>
  <c r="R78" i="6"/>
  <c r="O78" i="6"/>
  <c r="P78" i="6" s="1"/>
  <c r="Q78" i="6" s="1"/>
  <c r="U77" i="6"/>
  <c r="R77" i="6"/>
  <c r="O77" i="6"/>
  <c r="P77" i="6" s="1"/>
  <c r="U76" i="6"/>
  <c r="R76" i="6"/>
  <c r="O76" i="6"/>
  <c r="P76" i="6" s="1"/>
  <c r="U75" i="6"/>
  <c r="R75" i="6"/>
  <c r="O75" i="6"/>
  <c r="P75" i="6" s="1"/>
  <c r="Q75" i="6" s="1"/>
  <c r="U74" i="6"/>
  <c r="R74" i="6"/>
  <c r="O74" i="6"/>
  <c r="P74" i="6" s="1"/>
  <c r="Q74" i="6" s="1"/>
  <c r="U73" i="6"/>
  <c r="R73" i="6"/>
  <c r="O73" i="6"/>
  <c r="P73" i="6" s="1"/>
  <c r="U72" i="6"/>
  <c r="R72" i="6"/>
  <c r="O72" i="6"/>
  <c r="P72" i="6" s="1"/>
  <c r="U71" i="6"/>
  <c r="R71" i="6"/>
  <c r="O71" i="6"/>
  <c r="P71" i="6" s="1"/>
  <c r="Q71" i="6" s="1"/>
  <c r="U70" i="6"/>
  <c r="R70" i="6"/>
  <c r="O70" i="6"/>
  <c r="P70" i="6" s="1"/>
  <c r="Q70" i="6" s="1"/>
  <c r="U69" i="6"/>
  <c r="R69" i="6"/>
  <c r="O69" i="6"/>
  <c r="P69" i="6" s="1"/>
  <c r="U68" i="6"/>
  <c r="R68" i="6"/>
  <c r="O68" i="6"/>
  <c r="P68" i="6" s="1"/>
  <c r="U67" i="6"/>
  <c r="R67" i="6"/>
  <c r="O67" i="6"/>
  <c r="P67" i="6" s="1"/>
  <c r="Q67" i="6" s="1"/>
  <c r="U66" i="6"/>
  <c r="R66" i="6"/>
  <c r="O66" i="6"/>
  <c r="P66" i="6" s="1"/>
  <c r="Q66" i="6" s="1"/>
  <c r="U65" i="6"/>
  <c r="R65" i="6"/>
  <c r="O65" i="6"/>
  <c r="P65" i="6" s="1"/>
  <c r="U64" i="6"/>
  <c r="R64" i="6"/>
  <c r="O64" i="6"/>
  <c r="P64" i="6" s="1"/>
  <c r="Q64" i="6" s="1"/>
  <c r="U63" i="6"/>
  <c r="O63" i="6"/>
  <c r="P63" i="6" s="1"/>
  <c r="U62" i="6"/>
  <c r="R62" i="6"/>
  <c r="O62" i="6"/>
  <c r="P62" i="6" s="1"/>
  <c r="U61" i="6"/>
  <c r="R61" i="6"/>
  <c r="O61" i="6"/>
  <c r="P61" i="6" s="1"/>
  <c r="U60" i="6"/>
  <c r="R60" i="6"/>
  <c r="O60" i="6"/>
  <c r="P60" i="6" s="1"/>
  <c r="Q60" i="6" s="1"/>
  <c r="U59" i="6"/>
  <c r="R59" i="6"/>
  <c r="O59" i="6"/>
  <c r="P59" i="6" s="1"/>
  <c r="Q59" i="6" s="1"/>
  <c r="U58" i="6"/>
  <c r="R58" i="6"/>
  <c r="O58" i="6"/>
  <c r="P58" i="6" s="1"/>
  <c r="U57" i="6"/>
  <c r="R57" i="6"/>
  <c r="O57" i="6"/>
  <c r="P57" i="6" s="1"/>
  <c r="U56" i="6"/>
  <c r="R56" i="6"/>
  <c r="O56" i="6"/>
  <c r="P56" i="6" s="1"/>
  <c r="Q56" i="6" s="1"/>
  <c r="U55" i="6"/>
  <c r="R55" i="6"/>
  <c r="O55" i="6"/>
  <c r="P55" i="6" s="1"/>
  <c r="Q55" i="6" s="1"/>
  <c r="U54" i="6"/>
  <c r="R54" i="6"/>
  <c r="O54" i="6"/>
  <c r="P54" i="6" s="1"/>
  <c r="T54" i="6" s="1"/>
  <c r="U53" i="6"/>
  <c r="R53" i="6"/>
  <c r="O53" i="6"/>
  <c r="P53" i="6" s="1"/>
  <c r="U52" i="6"/>
  <c r="R52" i="6"/>
  <c r="O52" i="6"/>
  <c r="P52" i="6" s="1"/>
  <c r="Q52" i="6" s="1"/>
  <c r="U51" i="6"/>
  <c r="R51" i="6"/>
  <c r="O51" i="6"/>
  <c r="P51" i="6" s="1"/>
  <c r="Q51" i="6" s="1"/>
  <c r="U50" i="6"/>
  <c r="R50" i="6"/>
  <c r="O50" i="6"/>
  <c r="P50" i="6" s="1"/>
  <c r="U49" i="6"/>
  <c r="R49" i="6"/>
  <c r="O49" i="6"/>
  <c r="P49" i="6" s="1"/>
  <c r="U48" i="6"/>
  <c r="R48" i="6"/>
  <c r="O48" i="6"/>
  <c r="P48" i="6" s="1"/>
  <c r="Q48" i="6" s="1"/>
  <c r="U47" i="6"/>
  <c r="R47" i="6"/>
  <c r="O47" i="6"/>
  <c r="P47" i="6" s="1"/>
  <c r="Q47" i="6" s="1"/>
  <c r="U46" i="6"/>
  <c r="R46" i="6"/>
  <c r="O46" i="6"/>
  <c r="P46" i="6" s="1"/>
  <c r="U45" i="6"/>
  <c r="R45" i="6"/>
  <c r="O45" i="6"/>
  <c r="P45" i="6" s="1"/>
  <c r="U44" i="6"/>
  <c r="R44" i="6"/>
  <c r="O44" i="6"/>
  <c r="P44" i="6" s="1"/>
  <c r="Q44" i="6" s="1"/>
  <c r="U43" i="6"/>
  <c r="R43" i="6"/>
  <c r="O43" i="6"/>
  <c r="P43" i="6" s="1"/>
  <c r="Q43" i="6" s="1"/>
  <c r="U42" i="6"/>
  <c r="R42" i="6"/>
  <c r="O42" i="6"/>
  <c r="P42" i="6" s="1"/>
  <c r="U41" i="6"/>
  <c r="R41" i="6"/>
  <c r="O41" i="6"/>
  <c r="P41" i="6" s="1"/>
  <c r="U40" i="6"/>
  <c r="R40" i="6"/>
  <c r="O40" i="6"/>
  <c r="P40" i="6" s="1"/>
  <c r="Q40" i="6" s="1"/>
  <c r="U39" i="6"/>
  <c r="R39" i="6"/>
  <c r="O39" i="6"/>
  <c r="P39" i="6" s="1"/>
  <c r="Q39" i="6" s="1"/>
  <c r="U38" i="6"/>
  <c r="R38" i="6"/>
  <c r="O38" i="6"/>
  <c r="P38" i="6" s="1"/>
  <c r="T38" i="6" s="1"/>
  <c r="U37" i="6"/>
  <c r="R37" i="6"/>
  <c r="O37" i="6"/>
  <c r="P37" i="6" s="1"/>
  <c r="U36" i="6"/>
  <c r="R36" i="6"/>
  <c r="O36" i="6"/>
  <c r="P36" i="6" s="1"/>
  <c r="Q36" i="6" s="1"/>
  <c r="U35" i="6"/>
  <c r="R35" i="6"/>
  <c r="O35" i="6"/>
  <c r="P35" i="6" s="1"/>
  <c r="Q35" i="6" s="1"/>
  <c r="U34" i="6"/>
  <c r="R34" i="6"/>
  <c r="O34" i="6"/>
  <c r="P34" i="6" s="1"/>
  <c r="U33" i="6"/>
  <c r="R33" i="6"/>
  <c r="O33" i="6"/>
  <c r="P33" i="6" s="1"/>
  <c r="U32" i="6"/>
  <c r="O32" i="6"/>
  <c r="P32" i="6" s="1"/>
  <c r="U31" i="6"/>
  <c r="R31" i="6"/>
  <c r="O31" i="6"/>
  <c r="P31" i="6" s="1"/>
  <c r="Q31" i="6" s="1"/>
  <c r="U30" i="6"/>
  <c r="R30" i="6"/>
  <c r="O30" i="6"/>
  <c r="P30" i="6" s="1"/>
  <c r="U29" i="6"/>
  <c r="R29" i="6"/>
  <c r="O29" i="6"/>
  <c r="P29" i="6" s="1"/>
  <c r="U28" i="6"/>
  <c r="R28" i="6"/>
  <c r="O28" i="6"/>
  <c r="P28" i="6" s="1"/>
  <c r="Q28" i="6" s="1"/>
  <c r="U27" i="6"/>
  <c r="R27" i="6"/>
  <c r="O27" i="6"/>
  <c r="P27" i="6" s="1"/>
  <c r="Q27" i="6" s="1"/>
  <c r="U26" i="6"/>
  <c r="R26" i="6"/>
  <c r="O26" i="6"/>
  <c r="P26" i="6" s="1"/>
  <c r="U25" i="6"/>
  <c r="R25" i="6"/>
  <c r="O25" i="6"/>
  <c r="P25" i="6" s="1"/>
  <c r="U24" i="6"/>
  <c r="R24" i="6"/>
  <c r="O24" i="6"/>
  <c r="P24" i="6" s="1"/>
  <c r="Q24" i="6" s="1"/>
  <c r="U23" i="6"/>
  <c r="R23" i="6"/>
  <c r="O23" i="6"/>
  <c r="P23" i="6" s="1"/>
  <c r="Q23" i="6" s="1"/>
  <c r="U22" i="6"/>
  <c r="R22" i="6"/>
  <c r="O22" i="6"/>
  <c r="P22" i="6" s="1"/>
  <c r="U21" i="6"/>
  <c r="R21" i="6"/>
  <c r="O21" i="6"/>
  <c r="P21" i="6" s="1"/>
  <c r="U20" i="6"/>
  <c r="R20" i="6"/>
  <c r="O20" i="6"/>
  <c r="P20" i="6" s="1"/>
  <c r="Q20" i="6" s="1"/>
  <c r="U19" i="6"/>
  <c r="R19" i="6"/>
  <c r="O19" i="6"/>
  <c r="P19" i="6" s="1"/>
  <c r="Q19" i="6" s="1"/>
  <c r="U18" i="6"/>
  <c r="R18" i="6"/>
  <c r="O18" i="6"/>
  <c r="P18" i="6" s="1"/>
  <c r="U17" i="6"/>
  <c r="R17" i="6"/>
  <c r="O17" i="6"/>
  <c r="P17" i="6" s="1"/>
  <c r="U16" i="6"/>
  <c r="R16" i="6"/>
  <c r="O16" i="6"/>
  <c r="P16" i="6" s="1"/>
  <c r="Q16" i="6" s="1"/>
  <c r="U15" i="6"/>
  <c r="R15" i="6"/>
  <c r="O15" i="6"/>
  <c r="P15" i="6" s="1"/>
  <c r="Q15" i="6" s="1"/>
  <c r="U14" i="6"/>
  <c r="R14" i="6"/>
  <c r="O14" i="6"/>
  <c r="P14" i="6" s="1"/>
  <c r="U13" i="6"/>
  <c r="R13" i="6"/>
  <c r="O13" i="6"/>
  <c r="P13" i="6" s="1"/>
  <c r="U12" i="6"/>
  <c r="R12" i="6"/>
  <c r="O12" i="6"/>
  <c r="P12" i="6" s="1"/>
  <c r="Q12" i="6" s="1"/>
  <c r="U11" i="6"/>
  <c r="R11" i="6"/>
  <c r="O11" i="6"/>
  <c r="P11" i="6" s="1"/>
  <c r="Q11" i="6" s="1"/>
  <c r="U10" i="6"/>
  <c r="R10" i="6"/>
  <c r="O10" i="6"/>
  <c r="P10" i="6" s="1"/>
  <c r="U9" i="6"/>
  <c r="R9" i="6"/>
  <c r="O9" i="6"/>
  <c r="P9" i="6" s="1"/>
  <c r="U8" i="6"/>
  <c r="R8" i="6"/>
  <c r="O8" i="6"/>
  <c r="P8" i="6" s="1"/>
  <c r="Q8" i="6" s="1"/>
  <c r="U7" i="6"/>
  <c r="R7" i="6"/>
  <c r="O7" i="6"/>
  <c r="P7" i="6" s="1"/>
  <c r="Q7" i="6" s="1"/>
  <c r="U6" i="6"/>
  <c r="R6" i="6"/>
  <c r="O6" i="6"/>
  <c r="P6" i="6" s="1"/>
  <c r="U5" i="6"/>
  <c r="R5" i="6"/>
  <c r="O5" i="6"/>
  <c r="P5" i="6" s="1"/>
  <c r="U4" i="6"/>
  <c r="R4" i="6"/>
  <c r="O4" i="6"/>
  <c r="P4" i="6" s="1"/>
  <c r="Q4" i="6" s="1"/>
  <c r="U3" i="6"/>
  <c r="R3" i="6"/>
  <c r="O3" i="6"/>
  <c r="P3" i="6" s="1"/>
  <c r="Q3" i="6" s="1"/>
  <c r="R2" i="6"/>
  <c r="S2" i="6" s="1"/>
  <c r="O2" i="6"/>
  <c r="P2" i="6" s="1"/>
  <c r="U149" i="1"/>
  <c r="U148" i="1"/>
  <c r="U147" i="1"/>
  <c r="U146" i="1"/>
  <c r="U145" i="1"/>
  <c r="U144" i="1"/>
  <c r="U143" i="1"/>
  <c r="U142" i="1"/>
  <c r="U141" i="1"/>
  <c r="U140" i="1"/>
  <c r="U139" i="1"/>
  <c r="U138" i="1"/>
  <c r="U137" i="1"/>
  <c r="U136" i="1"/>
  <c r="U150" i="1"/>
  <c r="U151" i="1"/>
  <c r="U152" i="1"/>
  <c r="U153" i="1"/>
  <c r="U154" i="1"/>
  <c r="U155" i="1"/>
  <c r="U156" i="1"/>
  <c r="U135" i="1"/>
  <c r="U134" i="1"/>
  <c r="U133" i="1"/>
  <c r="U132" i="1"/>
  <c r="U131" i="1"/>
  <c r="U130" i="1"/>
  <c r="U129" i="1"/>
  <c r="U128" i="1"/>
  <c r="U127" i="1"/>
  <c r="U126"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217" i="1"/>
  <c r="U216" i="1"/>
  <c r="U215" i="1"/>
  <c r="U218"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R95" i="1"/>
  <c r="R12" i="1"/>
  <c r="R13" i="1"/>
  <c r="R14" i="1"/>
  <c r="R15" i="1"/>
  <c r="R16" i="1"/>
  <c r="R17" i="1"/>
  <c r="R18" i="1"/>
  <c r="R19" i="1"/>
  <c r="R20" i="1"/>
  <c r="R21" i="1"/>
  <c r="R22" i="1"/>
  <c r="R23" i="1"/>
  <c r="R24" i="1"/>
  <c r="R25" i="1"/>
  <c r="R26" i="1"/>
  <c r="R27" i="1"/>
  <c r="R28" i="1"/>
  <c r="R29" i="1"/>
  <c r="R30" i="1"/>
  <c r="R31"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3" i="1"/>
  <c r="R4" i="1"/>
  <c r="R5" i="1"/>
  <c r="R6" i="1"/>
  <c r="R7" i="1"/>
  <c r="R8" i="1"/>
  <c r="R9" i="1"/>
  <c r="R10" i="1"/>
  <c r="R11" i="1"/>
  <c r="R2"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33"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64"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AB33" i="9" l="1"/>
  <c r="Z33" i="9"/>
  <c r="AA33" i="9" s="1"/>
  <c r="Z61" i="9"/>
  <c r="AA61" i="9" s="1"/>
  <c r="AB61" i="9"/>
  <c r="AB17" i="9"/>
  <c r="Z17" i="9"/>
  <c r="AA17" i="9" s="1"/>
  <c r="AB29" i="9"/>
  <c r="Z29" i="9"/>
  <c r="AA29" i="9" s="1"/>
  <c r="AB111" i="9"/>
  <c r="Z111" i="9"/>
  <c r="AA111" i="9" s="1"/>
  <c r="AB25" i="9"/>
  <c r="Z25" i="9"/>
  <c r="AA25" i="9" s="1"/>
  <c r="AB115" i="9"/>
  <c r="Z115" i="9"/>
  <c r="AA115" i="9" s="1"/>
  <c r="AB67" i="9"/>
  <c r="Z67" i="9"/>
  <c r="AA67" i="9" s="1"/>
  <c r="AB5" i="9"/>
  <c r="Z5" i="9"/>
  <c r="AA5" i="9" s="1"/>
  <c r="AB21" i="9"/>
  <c r="Z21" i="9"/>
  <c r="AA21" i="9" s="1"/>
  <c r="AB123" i="9"/>
  <c r="Z123" i="9"/>
  <c r="AA123" i="9" s="1"/>
  <c r="AB9" i="9"/>
  <c r="Z9" i="9"/>
  <c r="AA9" i="9" s="1"/>
  <c r="AB79" i="9"/>
  <c r="Z79" i="9"/>
  <c r="AA79" i="9" s="1"/>
  <c r="AB89" i="9"/>
  <c r="Z89" i="9"/>
  <c r="AA89" i="9" s="1"/>
  <c r="AB107" i="9"/>
  <c r="Z107" i="9"/>
  <c r="AA107" i="9" s="1"/>
  <c r="Z83" i="9"/>
  <c r="AA83" i="9" s="1"/>
  <c r="AB83" i="9"/>
  <c r="AB119" i="9"/>
  <c r="Z119" i="9"/>
  <c r="AA119" i="9" s="1"/>
  <c r="AB45" i="9"/>
  <c r="Z45" i="9"/>
  <c r="AA45" i="9" s="1"/>
  <c r="AB82" i="9"/>
  <c r="Z82" i="9"/>
  <c r="AA82" i="9" s="1"/>
  <c r="Z63" i="9"/>
  <c r="AA63" i="9" s="1"/>
  <c r="AB63" i="9"/>
  <c r="X54" i="9"/>
  <c r="Y54" i="9" s="1"/>
  <c r="X93" i="9"/>
  <c r="Y93" i="9" s="1"/>
  <c r="AB122" i="9"/>
  <c r="Z122" i="9"/>
  <c r="AA122" i="9" s="1"/>
  <c r="Z28" i="9"/>
  <c r="AA28" i="9" s="1"/>
  <c r="AB28" i="9"/>
  <c r="AB34" i="9"/>
  <c r="Z34" i="9"/>
  <c r="AA34" i="9" s="1"/>
  <c r="X53" i="9"/>
  <c r="Y53" i="9" s="1"/>
  <c r="Z112" i="9"/>
  <c r="AA112" i="9" s="1"/>
  <c r="AB112" i="9"/>
  <c r="Z11" i="9"/>
  <c r="AA11" i="9" s="1"/>
  <c r="AB11" i="9"/>
  <c r="X41" i="9"/>
  <c r="Y41" i="9" s="1"/>
  <c r="AB58" i="9"/>
  <c r="Z58" i="9"/>
  <c r="AA58" i="9" s="1"/>
  <c r="AB99" i="9"/>
  <c r="Z99" i="9"/>
  <c r="AA99" i="9" s="1"/>
  <c r="AB13" i="9"/>
  <c r="Z13" i="9"/>
  <c r="AA13" i="9" s="1"/>
  <c r="AB38" i="9"/>
  <c r="Z38" i="9"/>
  <c r="AA38" i="9" s="1"/>
  <c r="X97" i="9"/>
  <c r="Y97" i="9" s="1"/>
  <c r="AB22" i="9"/>
  <c r="Z22" i="9"/>
  <c r="AA22" i="9" s="1"/>
  <c r="AB114" i="9"/>
  <c r="Z114" i="9"/>
  <c r="AA114" i="9" s="1"/>
  <c r="Z48" i="9"/>
  <c r="AA48" i="9" s="1"/>
  <c r="AB48" i="9"/>
  <c r="Z78" i="9"/>
  <c r="AA78" i="9" s="1"/>
  <c r="AB78" i="9"/>
  <c r="Z101" i="9"/>
  <c r="AA101" i="9" s="1"/>
  <c r="AB101" i="9"/>
  <c r="AB18" i="9"/>
  <c r="Z18" i="9"/>
  <c r="AA18" i="9" s="1"/>
  <c r="AB71" i="9"/>
  <c r="Z71" i="9"/>
  <c r="AA71" i="9" s="1"/>
  <c r="Z4" i="9"/>
  <c r="AA4" i="9" s="1"/>
  <c r="AB4" i="9"/>
  <c r="X75" i="9"/>
  <c r="Y75" i="9" s="1"/>
  <c r="AB2" i="9"/>
  <c r="Z2" i="9"/>
  <c r="AA2" i="9" s="1"/>
  <c r="X49" i="9"/>
  <c r="Y49" i="9" s="1"/>
  <c r="X102" i="9"/>
  <c r="Y102" i="9" s="1"/>
  <c r="AB84" i="9"/>
  <c r="Z84" i="9"/>
  <c r="AA84" i="9" s="1"/>
  <c r="Z8" i="9"/>
  <c r="AA8" i="9" s="1"/>
  <c r="AB8" i="9"/>
  <c r="Z87" i="9"/>
  <c r="AA87" i="9" s="1"/>
  <c r="AB87" i="9"/>
  <c r="T33" i="7"/>
  <c r="T35" i="7"/>
  <c r="T37" i="7"/>
  <c r="T39" i="7"/>
  <c r="T41" i="7"/>
  <c r="T43" i="7"/>
  <c r="T45" i="7"/>
  <c r="T47" i="7"/>
  <c r="T49" i="7"/>
  <c r="T51" i="7"/>
  <c r="T53" i="7"/>
  <c r="T55" i="7"/>
  <c r="T57" i="7"/>
  <c r="T59" i="7"/>
  <c r="T61" i="7"/>
  <c r="T96" i="7"/>
  <c r="T98" i="7"/>
  <c r="T100" i="7"/>
  <c r="T102" i="7"/>
  <c r="T104" i="7"/>
  <c r="T106" i="7"/>
  <c r="T112" i="7"/>
  <c r="T114" i="7"/>
  <c r="T116" i="7"/>
  <c r="T118" i="7"/>
  <c r="T120" i="7"/>
  <c r="T122" i="7"/>
  <c r="T124" i="7"/>
  <c r="W81" i="7"/>
  <c r="Y81" i="7" s="1"/>
  <c r="W77" i="7"/>
  <c r="Y77" i="7" s="1"/>
  <c r="W73" i="7"/>
  <c r="Y73" i="7" s="1"/>
  <c r="W69" i="7"/>
  <c r="Y69" i="7" s="1"/>
  <c r="W65" i="7"/>
  <c r="Y65" i="7" s="1"/>
  <c r="W61" i="7"/>
  <c r="Y61" i="7" s="1"/>
  <c r="W57" i="7"/>
  <c r="Y57" i="7" s="1"/>
  <c r="W53" i="7"/>
  <c r="Y53" i="7" s="1"/>
  <c r="W17" i="7"/>
  <c r="W13" i="7"/>
  <c r="X13" i="7" s="1"/>
  <c r="T3" i="7"/>
  <c r="T5" i="7"/>
  <c r="T7" i="7"/>
  <c r="T9" i="7"/>
  <c r="T11" i="7"/>
  <c r="T13" i="7"/>
  <c r="T15" i="7"/>
  <c r="T17" i="7"/>
  <c r="T19" i="7"/>
  <c r="T21" i="7"/>
  <c r="T23" i="7"/>
  <c r="T25" i="7"/>
  <c r="T27" i="7"/>
  <c r="T29" i="7"/>
  <c r="T31" i="7"/>
  <c r="T64" i="7"/>
  <c r="T66" i="7"/>
  <c r="T68" i="7"/>
  <c r="T70" i="7"/>
  <c r="T72" i="7"/>
  <c r="T74" i="7"/>
  <c r="T76" i="7"/>
  <c r="T78" i="7"/>
  <c r="T80" i="7"/>
  <c r="T82" i="7"/>
  <c r="T84" i="7"/>
  <c r="T86" i="7"/>
  <c r="T88" i="7"/>
  <c r="T90" i="7"/>
  <c r="T92" i="7"/>
  <c r="T109" i="7"/>
  <c r="W124" i="7"/>
  <c r="Y124" i="7" s="1"/>
  <c r="W120" i="7"/>
  <c r="Y120" i="7" s="1"/>
  <c r="W116" i="7"/>
  <c r="Y116" i="7" s="1"/>
  <c r="W112" i="7"/>
  <c r="Y112" i="7" s="1"/>
  <c r="W108" i="7"/>
  <c r="Y108" i="7" s="1"/>
  <c r="W104" i="7"/>
  <c r="Y104" i="7" s="1"/>
  <c r="W100" i="7"/>
  <c r="Y100" i="7" s="1"/>
  <c r="W96" i="7"/>
  <c r="Y96" i="7" s="1"/>
  <c r="W84" i="7"/>
  <c r="Y84" i="7" s="1"/>
  <c r="W80" i="7"/>
  <c r="Y80" i="7" s="1"/>
  <c r="W76" i="7"/>
  <c r="Y76" i="7" s="1"/>
  <c r="W72" i="7"/>
  <c r="Y72" i="7" s="1"/>
  <c r="W68" i="7"/>
  <c r="Y68" i="7" s="1"/>
  <c r="W64" i="7"/>
  <c r="Y64" i="7" s="1"/>
  <c r="W60" i="7"/>
  <c r="Y60" i="7" s="1"/>
  <c r="W56" i="7"/>
  <c r="Y56" i="7" s="1"/>
  <c r="W52" i="7"/>
  <c r="Y52" i="7" s="1"/>
  <c r="W24" i="7"/>
  <c r="W20" i="7"/>
  <c r="T34" i="7"/>
  <c r="T36" i="7"/>
  <c r="T38" i="7"/>
  <c r="T40" i="7"/>
  <c r="T42" i="7"/>
  <c r="T44" i="7"/>
  <c r="T46" i="7"/>
  <c r="T48" i="7"/>
  <c r="T50" i="7"/>
  <c r="T52" i="7"/>
  <c r="T54" i="7"/>
  <c r="T56" i="7"/>
  <c r="T58" i="7"/>
  <c r="T60" i="7"/>
  <c r="T62" i="7"/>
  <c r="T97" i="7"/>
  <c r="T99" i="7"/>
  <c r="T101" i="7"/>
  <c r="T103" i="7"/>
  <c r="T105" i="7"/>
  <c r="T107" i="7"/>
  <c r="T111" i="7"/>
  <c r="T113" i="7"/>
  <c r="T115" i="7"/>
  <c r="T117" i="7"/>
  <c r="T119" i="7"/>
  <c r="T121" i="7"/>
  <c r="T123" i="7"/>
  <c r="W91" i="7"/>
  <c r="Y91" i="7" s="1"/>
  <c r="W87" i="7"/>
  <c r="Y87" i="7" s="1"/>
  <c r="W83" i="7"/>
  <c r="Y83" i="7" s="1"/>
  <c r="W47" i="7"/>
  <c r="Y47" i="7" s="1"/>
  <c r="W43" i="7"/>
  <c r="Y43" i="7" s="1"/>
  <c r="W39" i="7"/>
  <c r="Y39" i="7" s="1"/>
  <c r="W35" i="7"/>
  <c r="Y35" i="7" s="1"/>
  <c r="W27" i="7"/>
  <c r="W23" i="7"/>
  <c r="W19" i="7"/>
  <c r="Y19" i="7" s="1"/>
  <c r="W15" i="7"/>
  <c r="W11" i="7"/>
  <c r="W7" i="7"/>
  <c r="W3" i="7"/>
  <c r="Y3" i="7" s="1"/>
  <c r="AG2" i="7"/>
  <c r="T89" i="7"/>
  <c r="T110" i="7"/>
  <c r="Y30" i="7"/>
  <c r="X30" i="7"/>
  <c r="Y26" i="7"/>
  <c r="X26" i="7"/>
  <c r="Y22" i="7"/>
  <c r="X22" i="7"/>
  <c r="Y18" i="7"/>
  <c r="X18" i="7"/>
  <c r="Y14" i="7"/>
  <c r="X14" i="7"/>
  <c r="Y10" i="7"/>
  <c r="X10" i="7"/>
  <c r="Y6" i="7"/>
  <c r="X6" i="7"/>
  <c r="Y17" i="7"/>
  <c r="X17" i="7"/>
  <c r="Y24" i="7"/>
  <c r="Z24" i="7" s="1"/>
  <c r="AA24" i="7" s="1"/>
  <c r="X24" i="7"/>
  <c r="Y20" i="7"/>
  <c r="Z20" i="7" s="1"/>
  <c r="AA20" i="7" s="1"/>
  <c r="X20" i="7"/>
  <c r="T95" i="7"/>
  <c r="W119" i="7"/>
  <c r="Y119" i="7" s="1"/>
  <c r="Y27" i="7"/>
  <c r="X27" i="7"/>
  <c r="Y23" i="7"/>
  <c r="X23" i="7"/>
  <c r="X19" i="7"/>
  <c r="Y15" i="7"/>
  <c r="X15" i="7"/>
  <c r="Y11" i="7"/>
  <c r="X11" i="7"/>
  <c r="Y7" i="7"/>
  <c r="X7" i="7"/>
  <c r="X3" i="7"/>
  <c r="S31" i="7"/>
  <c r="S27" i="7"/>
  <c r="S23" i="7"/>
  <c r="S19" i="7"/>
  <c r="S15" i="7"/>
  <c r="S11" i="7"/>
  <c r="S7" i="7"/>
  <c r="S3" i="7"/>
  <c r="T28" i="7"/>
  <c r="T24" i="7"/>
  <c r="T20" i="7"/>
  <c r="T16" i="7"/>
  <c r="T12" i="7"/>
  <c r="T8" i="7"/>
  <c r="T4" i="7"/>
  <c r="S49" i="7"/>
  <c r="S51" i="7"/>
  <c r="S30" i="7"/>
  <c r="S26" i="7"/>
  <c r="S22" i="7"/>
  <c r="S18" i="7"/>
  <c r="S14" i="7"/>
  <c r="S10" i="7"/>
  <c r="S6" i="7"/>
  <c r="S29" i="7"/>
  <c r="S25" i="7"/>
  <c r="S21" i="7"/>
  <c r="S17" i="7"/>
  <c r="S13" i="7"/>
  <c r="S9" i="7"/>
  <c r="S5" i="7"/>
  <c r="T108" i="7"/>
  <c r="S108" i="7"/>
  <c r="Z108" i="7" s="1"/>
  <c r="AA108" i="7" s="1"/>
  <c r="T28" i="6"/>
  <c r="V124" i="6"/>
  <c r="V67" i="6"/>
  <c r="S80" i="6"/>
  <c r="T26" i="6"/>
  <c r="T44" i="6"/>
  <c r="T98" i="6"/>
  <c r="T102" i="6"/>
  <c r="V118" i="6"/>
  <c r="X118" i="6" s="1"/>
  <c r="T12" i="6"/>
  <c r="T77" i="6"/>
  <c r="T78" i="6"/>
  <c r="V40" i="6"/>
  <c r="V52" i="6"/>
  <c r="X52" i="6" s="1"/>
  <c r="X2" i="7"/>
  <c r="S53" i="7"/>
  <c r="Z53" i="7" s="1"/>
  <c r="AA53" i="7" s="1"/>
  <c r="X73" i="7"/>
  <c r="X112" i="7"/>
  <c r="Q111" i="7"/>
  <c r="W111" i="7" s="1"/>
  <c r="Y111" i="7" s="1"/>
  <c r="Q99" i="7"/>
  <c r="W99" i="7" s="1"/>
  <c r="Q103" i="7"/>
  <c r="W103" i="7" s="1"/>
  <c r="Q107" i="7"/>
  <c r="W107" i="7" s="1"/>
  <c r="Q42" i="7"/>
  <c r="W42" i="7" s="1"/>
  <c r="Q46" i="7"/>
  <c r="W46" i="7" s="1"/>
  <c r="Y46" i="7" s="1"/>
  <c r="S55" i="7"/>
  <c r="Q55" i="7"/>
  <c r="W55" i="7" s="1"/>
  <c r="Y55" i="7" s="1"/>
  <c r="Q34" i="7"/>
  <c r="W34" i="7" s="1"/>
  <c r="Y34" i="7" s="1"/>
  <c r="Q115" i="7"/>
  <c r="W115" i="7" s="1"/>
  <c r="Y115" i="7" s="1"/>
  <c r="Z115" i="7" s="1"/>
  <c r="AA115" i="7" s="1"/>
  <c r="Q119" i="7"/>
  <c r="Q38" i="7"/>
  <c r="W38" i="7" s="1"/>
  <c r="Y38" i="7" s="1"/>
  <c r="S75" i="7"/>
  <c r="S89" i="7"/>
  <c r="Q95" i="7"/>
  <c r="W95" i="7" s="1"/>
  <c r="S99" i="7"/>
  <c r="S115" i="7"/>
  <c r="X53" i="7"/>
  <c r="S79" i="7"/>
  <c r="S95" i="7"/>
  <c r="X104" i="7"/>
  <c r="S111" i="7"/>
  <c r="X120" i="7"/>
  <c r="Q123" i="7"/>
  <c r="W123" i="7" s="1"/>
  <c r="Y123" i="7" s="1"/>
  <c r="S34" i="7"/>
  <c r="X60" i="7"/>
  <c r="X81" i="7"/>
  <c r="S93" i="7"/>
  <c r="S107" i="7"/>
  <c r="S123" i="7"/>
  <c r="S71" i="7"/>
  <c r="S103" i="7"/>
  <c r="S119" i="7"/>
  <c r="V20" i="6"/>
  <c r="V36" i="6"/>
  <c r="V113" i="6"/>
  <c r="S114" i="6"/>
  <c r="V117" i="6"/>
  <c r="T2" i="6"/>
  <c r="V71" i="6"/>
  <c r="X71" i="6" s="1"/>
  <c r="V100" i="6"/>
  <c r="X100" i="6" s="1"/>
  <c r="T10" i="6"/>
  <c r="T14" i="6"/>
  <c r="T18" i="6"/>
  <c r="T62" i="6"/>
  <c r="S88" i="6"/>
  <c r="S92" i="6"/>
  <c r="S115" i="6"/>
  <c r="T23" i="6"/>
  <c r="T43" i="6"/>
  <c r="T46" i="6"/>
  <c r="T50" i="6"/>
  <c r="V56" i="6"/>
  <c r="W56" i="6" s="1"/>
  <c r="T60" i="6"/>
  <c r="S64" i="6"/>
  <c r="S68" i="6"/>
  <c r="V16" i="6"/>
  <c r="X16" i="6" s="1"/>
  <c r="T59" i="6"/>
  <c r="V96" i="6"/>
  <c r="T104" i="6"/>
  <c r="T112" i="6"/>
  <c r="V82" i="6"/>
  <c r="X82" i="6" s="1"/>
  <c r="T106" i="6"/>
  <c r="V114" i="6"/>
  <c r="V121" i="6"/>
  <c r="X121" i="6" s="1"/>
  <c r="V122" i="6"/>
  <c r="X122" i="6" s="1"/>
  <c r="T7" i="6"/>
  <c r="T34" i="6"/>
  <c r="T48" i="6"/>
  <c r="V64" i="6"/>
  <c r="W64" i="6" s="1"/>
  <c r="S84" i="6"/>
  <c r="S119" i="6"/>
  <c r="Q8" i="7"/>
  <c r="W8" i="7" s="1"/>
  <c r="Q28" i="7"/>
  <c r="W28" i="7" s="1"/>
  <c r="Q12" i="7"/>
  <c r="W12" i="7" s="1"/>
  <c r="Q16" i="7"/>
  <c r="W16" i="7" s="1"/>
  <c r="T2" i="7"/>
  <c r="Q4" i="7"/>
  <c r="W4" i="7" s="1"/>
  <c r="Q5" i="7"/>
  <c r="W5" i="7" s="1"/>
  <c r="Q9" i="7"/>
  <c r="W9" i="7" s="1"/>
  <c r="Q21" i="7"/>
  <c r="W21" i="7" s="1"/>
  <c r="X35" i="7"/>
  <c r="Q25" i="7"/>
  <c r="W25" i="7" s="1"/>
  <c r="Q31" i="7"/>
  <c r="W31" i="7" s="1"/>
  <c r="Q40" i="7"/>
  <c r="W40" i="7" s="1"/>
  <c r="Y40" i="7" s="1"/>
  <c r="S40" i="7"/>
  <c r="Q54" i="7"/>
  <c r="W54" i="7" s="1"/>
  <c r="Y54" i="7" s="1"/>
  <c r="S54" i="7"/>
  <c r="Q29" i="7"/>
  <c r="W29" i="7" s="1"/>
  <c r="X56" i="7"/>
  <c r="Q36" i="7"/>
  <c r="W36" i="7" s="1"/>
  <c r="Y36" i="7" s="1"/>
  <c r="S36" i="7"/>
  <c r="Q44" i="7"/>
  <c r="W44" i="7" s="1"/>
  <c r="Y44" i="7" s="1"/>
  <c r="S44" i="7"/>
  <c r="X57" i="7"/>
  <c r="X52" i="7"/>
  <c r="Q58" i="7"/>
  <c r="W58" i="7" s="1"/>
  <c r="Y58" i="7" s="1"/>
  <c r="X65" i="7"/>
  <c r="S78" i="7"/>
  <c r="Q78" i="7"/>
  <c r="W78" i="7" s="1"/>
  <c r="Y78" i="7" s="1"/>
  <c r="Z78" i="7" s="1"/>
  <c r="AA78" i="7" s="1"/>
  <c r="Q32" i="7"/>
  <c r="W32" i="7" s="1"/>
  <c r="Y32" i="7" s="1"/>
  <c r="Z32" i="7" s="1"/>
  <c r="AA32" i="7" s="1"/>
  <c r="Q33" i="7"/>
  <c r="W33" i="7" s="1"/>
  <c r="Y33" i="7" s="1"/>
  <c r="Z33" i="7" s="1"/>
  <c r="AA33" i="7" s="1"/>
  <c r="S35" i="7"/>
  <c r="Z35" i="7" s="1"/>
  <c r="AA35" i="7" s="1"/>
  <c r="Q37" i="7"/>
  <c r="W37" i="7" s="1"/>
  <c r="Y37" i="7" s="1"/>
  <c r="Z37" i="7" s="1"/>
  <c r="AA37" i="7" s="1"/>
  <c r="S39" i="7"/>
  <c r="Z39" i="7" s="1"/>
  <c r="AA39" i="7" s="1"/>
  <c r="X39" i="7"/>
  <c r="Q41" i="7"/>
  <c r="W41" i="7" s="1"/>
  <c r="Y41" i="7" s="1"/>
  <c r="Z41" i="7" s="1"/>
  <c r="AA41" i="7" s="1"/>
  <c r="S43" i="7"/>
  <c r="Z43" i="7" s="1"/>
  <c r="AA43" i="7" s="1"/>
  <c r="X43" i="7"/>
  <c r="Q45" i="7"/>
  <c r="W45" i="7" s="1"/>
  <c r="Y45" i="7" s="1"/>
  <c r="Z45" i="7" s="1"/>
  <c r="AA45" i="7" s="1"/>
  <c r="S47" i="7"/>
  <c r="Z47" i="7" s="1"/>
  <c r="AA47" i="7" s="1"/>
  <c r="Q48" i="7"/>
  <c r="W48" i="7" s="1"/>
  <c r="Y48" i="7" s="1"/>
  <c r="Q49" i="7"/>
  <c r="W49" i="7" s="1"/>
  <c r="Y49" i="7" s="1"/>
  <c r="Z49" i="7" s="1"/>
  <c r="AA49" i="7" s="1"/>
  <c r="X50" i="7"/>
  <c r="Q51" i="7"/>
  <c r="W51" i="7" s="1"/>
  <c r="Y51" i="7" s="1"/>
  <c r="S57" i="7"/>
  <c r="Z57" i="7" s="1"/>
  <c r="AA57" i="7" s="1"/>
  <c r="X77" i="7"/>
  <c r="S82" i="7"/>
  <c r="Q82" i="7"/>
  <c r="W82" i="7" s="1"/>
  <c r="Y82" i="7" s="1"/>
  <c r="S38" i="7"/>
  <c r="S42" i="7"/>
  <c r="S46" i="7"/>
  <c r="S48" i="7"/>
  <c r="S50" i="7"/>
  <c r="Z50" i="7" s="1"/>
  <c r="AA50" i="7" s="1"/>
  <c r="S52" i="7"/>
  <c r="Z52" i="7" s="1"/>
  <c r="AA52" i="7" s="1"/>
  <c r="S58" i="7"/>
  <c r="S59" i="7"/>
  <c r="Q59" i="7"/>
  <c r="W59" i="7" s="1"/>
  <c r="Y59" i="7" s="1"/>
  <c r="Z59" i="7" s="1"/>
  <c r="AA59" i="7" s="1"/>
  <c r="S62" i="7"/>
  <c r="Q62" i="7"/>
  <c r="W62" i="7" s="1"/>
  <c r="Y62" i="7" s="1"/>
  <c r="Z62" i="7" s="1"/>
  <c r="AA62" i="7" s="1"/>
  <c r="X68" i="7"/>
  <c r="S70" i="7"/>
  <c r="Q70" i="7"/>
  <c r="W70" i="7" s="1"/>
  <c r="Y70" i="7" s="1"/>
  <c r="Z70" i="7" s="1"/>
  <c r="AA70" i="7" s="1"/>
  <c r="X83" i="7"/>
  <c r="S56" i="7"/>
  <c r="Z56" i="7" s="1"/>
  <c r="AA56" i="7" s="1"/>
  <c r="X61" i="7"/>
  <c r="X64" i="7"/>
  <c r="S66" i="7"/>
  <c r="Q66" i="7"/>
  <c r="W66" i="7" s="1"/>
  <c r="Y66" i="7" s="1"/>
  <c r="X69" i="7"/>
  <c r="X72" i="7"/>
  <c r="S74" i="7"/>
  <c r="Q74" i="7"/>
  <c r="W74" i="7" s="1"/>
  <c r="Y74" i="7" s="1"/>
  <c r="S61" i="7"/>
  <c r="Z61" i="7" s="1"/>
  <c r="AA61" i="7" s="1"/>
  <c r="Q63" i="7"/>
  <c r="W63" i="7" s="1"/>
  <c r="Y63" i="7" s="1"/>
  <c r="Z63" i="7" s="1"/>
  <c r="AA63" i="7" s="1"/>
  <c r="S65" i="7"/>
  <c r="Z65" i="7" s="1"/>
  <c r="AA65" i="7" s="1"/>
  <c r="Q67" i="7"/>
  <c r="W67" i="7" s="1"/>
  <c r="Y67" i="7" s="1"/>
  <c r="S69" i="7"/>
  <c r="Z69" i="7" s="1"/>
  <c r="AA69" i="7" s="1"/>
  <c r="Q71" i="7"/>
  <c r="W71" i="7" s="1"/>
  <c r="Y71" i="7" s="1"/>
  <c r="Z71" i="7" s="1"/>
  <c r="AA71" i="7" s="1"/>
  <c r="S73" i="7"/>
  <c r="Z73" i="7" s="1"/>
  <c r="AA73" i="7" s="1"/>
  <c r="Q75" i="7"/>
  <c r="W75" i="7" s="1"/>
  <c r="Y75" i="7" s="1"/>
  <c r="S77" i="7"/>
  <c r="Z77" i="7" s="1"/>
  <c r="AA77" i="7" s="1"/>
  <c r="Q79" i="7"/>
  <c r="W79" i="7" s="1"/>
  <c r="Y79" i="7" s="1"/>
  <c r="Z79" i="7" s="1"/>
  <c r="AA79" i="7" s="1"/>
  <c r="S81" i="7"/>
  <c r="Z81" i="7" s="1"/>
  <c r="AA81" i="7" s="1"/>
  <c r="S83" i="7"/>
  <c r="Z83" i="7" s="1"/>
  <c r="AA83" i="7" s="1"/>
  <c r="Q86" i="7"/>
  <c r="W86" i="7" s="1"/>
  <c r="Y86" i="7" s="1"/>
  <c r="S86" i="7"/>
  <c r="X87" i="7"/>
  <c r="Q94" i="7"/>
  <c r="W94" i="7" s="1"/>
  <c r="Y94" i="7" s="1"/>
  <c r="Z94" i="7" s="1"/>
  <c r="AA94" i="7" s="1"/>
  <c r="S105" i="7"/>
  <c r="Q105" i="7"/>
  <c r="W105" i="7" s="1"/>
  <c r="Y105" i="7" s="1"/>
  <c r="Z105" i="7" s="1"/>
  <c r="AA105" i="7" s="1"/>
  <c r="X108" i="7"/>
  <c r="S121" i="7"/>
  <c r="Q121" i="7"/>
  <c r="W121" i="7" s="1"/>
  <c r="Y121" i="7" s="1"/>
  <c r="Z121" i="7" s="1"/>
  <c r="AA121" i="7" s="1"/>
  <c r="X124" i="7"/>
  <c r="S60" i="7"/>
  <c r="Z60" i="7" s="1"/>
  <c r="AA60" i="7" s="1"/>
  <c r="S64" i="7"/>
  <c r="Z64" i="7" s="1"/>
  <c r="AA64" i="7" s="1"/>
  <c r="S68" i="7"/>
  <c r="Z68" i="7" s="1"/>
  <c r="AA68" i="7" s="1"/>
  <c r="S72" i="7"/>
  <c r="Z72" i="7" s="1"/>
  <c r="AA72" i="7" s="1"/>
  <c r="S76" i="7"/>
  <c r="Z76" i="7" s="1"/>
  <c r="AA76" i="7" s="1"/>
  <c r="S80" i="7"/>
  <c r="Z80" i="7" s="1"/>
  <c r="AA80" i="7" s="1"/>
  <c r="S84" i="7"/>
  <c r="Z84" i="7" s="1"/>
  <c r="AA84" i="7" s="1"/>
  <c r="Q85" i="7"/>
  <c r="W85" i="7" s="1"/>
  <c r="Y85" i="7" s="1"/>
  <c r="S92" i="7"/>
  <c r="Q92" i="7"/>
  <c r="W92" i="7" s="1"/>
  <c r="Y92" i="7" s="1"/>
  <c r="Z92" i="7" s="1"/>
  <c r="AA92" i="7" s="1"/>
  <c r="S101" i="7"/>
  <c r="Q101" i="7"/>
  <c r="W101" i="7" s="1"/>
  <c r="Y101" i="7" s="1"/>
  <c r="S117" i="7"/>
  <c r="Q117" i="7"/>
  <c r="W117" i="7" s="1"/>
  <c r="Y117" i="7" s="1"/>
  <c r="Z117" i="7" s="1"/>
  <c r="AA117" i="7" s="1"/>
  <c r="S67" i="7"/>
  <c r="S85" i="7"/>
  <c r="Q90" i="7"/>
  <c r="W90" i="7" s="1"/>
  <c r="Y90" i="7" s="1"/>
  <c r="S90" i="7"/>
  <c r="X91" i="7"/>
  <c r="S97" i="7"/>
  <c r="Q97" i="7"/>
  <c r="W97" i="7" s="1"/>
  <c r="Y97" i="7" s="1"/>
  <c r="X100" i="7"/>
  <c r="S113" i="7"/>
  <c r="Q113" i="7"/>
  <c r="W113" i="7" s="1"/>
  <c r="Y113" i="7" s="1"/>
  <c r="X116" i="7"/>
  <c r="S88" i="7"/>
  <c r="Q88" i="7"/>
  <c r="W88" i="7" s="1"/>
  <c r="Y88" i="7" s="1"/>
  <c r="Z88" i="7" s="1"/>
  <c r="AA88" i="7" s="1"/>
  <c r="X96" i="7"/>
  <c r="S109" i="7"/>
  <c r="Q109" i="7"/>
  <c r="W109" i="7" s="1"/>
  <c r="Y109" i="7" s="1"/>
  <c r="Z109" i="7" s="1"/>
  <c r="AA109" i="7" s="1"/>
  <c r="S87" i="7"/>
  <c r="Z87" i="7" s="1"/>
  <c r="AA87" i="7" s="1"/>
  <c r="Q89" i="7"/>
  <c r="W89" i="7" s="1"/>
  <c r="Y89" i="7" s="1"/>
  <c r="S91" i="7"/>
  <c r="Z91" i="7" s="1"/>
  <c r="AA91" i="7" s="1"/>
  <c r="Q93" i="7"/>
  <c r="W93" i="7" s="1"/>
  <c r="Y93" i="7" s="1"/>
  <c r="Z93" i="7" s="1"/>
  <c r="AA93" i="7" s="1"/>
  <c r="S96" i="7"/>
  <c r="Z96" i="7" s="1"/>
  <c r="AA96" i="7" s="1"/>
  <c r="Q98" i="7"/>
  <c r="W98" i="7" s="1"/>
  <c r="Y98" i="7" s="1"/>
  <c r="S100" i="7"/>
  <c r="Z100" i="7" s="1"/>
  <c r="AA100" i="7" s="1"/>
  <c r="Q102" i="7"/>
  <c r="W102" i="7" s="1"/>
  <c r="Y102" i="7" s="1"/>
  <c r="S104" i="7"/>
  <c r="Z104" i="7" s="1"/>
  <c r="AA104" i="7" s="1"/>
  <c r="Q106" i="7"/>
  <c r="W106" i="7" s="1"/>
  <c r="Y106" i="7" s="1"/>
  <c r="Q110" i="7"/>
  <c r="W110" i="7" s="1"/>
  <c r="Y110" i="7" s="1"/>
  <c r="S112" i="7"/>
  <c r="Z112" i="7" s="1"/>
  <c r="AA112" i="7" s="1"/>
  <c r="Q114" i="7"/>
  <c r="W114" i="7" s="1"/>
  <c r="Y114" i="7" s="1"/>
  <c r="Z114" i="7" s="1"/>
  <c r="AA114" i="7" s="1"/>
  <c r="S116" i="7"/>
  <c r="Z116" i="7" s="1"/>
  <c r="AA116" i="7" s="1"/>
  <c r="Q118" i="7"/>
  <c r="W118" i="7" s="1"/>
  <c r="Y118" i="7" s="1"/>
  <c r="S120" i="7"/>
  <c r="Z120" i="7" s="1"/>
  <c r="AA120" i="7" s="1"/>
  <c r="Q122" i="7"/>
  <c r="W122" i="7" s="1"/>
  <c r="Y122" i="7" s="1"/>
  <c r="S124" i="7"/>
  <c r="Z124" i="7" s="1"/>
  <c r="AA124" i="7" s="1"/>
  <c r="S98" i="7"/>
  <c r="S102" i="7"/>
  <c r="S106" i="7"/>
  <c r="S110" i="7"/>
  <c r="S114" i="7"/>
  <c r="S118" i="7"/>
  <c r="S122" i="7"/>
  <c r="T30" i="6"/>
  <c r="Q30" i="6"/>
  <c r="V30" i="6" s="1"/>
  <c r="T31" i="6"/>
  <c r="X64" i="6"/>
  <c r="T40" i="6"/>
  <c r="V47" i="6"/>
  <c r="X47" i="6" s="1"/>
  <c r="T56" i="6"/>
  <c r="S65" i="6"/>
  <c r="Q65" i="6"/>
  <c r="V65" i="6" s="1"/>
  <c r="T93" i="6"/>
  <c r="Q93" i="6"/>
  <c r="V93" i="6" s="1"/>
  <c r="T107" i="6"/>
  <c r="T110" i="6"/>
  <c r="Q110" i="6"/>
  <c r="V110" i="6" s="1"/>
  <c r="S118" i="6"/>
  <c r="Q119" i="6"/>
  <c r="V15" i="6"/>
  <c r="T27" i="6"/>
  <c r="V35" i="6"/>
  <c r="X35" i="6" s="1"/>
  <c r="V51" i="6"/>
  <c r="V90" i="6"/>
  <c r="X90" i="6" s="1"/>
  <c r="T20" i="6"/>
  <c r="V31" i="6"/>
  <c r="X31" i="6" s="1"/>
  <c r="V7" i="6"/>
  <c r="V12" i="6"/>
  <c r="X12" i="6" s="1"/>
  <c r="T19" i="6"/>
  <c r="V23" i="6"/>
  <c r="X23" i="6" s="1"/>
  <c r="V28" i="6"/>
  <c r="T39" i="6"/>
  <c r="V43" i="6"/>
  <c r="V48" i="6"/>
  <c r="W48" i="6" s="1"/>
  <c r="T55" i="6"/>
  <c r="V59" i="6"/>
  <c r="X59" i="6" s="1"/>
  <c r="T66" i="6"/>
  <c r="T73" i="6"/>
  <c r="T85" i="6"/>
  <c r="Q85" i="6"/>
  <c r="V85" i="6" s="1"/>
  <c r="T89" i="6"/>
  <c r="Q89" i="6"/>
  <c r="V89" i="6" s="1"/>
  <c r="T115" i="6"/>
  <c r="T11" i="6"/>
  <c r="T47" i="6"/>
  <c r="T3" i="6"/>
  <c r="V11" i="6"/>
  <c r="V27" i="6"/>
  <c r="X27" i="6" s="1"/>
  <c r="V4" i="6"/>
  <c r="S5" i="6"/>
  <c r="T6" i="6"/>
  <c r="V8" i="6"/>
  <c r="X8" i="6" s="1"/>
  <c r="T15" i="6"/>
  <c r="V19" i="6"/>
  <c r="W19" i="6" s="1"/>
  <c r="T22" i="6"/>
  <c r="V24" i="6"/>
  <c r="X24" i="6" s="1"/>
  <c r="T35" i="6"/>
  <c r="V39" i="6"/>
  <c r="W39" i="6" s="1"/>
  <c r="T42" i="6"/>
  <c r="V44" i="6"/>
  <c r="W44" i="6" s="1"/>
  <c r="T51" i="6"/>
  <c r="V55" i="6"/>
  <c r="X55" i="6" s="1"/>
  <c r="T58" i="6"/>
  <c r="V60" i="6"/>
  <c r="X60" i="6" s="1"/>
  <c r="T74" i="6"/>
  <c r="T81" i="6"/>
  <c r="Q81" i="6"/>
  <c r="V81" i="6" s="1"/>
  <c r="V86" i="6"/>
  <c r="X86" i="6" s="1"/>
  <c r="V95" i="6"/>
  <c r="W118" i="6"/>
  <c r="V78" i="6"/>
  <c r="T82" i="6"/>
  <c r="T90" i="6"/>
  <c r="T103" i="6"/>
  <c r="V107" i="6"/>
  <c r="W107" i="6" s="1"/>
  <c r="T111" i="6"/>
  <c r="T117" i="6"/>
  <c r="V66" i="6"/>
  <c r="X66" i="6" s="1"/>
  <c r="T70" i="6"/>
  <c r="V74" i="6"/>
  <c r="X74" i="6" s="1"/>
  <c r="V79" i="6"/>
  <c r="W79" i="6" s="1"/>
  <c r="T96" i="6"/>
  <c r="T99" i="6"/>
  <c r="V103" i="6"/>
  <c r="V111" i="6"/>
  <c r="W111" i="6" s="1"/>
  <c r="V70" i="6"/>
  <c r="X70" i="6" s="1"/>
  <c r="V75" i="6"/>
  <c r="X75" i="6" s="1"/>
  <c r="T79" i="6"/>
  <c r="T86" i="6"/>
  <c r="T87" i="6"/>
  <c r="T95" i="6"/>
  <c r="V99" i="6"/>
  <c r="W99" i="6" s="1"/>
  <c r="V104" i="6"/>
  <c r="T108" i="6"/>
  <c r="V116" i="6"/>
  <c r="V120" i="6"/>
  <c r="X120" i="6" s="1"/>
  <c r="X11" i="6"/>
  <c r="W11" i="6"/>
  <c r="S13" i="6"/>
  <c r="Q13" i="6"/>
  <c r="V13" i="6" s="1"/>
  <c r="T13" i="6"/>
  <c r="S29" i="6"/>
  <c r="Q29" i="6"/>
  <c r="T29" i="6"/>
  <c r="V3" i="6"/>
  <c r="X7" i="6"/>
  <c r="W7" i="6"/>
  <c r="S9" i="6"/>
  <c r="Q9" i="6"/>
  <c r="V9" i="6" s="1"/>
  <c r="T9" i="6"/>
  <c r="T16" i="6"/>
  <c r="S25" i="6"/>
  <c r="Q25" i="6"/>
  <c r="V25" i="6" s="1"/>
  <c r="T25" i="6"/>
  <c r="X28" i="6"/>
  <c r="W28" i="6"/>
  <c r="X4" i="6"/>
  <c r="W4" i="6"/>
  <c r="S21" i="6"/>
  <c r="Q21" i="6"/>
  <c r="V21" i="6" s="1"/>
  <c r="T21" i="6"/>
  <c r="V29" i="6"/>
  <c r="T4" i="6"/>
  <c r="T8" i="6"/>
  <c r="X15" i="6"/>
  <c r="W15" i="6"/>
  <c r="S17" i="6"/>
  <c r="Q17" i="6"/>
  <c r="V17" i="6" s="1"/>
  <c r="T17" i="6"/>
  <c r="X20" i="6"/>
  <c r="W20" i="6"/>
  <c r="T24" i="6"/>
  <c r="S4" i="6"/>
  <c r="Q6" i="6"/>
  <c r="V6" i="6" s="1"/>
  <c r="S8" i="6"/>
  <c r="Q10" i="6"/>
  <c r="V10" i="6" s="1"/>
  <c r="S12" i="6"/>
  <c r="Q14" i="6"/>
  <c r="V14" i="6" s="1"/>
  <c r="S16" i="6"/>
  <c r="Q18" i="6"/>
  <c r="V18" i="6" s="1"/>
  <c r="S20" i="6"/>
  <c r="Q22" i="6"/>
  <c r="V22" i="6" s="1"/>
  <c r="S24" i="6"/>
  <c r="Q26" i="6"/>
  <c r="V26" i="6" s="1"/>
  <c r="S28" i="6"/>
  <c r="S33" i="6"/>
  <c r="Q33" i="6"/>
  <c r="V33" i="6" s="1"/>
  <c r="T33" i="6"/>
  <c r="X36" i="6"/>
  <c r="W36" i="6"/>
  <c r="S49" i="6"/>
  <c r="Q49" i="6"/>
  <c r="V49" i="6" s="1"/>
  <c r="T49" i="6"/>
  <c r="W52" i="6"/>
  <c r="Q2" i="6"/>
  <c r="W2" i="6" s="1"/>
  <c r="T5" i="6"/>
  <c r="S3" i="6"/>
  <c r="Q5" i="6"/>
  <c r="V5" i="6" s="1"/>
  <c r="S7" i="6"/>
  <c r="S11" i="6"/>
  <c r="S15" i="6"/>
  <c r="S19" i="6"/>
  <c r="S23" i="6"/>
  <c r="S27" i="6"/>
  <c r="S31" i="6"/>
  <c r="T36" i="6"/>
  <c r="X43" i="6"/>
  <c r="W43" i="6"/>
  <c r="S45" i="6"/>
  <c r="Q45" i="6"/>
  <c r="V45" i="6" s="1"/>
  <c r="T45" i="6"/>
  <c r="T52" i="6"/>
  <c r="S61" i="6"/>
  <c r="Q61" i="6"/>
  <c r="V61" i="6" s="1"/>
  <c r="T61" i="6"/>
  <c r="S6" i="6"/>
  <c r="S10" i="6"/>
  <c r="S14" i="6"/>
  <c r="S18" i="6"/>
  <c r="S22" i="6"/>
  <c r="S26" i="6"/>
  <c r="S30" i="6"/>
  <c r="T32" i="6"/>
  <c r="Q32" i="6"/>
  <c r="V32" i="6" s="1"/>
  <c r="X32" i="6" s="1"/>
  <c r="Y32" i="6" s="1"/>
  <c r="S41" i="6"/>
  <c r="Q41" i="6"/>
  <c r="V41" i="6" s="1"/>
  <c r="T41" i="6"/>
  <c r="X44" i="6"/>
  <c r="S57" i="6"/>
  <c r="Q57" i="6"/>
  <c r="V57" i="6" s="1"/>
  <c r="T57" i="6"/>
  <c r="W35" i="6"/>
  <c r="S37" i="6"/>
  <c r="Q37" i="6"/>
  <c r="V37" i="6" s="1"/>
  <c r="T37" i="6"/>
  <c r="X40" i="6"/>
  <c r="W40" i="6"/>
  <c r="X51" i="6"/>
  <c r="W51" i="6"/>
  <c r="S53" i="6"/>
  <c r="Q53" i="6"/>
  <c r="V53" i="6" s="1"/>
  <c r="T53" i="6"/>
  <c r="X56" i="6"/>
  <c r="Q34" i="6"/>
  <c r="V34" i="6" s="1"/>
  <c r="S36" i="6"/>
  <c r="Q38" i="6"/>
  <c r="V38" i="6" s="1"/>
  <c r="S40" i="6"/>
  <c r="Q42" i="6"/>
  <c r="V42" i="6" s="1"/>
  <c r="S44" i="6"/>
  <c r="Q46" i="6"/>
  <c r="V46" i="6" s="1"/>
  <c r="S48" i="6"/>
  <c r="Q50" i="6"/>
  <c r="V50" i="6" s="1"/>
  <c r="S52" i="6"/>
  <c r="Q54" i="6"/>
  <c r="V54" i="6" s="1"/>
  <c r="S56" i="6"/>
  <c r="Q58" i="6"/>
  <c r="V58" i="6" s="1"/>
  <c r="S60" i="6"/>
  <c r="Q62" i="6"/>
  <c r="V62" i="6" s="1"/>
  <c r="Y64" i="6"/>
  <c r="T69" i="6"/>
  <c r="S69" i="6"/>
  <c r="Q69" i="6"/>
  <c r="V69" i="6" s="1"/>
  <c r="W71" i="6"/>
  <c r="T75" i="6"/>
  <c r="Q83" i="6"/>
  <c r="V83" i="6" s="1"/>
  <c r="S83" i="6"/>
  <c r="Q91" i="6"/>
  <c r="V91" i="6" s="1"/>
  <c r="S91" i="6"/>
  <c r="S35" i="6"/>
  <c r="S39" i="6"/>
  <c r="S43" i="6"/>
  <c r="S47" i="6"/>
  <c r="S51" i="6"/>
  <c r="S55" i="6"/>
  <c r="S59" i="6"/>
  <c r="T64" i="6"/>
  <c r="T65" i="6"/>
  <c r="X67" i="6"/>
  <c r="W67" i="6"/>
  <c r="T71" i="6"/>
  <c r="X78" i="6"/>
  <c r="W78" i="6"/>
  <c r="T83" i="6"/>
  <c r="T91" i="6"/>
  <c r="S34" i="6"/>
  <c r="S38" i="6"/>
  <c r="S42" i="6"/>
  <c r="S46" i="6"/>
  <c r="S50" i="6"/>
  <c r="S54" i="6"/>
  <c r="S58" i="6"/>
  <c r="S62" i="6"/>
  <c r="T63" i="6"/>
  <c r="Q63" i="6"/>
  <c r="V63" i="6" s="1"/>
  <c r="X63" i="6" s="1"/>
  <c r="Y63" i="6" s="1"/>
  <c r="Q68" i="6"/>
  <c r="V68" i="6" s="1"/>
  <c r="T68" i="6"/>
  <c r="W74" i="6"/>
  <c r="S76" i="6"/>
  <c r="Q76" i="6"/>
  <c r="V76" i="6" s="1"/>
  <c r="T76" i="6"/>
  <c r="X79" i="6"/>
  <c r="Q87" i="6"/>
  <c r="V87" i="6" s="1"/>
  <c r="S87" i="6"/>
  <c r="T67" i="6"/>
  <c r="S67" i="6"/>
  <c r="S72" i="6"/>
  <c r="Q72" i="6"/>
  <c r="V72" i="6" s="1"/>
  <c r="T72" i="6"/>
  <c r="S71" i="6"/>
  <c r="Q73" i="6"/>
  <c r="V73" i="6" s="1"/>
  <c r="S75" i="6"/>
  <c r="Q77" i="6"/>
  <c r="V77" i="6" s="1"/>
  <c r="S79" i="6"/>
  <c r="T80" i="6"/>
  <c r="T84" i="6"/>
  <c r="T88" i="6"/>
  <c r="T92" i="6"/>
  <c r="Q94" i="6"/>
  <c r="V94" i="6" s="1"/>
  <c r="X94" i="6" s="1"/>
  <c r="Y94" i="6" s="1"/>
  <c r="X95" i="6"/>
  <c r="W95" i="6"/>
  <c r="S97" i="6"/>
  <c r="Q97" i="6"/>
  <c r="V97" i="6" s="1"/>
  <c r="T97" i="6"/>
  <c r="X117" i="6"/>
  <c r="W117" i="6"/>
  <c r="S66" i="6"/>
  <c r="S70" i="6"/>
  <c r="S74" i="6"/>
  <c r="S78" i="6"/>
  <c r="Q80" i="6"/>
  <c r="V80" i="6" s="1"/>
  <c r="S82" i="6"/>
  <c r="Y82" i="6" s="1"/>
  <c r="W82" i="6"/>
  <c r="Q84" i="6"/>
  <c r="V84" i="6" s="1"/>
  <c r="S86" i="6"/>
  <c r="Y86" i="6" s="1"/>
  <c r="Q88" i="6"/>
  <c r="V88" i="6" s="1"/>
  <c r="S90" i="6"/>
  <c r="Y90" i="6" s="1"/>
  <c r="Q92" i="6"/>
  <c r="V92" i="6" s="1"/>
  <c r="X96" i="6"/>
  <c r="W96" i="6"/>
  <c r="T100" i="6"/>
  <c r="X107" i="6"/>
  <c r="S73" i="6"/>
  <c r="S77" i="6"/>
  <c r="S81" i="6"/>
  <c r="S85" i="6"/>
  <c r="S89" i="6"/>
  <c r="S93" i="6"/>
  <c r="X103" i="6"/>
  <c r="W103" i="6"/>
  <c r="S105" i="6"/>
  <c r="Q105" i="6"/>
  <c r="V105" i="6" s="1"/>
  <c r="T105" i="6"/>
  <c r="Q108" i="6"/>
  <c r="V108" i="6" s="1"/>
  <c r="S108" i="6"/>
  <c r="X99" i="6"/>
  <c r="S101" i="6"/>
  <c r="Q101" i="6"/>
  <c r="V101" i="6" s="1"/>
  <c r="T101" i="6"/>
  <c r="X104" i="6"/>
  <c r="W104" i="6"/>
  <c r="Q112" i="6"/>
  <c r="V112" i="6" s="1"/>
  <c r="S112" i="6"/>
  <c r="X113" i="6"/>
  <c r="W113" i="6"/>
  <c r="X114" i="6"/>
  <c r="W114" i="6"/>
  <c r="X116" i="6"/>
  <c r="W116" i="6"/>
  <c r="W120" i="6"/>
  <c r="S96" i="6"/>
  <c r="Q98" i="6"/>
  <c r="V98" i="6" s="1"/>
  <c r="S100" i="6"/>
  <c r="Q102" i="6"/>
  <c r="V102" i="6" s="1"/>
  <c r="S104" i="6"/>
  <c r="Q106" i="6"/>
  <c r="V106" i="6" s="1"/>
  <c r="T109" i="6"/>
  <c r="Y118" i="6"/>
  <c r="T120" i="6"/>
  <c r="S120" i="6"/>
  <c r="W122" i="6"/>
  <c r="S95" i="6"/>
  <c r="S99" i="6"/>
  <c r="S103" i="6"/>
  <c r="S107" i="6"/>
  <c r="Q109" i="6"/>
  <c r="V109" i="6" s="1"/>
  <c r="S111" i="6"/>
  <c r="T113" i="6"/>
  <c r="S117" i="6"/>
  <c r="T118" i="6"/>
  <c r="T119" i="6"/>
  <c r="T121" i="6"/>
  <c r="S122" i="6"/>
  <c r="Y122" i="6" s="1"/>
  <c r="X124" i="6"/>
  <c r="W124" i="6"/>
  <c r="S98" i="6"/>
  <c r="S102" i="6"/>
  <c r="S106" i="6"/>
  <c r="S110" i="6"/>
  <c r="S113" i="6"/>
  <c r="Q115" i="6"/>
  <c r="V115" i="6" s="1"/>
  <c r="V119" i="6"/>
  <c r="S121" i="6"/>
  <c r="T122" i="6"/>
  <c r="V123" i="6"/>
  <c r="T114" i="6"/>
  <c r="T116" i="6"/>
  <c r="S116" i="6"/>
  <c r="T123" i="6"/>
  <c r="S123" i="6"/>
  <c r="T124" i="6"/>
  <c r="S124" i="6"/>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249" i="1"/>
  <c r="U125"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187" i="1"/>
  <c r="U6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95" i="1"/>
  <c r="O104" i="1"/>
  <c r="P104" i="1" s="1"/>
  <c r="T104" i="1" s="1"/>
  <c r="O105" i="1"/>
  <c r="P105" i="1" s="1"/>
  <c r="S105" i="1" s="1"/>
  <c r="O106" i="1"/>
  <c r="P106" i="1" s="1"/>
  <c r="S106" i="1" s="1"/>
  <c r="O107" i="1"/>
  <c r="P107" i="1" s="1"/>
  <c r="S107" i="1" s="1"/>
  <c r="O108" i="1"/>
  <c r="P108" i="1" s="1"/>
  <c r="T108" i="1" s="1"/>
  <c r="O109" i="1"/>
  <c r="P109" i="1" s="1"/>
  <c r="S109" i="1" s="1"/>
  <c r="O110" i="1"/>
  <c r="P110" i="1" s="1"/>
  <c r="S110" i="1" s="1"/>
  <c r="O111" i="1"/>
  <c r="P111" i="1" s="1"/>
  <c r="S111" i="1" s="1"/>
  <c r="O112" i="1"/>
  <c r="P112" i="1" s="1"/>
  <c r="T112" i="1" s="1"/>
  <c r="O113" i="1"/>
  <c r="P113" i="1" s="1"/>
  <c r="S113" i="1" s="1"/>
  <c r="O114" i="1"/>
  <c r="P114" i="1" s="1"/>
  <c r="S114" i="1" s="1"/>
  <c r="O115" i="1"/>
  <c r="P115" i="1" s="1"/>
  <c r="T115" i="1" s="1"/>
  <c r="O116" i="1"/>
  <c r="P116" i="1" s="1"/>
  <c r="T116" i="1" s="1"/>
  <c r="O117" i="1"/>
  <c r="P117" i="1" s="1"/>
  <c r="S117" i="1" s="1"/>
  <c r="O118" i="1"/>
  <c r="P118" i="1" s="1"/>
  <c r="S118" i="1" s="1"/>
  <c r="O119" i="1"/>
  <c r="P119" i="1" s="1"/>
  <c r="S119" i="1" s="1"/>
  <c r="O120" i="1"/>
  <c r="P120" i="1" s="1"/>
  <c r="T120" i="1" s="1"/>
  <c r="O121" i="1"/>
  <c r="P121" i="1" s="1"/>
  <c r="S121" i="1" s="1"/>
  <c r="O122" i="1"/>
  <c r="P122" i="1" s="1"/>
  <c r="T122" i="1" s="1"/>
  <c r="O123" i="1"/>
  <c r="P123" i="1" s="1"/>
  <c r="T123" i="1" s="1"/>
  <c r="O124" i="1"/>
  <c r="P124" i="1" s="1"/>
  <c r="T124" i="1" s="1"/>
  <c r="P219" i="1"/>
  <c r="O220" i="1"/>
  <c r="P220" i="1" s="1"/>
  <c r="S220" i="1" s="1"/>
  <c r="O221" i="1"/>
  <c r="P221" i="1" s="1"/>
  <c r="S221" i="1" s="1"/>
  <c r="O222" i="1"/>
  <c r="P222" i="1" s="1"/>
  <c r="S222" i="1" s="1"/>
  <c r="O223" i="1"/>
  <c r="P223" i="1" s="1"/>
  <c r="S223" i="1" s="1"/>
  <c r="O224" i="1"/>
  <c r="P224" i="1" s="1"/>
  <c r="T224" i="1" s="1"/>
  <c r="O225" i="1"/>
  <c r="P225" i="1" s="1"/>
  <c r="T225" i="1" s="1"/>
  <c r="O226" i="1"/>
  <c r="P226" i="1" s="1"/>
  <c r="T226" i="1" s="1"/>
  <c r="O227" i="1"/>
  <c r="P227" i="1" s="1"/>
  <c r="T227" i="1" s="1"/>
  <c r="O228" i="1"/>
  <c r="P228" i="1" s="1"/>
  <c r="T228" i="1" s="1"/>
  <c r="O229" i="1"/>
  <c r="P229" i="1" s="1"/>
  <c r="S229" i="1" s="1"/>
  <c r="O230" i="1"/>
  <c r="P230" i="1" s="1"/>
  <c r="T230" i="1" s="1"/>
  <c r="O231" i="1"/>
  <c r="P231" i="1" s="1"/>
  <c r="S231" i="1" s="1"/>
  <c r="O232" i="1"/>
  <c r="P232" i="1" s="1"/>
  <c r="T232" i="1" s="1"/>
  <c r="O233" i="1"/>
  <c r="P233" i="1" s="1"/>
  <c r="T233" i="1" s="1"/>
  <c r="O234" i="1"/>
  <c r="P234" i="1" s="1"/>
  <c r="T234" i="1" s="1"/>
  <c r="O235" i="1"/>
  <c r="P235" i="1" s="1"/>
  <c r="T235" i="1" s="1"/>
  <c r="O236" i="1"/>
  <c r="P236" i="1" s="1"/>
  <c r="T236" i="1" s="1"/>
  <c r="O237" i="1"/>
  <c r="P237" i="1" s="1"/>
  <c r="S237" i="1" s="1"/>
  <c r="O238" i="1"/>
  <c r="P238" i="1" s="1"/>
  <c r="T238" i="1" s="1"/>
  <c r="O239" i="1"/>
  <c r="P239" i="1" s="1"/>
  <c r="S239" i="1" s="1"/>
  <c r="O240" i="1"/>
  <c r="P240" i="1" s="1"/>
  <c r="T240" i="1" s="1"/>
  <c r="O241" i="1"/>
  <c r="P241" i="1" s="1"/>
  <c r="T241" i="1" s="1"/>
  <c r="O242" i="1"/>
  <c r="P242" i="1" s="1"/>
  <c r="T242" i="1" s="1"/>
  <c r="O243" i="1"/>
  <c r="P243" i="1" s="1"/>
  <c r="T243" i="1" s="1"/>
  <c r="O244" i="1"/>
  <c r="P244" i="1" s="1"/>
  <c r="T244" i="1" s="1"/>
  <c r="O245" i="1"/>
  <c r="P245" i="1" s="1"/>
  <c r="S245" i="1" s="1"/>
  <c r="O246" i="1"/>
  <c r="P246" i="1" s="1"/>
  <c r="S246" i="1" s="1"/>
  <c r="O247" i="1"/>
  <c r="P247" i="1" s="1"/>
  <c r="S247" i="1" s="1"/>
  <c r="O248" i="1"/>
  <c r="P248" i="1" s="1"/>
  <c r="T248" i="1" s="1"/>
  <c r="O249" i="1"/>
  <c r="P249" i="1" s="1"/>
  <c r="O125" i="1"/>
  <c r="P125" i="1" s="1"/>
  <c r="T125" i="1" s="1"/>
  <c r="O64" i="1"/>
  <c r="P64" i="1" s="1"/>
  <c r="T64" i="1" s="1"/>
  <c r="O65" i="1"/>
  <c r="P65" i="1" s="1"/>
  <c r="T65" i="1" s="1"/>
  <c r="O66" i="1"/>
  <c r="P66" i="1" s="1"/>
  <c r="S66" i="1" s="1"/>
  <c r="O67" i="1"/>
  <c r="P67" i="1" s="1"/>
  <c r="T67" i="1" s="1"/>
  <c r="O68" i="1"/>
  <c r="P68" i="1" s="1"/>
  <c r="S68" i="1" s="1"/>
  <c r="O69" i="1"/>
  <c r="P69" i="1" s="1"/>
  <c r="T69" i="1" s="1"/>
  <c r="O70" i="1"/>
  <c r="P70" i="1" s="1"/>
  <c r="T70" i="1" s="1"/>
  <c r="O71" i="1"/>
  <c r="P71" i="1" s="1"/>
  <c r="T71" i="1" s="1"/>
  <c r="O72" i="1"/>
  <c r="P72" i="1" s="1"/>
  <c r="T72" i="1" s="1"/>
  <c r="O73" i="1"/>
  <c r="P73" i="1" s="1"/>
  <c r="T73" i="1" s="1"/>
  <c r="O74" i="1"/>
  <c r="P74" i="1" s="1"/>
  <c r="S74" i="1" s="1"/>
  <c r="O75" i="1"/>
  <c r="P75" i="1" s="1"/>
  <c r="T75" i="1" s="1"/>
  <c r="O76" i="1"/>
  <c r="P76" i="1" s="1"/>
  <c r="S76" i="1" s="1"/>
  <c r="O77" i="1"/>
  <c r="P77" i="1" s="1"/>
  <c r="T77" i="1" s="1"/>
  <c r="O78" i="1"/>
  <c r="P78" i="1" s="1"/>
  <c r="Q78" i="1" s="1"/>
  <c r="O79" i="1"/>
  <c r="P79" i="1" s="1"/>
  <c r="T79" i="1" s="1"/>
  <c r="O80" i="1"/>
  <c r="P80" i="1" s="1"/>
  <c r="T80" i="1" s="1"/>
  <c r="O81" i="1"/>
  <c r="P81" i="1" s="1"/>
  <c r="T81" i="1" s="1"/>
  <c r="O82" i="1"/>
  <c r="P82" i="1" s="1"/>
  <c r="S82" i="1" s="1"/>
  <c r="O83" i="1"/>
  <c r="P83" i="1" s="1"/>
  <c r="T83" i="1" s="1"/>
  <c r="O84" i="1"/>
  <c r="P84" i="1" s="1"/>
  <c r="S84" i="1" s="1"/>
  <c r="O85" i="1"/>
  <c r="P85" i="1" s="1"/>
  <c r="T85" i="1" s="1"/>
  <c r="O86" i="1"/>
  <c r="P86" i="1" s="1"/>
  <c r="T86" i="1" s="1"/>
  <c r="O87" i="1"/>
  <c r="P87" i="1" s="1"/>
  <c r="T87" i="1" s="1"/>
  <c r="O88" i="1"/>
  <c r="P88" i="1" s="1"/>
  <c r="T88" i="1" s="1"/>
  <c r="O89" i="1"/>
  <c r="P89" i="1" s="1"/>
  <c r="T89" i="1" s="1"/>
  <c r="O90" i="1"/>
  <c r="P90" i="1" s="1"/>
  <c r="S90" i="1" s="1"/>
  <c r="O91" i="1"/>
  <c r="P91" i="1" s="1"/>
  <c r="T91" i="1" s="1"/>
  <c r="O92" i="1"/>
  <c r="P92" i="1" s="1"/>
  <c r="S92" i="1" s="1"/>
  <c r="O93" i="1"/>
  <c r="P93" i="1" s="1"/>
  <c r="T93" i="1" s="1"/>
  <c r="O188" i="1"/>
  <c r="P188" i="1" s="1"/>
  <c r="Q188" i="1" s="1"/>
  <c r="V188" i="1" s="1"/>
  <c r="O189" i="1"/>
  <c r="P189" i="1" s="1"/>
  <c r="T189" i="1" s="1"/>
  <c r="O190" i="1"/>
  <c r="P190" i="1" s="1"/>
  <c r="T190" i="1" s="1"/>
  <c r="O191" i="1"/>
  <c r="P191" i="1" s="1"/>
  <c r="T191" i="1" s="1"/>
  <c r="O192" i="1"/>
  <c r="P192" i="1" s="1"/>
  <c r="S192" i="1" s="1"/>
  <c r="O193" i="1"/>
  <c r="P193" i="1" s="1"/>
  <c r="S193" i="1" s="1"/>
  <c r="O194" i="1"/>
  <c r="P194" i="1" s="1"/>
  <c r="S194" i="1" s="1"/>
  <c r="O195" i="1"/>
  <c r="P195" i="1" s="1"/>
  <c r="T195" i="1" s="1"/>
  <c r="O196" i="1"/>
  <c r="P196" i="1" s="1"/>
  <c r="T196" i="1" s="1"/>
  <c r="O197" i="1"/>
  <c r="P197" i="1" s="1"/>
  <c r="T197" i="1" s="1"/>
  <c r="O198" i="1"/>
  <c r="P198" i="1" s="1"/>
  <c r="T198" i="1" s="1"/>
  <c r="O199" i="1"/>
  <c r="P199" i="1" s="1"/>
  <c r="T199" i="1" s="1"/>
  <c r="O200" i="1"/>
  <c r="P200" i="1" s="1"/>
  <c r="S200" i="1" s="1"/>
  <c r="O201" i="1"/>
  <c r="P201" i="1" s="1"/>
  <c r="T201" i="1" s="1"/>
  <c r="O202" i="1"/>
  <c r="P202" i="1" s="1"/>
  <c r="S202" i="1" s="1"/>
  <c r="O203" i="1"/>
  <c r="P203" i="1" s="1"/>
  <c r="S203" i="1" s="1"/>
  <c r="O204" i="1"/>
  <c r="P204" i="1" s="1"/>
  <c r="T204" i="1" s="1"/>
  <c r="O205" i="1"/>
  <c r="P205" i="1" s="1"/>
  <c r="T205" i="1" s="1"/>
  <c r="O206" i="1"/>
  <c r="P206" i="1" s="1"/>
  <c r="T206" i="1" s="1"/>
  <c r="O207" i="1"/>
  <c r="P207" i="1" s="1"/>
  <c r="T207" i="1" s="1"/>
  <c r="O208" i="1"/>
  <c r="P208" i="1" s="1"/>
  <c r="S208" i="1" s="1"/>
  <c r="O209" i="1"/>
  <c r="P209" i="1" s="1"/>
  <c r="T209" i="1" s="1"/>
  <c r="O210" i="1"/>
  <c r="P210" i="1" s="1"/>
  <c r="S210" i="1" s="1"/>
  <c r="O211" i="1"/>
  <c r="P211" i="1" s="1"/>
  <c r="T211" i="1" s="1"/>
  <c r="O212" i="1"/>
  <c r="P212" i="1" s="1"/>
  <c r="T212" i="1" s="1"/>
  <c r="O213" i="1"/>
  <c r="P213" i="1" s="1"/>
  <c r="T213" i="1" s="1"/>
  <c r="O214" i="1"/>
  <c r="P214" i="1" s="1"/>
  <c r="T214" i="1" s="1"/>
  <c r="O215" i="1"/>
  <c r="P215" i="1" s="1"/>
  <c r="T215" i="1" s="1"/>
  <c r="O216" i="1"/>
  <c r="P216" i="1" s="1"/>
  <c r="S216" i="1" s="1"/>
  <c r="O217" i="1"/>
  <c r="P217" i="1" s="1"/>
  <c r="T217" i="1" s="1"/>
  <c r="O218" i="1"/>
  <c r="P218" i="1" s="1"/>
  <c r="T218" i="1" s="1"/>
  <c r="O94" i="1"/>
  <c r="P94" i="1" s="1"/>
  <c r="T94" i="1" s="1"/>
  <c r="O33" i="1"/>
  <c r="P33" i="1" s="1"/>
  <c r="T33" i="1" s="1"/>
  <c r="O34" i="1"/>
  <c r="P34" i="1" s="1"/>
  <c r="T34" i="1" s="1"/>
  <c r="O35" i="1"/>
  <c r="P35" i="1" s="1"/>
  <c r="T35" i="1" s="1"/>
  <c r="O36" i="1"/>
  <c r="P36" i="1" s="1"/>
  <c r="T36" i="1" s="1"/>
  <c r="O37" i="1"/>
  <c r="P37" i="1" s="1"/>
  <c r="S37" i="1" s="1"/>
  <c r="O38" i="1"/>
  <c r="P38" i="1" s="1"/>
  <c r="S38" i="1" s="1"/>
  <c r="O39" i="1"/>
  <c r="P39" i="1" s="1"/>
  <c r="S39" i="1" s="1"/>
  <c r="O40" i="1"/>
  <c r="P40" i="1" s="1"/>
  <c r="T40" i="1" s="1"/>
  <c r="O41" i="1"/>
  <c r="P41" i="1" s="1"/>
  <c r="T41" i="1" s="1"/>
  <c r="O42" i="1"/>
  <c r="P42" i="1" s="1"/>
  <c r="T42" i="1" s="1"/>
  <c r="O43" i="1"/>
  <c r="P43" i="1" s="1"/>
  <c r="T43" i="1" s="1"/>
  <c r="O44" i="1"/>
  <c r="P44" i="1" s="1"/>
  <c r="T44" i="1" s="1"/>
  <c r="O45" i="1"/>
  <c r="P45" i="1" s="1"/>
  <c r="S45" i="1" s="1"/>
  <c r="O46" i="1"/>
  <c r="P46" i="1" s="1"/>
  <c r="T46" i="1" s="1"/>
  <c r="O47" i="1"/>
  <c r="P47" i="1" s="1"/>
  <c r="S47" i="1" s="1"/>
  <c r="O48" i="1"/>
  <c r="P48" i="1" s="1"/>
  <c r="S48" i="1" s="1"/>
  <c r="O49" i="1"/>
  <c r="P49" i="1" s="1"/>
  <c r="Q49" i="1" s="1"/>
  <c r="O50" i="1"/>
  <c r="P50" i="1" s="1"/>
  <c r="T50" i="1" s="1"/>
  <c r="O51" i="1"/>
  <c r="P51" i="1" s="1"/>
  <c r="S51" i="1" s="1"/>
  <c r="O52" i="1"/>
  <c r="P52" i="1" s="1"/>
  <c r="T52" i="1" s="1"/>
  <c r="O53" i="1"/>
  <c r="P53" i="1" s="1"/>
  <c r="S53" i="1" s="1"/>
  <c r="O54" i="1"/>
  <c r="P54" i="1" s="1"/>
  <c r="T54" i="1" s="1"/>
  <c r="O55" i="1"/>
  <c r="P55" i="1" s="1"/>
  <c r="S55" i="1" s="1"/>
  <c r="O56" i="1"/>
  <c r="P56" i="1" s="1"/>
  <c r="T56" i="1" s="1"/>
  <c r="O57" i="1"/>
  <c r="P57" i="1" s="1"/>
  <c r="T57" i="1" s="1"/>
  <c r="O58" i="1"/>
  <c r="P58" i="1" s="1"/>
  <c r="T58" i="1" s="1"/>
  <c r="O59" i="1"/>
  <c r="P59" i="1" s="1"/>
  <c r="T59" i="1" s="1"/>
  <c r="O60" i="1"/>
  <c r="P60" i="1" s="1"/>
  <c r="T60" i="1" s="1"/>
  <c r="O61" i="1"/>
  <c r="P61" i="1" s="1"/>
  <c r="S61" i="1" s="1"/>
  <c r="O62" i="1"/>
  <c r="P62" i="1" s="1"/>
  <c r="T62" i="1" s="1"/>
  <c r="O157" i="1"/>
  <c r="P157" i="1" s="1"/>
  <c r="S157" i="1" s="1"/>
  <c r="O158" i="1"/>
  <c r="P158" i="1" s="1"/>
  <c r="T158" i="1" s="1"/>
  <c r="O159" i="1"/>
  <c r="P159" i="1" s="1"/>
  <c r="Q159" i="1" s="1"/>
  <c r="V159" i="1" s="1"/>
  <c r="O160" i="1"/>
  <c r="P160" i="1" s="1"/>
  <c r="T160" i="1" s="1"/>
  <c r="O161" i="1"/>
  <c r="P161" i="1" s="1"/>
  <c r="T161" i="1" s="1"/>
  <c r="O162" i="1"/>
  <c r="P162" i="1" s="1"/>
  <c r="T162" i="1" s="1"/>
  <c r="O163" i="1"/>
  <c r="P163" i="1" s="1"/>
  <c r="S163" i="1" s="1"/>
  <c r="O164" i="1"/>
  <c r="P164" i="1" s="1"/>
  <c r="S164" i="1" s="1"/>
  <c r="O165" i="1"/>
  <c r="P165" i="1" s="1"/>
  <c r="S165" i="1" s="1"/>
  <c r="O166" i="1"/>
  <c r="P166" i="1" s="1"/>
  <c r="T166" i="1" s="1"/>
  <c r="O167" i="1"/>
  <c r="P167" i="1" s="1"/>
  <c r="T167" i="1" s="1"/>
  <c r="O168" i="1"/>
  <c r="P168" i="1" s="1"/>
  <c r="T168" i="1" s="1"/>
  <c r="O169" i="1"/>
  <c r="P169" i="1" s="1"/>
  <c r="T169" i="1" s="1"/>
  <c r="O170" i="1"/>
  <c r="P170" i="1" s="1"/>
  <c r="T170" i="1" s="1"/>
  <c r="O171" i="1"/>
  <c r="P171" i="1" s="1"/>
  <c r="S171" i="1" s="1"/>
  <c r="O172" i="1"/>
  <c r="P172" i="1" s="1"/>
  <c r="T172" i="1" s="1"/>
  <c r="O173" i="1"/>
  <c r="P173" i="1" s="1"/>
  <c r="S173" i="1" s="1"/>
  <c r="O174" i="1"/>
  <c r="P174" i="1" s="1"/>
  <c r="S174" i="1" s="1"/>
  <c r="O175" i="1"/>
  <c r="P175" i="1" s="1"/>
  <c r="T175" i="1" s="1"/>
  <c r="O176" i="1"/>
  <c r="P176" i="1" s="1"/>
  <c r="T176" i="1" s="1"/>
  <c r="O177" i="1"/>
  <c r="P177" i="1" s="1"/>
  <c r="S177" i="1" s="1"/>
  <c r="O178" i="1"/>
  <c r="P178" i="1" s="1"/>
  <c r="T178" i="1" s="1"/>
  <c r="O179" i="1"/>
  <c r="P179" i="1" s="1"/>
  <c r="T179" i="1" s="1"/>
  <c r="O180" i="1"/>
  <c r="P180" i="1" s="1"/>
  <c r="T180" i="1" s="1"/>
  <c r="O181" i="1"/>
  <c r="P181" i="1" s="1"/>
  <c r="S181" i="1" s="1"/>
  <c r="O182" i="1"/>
  <c r="P182" i="1" s="1"/>
  <c r="T182" i="1" s="1"/>
  <c r="O183" i="1"/>
  <c r="P183" i="1" s="1"/>
  <c r="T183" i="1" s="1"/>
  <c r="O184" i="1"/>
  <c r="P184" i="1" s="1"/>
  <c r="T184" i="1" s="1"/>
  <c r="O185" i="1"/>
  <c r="P185" i="1" s="1"/>
  <c r="T185" i="1" s="1"/>
  <c r="O186" i="1"/>
  <c r="P186" i="1" s="1"/>
  <c r="T186" i="1" s="1"/>
  <c r="O187" i="1"/>
  <c r="P187" i="1" s="1"/>
  <c r="T187" i="1" s="1"/>
  <c r="O63" i="1"/>
  <c r="P63" i="1" s="1"/>
  <c r="T63" i="1" s="1"/>
  <c r="O2" i="1"/>
  <c r="P2" i="1" s="1"/>
  <c r="T2" i="1" s="1"/>
  <c r="O3" i="1"/>
  <c r="P3" i="1" s="1"/>
  <c r="T3" i="1" s="1"/>
  <c r="O4" i="1"/>
  <c r="P4" i="1" s="1"/>
  <c r="T4" i="1" s="1"/>
  <c r="O5" i="1"/>
  <c r="P5" i="1" s="1"/>
  <c r="T5" i="1" s="1"/>
  <c r="O6" i="1"/>
  <c r="P6" i="1" s="1"/>
  <c r="T6" i="1" s="1"/>
  <c r="O7" i="1"/>
  <c r="P7" i="1" s="1"/>
  <c r="T7" i="1" s="1"/>
  <c r="O8" i="1"/>
  <c r="P8" i="1" s="1"/>
  <c r="S8" i="1" s="1"/>
  <c r="O9" i="1"/>
  <c r="P9" i="1" s="1"/>
  <c r="T9" i="1" s="1"/>
  <c r="O10" i="1"/>
  <c r="P10" i="1" s="1"/>
  <c r="S10" i="1" s="1"/>
  <c r="O11" i="1"/>
  <c r="P11" i="1" s="1"/>
  <c r="T11" i="1" s="1"/>
  <c r="O12" i="1"/>
  <c r="P12" i="1" s="1"/>
  <c r="T12" i="1" s="1"/>
  <c r="O13" i="1"/>
  <c r="P13" i="1" s="1"/>
  <c r="S13" i="1" s="1"/>
  <c r="O14" i="1"/>
  <c r="P14" i="1" s="1"/>
  <c r="T14" i="1" s="1"/>
  <c r="O15" i="1"/>
  <c r="P15" i="1" s="1"/>
  <c r="T15" i="1" s="1"/>
  <c r="O16" i="1"/>
  <c r="P16" i="1" s="1"/>
  <c r="S16" i="1" s="1"/>
  <c r="O17" i="1"/>
  <c r="P17" i="1" s="1"/>
  <c r="S17" i="1" s="1"/>
  <c r="O18" i="1"/>
  <c r="P18" i="1" s="1"/>
  <c r="S18" i="1" s="1"/>
  <c r="O19" i="1"/>
  <c r="P19" i="1" s="1"/>
  <c r="T19" i="1" s="1"/>
  <c r="O20" i="1"/>
  <c r="P20" i="1" s="1"/>
  <c r="T20" i="1" s="1"/>
  <c r="O21" i="1"/>
  <c r="P21" i="1" s="1"/>
  <c r="S21" i="1" s="1"/>
  <c r="O22" i="1"/>
  <c r="P22" i="1" s="1"/>
  <c r="T22" i="1" s="1"/>
  <c r="O23" i="1"/>
  <c r="P23" i="1" s="1"/>
  <c r="T23" i="1" s="1"/>
  <c r="O24" i="1"/>
  <c r="P24" i="1" s="1"/>
  <c r="S24" i="1" s="1"/>
  <c r="O25" i="1"/>
  <c r="P25" i="1" s="1"/>
  <c r="S25" i="1" s="1"/>
  <c r="O26" i="1"/>
  <c r="P26" i="1" s="1"/>
  <c r="S26" i="1" s="1"/>
  <c r="O27" i="1"/>
  <c r="P27" i="1" s="1"/>
  <c r="T27" i="1" s="1"/>
  <c r="O28" i="1"/>
  <c r="P28" i="1" s="1"/>
  <c r="T28" i="1" s="1"/>
  <c r="O29" i="1"/>
  <c r="P29" i="1" s="1"/>
  <c r="S29" i="1" s="1"/>
  <c r="O30" i="1"/>
  <c r="P30" i="1" s="1"/>
  <c r="T30" i="1" s="1"/>
  <c r="O31" i="1"/>
  <c r="P31" i="1" s="1"/>
  <c r="T31" i="1" s="1"/>
  <c r="O126" i="1"/>
  <c r="P126" i="1" s="1"/>
  <c r="T126" i="1" s="1"/>
  <c r="O127" i="1"/>
  <c r="P127" i="1" s="1"/>
  <c r="S127" i="1" s="1"/>
  <c r="O128" i="1"/>
  <c r="P128" i="1" s="1"/>
  <c r="S128" i="1" s="1"/>
  <c r="O129" i="1"/>
  <c r="P129" i="1" s="1"/>
  <c r="T129" i="1" s="1"/>
  <c r="O130" i="1"/>
  <c r="P130" i="1" s="1"/>
  <c r="T130" i="1" s="1"/>
  <c r="O131" i="1"/>
  <c r="P131" i="1" s="1"/>
  <c r="S131" i="1" s="1"/>
  <c r="O132" i="1"/>
  <c r="P132" i="1" s="1"/>
  <c r="T132" i="1" s="1"/>
  <c r="O133" i="1"/>
  <c r="P133" i="1" s="1"/>
  <c r="T133" i="1" s="1"/>
  <c r="O134" i="1"/>
  <c r="P134" i="1" s="1"/>
  <c r="S134" i="1" s="1"/>
  <c r="O135" i="1"/>
  <c r="P135" i="1" s="1"/>
  <c r="S135" i="1" s="1"/>
  <c r="O136" i="1"/>
  <c r="P136" i="1" s="1"/>
  <c r="S136" i="1" s="1"/>
  <c r="O137" i="1"/>
  <c r="P137" i="1" s="1"/>
  <c r="T137" i="1" s="1"/>
  <c r="O138" i="1"/>
  <c r="P138" i="1" s="1"/>
  <c r="T138" i="1" s="1"/>
  <c r="O139" i="1"/>
  <c r="P139" i="1" s="1"/>
  <c r="S139" i="1" s="1"/>
  <c r="O140" i="1"/>
  <c r="P140" i="1" s="1"/>
  <c r="T140" i="1" s="1"/>
  <c r="O141" i="1"/>
  <c r="P141" i="1" s="1"/>
  <c r="T141" i="1" s="1"/>
  <c r="O142" i="1"/>
  <c r="P142" i="1" s="1"/>
  <c r="S142" i="1" s="1"/>
  <c r="O143" i="1"/>
  <c r="P143" i="1" s="1"/>
  <c r="S143" i="1" s="1"/>
  <c r="O144" i="1"/>
  <c r="P144" i="1" s="1"/>
  <c r="S144" i="1" s="1"/>
  <c r="O145" i="1"/>
  <c r="P145" i="1" s="1"/>
  <c r="T145" i="1" s="1"/>
  <c r="O146" i="1"/>
  <c r="P146" i="1" s="1"/>
  <c r="T146" i="1" s="1"/>
  <c r="O147" i="1"/>
  <c r="P147" i="1" s="1"/>
  <c r="S147" i="1" s="1"/>
  <c r="O148" i="1"/>
  <c r="P148" i="1" s="1"/>
  <c r="T148" i="1" s="1"/>
  <c r="O149" i="1"/>
  <c r="P149" i="1" s="1"/>
  <c r="T149" i="1" s="1"/>
  <c r="O150" i="1"/>
  <c r="P150" i="1" s="1"/>
  <c r="S150" i="1" s="1"/>
  <c r="O151" i="1"/>
  <c r="P151" i="1" s="1"/>
  <c r="S151" i="1" s="1"/>
  <c r="O152" i="1"/>
  <c r="P152" i="1" s="1"/>
  <c r="S152" i="1" s="1"/>
  <c r="O153" i="1"/>
  <c r="P153" i="1" s="1"/>
  <c r="T153" i="1" s="1"/>
  <c r="O154" i="1"/>
  <c r="P154" i="1" s="1"/>
  <c r="T154" i="1" s="1"/>
  <c r="O155" i="1"/>
  <c r="P155" i="1" s="1"/>
  <c r="S155" i="1" s="1"/>
  <c r="O96" i="1"/>
  <c r="P96" i="1" s="1"/>
  <c r="T96" i="1" s="1"/>
  <c r="O97" i="1"/>
  <c r="P97" i="1" s="1"/>
  <c r="S97" i="1" s="1"/>
  <c r="O98" i="1"/>
  <c r="P98" i="1" s="1"/>
  <c r="S98" i="1" s="1"/>
  <c r="O99" i="1"/>
  <c r="P99" i="1" s="1"/>
  <c r="S99" i="1" s="1"/>
  <c r="O100" i="1"/>
  <c r="P100" i="1" s="1"/>
  <c r="S100" i="1" s="1"/>
  <c r="O101" i="1"/>
  <c r="P101" i="1" s="1"/>
  <c r="S101" i="1" s="1"/>
  <c r="O102" i="1"/>
  <c r="P102" i="1" s="1"/>
  <c r="S102" i="1" s="1"/>
  <c r="O103" i="1"/>
  <c r="P103" i="1" s="1"/>
  <c r="S103" i="1" s="1"/>
  <c r="O95" i="1"/>
  <c r="P95" i="1" s="1"/>
  <c r="T95" i="1" s="1"/>
  <c r="AB102" i="9" l="1"/>
  <c r="Z102" i="9"/>
  <c r="AA102" i="9" s="1"/>
  <c r="AB75" i="9"/>
  <c r="Z75" i="9"/>
  <c r="AA75" i="9" s="1"/>
  <c r="AB49" i="9"/>
  <c r="Z49" i="9"/>
  <c r="AA49" i="9" s="1"/>
  <c r="AB97" i="9"/>
  <c r="Z97" i="9"/>
  <c r="AA97" i="9" s="1"/>
  <c r="Z53" i="9"/>
  <c r="AA53" i="9" s="1"/>
  <c r="AB53" i="9"/>
  <c r="AB54" i="9"/>
  <c r="Z54" i="9"/>
  <c r="AA54" i="9" s="1"/>
  <c r="AB41" i="9"/>
  <c r="Z41" i="9"/>
  <c r="AA41" i="9" s="1"/>
  <c r="AB93" i="9"/>
  <c r="Z93" i="9"/>
  <c r="AA93" i="9" s="1"/>
  <c r="Y103" i="7"/>
  <c r="Z103" i="7" s="1"/>
  <c r="AA103" i="7" s="1"/>
  <c r="X103" i="7"/>
  <c r="Z122" i="7"/>
  <c r="AA122" i="7" s="1"/>
  <c r="Z106" i="7"/>
  <c r="AA106" i="7" s="1"/>
  <c r="AG106" i="7" s="1"/>
  <c r="Z98" i="7"/>
  <c r="AA98" i="7" s="1"/>
  <c r="Z89" i="7"/>
  <c r="AA89" i="7" s="1"/>
  <c r="Z113" i="7"/>
  <c r="AA113" i="7" s="1"/>
  <c r="Z101" i="7"/>
  <c r="AA101" i="7" s="1"/>
  <c r="AE101" i="7" s="1"/>
  <c r="Z85" i="7"/>
  <c r="AA85" i="7" s="1"/>
  <c r="Z75" i="7"/>
  <c r="AA75" i="7" s="1"/>
  <c r="Z67" i="7"/>
  <c r="AA67" i="7" s="1"/>
  <c r="Z74" i="7"/>
  <c r="AA74" i="7" s="1"/>
  <c r="AE74" i="7" s="1"/>
  <c r="Z66" i="7"/>
  <c r="AA66" i="7" s="1"/>
  <c r="Z82" i="7"/>
  <c r="AA82" i="7" s="1"/>
  <c r="Z51" i="7"/>
  <c r="AA51" i="7" s="1"/>
  <c r="Z36" i="7"/>
  <c r="AA36" i="7" s="1"/>
  <c r="AB36" i="7" s="1"/>
  <c r="Z54" i="7"/>
  <c r="AA54" i="7" s="1"/>
  <c r="Y13" i="7"/>
  <c r="Z102" i="7"/>
  <c r="AA102" i="7" s="1"/>
  <c r="Z58" i="7"/>
  <c r="AA58" i="7" s="1"/>
  <c r="AB58" i="7" s="1"/>
  <c r="Z44" i="7"/>
  <c r="AA44" i="7" s="1"/>
  <c r="Z40" i="7"/>
  <c r="AA40" i="7" s="1"/>
  <c r="Z34" i="7"/>
  <c r="AA34" i="7" s="1"/>
  <c r="Z111" i="7"/>
  <c r="AA111" i="7" s="1"/>
  <c r="AG111" i="7" s="1"/>
  <c r="Z46" i="7"/>
  <c r="AA46" i="7" s="1"/>
  <c r="Z118" i="7"/>
  <c r="AA118" i="7" s="1"/>
  <c r="Z110" i="7"/>
  <c r="AA110" i="7" s="1"/>
  <c r="Z97" i="7"/>
  <c r="AA97" i="7" s="1"/>
  <c r="AB97" i="7" s="1"/>
  <c r="Z90" i="7"/>
  <c r="AA90" i="7" s="1"/>
  <c r="X119" i="7"/>
  <c r="Z86" i="7"/>
  <c r="AA86" i="7" s="1"/>
  <c r="Z48" i="7"/>
  <c r="AA48" i="7" s="1"/>
  <c r="AB48" i="7" s="1"/>
  <c r="Z123" i="7"/>
  <c r="AA123" i="7" s="1"/>
  <c r="Z38" i="7"/>
  <c r="AA38" i="7" s="1"/>
  <c r="Z55" i="7"/>
  <c r="AA55" i="7" s="1"/>
  <c r="Z11" i="7"/>
  <c r="AA11" i="7" s="1"/>
  <c r="AB11" i="7" s="1"/>
  <c r="Z27" i="7"/>
  <c r="AA27" i="7" s="1"/>
  <c r="AE120" i="7"/>
  <c r="AG120" i="7"/>
  <c r="AB120" i="7"/>
  <c r="AB93" i="7"/>
  <c r="AE93" i="7"/>
  <c r="AG93" i="7"/>
  <c r="AB109" i="7"/>
  <c r="AE109" i="7"/>
  <c r="AG109" i="7"/>
  <c r="AB117" i="7"/>
  <c r="AE117" i="7"/>
  <c r="AG117" i="7"/>
  <c r="AE92" i="7"/>
  <c r="AG92" i="7"/>
  <c r="AB92" i="7"/>
  <c r="AE80" i="7"/>
  <c r="AG80" i="7"/>
  <c r="AB80" i="7"/>
  <c r="AB64" i="7"/>
  <c r="AE64" i="7"/>
  <c r="AG64" i="7"/>
  <c r="AB79" i="7"/>
  <c r="AE79" i="7"/>
  <c r="AG79" i="7"/>
  <c r="AB71" i="7"/>
  <c r="AE71" i="7"/>
  <c r="AG71" i="7"/>
  <c r="AB63" i="7"/>
  <c r="AE63" i="7"/>
  <c r="AG63" i="7"/>
  <c r="AE70" i="7"/>
  <c r="AG70" i="7"/>
  <c r="AB70" i="7"/>
  <c r="AB52" i="7"/>
  <c r="AE52" i="7"/>
  <c r="AG52" i="7"/>
  <c r="AB49" i="7"/>
  <c r="AE49" i="7"/>
  <c r="AG49" i="7"/>
  <c r="AE39" i="7"/>
  <c r="AG39" i="7"/>
  <c r="AB39" i="7"/>
  <c r="AB32" i="7"/>
  <c r="AE32" i="7"/>
  <c r="AG32" i="7"/>
  <c r="AB44" i="7"/>
  <c r="AE44" i="7"/>
  <c r="AG44" i="7"/>
  <c r="Y29" i="7"/>
  <c r="Z29" i="7" s="1"/>
  <c r="AA29" i="7" s="1"/>
  <c r="X29" i="7"/>
  <c r="AB40" i="7"/>
  <c r="AE40" i="7"/>
  <c r="AG40" i="7"/>
  <c r="Y21" i="7"/>
  <c r="Z21" i="7" s="1"/>
  <c r="AA21" i="7" s="1"/>
  <c r="X21" i="7"/>
  <c r="Y8" i="7"/>
  <c r="Z8" i="7" s="1"/>
  <c r="AA8" i="7" s="1"/>
  <c r="X8" i="7"/>
  <c r="AE34" i="7"/>
  <c r="AG34" i="7"/>
  <c r="AB34" i="7"/>
  <c r="Y42" i="7"/>
  <c r="Z42" i="7" s="1"/>
  <c r="AA42" i="7" s="1"/>
  <c r="X42" i="7"/>
  <c r="AE111" i="7"/>
  <c r="AE102" i="7"/>
  <c r="AG102" i="7"/>
  <c r="AB102" i="7"/>
  <c r="AE118" i="7"/>
  <c r="AG118" i="7"/>
  <c r="AB118" i="7"/>
  <c r="AE110" i="7"/>
  <c r="AG110" i="7"/>
  <c r="AB110" i="7"/>
  <c r="AE100" i="7"/>
  <c r="AG100" i="7"/>
  <c r="AB100" i="7"/>
  <c r="AB91" i="7"/>
  <c r="AE91" i="7"/>
  <c r="AG91" i="7"/>
  <c r="AE90" i="7"/>
  <c r="AG90" i="7"/>
  <c r="AB90" i="7"/>
  <c r="AE76" i="7"/>
  <c r="AG76" i="7"/>
  <c r="AB76" i="7"/>
  <c r="AB60" i="7"/>
  <c r="AE60" i="7"/>
  <c r="AG60" i="7"/>
  <c r="AE86" i="7"/>
  <c r="AG86" i="7"/>
  <c r="AB86" i="7"/>
  <c r="AB77" i="7"/>
  <c r="AE77" i="7"/>
  <c r="AG77" i="7"/>
  <c r="AB69" i="7"/>
  <c r="AE69" i="7"/>
  <c r="AG69" i="7"/>
  <c r="AB61" i="7"/>
  <c r="AE61" i="7"/>
  <c r="AG61" i="7"/>
  <c r="AE59" i="7"/>
  <c r="AG59" i="7"/>
  <c r="AB59" i="7"/>
  <c r="AE50" i="7"/>
  <c r="AG50" i="7"/>
  <c r="AB50" i="7"/>
  <c r="AB57" i="7"/>
  <c r="AE57" i="7"/>
  <c r="AG57" i="7"/>
  <c r="AG48" i="7"/>
  <c r="AE43" i="7"/>
  <c r="AG43" i="7"/>
  <c r="AB43" i="7"/>
  <c r="AB37" i="7"/>
  <c r="AE37" i="7"/>
  <c r="AG37" i="7"/>
  <c r="AE78" i="7"/>
  <c r="AG78" i="7"/>
  <c r="AB78" i="7"/>
  <c r="Y31" i="7"/>
  <c r="Z31" i="7" s="1"/>
  <c r="AA31" i="7" s="1"/>
  <c r="X31" i="7"/>
  <c r="Y9" i="7"/>
  <c r="Z9" i="7" s="1"/>
  <c r="AA9" i="7" s="1"/>
  <c r="X9" i="7"/>
  <c r="Y16" i="7"/>
  <c r="Z16" i="7" s="1"/>
  <c r="AA16" i="7" s="1"/>
  <c r="X16" i="7"/>
  <c r="AB123" i="7"/>
  <c r="AE123" i="7"/>
  <c r="AG123" i="7"/>
  <c r="AB38" i="7"/>
  <c r="AE38" i="7"/>
  <c r="AG38" i="7"/>
  <c r="AE55" i="7"/>
  <c r="AG55" i="7"/>
  <c r="AB55" i="7"/>
  <c r="Y107" i="7"/>
  <c r="Z107" i="7" s="1"/>
  <c r="AA107" i="7" s="1"/>
  <c r="X107" i="7"/>
  <c r="AE112" i="7"/>
  <c r="AG112" i="7"/>
  <c r="AB112" i="7"/>
  <c r="AE124" i="7"/>
  <c r="AG124" i="7"/>
  <c r="AB124" i="7"/>
  <c r="AE116" i="7"/>
  <c r="AG116" i="7"/>
  <c r="AB116" i="7"/>
  <c r="AE106" i="7"/>
  <c r="AE98" i="7"/>
  <c r="AG98" i="7"/>
  <c r="AB98" i="7"/>
  <c r="AB89" i="7"/>
  <c r="AE89" i="7"/>
  <c r="AG89" i="7"/>
  <c r="AB113" i="7"/>
  <c r="AE113" i="7"/>
  <c r="AG113" i="7"/>
  <c r="AB101" i="7"/>
  <c r="AB85" i="7"/>
  <c r="AE85" i="7"/>
  <c r="AG85" i="7"/>
  <c r="AE72" i="7"/>
  <c r="AG72" i="7"/>
  <c r="AB72" i="7"/>
  <c r="AE94" i="7"/>
  <c r="AG94" i="7"/>
  <c r="AB94" i="7"/>
  <c r="AB83" i="7"/>
  <c r="AE83" i="7"/>
  <c r="AG83" i="7"/>
  <c r="AB75" i="7"/>
  <c r="AE75" i="7"/>
  <c r="AG75" i="7"/>
  <c r="AB67" i="7"/>
  <c r="AE67" i="7"/>
  <c r="AG67" i="7"/>
  <c r="AE66" i="7"/>
  <c r="AG66" i="7"/>
  <c r="AB66" i="7"/>
  <c r="AB56" i="7"/>
  <c r="AE56" i="7"/>
  <c r="AG56" i="7"/>
  <c r="AE82" i="7"/>
  <c r="AG82" i="7"/>
  <c r="AB82" i="7"/>
  <c r="AE51" i="7"/>
  <c r="AG51" i="7"/>
  <c r="AB51" i="7"/>
  <c r="AE47" i="7"/>
  <c r="AG47" i="7"/>
  <c r="AB47" i="7"/>
  <c r="AB41" i="7"/>
  <c r="AE41" i="7"/>
  <c r="AG41" i="7"/>
  <c r="AE35" i="7"/>
  <c r="AG35" i="7"/>
  <c r="AB35" i="7"/>
  <c r="AB54" i="7"/>
  <c r="AE54" i="7"/>
  <c r="AG54" i="7"/>
  <c r="Y25" i="7"/>
  <c r="Z25" i="7" s="1"/>
  <c r="AA25" i="7" s="1"/>
  <c r="X25" i="7"/>
  <c r="Y5" i="7"/>
  <c r="Z5" i="7" s="1"/>
  <c r="AA5" i="7" s="1"/>
  <c r="X5" i="7"/>
  <c r="Y12" i="7"/>
  <c r="Z12" i="7" s="1"/>
  <c r="AA12" i="7" s="1"/>
  <c r="X12" i="7"/>
  <c r="Y95" i="7"/>
  <c r="Z95" i="7" s="1"/>
  <c r="AA95" i="7" s="1"/>
  <c r="X95" i="7"/>
  <c r="AE122" i="7"/>
  <c r="AG122" i="7"/>
  <c r="AB122" i="7"/>
  <c r="AE114" i="7"/>
  <c r="AG114" i="7"/>
  <c r="AB114" i="7"/>
  <c r="AE104" i="7"/>
  <c r="AG104" i="7"/>
  <c r="AB104" i="7"/>
  <c r="AE96" i="7"/>
  <c r="AG96" i="7"/>
  <c r="AB96" i="7"/>
  <c r="AB87" i="7"/>
  <c r="AE87" i="7"/>
  <c r="AG87" i="7"/>
  <c r="AE88" i="7"/>
  <c r="AG88" i="7"/>
  <c r="AB88" i="7"/>
  <c r="AE84" i="7"/>
  <c r="AG84" i="7"/>
  <c r="AB84" i="7"/>
  <c r="AE68" i="7"/>
  <c r="AG68" i="7"/>
  <c r="AB68" i="7"/>
  <c r="AB121" i="7"/>
  <c r="AE121" i="7"/>
  <c r="AG121" i="7"/>
  <c r="AB105" i="7"/>
  <c r="AE105" i="7"/>
  <c r="AG105" i="7"/>
  <c r="AB81" i="7"/>
  <c r="AE81" i="7"/>
  <c r="AG81" i="7"/>
  <c r="AB73" i="7"/>
  <c r="AE73" i="7"/>
  <c r="AG73" i="7"/>
  <c r="AB65" i="7"/>
  <c r="AE65" i="7"/>
  <c r="AG65" i="7"/>
  <c r="AE62" i="7"/>
  <c r="AG62" i="7"/>
  <c r="AB62" i="7"/>
  <c r="AB45" i="7"/>
  <c r="AE45" i="7"/>
  <c r="AG45" i="7"/>
  <c r="AB33" i="7"/>
  <c r="AE33" i="7"/>
  <c r="AG33" i="7"/>
  <c r="Y4" i="7"/>
  <c r="Z4" i="7" s="1"/>
  <c r="AA4" i="7" s="1"/>
  <c r="X4" i="7"/>
  <c r="Y28" i="7"/>
  <c r="Z28" i="7" s="1"/>
  <c r="AA28" i="7" s="1"/>
  <c r="X28" i="7"/>
  <c r="AB115" i="7"/>
  <c r="AE115" i="7"/>
  <c r="AG115" i="7"/>
  <c r="AE46" i="7"/>
  <c r="AG46" i="7"/>
  <c r="AB46" i="7"/>
  <c r="Y99" i="7"/>
  <c r="Z99" i="7" s="1"/>
  <c r="AA99" i="7" s="1"/>
  <c r="X99" i="7"/>
  <c r="AB53" i="7"/>
  <c r="AE53" i="7"/>
  <c r="AG53" i="7"/>
  <c r="Z3" i="7"/>
  <c r="AA3" i="7" s="1"/>
  <c r="AG11" i="7"/>
  <c r="Z19" i="7"/>
  <c r="AA19" i="7" s="1"/>
  <c r="AE27" i="7"/>
  <c r="AG27" i="7"/>
  <c r="AB27" i="7"/>
  <c r="AB24" i="7"/>
  <c r="AE24" i="7"/>
  <c r="AG24" i="7"/>
  <c r="Z13" i="7"/>
  <c r="AA13" i="7" s="1"/>
  <c r="Z10" i="7"/>
  <c r="AA10" i="7" s="1"/>
  <c r="Z18" i="7"/>
  <c r="AA18" i="7" s="1"/>
  <c r="Z26" i="7"/>
  <c r="AA26" i="7" s="1"/>
  <c r="AE108" i="7"/>
  <c r="AG108" i="7"/>
  <c r="AB108" i="7"/>
  <c r="Z7" i="7"/>
  <c r="AA7" i="7" s="1"/>
  <c r="Z15" i="7"/>
  <c r="AA15" i="7" s="1"/>
  <c r="Z23" i="7"/>
  <c r="AA23" i="7" s="1"/>
  <c r="AB103" i="7"/>
  <c r="AE103" i="7"/>
  <c r="AG103" i="7"/>
  <c r="Z119" i="7"/>
  <c r="AA119" i="7" s="1"/>
  <c r="AB20" i="7"/>
  <c r="AE20" i="7"/>
  <c r="AG20" i="7"/>
  <c r="Z17" i="7"/>
  <c r="AA17" i="7" s="1"/>
  <c r="Z6" i="7"/>
  <c r="AA6" i="7" s="1"/>
  <c r="Z14" i="7"/>
  <c r="AA14" i="7" s="1"/>
  <c r="Z22" i="7"/>
  <c r="AA22" i="7" s="1"/>
  <c r="Z30" i="7"/>
  <c r="AA30" i="7" s="1"/>
  <c r="W89" i="6"/>
  <c r="X89" i="6"/>
  <c r="X93" i="6"/>
  <c r="Y93" i="6" s="1"/>
  <c r="W93" i="6"/>
  <c r="X39" i="6"/>
  <c r="X48" i="6"/>
  <c r="X19" i="6"/>
  <c r="W23" i="6"/>
  <c r="X111" i="6"/>
  <c r="W31" i="6"/>
  <c r="W55" i="6"/>
  <c r="X123" i="7"/>
  <c r="X115" i="7"/>
  <c r="X111" i="7"/>
  <c r="X76" i="7"/>
  <c r="X34" i="7"/>
  <c r="X46" i="7"/>
  <c r="X38" i="7"/>
  <c r="W85" i="6"/>
  <c r="X85" i="6"/>
  <c r="X110" i="6"/>
  <c r="Y110" i="6" s="1"/>
  <c r="W110" i="6"/>
  <c r="Y114" i="6"/>
  <c r="W121" i="6"/>
  <c r="W100" i="6"/>
  <c r="W70" i="6"/>
  <c r="W66" i="6"/>
  <c r="W60" i="6"/>
  <c r="W47" i="6"/>
  <c r="W12" i="6"/>
  <c r="W16" i="6"/>
  <c r="W59" i="6"/>
  <c r="W86" i="6"/>
  <c r="X81" i="6"/>
  <c r="Y81" i="6" s="1"/>
  <c r="W81" i="6"/>
  <c r="Y120" i="6"/>
  <c r="X90" i="7"/>
  <c r="X79" i="7"/>
  <c r="X71" i="7"/>
  <c r="X70" i="7"/>
  <c r="X122" i="7"/>
  <c r="X114" i="7"/>
  <c r="X98" i="7"/>
  <c r="X89" i="7"/>
  <c r="X59" i="7"/>
  <c r="X48" i="7"/>
  <c r="X37" i="7"/>
  <c r="X75" i="7"/>
  <c r="X67" i="7"/>
  <c r="X66" i="7"/>
  <c r="X51" i="7"/>
  <c r="X118" i="7"/>
  <c r="X110" i="7"/>
  <c r="X88" i="7"/>
  <c r="X74" i="7"/>
  <c r="X45" i="7"/>
  <c r="X33" i="7"/>
  <c r="X97" i="7"/>
  <c r="X84" i="7"/>
  <c r="X121" i="7"/>
  <c r="X105" i="7"/>
  <c r="X58" i="7"/>
  <c r="X44" i="7"/>
  <c r="X40" i="7"/>
  <c r="X85" i="7"/>
  <c r="X78" i="7"/>
  <c r="X62" i="7"/>
  <c r="X49" i="7"/>
  <c r="X93" i="7"/>
  <c r="X92" i="7"/>
  <c r="X86" i="7"/>
  <c r="X117" i="7"/>
  <c r="X55" i="7"/>
  <c r="X36" i="7"/>
  <c r="X109" i="7"/>
  <c r="X102" i="7"/>
  <c r="X113" i="7"/>
  <c r="X106" i="7"/>
  <c r="X101" i="7"/>
  <c r="X82" i="7"/>
  <c r="X47" i="7"/>
  <c r="X80" i="7"/>
  <c r="X41" i="7"/>
  <c r="X54" i="7"/>
  <c r="X30" i="6"/>
  <c r="W30" i="6"/>
  <c r="W75" i="6"/>
  <c r="W27" i="6"/>
  <c r="W24" i="6"/>
  <c r="W8" i="6"/>
  <c r="W90" i="6"/>
  <c r="X106" i="6"/>
  <c r="Y106" i="6" s="1"/>
  <c r="W106" i="6"/>
  <c r="X77" i="6"/>
  <c r="Y77" i="6" s="1"/>
  <c r="W77" i="6"/>
  <c r="X58" i="6"/>
  <c r="Y58" i="6" s="1"/>
  <c r="W58" i="6"/>
  <c r="X50" i="6"/>
  <c r="Y50" i="6" s="1"/>
  <c r="W50" i="6"/>
  <c r="X42" i="6"/>
  <c r="Y42" i="6" s="1"/>
  <c r="W42" i="6"/>
  <c r="X34" i="6"/>
  <c r="Y34" i="6" s="1"/>
  <c r="W34" i="6"/>
  <c r="X26" i="6"/>
  <c r="Y26" i="6" s="1"/>
  <c r="W26" i="6"/>
  <c r="X18" i="6"/>
  <c r="Y18" i="6" s="1"/>
  <c r="W18" i="6"/>
  <c r="X10" i="6"/>
  <c r="Y10" i="6" s="1"/>
  <c r="W10" i="6"/>
  <c r="X98" i="6"/>
  <c r="Y98" i="6" s="1"/>
  <c r="W98" i="6"/>
  <c r="W115" i="6"/>
  <c r="X115" i="6"/>
  <c r="Y115" i="6" s="1"/>
  <c r="W109" i="6"/>
  <c r="X109" i="6"/>
  <c r="Y109" i="6" s="1"/>
  <c r="X102" i="6"/>
  <c r="Y102" i="6" s="1"/>
  <c r="W102" i="6"/>
  <c r="X73" i="6"/>
  <c r="Y73" i="6" s="1"/>
  <c r="W73" i="6"/>
  <c r="X62" i="6"/>
  <c r="Y62" i="6" s="1"/>
  <c r="W62" i="6"/>
  <c r="X54" i="6"/>
  <c r="Y54" i="6" s="1"/>
  <c r="W54" i="6"/>
  <c r="X46" i="6"/>
  <c r="Y46" i="6" s="1"/>
  <c r="W46" i="6"/>
  <c r="X38" i="6"/>
  <c r="Y38" i="6" s="1"/>
  <c r="W38" i="6"/>
  <c r="W5" i="6"/>
  <c r="X5" i="6"/>
  <c r="Y5" i="6" s="1"/>
  <c r="X22" i="6"/>
  <c r="Y22" i="6" s="1"/>
  <c r="W22" i="6"/>
  <c r="X14" i="6"/>
  <c r="Y14" i="6" s="1"/>
  <c r="W14" i="6"/>
  <c r="X6" i="6"/>
  <c r="Y6" i="6" s="1"/>
  <c r="W6" i="6"/>
  <c r="W17" i="6"/>
  <c r="X17" i="6"/>
  <c r="Y17" i="6" s="1"/>
  <c r="W21" i="6"/>
  <c r="X21" i="6"/>
  <c r="Y21" i="6" s="1"/>
  <c r="X123" i="6"/>
  <c r="Y123" i="6" s="1"/>
  <c r="W123" i="6"/>
  <c r="Y124" i="6"/>
  <c r="X112" i="6"/>
  <c r="Y112" i="6" s="1"/>
  <c r="W112" i="6"/>
  <c r="W101" i="6"/>
  <c r="X101" i="6"/>
  <c r="Y101" i="6" s="1"/>
  <c r="W97" i="6"/>
  <c r="X97" i="6"/>
  <c r="Y97" i="6" s="1"/>
  <c r="Y107" i="6"/>
  <c r="Y96" i="6"/>
  <c r="W92" i="6"/>
  <c r="X92" i="6"/>
  <c r="Y92" i="6" s="1"/>
  <c r="Y121" i="6"/>
  <c r="Y85" i="6"/>
  <c r="Y70" i="6"/>
  <c r="Y89" i="6"/>
  <c r="X83" i="6"/>
  <c r="Y83" i="6" s="1"/>
  <c r="W83" i="6"/>
  <c r="Y71" i="6"/>
  <c r="Y56" i="6"/>
  <c r="Y40" i="6"/>
  <c r="Y55" i="6"/>
  <c r="Y39" i="6"/>
  <c r="Y59" i="6"/>
  <c r="Y48" i="6"/>
  <c r="Y47" i="6"/>
  <c r="Y24" i="6"/>
  <c r="Y28" i="6"/>
  <c r="X3" i="6"/>
  <c r="Y3" i="6" s="1"/>
  <c r="W3" i="6"/>
  <c r="Y27" i="6"/>
  <c r="Y16" i="6"/>
  <c r="X108" i="6"/>
  <c r="Y108" i="6" s="1"/>
  <c r="W108" i="6"/>
  <c r="W80" i="6"/>
  <c r="X80" i="6"/>
  <c r="Y80" i="6" s="1"/>
  <c r="W72" i="6"/>
  <c r="X72" i="6"/>
  <c r="Y72" i="6" s="1"/>
  <c r="Y79" i="6"/>
  <c r="X68" i="6"/>
  <c r="Y68" i="6" s="1"/>
  <c r="W68" i="6"/>
  <c r="Y66" i="6"/>
  <c r="Y51" i="6"/>
  <c r="Y35" i="6"/>
  <c r="W57" i="6"/>
  <c r="X57" i="6"/>
  <c r="Y57" i="6" s="1"/>
  <c r="W41" i="6"/>
  <c r="X41" i="6"/>
  <c r="Y41" i="6" s="1"/>
  <c r="W61" i="6"/>
  <c r="X61" i="6"/>
  <c r="Y61" i="6" s="1"/>
  <c r="Y43" i="6"/>
  <c r="W49" i="6"/>
  <c r="X49" i="6"/>
  <c r="Y49" i="6" s="1"/>
  <c r="Y30" i="6"/>
  <c r="W9" i="6"/>
  <c r="X9" i="6"/>
  <c r="Y9" i="6" s="1"/>
  <c r="Y19" i="6"/>
  <c r="Y8" i="6"/>
  <c r="Y23" i="6"/>
  <c r="Y11" i="6"/>
  <c r="Y116" i="6"/>
  <c r="Y113" i="6"/>
  <c r="Y104" i="6"/>
  <c r="Y103" i="6"/>
  <c r="W84" i="6"/>
  <c r="X84" i="6"/>
  <c r="Y84" i="6" s="1"/>
  <c r="Y117" i="6"/>
  <c r="Y100" i="6"/>
  <c r="Y74" i="6"/>
  <c r="W65" i="6"/>
  <c r="X65" i="6"/>
  <c r="Y65" i="6" s="1"/>
  <c r="Y78" i="6"/>
  <c r="Y67" i="6"/>
  <c r="X91" i="6"/>
  <c r="Y91" i="6" s="1"/>
  <c r="W91" i="6"/>
  <c r="W53" i="6"/>
  <c r="X53" i="6"/>
  <c r="Y53" i="6" s="1"/>
  <c r="W37" i="6"/>
  <c r="X37" i="6"/>
  <c r="Y37" i="6" s="1"/>
  <c r="W33" i="6"/>
  <c r="X33" i="6"/>
  <c r="Y33" i="6" s="1"/>
  <c r="W45" i="6"/>
  <c r="X45" i="6"/>
  <c r="Y45" i="6" s="1"/>
  <c r="Y20" i="6"/>
  <c r="W29" i="6"/>
  <c r="X29" i="6"/>
  <c r="Y29" i="6" s="1"/>
  <c r="Y12" i="6"/>
  <c r="W119" i="6"/>
  <c r="X119" i="6"/>
  <c r="Y119" i="6" s="1"/>
  <c r="Y99" i="6"/>
  <c r="Y111" i="6"/>
  <c r="W105" i="6"/>
  <c r="X105" i="6"/>
  <c r="Y105" i="6" s="1"/>
  <c r="W88" i="6"/>
  <c r="X88" i="6"/>
  <c r="Y88" i="6" s="1"/>
  <c r="Y95" i="6"/>
  <c r="Y75" i="6"/>
  <c r="X87" i="6"/>
  <c r="Y87" i="6" s="1"/>
  <c r="W87" i="6"/>
  <c r="W76" i="6"/>
  <c r="X76" i="6"/>
  <c r="Y76" i="6" s="1"/>
  <c r="X69" i="6"/>
  <c r="Y69" i="6" s="1"/>
  <c r="W69" i="6"/>
  <c r="Y60" i="6"/>
  <c r="Y44" i="6"/>
  <c r="Y52" i="6"/>
  <c r="Y36" i="6"/>
  <c r="W25" i="6"/>
  <c r="X25" i="6"/>
  <c r="Y25" i="6" s="1"/>
  <c r="Y15" i="6"/>
  <c r="W13" i="6"/>
  <c r="X13" i="6"/>
  <c r="Y13" i="6" s="1"/>
  <c r="Y4" i="6"/>
  <c r="Y7" i="6"/>
  <c r="Y31" i="6"/>
  <c r="T13" i="1"/>
  <c r="T78" i="1"/>
  <c r="T110" i="1"/>
  <c r="T103" i="1"/>
  <c r="T150" i="1"/>
  <c r="T171" i="1"/>
  <c r="T119" i="1"/>
  <c r="T17" i="1"/>
  <c r="T246" i="1"/>
  <c r="T105" i="1"/>
  <c r="T117" i="1"/>
  <c r="T128" i="1"/>
  <c r="T163" i="1"/>
  <c r="T107" i="1"/>
  <c r="T47" i="1"/>
  <c r="T76" i="1"/>
  <c r="T131" i="1"/>
  <c r="T92" i="1"/>
  <c r="T221" i="1"/>
  <c r="T102" i="1"/>
  <c r="T142" i="1"/>
  <c r="T203" i="1"/>
  <c r="T136" i="1"/>
  <c r="T157" i="1"/>
  <c r="T10" i="1"/>
  <c r="T25" i="1"/>
  <c r="T51" i="1"/>
  <c r="T121" i="1"/>
  <c r="T49" i="1"/>
  <c r="T144" i="1"/>
  <c r="T39" i="1"/>
  <c r="T210" i="1"/>
  <c r="T37" i="1"/>
  <c r="T181" i="1"/>
  <c r="T38" i="1"/>
  <c r="T165" i="1"/>
  <c r="T21" i="1"/>
  <c r="T48" i="1"/>
  <c r="T118" i="1"/>
  <c r="T202" i="1"/>
  <c r="T216" i="1"/>
  <c r="T127" i="1"/>
  <c r="T188" i="1"/>
  <c r="T223" i="1"/>
  <c r="T68" i="1"/>
  <c r="T152" i="1"/>
  <c r="T173" i="1"/>
  <c r="T237" i="1"/>
  <c r="T53" i="1"/>
  <c r="T90" i="1"/>
  <c r="T74" i="1"/>
  <c r="T147" i="1"/>
  <c r="T220" i="1"/>
  <c r="T229" i="1"/>
  <c r="T135" i="1"/>
  <c r="T231" i="1"/>
  <c r="T98" i="1"/>
  <c r="T66" i="1"/>
  <c r="T101" i="1"/>
  <c r="T208" i="1"/>
  <c r="T55" i="1"/>
  <c r="T193" i="1"/>
  <c r="T16" i="1"/>
  <c r="T113" i="1"/>
  <c r="T143" i="1"/>
  <c r="T239" i="1"/>
  <c r="T245" i="1"/>
  <c r="T106" i="1"/>
  <c r="T8" i="1"/>
  <c r="T200" i="1"/>
  <c r="T29" i="1"/>
  <c r="T82" i="1"/>
  <c r="T24" i="1"/>
  <c r="T151" i="1"/>
  <c r="T177" i="1"/>
  <c r="T247" i="1"/>
  <c r="T18" i="1"/>
  <c r="T114" i="1"/>
  <c r="T45" i="1"/>
  <c r="T100" i="1"/>
  <c r="T109" i="1"/>
  <c r="T139" i="1"/>
  <c r="T164" i="1"/>
  <c r="T174" i="1"/>
  <c r="T222" i="1"/>
  <c r="T84" i="1"/>
  <c r="Q249" i="1"/>
  <c r="T249" i="1"/>
  <c r="T97" i="1"/>
  <c r="T192" i="1"/>
  <c r="T26" i="1"/>
  <c r="T61" i="1"/>
  <c r="T99" i="1"/>
  <c r="T155" i="1"/>
  <c r="T159" i="1"/>
  <c r="T194" i="1"/>
  <c r="T134" i="1"/>
  <c r="T111" i="1"/>
  <c r="S219" i="1"/>
  <c r="T219" i="1"/>
  <c r="X159" i="1"/>
  <c r="W159" i="1"/>
  <c r="X188" i="1"/>
  <c r="W188" i="1"/>
  <c r="S52" i="1"/>
  <c r="S54" i="1"/>
  <c r="S83" i="1"/>
  <c r="S79" i="1"/>
  <c r="S89" i="1"/>
  <c r="S87" i="1"/>
  <c r="S72" i="1"/>
  <c r="S191" i="1"/>
  <c r="S43" i="1"/>
  <c r="S80" i="1"/>
  <c r="S108" i="1"/>
  <c r="S31" i="1"/>
  <c r="S2" i="1"/>
  <c r="S122" i="1"/>
  <c r="S124" i="1"/>
  <c r="S57" i="1"/>
  <c r="S78" i="1"/>
  <c r="S75" i="1"/>
  <c r="S226" i="1"/>
  <c r="S67" i="1"/>
  <c r="S93" i="1"/>
  <c r="S44" i="1"/>
  <c r="S95" i="1"/>
  <c r="S91" i="1"/>
  <c r="S28" i="1"/>
  <c r="S86" i="1"/>
  <c r="S201" i="1"/>
  <c r="S19" i="1"/>
  <c r="S115" i="1"/>
  <c r="S130" i="1"/>
  <c r="S62" i="1"/>
  <c r="S209" i="1"/>
  <c r="S148" i="1"/>
  <c r="S133" i="1"/>
  <c r="S159" i="1"/>
  <c r="S5" i="1"/>
  <c r="S59" i="1"/>
  <c r="S188" i="1"/>
  <c r="S60" i="1"/>
  <c r="S189" i="1"/>
  <c r="S224" i="1"/>
  <c r="S27" i="1"/>
  <c r="S88" i="1"/>
  <c r="S123" i="1"/>
  <c r="S235" i="1"/>
  <c r="S228" i="1"/>
  <c r="S138" i="1"/>
  <c r="S199" i="1"/>
  <c r="S234" i="1"/>
  <c r="S227" i="1"/>
  <c r="S141" i="1"/>
  <c r="S167" i="1"/>
  <c r="S58" i="1"/>
  <c r="S161" i="1"/>
  <c r="S196" i="1"/>
  <c r="S162" i="1"/>
  <c r="S197" i="1"/>
  <c r="S232" i="1"/>
  <c r="S244" i="1"/>
  <c r="S129" i="1"/>
  <c r="S190" i="1"/>
  <c r="S225" i="1"/>
  <c r="S22" i="1"/>
  <c r="S50" i="1"/>
  <c r="S146" i="1"/>
  <c r="S172" i="1"/>
  <c r="S207" i="1"/>
  <c r="S242" i="1"/>
  <c r="S243" i="1"/>
  <c r="S236" i="1"/>
  <c r="S217" i="1"/>
  <c r="S149" i="1"/>
  <c r="S175" i="1"/>
  <c r="S168" i="1"/>
  <c r="S169" i="1"/>
  <c r="S204" i="1"/>
  <c r="S184" i="1"/>
  <c r="S170" i="1"/>
  <c r="S205" i="1"/>
  <c r="S240" i="1"/>
  <c r="S34" i="1"/>
  <c r="S137" i="1"/>
  <c r="S198" i="1"/>
  <c r="S233" i="1"/>
  <c r="S132" i="1"/>
  <c r="S85" i="1"/>
  <c r="S154" i="1"/>
  <c r="S180" i="1"/>
  <c r="S215" i="1"/>
  <c r="S14" i="1"/>
  <c r="S42" i="1"/>
  <c r="S160" i="1"/>
  <c r="S4" i="1"/>
  <c r="S183" i="1"/>
  <c r="S64" i="1"/>
  <c r="S69" i="1"/>
  <c r="S212" i="1"/>
  <c r="S178" i="1"/>
  <c r="S213" i="1"/>
  <c r="S248" i="1"/>
  <c r="S176" i="1"/>
  <c r="S145" i="1"/>
  <c r="S206" i="1"/>
  <c r="S241" i="1"/>
  <c r="S11" i="1"/>
  <c r="S112" i="1"/>
  <c r="S9" i="1"/>
  <c r="S65" i="1"/>
  <c r="S30" i="1"/>
  <c r="S77" i="1"/>
  <c r="S211" i="1"/>
  <c r="S195" i="1"/>
  <c r="S6" i="1"/>
  <c r="S185" i="1"/>
  <c r="S140" i="1"/>
  <c r="S7" i="1"/>
  <c r="S186" i="1"/>
  <c r="S3" i="1"/>
  <c r="S153" i="1"/>
  <c r="S179" i="1"/>
  <c r="S214" i="1"/>
  <c r="S158" i="1"/>
  <c r="S12" i="1"/>
  <c r="S73" i="1"/>
  <c r="S40" i="1"/>
  <c r="S96" i="1"/>
  <c r="S15" i="1"/>
  <c r="S41" i="1"/>
  <c r="S126" i="1"/>
  <c r="S104" i="1"/>
  <c r="S35" i="1"/>
  <c r="S70" i="1"/>
  <c r="S36" i="1"/>
  <c r="S71" i="1"/>
  <c r="S56" i="1"/>
  <c r="S120" i="1"/>
  <c r="S33" i="1"/>
  <c r="S182" i="1"/>
  <c r="S20" i="1"/>
  <c r="S46" i="1"/>
  <c r="S81" i="1"/>
  <c r="S116" i="1"/>
  <c r="S166" i="1"/>
  <c r="S230" i="1"/>
  <c r="S23" i="1"/>
  <c r="S49" i="1"/>
  <c r="S238" i="1"/>
  <c r="Q73" i="1"/>
  <c r="Q64" i="1"/>
  <c r="V64" i="1" s="1"/>
  <c r="Q166" i="1"/>
  <c r="Q242" i="1"/>
  <c r="Q54" i="1"/>
  <c r="Q224" i="1"/>
  <c r="Q44" i="1"/>
  <c r="Q116" i="1"/>
  <c r="V116" i="1" s="1"/>
  <c r="Q35" i="1"/>
  <c r="V35" i="1" s="1"/>
  <c r="Q195" i="1"/>
  <c r="Q83" i="1"/>
  <c r="V83" i="1" s="1"/>
  <c r="Q84" i="1"/>
  <c r="Q139" i="1"/>
  <c r="Q144" i="1"/>
  <c r="Q18" i="1"/>
  <c r="Q181" i="1"/>
  <c r="Q55" i="1"/>
  <c r="Q210" i="1"/>
  <c r="Q134" i="1"/>
  <c r="Q8" i="1"/>
  <c r="Q61" i="1"/>
  <c r="Q216" i="1"/>
  <c r="Q74" i="1"/>
  <c r="Q245" i="1"/>
  <c r="Q111" i="1"/>
  <c r="Q150" i="1"/>
  <c r="Q29" i="1"/>
  <c r="V29" i="1" s="1"/>
  <c r="Q136" i="1"/>
  <c r="Q2" i="1"/>
  <c r="Q157" i="1"/>
  <c r="Q39" i="1"/>
  <c r="V39" i="1" s="1"/>
  <c r="Q92" i="1"/>
  <c r="Q142" i="1"/>
  <c r="Q16" i="1"/>
  <c r="V16" i="1" s="1"/>
  <c r="Q163" i="1"/>
  <c r="Q192" i="1"/>
  <c r="Q177" i="1"/>
  <c r="Q51" i="1"/>
  <c r="V51" i="1" s="1"/>
  <c r="Q117" i="1"/>
  <c r="V117" i="1" s="1"/>
  <c r="Q103" i="1"/>
  <c r="Q21" i="1"/>
  <c r="Q147" i="1"/>
  <c r="Q107" i="1"/>
  <c r="V107" i="1" s="1"/>
  <c r="Q131" i="1"/>
  <c r="Q13" i="1"/>
  <c r="Q24" i="1"/>
  <c r="V24" i="1" s="1"/>
  <c r="Q164" i="1"/>
  <c r="Q174" i="1"/>
  <c r="Q48" i="1"/>
  <c r="Q203" i="1"/>
  <c r="Q106" i="1"/>
  <c r="V106" i="1" s="1"/>
  <c r="Q37" i="1"/>
  <c r="Q155" i="1"/>
  <c r="Q152" i="1"/>
  <c r="Q26" i="1"/>
  <c r="Q173" i="1"/>
  <c r="Q218" i="1"/>
  <c r="Q194" i="1"/>
  <c r="Q76" i="1"/>
  <c r="Q247" i="1"/>
  <c r="Q239" i="1"/>
  <c r="Q231" i="1"/>
  <c r="Q223" i="1"/>
  <c r="Q121" i="1"/>
  <c r="Q113" i="1"/>
  <c r="Q105" i="1"/>
  <c r="Q100" i="1"/>
  <c r="V100" i="1" s="1"/>
  <c r="Q128" i="1"/>
  <c r="Q10" i="1"/>
  <c r="Q165" i="1"/>
  <c r="Q47" i="1"/>
  <c r="Q202" i="1"/>
  <c r="Q68" i="1"/>
  <c r="Q99" i="1"/>
  <c r="V99" i="1" s="1"/>
  <c r="Q151" i="1"/>
  <c r="Q143" i="1"/>
  <c r="Q135" i="1"/>
  <c r="Q127" i="1"/>
  <c r="Q25" i="1"/>
  <c r="Q17" i="1"/>
  <c r="Q38" i="1"/>
  <c r="Q193" i="1"/>
  <c r="Q246" i="1"/>
  <c r="Q222" i="1"/>
  <c r="Q101" i="1"/>
  <c r="Q114" i="1"/>
  <c r="V114" i="1" s="1"/>
  <c r="Q221" i="1"/>
  <c r="Q95" i="1"/>
  <c r="Q5" i="1"/>
  <c r="Q184" i="1"/>
  <c r="Q176" i="1"/>
  <c r="Q167" i="1"/>
  <c r="Q158" i="1"/>
  <c r="Q46" i="1"/>
  <c r="V46" i="1" s="1"/>
  <c r="Q36" i="1"/>
  <c r="Q214" i="1"/>
  <c r="Q205" i="1"/>
  <c r="Q196" i="1"/>
  <c r="Q93" i="1"/>
  <c r="Q75" i="1"/>
  <c r="Q65" i="1"/>
  <c r="Q243" i="1"/>
  <c r="Q234" i="1"/>
  <c r="Q225" i="1"/>
  <c r="Q120" i="1"/>
  <c r="Q104" i="1"/>
  <c r="Q154" i="1"/>
  <c r="Q20" i="1"/>
  <c r="Q233" i="1"/>
  <c r="V49" i="1"/>
  <c r="Q153" i="1"/>
  <c r="Q145" i="1"/>
  <c r="Q137" i="1"/>
  <c r="Q129" i="1"/>
  <c r="Q27" i="1"/>
  <c r="Q19" i="1"/>
  <c r="Q11" i="1"/>
  <c r="Q3" i="1"/>
  <c r="Q182" i="1"/>
  <c r="Q62" i="1"/>
  <c r="Q52" i="1"/>
  <c r="Q43" i="1"/>
  <c r="Q34" i="1"/>
  <c r="Q212" i="1"/>
  <c r="Q91" i="1"/>
  <c r="Q81" i="1"/>
  <c r="Q72" i="1"/>
  <c r="Q125" i="1"/>
  <c r="Q241" i="1"/>
  <c r="Q232" i="1"/>
  <c r="Q115" i="1"/>
  <c r="Q130" i="1"/>
  <c r="Q183" i="1"/>
  <c r="Q213" i="1"/>
  <c r="Q171" i="1"/>
  <c r="Q53" i="1"/>
  <c r="Q208" i="1"/>
  <c r="Q90" i="1"/>
  <c r="Q82" i="1"/>
  <c r="Q66" i="1"/>
  <c r="Q237" i="1"/>
  <c r="Q229" i="1"/>
  <c r="Q119" i="1"/>
  <c r="Q60" i="1"/>
  <c r="Q42" i="1"/>
  <c r="Q33" i="1"/>
  <c r="Q211" i="1"/>
  <c r="Q89" i="1"/>
  <c r="Q80" i="1"/>
  <c r="Q71" i="1"/>
  <c r="Q240" i="1"/>
  <c r="Q96" i="1"/>
  <c r="Q138" i="1"/>
  <c r="Q28" i="1"/>
  <c r="Q4" i="1"/>
  <c r="Q204" i="1"/>
  <c r="Q45" i="1"/>
  <c r="Q200" i="1"/>
  <c r="Q97" i="1"/>
  <c r="Q220" i="1"/>
  <c r="Q118" i="1"/>
  <c r="Q110" i="1"/>
  <c r="V78" i="1"/>
  <c r="V249" i="1"/>
  <c r="X249" i="1" s="1"/>
  <c r="Y249" i="1" s="1"/>
  <c r="Q9" i="1"/>
  <c r="Q63" i="1"/>
  <c r="Q180" i="1"/>
  <c r="Q172" i="1"/>
  <c r="Q162" i="1"/>
  <c r="Q59" i="1"/>
  <c r="Q50" i="1"/>
  <c r="Q41" i="1"/>
  <c r="Q94" i="1"/>
  <c r="Q201" i="1"/>
  <c r="Q191" i="1"/>
  <c r="Q88" i="1"/>
  <c r="Q79" i="1"/>
  <c r="Q70" i="1"/>
  <c r="Q248" i="1"/>
  <c r="Q230" i="1"/>
  <c r="Q124" i="1"/>
  <c r="Q112" i="1"/>
  <c r="Q146" i="1"/>
  <c r="Q12" i="1"/>
  <c r="Q175" i="1"/>
  <c r="Q219" i="1"/>
  <c r="Q109" i="1"/>
  <c r="Q126" i="1"/>
  <c r="Q187" i="1"/>
  <c r="Q179" i="1"/>
  <c r="Q170" i="1"/>
  <c r="Q161" i="1"/>
  <c r="Q58" i="1"/>
  <c r="Q40" i="1"/>
  <c r="Q209" i="1"/>
  <c r="Q199" i="1"/>
  <c r="Q190" i="1"/>
  <c r="Q87" i="1"/>
  <c r="Q69" i="1"/>
  <c r="Q238" i="1"/>
  <c r="Q228" i="1"/>
  <c r="Q123" i="1"/>
  <c r="Q108" i="1"/>
  <c r="Q149" i="1"/>
  <c r="Q141" i="1"/>
  <c r="Q133" i="1"/>
  <c r="Q31" i="1"/>
  <c r="Q23" i="1"/>
  <c r="Q15" i="1"/>
  <c r="Q7" i="1"/>
  <c r="Q186" i="1"/>
  <c r="Q178" i="1"/>
  <c r="Q169" i="1"/>
  <c r="Q160" i="1"/>
  <c r="Q57" i="1"/>
  <c r="Q217" i="1"/>
  <c r="Q207" i="1"/>
  <c r="Q198" i="1"/>
  <c r="Q189" i="1"/>
  <c r="Q86" i="1"/>
  <c r="Q77" i="1"/>
  <c r="Q236" i="1"/>
  <c r="Q227" i="1"/>
  <c r="Q122" i="1"/>
  <c r="Q102" i="1"/>
  <c r="Q98" i="1"/>
  <c r="Q148" i="1"/>
  <c r="Q140" i="1"/>
  <c r="Q132" i="1"/>
  <c r="Q30" i="1"/>
  <c r="Q22" i="1"/>
  <c r="Q14" i="1"/>
  <c r="Q6" i="1"/>
  <c r="Q185" i="1"/>
  <c r="Q168" i="1"/>
  <c r="Q56" i="1"/>
  <c r="Q215" i="1"/>
  <c r="Q206" i="1"/>
  <c r="Q197" i="1"/>
  <c r="Q85" i="1"/>
  <c r="Q67" i="1"/>
  <c r="Q244" i="1"/>
  <c r="Q235" i="1"/>
  <c r="Q226" i="1"/>
  <c r="AG58" i="7" l="1"/>
  <c r="AE11" i="7"/>
  <c r="AG36" i="7"/>
  <c r="AB74" i="7"/>
  <c r="AE48" i="7"/>
  <c r="AG97" i="7"/>
  <c r="AB111" i="7"/>
  <c r="AE58" i="7"/>
  <c r="AE36" i="7"/>
  <c r="AG74" i="7"/>
  <c r="AG101" i="7"/>
  <c r="AB106" i="7"/>
  <c r="AE97" i="7"/>
  <c r="AE15" i="7"/>
  <c r="AG15" i="7"/>
  <c r="AB15" i="7"/>
  <c r="AB13" i="7"/>
  <c r="AE13" i="7"/>
  <c r="AG13" i="7"/>
  <c r="AB99" i="7"/>
  <c r="AE99" i="7"/>
  <c r="AG99" i="7"/>
  <c r="AB28" i="7"/>
  <c r="AE28" i="7"/>
  <c r="AG28" i="7"/>
  <c r="AB95" i="7"/>
  <c r="AE95" i="7"/>
  <c r="AG95" i="7"/>
  <c r="AB5" i="7"/>
  <c r="AE5" i="7"/>
  <c r="AG5" i="7"/>
  <c r="AB107" i="7"/>
  <c r="AE107" i="7"/>
  <c r="AG107" i="7"/>
  <c r="AE42" i="7"/>
  <c r="AG42" i="7"/>
  <c r="AB42" i="7"/>
  <c r="AB29" i="7"/>
  <c r="AE29" i="7"/>
  <c r="AG29" i="7"/>
  <c r="AB6" i="7"/>
  <c r="AE6" i="7"/>
  <c r="AG6" i="7"/>
  <c r="AB22" i="7"/>
  <c r="AE22" i="7"/>
  <c r="AG22" i="7"/>
  <c r="AB14" i="7"/>
  <c r="AE14" i="7"/>
  <c r="AG14" i="7"/>
  <c r="AE7" i="7"/>
  <c r="AG7" i="7"/>
  <c r="AB7" i="7"/>
  <c r="AE26" i="7"/>
  <c r="AG26" i="7"/>
  <c r="AB26" i="7"/>
  <c r="AB9" i="7"/>
  <c r="AE9" i="7"/>
  <c r="AG9" i="7"/>
  <c r="AB8" i="7"/>
  <c r="AE8" i="7"/>
  <c r="AG8" i="7"/>
  <c r="AB18" i="7"/>
  <c r="AE18" i="7"/>
  <c r="AG18" i="7"/>
  <c r="AB4" i="7"/>
  <c r="AE4" i="7"/>
  <c r="AG4" i="7"/>
  <c r="AB12" i="7"/>
  <c r="AE12" i="7"/>
  <c r="AG12" i="7"/>
  <c r="AB25" i="7"/>
  <c r="AE25" i="7"/>
  <c r="AG25" i="7"/>
  <c r="AB30" i="7"/>
  <c r="AE30" i="7"/>
  <c r="AG30" i="7"/>
  <c r="AB17" i="7"/>
  <c r="AE17" i="7"/>
  <c r="AG17" i="7"/>
  <c r="AB119" i="7"/>
  <c r="AE119" i="7"/>
  <c r="AG119" i="7"/>
  <c r="AE23" i="7"/>
  <c r="AG23" i="7"/>
  <c r="AB23" i="7"/>
  <c r="AE10" i="7"/>
  <c r="AG10" i="7"/>
  <c r="AB10" i="7"/>
  <c r="AE19" i="7"/>
  <c r="AG19" i="7"/>
  <c r="AB19" i="7"/>
  <c r="AB3" i="7"/>
  <c r="AE3" i="7"/>
  <c r="AG3" i="7"/>
  <c r="AB16" i="7"/>
  <c r="AE16" i="7"/>
  <c r="AG16" i="7"/>
  <c r="AE31" i="7"/>
  <c r="AG31" i="7"/>
  <c r="AB31" i="7"/>
  <c r="AB21" i="7"/>
  <c r="AE21" i="7"/>
  <c r="AG21" i="7"/>
  <c r="X24" i="1"/>
  <c r="Y24" i="1" s="1"/>
  <c r="W24" i="1"/>
  <c r="X51" i="1"/>
  <c r="Y51" i="1" s="1"/>
  <c r="W51" i="1"/>
  <c r="X114" i="1"/>
  <c r="Y114" i="1" s="1"/>
  <c r="W114" i="1"/>
  <c r="X29" i="1"/>
  <c r="Y29" i="1" s="1"/>
  <c r="W29" i="1"/>
  <c r="W117" i="1"/>
  <c r="X117" i="1"/>
  <c r="Y117" i="1" s="1"/>
  <c r="X116" i="1"/>
  <c r="Y116" i="1" s="1"/>
  <c r="W116" i="1"/>
  <c r="X83" i="1"/>
  <c r="Y83" i="1" s="1"/>
  <c r="W83" i="1"/>
  <c r="X35" i="1"/>
  <c r="Y35" i="1" s="1"/>
  <c r="W35" i="1"/>
  <c r="X107" i="1"/>
  <c r="Y107" i="1" s="1"/>
  <c r="W107" i="1"/>
  <c r="X49" i="1"/>
  <c r="Y49" i="1" s="1"/>
  <c r="W49" i="1"/>
  <c r="W46" i="1"/>
  <c r="X46" i="1"/>
  <c r="Y46" i="1" s="1"/>
  <c r="W39" i="1"/>
  <c r="X39" i="1"/>
  <c r="Y39" i="1" s="1"/>
  <c r="Y188" i="1"/>
  <c r="X78" i="1"/>
  <c r="Y78" i="1" s="1"/>
  <c r="W78" i="1"/>
  <c r="X100" i="1"/>
  <c r="Y100" i="1" s="1"/>
  <c r="W100" i="1"/>
  <c r="X106" i="1"/>
  <c r="Y106" i="1" s="1"/>
  <c r="W106" i="1"/>
  <c r="X99" i="1"/>
  <c r="Y99" i="1" s="1"/>
  <c r="W99" i="1"/>
  <c r="W16" i="1"/>
  <c r="X16" i="1"/>
  <c r="Y16" i="1" s="1"/>
  <c r="X64" i="1"/>
  <c r="Y64" i="1" s="1"/>
  <c r="W64" i="1"/>
  <c r="Y159" i="1"/>
  <c r="V219" i="1"/>
  <c r="V248" i="1"/>
  <c r="V232" i="1"/>
  <c r="V129" i="1"/>
  <c r="V233" i="1"/>
  <c r="V158" i="1"/>
  <c r="V150" i="1"/>
  <c r="V227" i="1"/>
  <c r="V190" i="1"/>
  <c r="V236" i="1"/>
  <c r="V160" i="1"/>
  <c r="V133" i="1"/>
  <c r="V199" i="1"/>
  <c r="V126" i="1"/>
  <c r="V220" i="1"/>
  <c r="V204" i="1"/>
  <c r="V171" i="1"/>
  <c r="V241" i="1"/>
  <c r="V137" i="1"/>
  <c r="V167" i="1"/>
  <c r="V135" i="1"/>
  <c r="V239" i="1"/>
  <c r="V218" i="1"/>
  <c r="X218" i="1" s="1"/>
  <c r="Y218" i="1" s="1"/>
  <c r="V155" i="1"/>
  <c r="V177" i="1"/>
  <c r="V142" i="1"/>
  <c r="V139" i="1"/>
  <c r="V141" i="1"/>
  <c r="V145" i="1"/>
  <c r="V154" i="1"/>
  <c r="V176" i="1"/>
  <c r="V169" i="1"/>
  <c r="V209" i="1"/>
  <c r="V175" i="1"/>
  <c r="V162" i="1"/>
  <c r="V206" i="1"/>
  <c r="V178" i="1"/>
  <c r="V149" i="1"/>
  <c r="V172" i="1"/>
  <c r="V211" i="1"/>
  <c r="V229" i="1"/>
  <c r="V213" i="1"/>
  <c r="V182" i="1"/>
  <c r="V153" i="1"/>
  <c r="V196" i="1"/>
  <c r="V184" i="1"/>
  <c r="V222" i="1"/>
  <c r="V143" i="1"/>
  <c r="V202" i="1"/>
  <c r="V128" i="1"/>
  <c r="V247" i="1"/>
  <c r="V173" i="1"/>
  <c r="V174" i="1"/>
  <c r="V131" i="1"/>
  <c r="V136" i="1"/>
  <c r="V245" i="1"/>
  <c r="V181" i="1"/>
  <c r="V224" i="1"/>
  <c r="V215" i="1"/>
  <c r="V191" i="1"/>
  <c r="V180" i="1"/>
  <c r="V138" i="1"/>
  <c r="V183" i="1"/>
  <c r="V205" i="1"/>
  <c r="V192" i="1"/>
  <c r="V189" i="1"/>
  <c r="V186" i="1"/>
  <c r="V228" i="1"/>
  <c r="V146" i="1"/>
  <c r="V226" i="1"/>
  <c r="V140" i="1"/>
  <c r="V198" i="1"/>
  <c r="V238" i="1"/>
  <c r="V161" i="1"/>
  <c r="V201" i="1"/>
  <c r="V200" i="1"/>
  <c r="V237" i="1"/>
  <c r="V208" i="1"/>
  <c r="V130" i="1"/>
  <c r="V225" i="1"/>
  <c r="V214" i="1"/>
  <c r="V221" i="1"/>
  <c r="V246" i="1"/>
  <c r="V151" i="1"/>
  <c r="V223" i="1"/>
  <c r="V164" i="1"/>
  <c r="V242" i="1"/>
  <c r="V197" i="1"/>
  <c r="V132" i="1"/>
  <c r="V168" i="1"/>
  <c r="V148" i="1"/>
  <c r="V94" i="1"/>
  <c r="X94" i="1" s="1"/>
  <c r="Y94" i="1" s="1"/>
  <c r="V212" i="1"/>
  <c r="V234" i="1"/>
  <c r="V163" i="1"/>
  <c r="V134" i="1"/>
  <c r="V195" i="1"/>
  <c r="V166" i="1"/>
  <c r="V235" i="1"/>
  <c r="V170" i="1"/>
  <c r="V244" i="1"/>
  <c r="V185" i="1"/>
  <c r="V217" i="1"/>
  <c r="V179" i="1"/>
  <c r="V230" i="1"/>
  <c r="V240" i="1"/>
  <c r="V243" i="1"/>
  <c r="V193" i="1"/>
  <c r="V127" i="1"/>
  <c r="V165" i="1"/>
  <c r="V231" i="1"/>
  <c r="V194" i="1"/>
  <c r="V152" i="1"/>
  <c r="V203" i="1"/>
  <c r="V147" i="1"/>
  <c r="V157" i="1"/>
  <c r="V216" i="1"/>
  <c r="V210" i="1"/>
  <c r="V144" i="1"/>
  <c r="V26" i="1"/>
  <c r="V54" i="1"/>
  <c r="V45" i="1"/>
  <c r="V60" i="1"/>
  <c r="V8" i="1"/>
  <c r="V25" i="1"/>
  <c r="V76" i="1"/>
  <c r="V55" i="1"/>
  <c r="V121" i="1"/>
  <c r="V96" i="1"/>
  <c r="V104" i="1"/>
  <c r="V124" i="1"/>
  <c r="V103" i="1"/>
  <c r="V13" i="1"/>
  <c r="V61" i="1"/>
  <c r="V101" i="1"/>
  <c r="V62" i="1"/>
  <c r="V36" i="1"/>
  <c r="V84" i="1"/>
  <c r="V44" i="1"/>
  <c r="V92" i="1"/>
  <c r="V47" i="1"/>
  <c r="V48" i="1"/>
  <c r="V111" i="1"/>
  <c r="V122" i="1"/>
  <c r="V20" i="1"/>
  <c r="V125" i="1"/>
  <c r="X125" i="1" s="1"/>
  <c r="Y125" i="1" s="1"/>
  <c r="V73" i="1"/>
  <c r="V75" i="1"/>
  <c r="V37" i="1"/>
  <c r="V113" i="1"/>
  <c r="V91" i="1"/>
  <c r="V69" i="1"/>
  <c r="V95" i="1"/>
  <c r="V119" i="1"/>
  <c r="V110" i="1"/>
  <c r="V97" i="1"/>
  <c r="V53" i="1"/>
  <c r="V118" i="1"/>
  <c r="V41" i="1"/>
  <c r="V115" i="1"/>
  <c r="V112" i="1"/>
  <c r="V123" i="1"/>
  <c r="V30" i="1"/>
  <c r="V31" i="1"/>
  <c r="V57" i="1"/>
  <c r="V82" i="1"/>
  <c r="V9" i="1"/>
  <c r="V2" i="1"/>
  <c r="V81" i="1"/>
  <c r="V108" i="1"/>
  <c r="V86" i="1"/>
  <c r="V52" i="1"/>
  <c r="V63" i="1"/>
  <c r="X63" i="1" s="1"/>
  <c r="Y63" i="1" s="1"/>
  <c r="V90" i="1"/>
  <c r="V28" i="1"/>
  <c r="V89" i="1"/>
  <c r="V11" i="1"/>
  <c r="V34" i="1"/>
  <c r="V67" i="1"/>
  <c r="V7" i="1"/>
  <c r="V109" i="1"/>
  <c r="V79" i="1"/>
  <c r="V17" i="1"/>
  <c r="V105" i="1"/>
  <c r="V43" i="1"/>
  <c r="V19" i="1"/>
  <c r="V42" i="1"/>
  <c r="V71" i="1"/>
  <c r="V5" i="1"/>
  <c r="V68" i="1"/>
  <c r="V6" i="1"/>
  <c r="V77" i="1"/>
  <c r="V15" i="1"/>
  <c r="V87" i="1"/>
  <c r="V72" i="1"/>
  <c r="V10" i="1"/>
  <c r="V50" i="1"/>
  <c r="V207" i="1"/>
  <c r="V21" i="1"/>
  <c r="V14" i="1"/>
  <c r="V85" i="1"/>
  <c r="V23" i="1"/>
  <c r="V187" i="1"/>
  <c r="X187" i="1" s="1"/>
  <c r="Y187" i="1" s="1"/>
  <c r="V80" i="1"/>
  <c r="V18" i="1"/>
  <c r="V59" i="1"/>
  <c r="V58" i="1"/>
  <c r="V56" i="1"/>
  <c r="V22" i="1"/>
  <c r="V93" i="1"/>
  <c r="V70" i="1"/>
  <c r="V102" i="1"/>
  <c r="V40" i="1"/>
  <c r="V88" i="1"/>
  <c r="V66" i="1"/>
  <c r="V4" i="1"/>
  <c r="V120" i="1"/>
  <c r="V3" i="1"/>
  <c r="V98" i="1"/>
  <c r="V38" i="1"/>
  <c r="V33" i="1"/>
  <c r="V74" i="1"/>
  <c r="V12" i="1"/>
  <c r="V65" i="1"/>
  <c r="V27" i="1"/>
  <c r="X93" i="1" l="1"/>
  <c r="Y93" i="1" s="1"/>
  <c r="W93" i="1"/>
  <c r="X34" i="1"/>
  <c r="Y34" i="1" s="1"/>
  <c r="W34" i="1"/>
  <c r="W119" i="1"/>
  <c r="X119" i="1"/>
  <c r="Y119" i="1" s="1"/>
  <c r="W45" i="1"/>
  <c r="X45" i="1"/>
  <c r="Y45" i="1" s="1"/>
  <c r="X203" i="1"/>
  <c r="Y203" i="1" s="1"/>
  <c r="W203" i="1"/>
  <c r="X166" i="1"/>
  <c r="Y166" i="1" s="1"/>
  <c r="W166" i="1"/>
  <c r="W221" i="1"/>
  <c r="X221" i="1"/>
  <c r="Y221" i="1" s="1"/>
  <c r="X189" i="1"/>
  <c r="Y189" i="1" s="1"/>
  <c r="W189" i="1"/>
  <c r="X224" i="1"/>
  <c r="Y224" i="1" s="1"/>
  <c r="W224" i="1"/>
  <c r="X213" i="1"/>
  <c r="Y213" i="1" s="1"/>
  <c r="W213" i="1"/>
  <c r="X142" i="1"/>
  <c r="Y142" i="1" s="1"/>
  <c r="W142" i="1"/>
  <c r="X241" i="1"/>
  <c r="Y241" i="1" s="1"/>
  <c r="W241" i="1"/>
  <c r="X248" i="1"/>
  <c r="Y248" i="1" s="1"/>
  <c r="W248" i="1"/>
  <c r="W120" i="1"/>
  <c r="X120" i="1"/>
  <c r="Y120" i="1" s="1"/>
  <c r="X22" i="1"/>
  <c r="Y22" i="1" s="1"/>
  <c r="W22" i="1"/>
  <c r="X15" i="1"/>
  <c r="Y15" i="1" s="1"/>
  <c r="W15" i="1"/>
  <c r="X43" i="1"/>
  <c r="Y43" i="1" s="1"/>
  <c r="W43" i="1"/>
  <c r="X11" i="1"/>
  <c r="Y11" i="1" s="1"/>
  <c r="W11" i="1"/>
  <c r="X81" i="1"/>
  <c r="Y81" i="1" s="1"/>
  <c r="W81" i="1"/>
  <c r="W112" i="1"/>
  <c r="X112" i="1"/>
  <c r="Y112" i="1" s="1"/>
  <c r="X95" i="1"/>
  <c r="Y95" i="1" s="1"/>
  <c r="W95" i="1"/>
  <c r="X20" i="1"/>
  <c r="Y20" i="1" s="1"/>
  <c r="W20" i="1"/>
  <c r="X36" i="1"/>
  <c r="Y36" i="1" s="1"/>
  <c r="W36" i="1"/>
  <c r="W96" i="1"/>
  <c r="X96" i="1"/>
  <c r="Y96" i="1" s="1"/>
  <c r="X54" i="1"/>
  <c r="Y54" i="1" s="1"/>
  <c r="W54" i="1"/>
  <c r="W152" i="1"/>
  <c r="X152" i="1"/>
  <c r="Y152" i="1" s="1"/>
  <c r="W230" i="1"/>
  <c r="X230" i="1"/>
  <c r="Y230" i="1" s="1"/>
  <c r="X195" i="1"/>
  <c r="Y195" i="1" s="1"/>
  <c r="W195" i="1"/>
  <c r="X132" i="1"/>
  <c r="Y132" i="1" s="1"/>
  <c r="W132" i="1"/>
  <c r="X214" i="1"/>
  <c r="Y214" i="1" s="1"/>
  <c r="W214" i="1"/>
  <c r="W238" i="1"/>
  <c r="X238" i="1"/>
  <c r="Y238" i="1" s="1"/>
  <c r="W192" i="1"/>
  <c r="X192" i="1"/>
  <c r="Y192" i="1" s="1"/>
  <c r="W181" i="1"/>
  <c r="X181" i="1"/>
  <c r="Y181" i="1" s="1"/>
  <c r="X202" i="1"/>
  <c r="Y202" i="1" s="1"/>
  <c r="W202" i="1"/>
  <c r="W229" i="1"/>
  <c r="X229" i="1"/>
  <c r="Y229" i="1" s="1"/>
  <c r="W209" i="1"/>
  <c r="X209" i="1"/>
  <c r="Y209" i="1" s="1"/>
  <c r="X177" i="1"/>
  <c r="Y177" i="1" s="1"/>
  <c r="W177" i="1"/>
  <c r="W171" i="1"/>
  <c r="X171" i="1"/>
  <c r="Y171" i="1" s="1"/>
  <c r="X190" i="1"/>
  <c r="Y190" i="1" s="1"/>
  <c r="W190" i="1"/>
  <c r="W219" i="1"/>
  <c r="X219" i="1"/>
  <c r="Y219" i="1" s="1"/>
  <c r="X240" i="1"/>
  <c r="Y240" i="1" s="1"/>
  <c r="W240" i="1"/>
  <c r="X168" i="1"/>
  <c r="Y168" i="1" s="1"/>
  <c r="W168" i="1"/>
  <c r="X161" i="1"/>
  <c r="Y161" i="1" s="1"/>
  <c r="W161" i="1"/>
  <c r="W128" i="1"/>
  <c r="X128" i="1"/>
  <c r="Y128" i="1" s="1"/>
  <c r="X175" i="1"/>
  <c r="Y175" i="1" s="1"/>
  <c r="W175" i="1"/>
  <c r="X236" i="1"/>
  <c r="Y236" i="1" s="1"/>
  <c r="W236" i="1"/>
  <c r="W27" i="1"/>
  <c r="X27" i="1"/>
  <c r="Y27" i="1" s="1"/>
  <c r="X85" i="1"/>
  <c r="Y85" i="1" s="1"/>
  <c r="W85" i="1"/>
  <c r="X65" i="1"/>
  <c r="Y65" i="1" s="1"/>
  <c r="W65" i="1"/>
  <c r="X4" i="1"/>
  <c r="Y4" i="1" s="1"/>
  <c r="W4" i="1"/>
  <c r="X56" i="1"/>
  <c r="Y56" i="1" s="1"/>
  <c r="W56" i="1"/>
  <c r="X14" i="1"/>
  <c r="Y14" i="1" s="1"/>
  <c r="W14" i="1"/>
  <c r="X77" i="1"/>
  <c r="Y77" i="1" s="1"/>
  <c r="W77" i="1"/>
  <c r="W105" i="1"/>
  <c r="X105" i="1"/>
  <c r="Y105" i="1" s="1"/>
  <c r="X89" i="1"/>
  <c r="Y89" i="1" s="1"/>
  <c r="W89" i="1"/>
  <c r="X2" i="1"/>
  <c r="Y2" i="1" s="1"/>
  <c r="W2" i="1"/>
  <c r="X115" i="1"/>
  <c r="Y115" i="1" s="1"/>
  <c r="W115" i="1"/>
  <c r="X69" i="1"/>
  <c r="Y69" i="1" s="1"/>
  <c r="W69" i="1"/>
  <c r="X122" i="1"/>
  <c r="Y122" i="1" s="1"/>
  <c r="W122" i="1"/>
  <c r="X62" i="1"/>
  <c r="Y62" i="1" s="1"/>
  <c r="W62" i="1"/>
  <c r="W121" i="1"/>
  <c r="X121" i="1"/>
  <c r="Y121" i="1" s="1"/>
  <c r="W26" i="1"/>
  <c r="X26" i="1"/>
  <c r="Y26" i="1" s="1"/>
  <c r="X194" i="1"/>
  <c r="Y194" i="1" s="1"/>
  <c r="W194" i="1"/>
  <c r="X179" i="1"/>
  <c r="Y179" i="1" s="1"/>
  <c r="W179" i="1"/>
  <c r="X134" i="1"/>
  <c r="Y134" i="1" s="1"/>
  <c r="W134" i="1"/>
  <c r="X197" i="1"/>
  <c r="Y197" i="1" s="1"/>
  <c r="W197" i="1"/>
  <c r="X225" i="1"/>
  <c r="Y225" i="1" s="1"/>
  <c r="W225" i="1"/>
  <c r="X198" i="1"/>
  <c r="Y198" i="1" s="1"/>
  <c r="W198" i="1"/>
  <c r="X205" i="1"/>
  <c r="Y205" i="1" s="1"/>
  <c r="W205" i="1"/>
  <c r="W245" i="1"/>
  <c r="X245" i="1"/>
  <c r="Y245" i="1" s="1"/>
  <c r="X143" i="1"/>
  <c r="Y143" i="1" s="1"/>
  <c r="W143" i="1"/>
  <c r="X211" i="1"/>
  <c r="Y211" i="1" s="1"/>
  <c r="W211" i="1"/>
  <c r="X169" i="1"/>
  <c r="Y169" i="1" s="1"/>
  <c r="W169" i="1"/>
  <c r="X155" i="1"/>
  <c r="Y155" i="1" s="1"/>
  <c r="W155" i="1"/>
  <c r="X204" i="1"/>
  <c r="Y204" i="1" s="1"/>
  <c r="W204" i="1"/>
  <c r="W227" i="1"/>
  <c r="X227" i="1"/>
  <c r="Y227" i="1" s="1"/>
  <c r="X23" i="1"/>
  <c r="Y23" i="1" s="1"/>
  <c r="W23" i="1"/>
  <c r="X123" i="1"/>
  <c r="Y123" i="1" s="1"/>
  <c r="W123" i="1"/>
  <c r="X12" i="1"/>
  <c r="Y12" i="1" s="1"/>
  <c r="W12" i="1"/>
  <c r="X6" i="1"/>
  <c r="Y6" i="1" s="1"/>
  <c r="W6" i="1"/>
  <c r="W9" i="1"/>
  <c r="X9" i="1"/>
  <c r="Y9" i="1" s="1"/>
  <c r="W101" i="1"/>
  <c r="X101" i="1"/>
  <c r="Y101" i="1" s="1"/>
  <c r="W231" i="1"/>
  <c r="X231" i="1"/>
  <c r="Y231" i="1" s="1"/>
  <c r="X242" i="1"/>
  <c r="Y242" i="1" s="1"/>
  <c r="W242" i="1"/>
  <c r="X183" i="1"/>
  <c r="Y183" i="1" s="1"/>
  <c r="W183" i="1"/>
  <c r="W136" i="1"/>
  <c r="X136" i="1"/>
  <c r="Y136" i="1" s="1"/>
  <c r="X172" i="1"/>
  <c r="Y172" i="1" s="1"/>
  <c r="W172" i="1"/>
  <c r="X176" i="1"/>
  <c r="Y176" i="1" s="1"/>
  <c r="W176" i="1"/>
  <c r="X220" i="1"/>
  <c r="Y220" i="1" s="1"/>
  <c r="W220" i="1"/>
  <c r="W74" i="1"/>
  <c r="X74" i="1"/>
  <c r="Y74" i="1" s="1"/>
  <c r="X88" i="1"/>
  <c r="Y88" i="1" s="1"/>
  <c r="W88" i="1"/>
  <c r="X59" i="1"/>
  <c r="Y59" i="1" s="1"/>
  <c r="W59" i="1"/>
  <c r="X207" i="1"/>
  <c r="Y207" i="1" s="1"/>
  <c r="W207" i="1"/>
  <c r="W68" i="1"/>
  <c r="X68" i="1"/>
  <c r="Y68" i="1" s="1"/>
  <c r="X79" i="1"/>
  <c r="Y79" i="1" s="1"/>
  <c r="W79" i="1"/>
  <c r="W90" i="1"/>
  <c r="X90" i="1"/>
  <c r="Y90" i="1" s="1"/>
  <c r="W82" i="1"/>
  <c r="X82" i="1"/>
  <c r="Y82" i="1" s="1"/>
  <c r="X118" i="1"/>
  <c r="Y118" i="1" s="1"/>
  <c r="W118" i="1"/>
  <c r="X113" i="1"/>
  <c r="Y113" i="1" s="1"/>
  <c r="W113" i="1"/>
  <c r="X48" i="1"/>
  <c r="Y48" i="1" s="1"/>
  <c r="W48" i="1"/>
  <c r="W61" i="1"/>
  <c r="X61" i="1"/>
  <c r="Y61" i="1" s="1"/>
  <c r="W76" i="1"/>
  <c r="X76" i="1"/>
  <c r="Y76" i="1" s="1"/>
  <c r="W210" i="1"/>
  <c r="X210" i="1"/>
  <c r="Y210" i="1" s="1"/>
  <c r="W165" i="1"/>
  <c r="X165" i="1"/>
  <c r="Y165" i="1" s="1"/>
  <c r="X185" i="1"/>
  <c r="Y185" i="1" s="1"/>
  <c r="W185" i="1"/>
  <c r="X234" i="1"/>
  <c r="Y234" i="1" s="1"/>
  <c r="W234" i="1"/>
  <c r="X164" i="1"/>
  <c r="Y164" i="1" s="1"/>
  <c r="W164" i="1"/>
  <c r="W208" i="1"/>
  <c r="X208" i="1"/>
  <c r="Y208" i="1" s="1"/>
  <c r="X226" i="1"/>
  <c r="Y226" i="1" s="1"/>
  <c r="W226" i="1"/>
  <c r="X138" i="1"/>
  <c r="Y138" i="1" s="1"/>
  <c r="W138" i="1"/>
  <c r="X131" i="1"/>
  <c r="Y131" i="1" s="1"/>
  <c r="W131" i="1"/>
  <c r="X184" i="1"/>
  <c r="Y184" i="1" s="1"/>
  <c r="W184" i="1"/>
  <c r="X149" i="1"/>
  <c r="Y149" i="1" s="1"/>
  <c r="W149" i="1"/>
  <c r="X154" i="1"/>
  <c r="Y154" i="1" s="1"/>
  <c r="W154" i="1"/>
  <c r="X239" i="1"/>
  <c r="Y239" i="1" s="1"/>
  <c r="W239" i="1"/>
  <c r="X126" i="1"/>
  <c r="Y126" i="1" s="1"/>
  <c r="W126" i="1"/>
  <c r="X158" i="1"/>
  <c r="Y158" i="1" s="1"/>
  <c r="W158" i="1"/>
  <c r="X87" i="1"/>
  <c r="Y87" i="1" s="1"/>
  <c r="W87" i="1"/>
  <c r="X84" i="1"/>
  <c r="Y84" i="1" s="1"/>
  <c r="W84" i="1"/>
  <c r="W66" i="1"/>
  <c r="X66" i="1"/>
  <c r="Y66" i="1" s="1"/>
  <c r="X21" i="1"/>
  <c r="Y21" i="1" s="1"/>
  <c r="W21" i="1"/>
  <c r="X28" i="1"/>
  <c r="Y28" i="1" s="1"/>
  <c r="W28" i="1"/>
  <c r="W91" i="1"/>
  <c r="X91" i="1"/>
  <c r="Y91" i="1" s="1"/>
  <c r="W144" i="1"/>
  <c r="X144" i="1"/>
  <c r="Y144" i="1" s="1"/>
  <c r="X163" i="1"/>
  <c r="Y163" i="1" s="1"/>
  <c r="W163" i="1"/>
  <c r="X140" i="1"/>
  <c r="Y140" i="1" s="1"/>
  <c r="W140" i="1"/>
  <c r="X150" i="1"/>
  <c r="Y150" i="1" s="1"/>
  <c r="W150" i="1"/>
  <c r="X33" i="1"/>
  <c r="Y33" i="1" s="1"/>
  <c r="W33" i="1"/>
  <c r="X40" i="1"/>
  <c r="Y40" i="1" s="1"/>
  <c r="W40" i="1"/>
  <c r="W18" i="1"/>
  <c r="X18" i="1"/>
  <c r="Y18" i="1" s="1"/>
  <c r="X50" i="1"/>
  <c r="Y50" i="1" s="1"/>
  <c r="W50" i="1"/>
  <c r="X5" i="1"/>
  <c r="Y5" i="1" s="1"/>
  <c r="W5" i="1"/>
  <c r="W109" i="1"/>
  <c r="X109" i="1"/>
  <c r="Y109" i="1" s="1"/>
  <c r="X57" i="1"/>
  <c r="Y57" i="1" s="1"/>
  <c r="W57" i="1"/>
  <c r="X53" i="1"/>
  <c r="Y53" i="1" s="1"/>
  <c r="W53" i="1"/>
  <c r="X37" i="1"/>
  <c r="Y37" i="1" s="1"/>
  <c r="W37" i="1"/>
  <c r="W47" i="1"/>
  <c r="X47" i="1"/>
  <c r="Y47" i="1" s="1"/>
  <c r="X13" i="1"/>
  <c r="Y13" i="1" s="1"/>
  <c r="W13" i="1"/>
  <c r="W25" i="1"/>
  <c r="X25" i="1"/>
  <c r="Y25" i="1" s="1"/>
  <c r="W216" i="1"/>
  <c r="X216" i="1"/>
  <c r="Y216" i="1" s="1"/>
  <c r="W127" i="1"/>
  <c r="X127" i="1"/>
  <c r="Y127" i="1" s="1"/>
  <c r="X244" i="1"/>
  <c r="Y244" i="1" s="1"/>
  <c r="W244" i="1"/>
  <c r="X212" i="1"/>
  <c r="Y212" i="1" s="1"/>
  <c r="W212" i="1"/>
  <c r="X223" i="1"/>
  <c r="Y223" i="1" s="1"/>
  <c r="W223" i="1"/>
  <c r="W237" i="1"/>
  <c r="X237" i="1"/>
  <c r="Y237" i="1" s="1"/>
  <c r="X146" i="1"/>
  <c r="Y146" i="1" s="1"/>
  <c r="W146" i="1"/>
  <c r="W180" i="1"/>
  <c r="X180" i="1"/>
  <c r="Y180" i="1" s="1"/>
  <c r="X174" i="1"/>
  <c r="Y174" i="1" s="1"/>
  <c r="W174" i="1"/>
  <c r="X196" i="1"/>
  <c r="Y196" i="1" s="1"/>
  <c r="W196" i="1"/>
  <c r="X178" i="1"/>
  <c r="Y178" i="1" s="1"/>
  <c r="W178" i="1"/>
  <c r="X145" i="1"/>
  <c r="Y145" i="1" s="1"/>
  <c r="W145" i="1"/>
  <c r="W135" i="1"/>
  <c r="X135" i="1"/>
  <c r="Y135" i="1" s="1"/>
  <c r="X199" i="1"/>
  <c r="Y199" i="1" s="1"/>
  <c r="W199" i="1"/>
  <c r="X233" i="1"/>
  <c r="Y233" i="1" s="1"/>
  <c r="W233" i="1"/>
  <c r="X19" i="1"/>
  <c r="Y19" i="1" s="1"/>
  <c r="W19" i="1"/>
  <c r="W104" i="1"/>
  <c r="X104" i="1"/>
  <c r="Y104" i="1" s="1"/>
  <c r="X58" i="1"/>
  <c r="Y58" i="1" s="1"/>
  <c r="W58" i="1"/>
  <c r="W17" i="1"/>
  <c r="X17" i="1"/>
  <c r="Y17" i="1" s="1"/>
  <c r="X41" i="1"/>
  <c r="Y41" i="1" s="1"/>
  <c r="W41" i="1"/>
  <c r="W55" i="1"/>
  <c r="X55" i="1"/>
  <c r="Y55" i="1" s="1"/>
  <c r="X217" i="1"/>
  <c r="Y217" i="1" s="1"/>
  <c r="W217" i="1"/>
  <c r="X130" i="1"/>
  <c r="Y130" i="1" s="1"/>
  <c r="W130" i="1"/>
  <c r="W222" i="1"/>
  <c r="X222" i="1"/>
  <c r="Y222" i="1" s="1"/>
  <c r="W38" i="1"/>
  <c r="X38" i="1"/>
  <c r="Y38" i="1" s="1"/>
  <c r="X102" i="1"/>
  <c r="Y102" i="1" s="1"/>
  <c r="W102" i="1"/>
  <c r="X80" i="1"/>
  <c r="Y80" i="1" s="1"/>
  <c r="W80" i="1"/>
  <c r="W10" i="1"/>
  <c r="X10" i="1"/>
  <c r="Y10" i="1" s="1"/>
  <c r="X71" i="1"/>
  <c r="Y71" i="1" s="1"/>
  <c r="W71" i="1"/>
  <c r="X7" i="1"/>
  <c r="Y7" i="1" s="1"/>
  <c r="W7" i="1"/>
  <c r="X52" i="1"/>
  <c r="Y52" i="1" s="1"/>
  <c r="W52" i="1"/>
  <c r="X31" i="1"/>
  <c r="Y31" i="1" s="1"/>
  <c r="W31" i="1"/>
  <c r="W97" i="1"/>
  <c r="X97" i="1"/>
  <c r="Y97" i="1" s="1"/>
  <c r="X75" i="1"/>
  <c r="Y75" i="1" s="1"/>
  <c r="W75" i="1"/>
  <c r="W92" i="1"/>
  <c r="X92" i="1"/>
  <c r="Y92" i="1" s="1"/>
  <c r="W103" i="1"/>
  <c r="X103" i="1"/>
  <c r="Y103" i="1" s="1"/>
  <c r="X8" i="1"/>
  <c r="Y8" i="1" s="1"/>
  <c r="W8" i="1"/>
  <c r="W157" i="1"/>
  <c r="X157" i="1"/>
  <c r="Y157" i="1" s="1"/>
  <c r="W193" i="1"/>
  <c r="X193" i="1"/>
  <c r="Y193" i="1" s="1"/>
  <c r="X170" i="1"/>
  <c r="Y170" i="1" s="1"/>
  <c r="W170" i="1"/>
  <c r="W151" i="1"/>
  <c r="X151" i="1"/>
  <c r="Y151" i="1" s="1"/>
  <c r="W200" i="1"/>
  <c r="X200" i="1"/>
  <c r="Y200" i="1" s="1"/>
  <c r="X228" i="1"/>
  <c r="Y228" i="1" s="1"/>
  <c r="W228" i="1"/>
  <c r="X191" i="1"/>
  <c r="Y191" i="1" s="1"/>
  <c r="W191" i="1"/>
  <c r="X173" i="1"/>
  <c r="Y173" i="1" s="1"/>
  <c r="W173" i="1"/>
  <c r="W153" i="1"/>
  <c r="X153" i="1"/>
  <c r="Y153" i="1" s="1"/>
  <c r="X206" i="1"/>
  <c r="Y206" i="1" s="1"/>
  <c r="W206" i="1"/>
  <c r="X141" i="1"/>
  <c r="Y141" i="1" s="1"/>
  <c r="W141" i="1"/>
  <c r="X167" i="1"/>
  <c r="Y167" i="1" s="1"/>
  <c r="W167" i="1"/>
  <c r="X133" i="1"/>
  <c r="Y133" i="1" s="1"/>
  <c r="W133" i="1"/>
  <c r="X129" i="1"/>
  <c r="Y129" i="1" s="1"/>
  <c r="W129" i="1"/>
  <c r="X3" i="1"/>
  <c r="Y3" i="1" s="1"/>
  <c r="W3" i="1"/>
  <c r="X108" i="1"/>
  <c r="Y108" i="1" s="1"/>
  <c r="W108" i="1"/>
  <c r="W111" i="1"/>
  <c r="X111" i="1"/>
  <c r="Y111" i="1" s="1"/>
  <c r="X98" i="1"/>
  <c r="Y98" i="1" s="1"/>
  <c r="W98" i="1"/>
  <c r="X70" i="1"/>
  <c r="Y70" i="1" s="1"/>
  <c r="W70" i="1"/>
  <c r="X72" i="1"/>
  <c r="Y72" i="1" s="1"/>
  <c r="W72" i="1"/>
  <c r="X42" i="1"/>
  <c r="Y42" i="1" s="1"/>
  <c r="W42" i="1"/>
  <c r="W67" i="1"/>
  <c r="X67" i="1"/>
  <c r="Y67" i="1" s="1"/>
  <c r="X86" i="1"/>
  <c r="Y86" i="1" s="1"/>
  <c r="W86" i="1"/>
  <c r="X30" i="1"/>
  <c r="Y30" i="1" s="1"/>
  <c r="W30" i="1"/>
  <c r="X110" i="1"/>
  <c r="Y110" i="1" s="1"/>
  <c r="W110" i="1"/>
  <c r="X73" i="1"/>
  <c r="Y73" i="1" s="1"/>
  <c r="W73" i="1"/>
  <c r="X44" i="1"/>
  <c r="Y44" i="1" s="1"/>
  <c r="W44" i="1"/>
  <c r="X124" i="1"/>
  <c r="Y124" i="1" s="1"/>
  <c r="W124" i="1"/>
  <c r="X60" i="1"/>
  <c r="Y60" i="1" s="1"/>
  <c r="W60" i="1"/>
  <c r="W147" i="1"/>
  <c r="X147" i="1"/>
  <c r="Y147" i="1" s="1"/>
  <c r="W243" i="1"/>
  <c r="X243" i="1"/>
  <c r="Y243" i="1" s="1"/>
  <c r="W235" i="1"/>
  <c r="X235" i="1"/>
  <c r="Y235" i="1" s="1"/>
  <c r="X148" i="1"/>
  <c r="Y148" i="1" s="1"/>
  <c r="W148" i="1"/>
  <c r="W246" i="1"/>
  <c r="X246" i="1"/>
  <c r="Y246" i="1" s="1"/>
  <c r="X201" i="1"/>
  <c r="Y201" i="1" s="1"/>
  <c r="W201" i="1"/>
  <c r="X186" i="1"/>
  <c r="Y186" i="1" s="1"/>
  <c r="W186" i="1"/>
  <c r="X215" i="1"/>
  <c r="Y215" i="1" s="1"/>
  <c r="W215" i="1"/>
  <c r="X247" i="1"/>
  <c r="Y247" i="1" s="1"/>
  <c r="W247" i="1"/>
  <c r="X182" i="1"/>
  <c r="Y182" i="1" s="1"/>
  <c r="W182" i="1"/>
  <c r="X162" i="1"/>
  <c r="Y162" i="1" s="1"/>
  <c r="W162" i="1"/>
  <c r="W139" i="1"/>
  <c r="X139" i="1"/>
  <c r="Y139" i="1" s="1"/>
  <c r="W137" i="1"/>
  <c r="X137" i="1"/>
  <c r="Y137" i="1" s="1"/>
  <c r="X160" i="1"/>
  <c r="Y160" i="1" s="1"/>
  <c r="W160" i="1"/>
  <c r="X232" i="1"/>
  <c r="Y232" i="1" s="1"/>
  <c r="W232" i="1"/>
</calcChain>
</file>

<file path=xl/sharedStrings.xml><?xml version="1.0" encoding="utf-8"?>
<sst xmlns="http://schemas.openxmlformats.org/spreadsheetml/2006/main" count="3175" uniqueCount="151">
  <si>
    <t>Time.point</t>
  </si>
  <si>
    <t>Tank</t>
  </si>
  <si>
    <t>CO2</t>
  </si>
  <si>
    <t>d13C</t>
  </si>
  <si>
    <t>at.perc.13C</t>
  </si>
  <si>
    <t>unburned</t>
  </si>
  <si>
    <t>CH4</t>
  </si>
  <si>
    <t>NA</t>
  </si>
  <si>
    <t>burned</t>
  </si>
  <si>
    <t>ambient air</t>
  </si>
  <si>
    <t>Tank.Temperature.Kelvin.on.sampling.day</t>
  </si>
  <si>
    <t>Tank.Temperature.on.sampling.day.Celcius</t>
  </si>
  <si>
    <t>Tank.mean.salinity.g/L.or.ppt</t>
  </si>
  <si>
    <t>pressure.on.sampling.day.atm</t>
  </si>
  <si>
    <t>pressure.on.sampling.day.millibars</t>
  </si>
  <si>
    <t>Note A and B are constants, T is temperature in Kelvin and S is salinity in parts per thousand.</t>
  </si>
  <si>
    <r>
      <t>ln B = A</t>
    </r>
    <r>
      <rPr>
        <vertAlign val="subscript"/>
        <sz val="11"/>
        <color theme="1"/>
        <rFont val="Calibri"/>
        <family val="2"/>
        <scheme val="minor"/>
      </rPr>
      <t>1</t>
    </r>
    <r>
      <rPr>
        <sz val="11"/>
        <color theme="1"/>
        <rFont val="Calibri"/>
        <family val="2"/>
        <scheme val="minor"/>
      </rPr>
      <t>+A</t>
    </r>
    <r>
      <rPr>
        <vertAlign val="subscript"/>
        <sz val="11"/>
        <color theme="1"/>
        <rFont val="Calibri"/>
        <family val="2"/>
        <scheme val="minor"/>
      </rPr>
      <t>2</t>
    </r>
    <r>
      <rPr>
        <sz val="11"/>
        <color theme="1"/>
        <rFont val="Calibri"/>
        <family val="2"/>
        <scheme val="minor"/>
      </rPr>
      <t>(100/T)+A</t>
    </r>
    <r>
      <rPr>
        <vertAlign val="subscript"/>
        <sz val="11"/>
        <color theme="1"/>
        <rFont val="Calibri"/>
        <family val="2"/>
        <scheme val="minor"/>
      </rPr>
      <t>3</t>
    </r>
    <r>
      <rPr>
        <sz val="11"/>
        <color theme="1"/>
        <rFont val="Calibri"/>
        <family val="2"/>
        <scheme val="minor"/>
      </rPr>
      <t>ln(T/100)+S[B</t>
    </r>
    <r>
      <rPr>
        <vertAlign val="subscript"/>
        <sz val="11"/>
        <color theme="1"/>
        <rFont val="Calibri"/>
        <family val="2"/>
        <scheme val="minor"/>
      </rPr>
      <t>1</t>
    </r>
    <r>
      <rPr>
        <sz val="11"/>
        <color theme="1"/>
        <rFont val="Calibri"/>
        <family val="2"/>
        <scheme val="minor"/>
      </rPr>
      <t>+B</t>
    </r>
    <r>
      <rPr>
        <vertAlign val="subscript"/>
        <sz val="11"/>
        <color theme="1"/>
        <rFont val="Calibri"/>
        <family val="2"/>
        <scheme val="minor"/>
      </rPr>
      <t>2</t>
    </r>
    <r>
      <rPr>
        <sz val="11"/>
        <color theme="1"/>
        <rFont val="Calibri"/>
        <family val="2"/>
        <scheme val="minor"/>
      </rPr>
      <t>(T/100)+B</t>
    </r>
    <r>
      <rPr>
        <vertAlign val="subscript"/>
        <sz val="11"/>
        <color theme="1"/>
        <rFont val="Calibri"/>
        <family val="2"/>
        <scheme val="minor"/>
      </rPr>
      <t>3</t>
    </r>
    <r>
      <rPr>
        <sz val="11"/>
        <color theme="1"/>
        <rFont val="Calibri"/>
        <family val="2"/>
        <scheme val="minor"/>
      </rPr>
      <t>(T/100)</t>
    </r>
    <r>
      <rPr>
        <vertAlign val="superscript"/>
        <sz val="11"/>
        <color theme="1"/>
        <rFont val="Calibri"/>
        <family val="2"/>
        <scheme val="minor"/>
      </rPr>
      <t>2</t>
    </r>
    <r>
      <rPr>
        <sz val="11"/>
        <color theme="1"/>
        <rFont val="Calibri"/>
        <family val="2"/>
        <scheme val="minor"/>
      </rPr>
      <t>]</t>
    </r>
  </si>
  <si>
    <t>To use this equation, temperature must be reported in K and pressure must be reported in atm at each sampling point</t>
  </si>
  <si>
    <t>To convert pressure measurements from millibar to atm, know that 1 standard atmosphere =  1013.249977 millibar</t>
  </si>
  <si>
    <t>Excess.GHG.headspace.ppm.sample.minus.ambient</t>
  </si>
  <si>
    <t>Excess.GHG.headspace.nmol.GHG/L.H2O</t>
  </si>
  <si>
    <t>Molar.volume.of.air.based.on.ideal.gas.law.in.Liters</t>
  </si>
  <si>
    <t>Molar.volume.of.air.based.on.ideal.gas.law.in.milliliters</t>
  </si>
  <si>
    <t>Bunsen.coefficient[milliliters.GHG.per.milliters.H2O]</t>
  </si>
  <si>
    <t>Eli's E column</t>
  </si>
  <si>
    <t>You should now have your air ppm values from UCD converted to air moles/L (i.e. molar units)</t>
  </si>
  <si>
    <r>
      <rPr>
        <b/>
        <sz val="11"/>
        <color theme="1"/>
        <rFont val="Calibri"/>
        <family val="2"/>
        <scheme val="minor"/>
      </rPr>
      <t>Step 2:</t>
    </r>
    <r>
      <rPr>
        <sz val="11"/>
        <color theme="1"/>
        <rFont val="Calibri"/>
        <family val="2"/>
        <scheme val="minor"/>
      </rPr>
      <t xml:space="preserve"> convert molar units in air to molar units in water: </t>
    </r>
  </si>
  <si>
    <t xml:space="preserve">The value of the A's and B's constants are reported in the Yamamoto et al and Weiss papers for CH4 and CO2 respectively. </t>
  </si>
  <si>
    <t>According to Table 2 of Yamamoto for CH4: A1 = -67.1962, A2 = 99.1624, A3 = 27.9015, B1 = -0.072909, B2 = 0.041674, and B3 = -0.0064603</t>
  </si>
  <si>
    <t>According to Table 1 of Weiss for CO2: A1 = -58.0931, A2 = 90.5069, A3 = 22.2940, B1 = 0.027766, B2 = -0.025888, and B3 = 0.0050578</t>
  </si>
  <si>
    <r>
      <rPr>
        <b/>
        <sz val="11"/>
        <color theme="1"/>
        <rFont val="Calibri"/>
        <family val="2"/>
        <scheme val="minor"/>
      </rPr>
      <t>Step 1:</t>
    </r>
    <r>
      <rPr>
        <sz val="11"/>
        <color theme="1"/>
        <rFont val="Calibri"/>
        <family val="2"/>
        <scheme val="minor"/>
      </rPr>
      <t xml:space="preserve"> convert ppm in air to molar units in air because you need to be in these units for the equations in Step 2</t>
    </r>
  </si>
  <si>
    <t>Note that 450 ppm CO2 = 450 mols CO2/1000000 mols air</t>
  </si>
  <si>
    <t xml:space="preserve">When converting from ppm to nmols/L you need to also take into account the 25 ml headspace + 25 ml water in the syringe (see column entitled 'Eli's column E') - not entirely following how Eli does her calculation, but my own interpretation of this method yielded the identical result as Eli. </t>
  </si>
  <si>
    <t xml:space="preserve">According to Yamamoto et al. 1976 and Weiss 1974, the Bunsen Solubility Coeifficents for methane and carbon dioxide respectively can be determined by temperature and salinity as follows: </t>
  </si>
  <si>
    <t>ppm.from.UCD.ambient.air</t>
  </si>
  <si>
    <t>ppm.from.UCD.headspace.of.sample</t>
  </si>
  <si>
    <t>GHGwater (nmol CO2/L H2O)</t>
  </si>
  <si>
    <t>KH.of.GHG (nmol CO2/L H2O)</t>
  </si>
  <si>
    <t>GHGaq-expected (nmol CO2/L H2O)</t>
  </si>
  <si>
    <t>GHGaq-measured (nmol CO2/L H2O)</t>
  </si>
  <si>
    <t>Next, generate Henry's Law Constant Kh, which is calculated by dividing the Bunsen Coefficient by the volume occupied by one mole corrected for our specific temperature and pressure (unclear where this equation is coming from)</t>
  </si>
  <si>
    <t xml:space="preserve">Now you are figuring out how much GHGs you shook from the dissolved water into the headspace. The assumption is that the air in the syring was the ambient air concentration. So this "Excess.GHG.headspace.ppm.sample.minus.ambient" column represents the [GHGs] that were shaken out of the water and into the headspace of the syringe. </t>
  </si>
  <si>
    <t xml:space="preserve">Realize that there are still going to be some GHGs in the dissolved water (not all was shaken into the headspace), so you also need to calculate what's presumably remaining in the water. </t>
  </si>
  <si>
    <t xml:space="preserve">Lastly, you assume that the shaking process evenly distributed GHGs between the headspace and the water of the syringe. So, here you calculate GHGaq-measured by multiplying your headspace concentration by the Kh. </t>
  </si>
  <si>
    <t xml:space="preserve">Now to calculate the final concentration, you sum the [GHGs] in the water column and the [GHGs] in the headspace to generate the "GHGwater" column. This adds your "Excess.GHG.headspace.ppm.sample.minus.ambient" columns plus GHGaq-measured. </t>
  </si>
  <si>
    <t>T0</t>
  </si>
  <si>
    <t>T1</t>
  </si>
  <si>
    <t>T2</t>
  </si>
  <si>
    <t>T3</t>
  </si>
  <si>
    <t>Bunsen.coefficient[ml.GHG.per.milliters.H2O]</t>
  </si>
  <si>
    <t>Bunsen.coefficient[mol.GHG.per.L.H2O]</t>
  </si>
  <si>
    <t>** note the units for CO2 and CH4 differ in Bunsen coefficent calculations, with CO2 requiring a unit converion</t>
  </si>
  <si>
    <t>GHGwater (nmol CH4/L H2O)</t>
  </si>
  <si>
    <t>GHGaq-measured (nmol CH4/L H2O)</t>
  </si>
  <si>
    <t>GHGaq-expected (nmol CH4/L H2O)</t>
  </si>
  <si>
    <t>KH.of.GHG (nmol CH4/L H2O)</t>
  </si>
  <si>
    <t>** note the methan ppm at T0 was oddly high (3.23 ppm), these values were discarded and the T1 values of 1.9 were used in its place</t>
  </si>
  <si>
    <t>GHGaq-expected is simply the ambient air multiplied by your calculated Kh, with the assumption being that water GHGs do not differ from ambient air.</t>
  </si>
  <si>
    <r>
      <rPr>
        <b/>
        <sz val="11"/>
        <color theme="1"/>
        <rFont val="Calibri"/>
        <family val="2"/>
        <scheme val="minor"/>
      </rPr>
      <t>Step 3</t>
    </r>
    <r>
      <rPr>
        <sz val="11"/>
        <color theme="1"/>
        <rFont val="Calibri"/>
        <family val="2"/>
        <scheme val="minor"/>
      </rPr>
      <t>: Henry's Constant and final GHG</t>
    </r>
  </si>
  <si>
    <t>ppm.sample.headspace</t>
  </si>
  <si>
    <t>ppm.ambient.headspace</t>
  </si>
  <si>
    <t>Date</t>
  </si>
  <si>
    <t>Treatment</t>
  </si>
  <si>
    <t>plant.mass..g</t>
  </si>
  <si>
    <t>Gas</t>
  </si>
  <si>
    <t>Sample.ID</t>
  </si>
  <si>
    <t>HS.mCO2.before</t>
  </si>
  <si>
    <t>HS.mCO2.after</t>
  </si>
  <si>
    <t>Temp.insitu</t>
  </si>
  <si>
    <t>Temp.equil</t>
  </si>
  <si>
    <t>Alkalinity.measured</t>
  </si>
  <si>
    <t>Volume.gas</t>
  </si>
  <si>
    <t>Volume.water</t>
  </si>
  <si>
    <t>Bar.pressure</t>
  </si>
  <si>
    <t>Constants</t>
  </si>
  <si>
    <t>Salinity</t>
  </si>
  <si>
    <t>mCO2 complete headspace (ppmv)</t>
  </si>
  <si>
    <t>pCO2 complete headspace (micro-atm)</t>
  </si>
  <si>
    <t>CO2 concentration complete headspace (micro-mol/L)</t>
  </si>
  <si>
    <t>pH</t>
  </si>
  <si>
    <t>mCO2 simple headspace (ppmv)</t>
  </si>
  <si>
    <t>pCO2 simple headspace (micro-atm)</t>
  </si>
  <si>
    <t>CO2 concentration simple headspace (micro-mol/L)</t>
  </si>
  <si>
    <t>% error</t>
  </si>
  <si>
    <t>** red = accounting for carbonate equilibrium</t>
  </si>
  <si>
    <t>*** in accounting for carb equil</t>
  </si>
  <si>
    <t>#         1. The ID of the sample (arbitrary test, e.g."Sample_1")</t>
  </si>
  <si>
    <t>#         2. mCO2 (ppmv) of the headspace "before" equilibration (e.g., zero for nitrogen)</t>
  </si>
  <si>
    <t>#         3. mCO2 (ppmv) of the headspace "after" equilibration (e.g., as measured by a GC)</t>
  </si>
  <si>
    <t>#         5. Water temperature after equilibration in degree celsius</t>
  </si>
  <si>
    <t>#         7. Volume of gas in the headspace vessel (mL)</t>
  </si>
  <si>
    <t>#         8. Volume of water in the headspace vessel (mL)</t>
  </si>
  <si>
    <t xml:space="preserve">#        10. Set of constants for carbonate equilibrium calculations (1=Freshwater, Millero 1979; 2=Estuarine, Millero 2010; 3=Marine, Dickson et al 2007) </t>
  </si>
  <si>
    <t>#        11. Salinity (PSU) # Set to zero if option in 10 is set to 1.</t>
  </si>
  <si>
    <t>OUTPUT: a data frame containing:</t>
  </si>
  <si>
    <t>#      1. Sample IDs</t>
  </si>
  <si>
    <t>#      2. mCO2 complete headspace (ppmv) # mCO2 calculated using the complete headspace method accounting for the carbonate equilibrium</t>
  </si>
  <si>
    <t>#      3. pCO2 complete headspace (micro-atm) # pCO2 calculated using the complete headspace method accounting for the carbonate equilibrium</t>
  </si>
  <si>
    <t>#      4. CO2 concentration complete headspace (micro-mol/L) # CO2 concentration calculated using the complete headspace method accounting for the carbonate equilibrium</t>
  </si>
  <si>
    <t>#      5. pH  # pH calculated for the sanple at in situ field conditions (using the complete headspace method)</t>
  </si>
  <si>
    <t>#      6. mCO2 simple headspace (ppmv)  # mCO2 calculated using the simple headspace method NOT accounting for the carbonate equilibrium</t>
  </si>
  <si>
    <t>#      7. pCO2 simple headspace (micro-atm)  # pCO2 calculated using the simple headspace method NOT accounting for the carbonate equilibrium</t>
  </si>
  <si>
    <t>#      8. CO2 concentration simole headspace (micro-mol/L) # CO2 concentration calculated using the simple headspace method NOT accounting for the carbonate equilibrium</t>
  </si>
  <si>
    <t>#      9. % error # error associated with using the simple headspace calculation</t>
  </si>
  <si>
    <t>#</t>
  </si>
  <si>
    <t>#         4. In situ (field) water temperature in degrees celsius       &lt;&lt;&lt; set this to the same temp as water at start since not measured directly post</t>
  </si>
  <si>
    <t>#         6. Alkalinity (micro eq/L) of the water sample        &lt;&lt;&lt;&lt; reservoirs are at ~100 ppm CaCO3 or 100 mg/L CaCO3. In each case, 50 mg/L = 1 mEq/L, so ~ 2 mEq/L, express in uEq/L = ~ 2000</t>
  </si>
  <si>
    <t>umol/L</t>
  </si>
  <si>
    <t>ug/L</t>
  </si>
  <si>
    <t>ppm CO2/L</t>
  </si>
  <si>
    <t>ppm CH4/L</t>
  </si>
  <si>
    <t>% diff simple</t>
  </si>
  <si>
    <t>% diff complete</t>
  </si>
  <si>
    <t>co2 solution.. mol.L</t>
  </si>
  <si>
    <t>co2 solution mass..mol</t>
  </si>
  <si>
    <t>CO2mass headspace_final..mol</t>
  </si>
  <si>
    <t>mols headspace.. mol PV/RT=n</t>
  </si>
  <si>
    <t>sample CO2 mass. Mol</t>
  </si>
  <si>
    <t>CO2.sample.conc.mol/L</t>
  </si>
  <si>
    <t>CO2.sample..ppm</t>
  </si>
  <si>
    <t>CO2.sample..uM/L</t>
  </si>
  <si>
    <t>&lt;&lt; simple, no TA accounting</t>
  </si>
  <si>
    <t>&gt;&gt; output</t>
  </si>
  <si>
    <t>air controls</t>
  </si>
  <si>
    <t>T0,T1, T2, T3</t>
  </si>
  <si>
    <t>Kh and Kh2_mol/l (salinity included)</t>
  </si>
  <si>
    <r>
      <t xml:space="preserve">#         9. Barometric pressure at field conditions in </t>
    </r>
    <r>
      <rPr>
        <b/>
        <sz val="11"/>
        <color theme="1"/>
        <rFont val="Calibri"/>
        <family val="2"/>
        <scheme val="minor"/>
      </rPr>
      <t>kPa</t>
    </r>
    <r>
      <rPr>
        <sz val="11"/>
        <color theme="1"/>
        <rFont val="Calibri"/>
        <family val="2"/>
        <scheme val="minor"/>
      </rPr>
      <t>. 101.325 kPa = 1 atm        &lt;&lt;&lt;&lt; 1 kPa = 10 mbar</t>
    </r>
  </si>
  <si>
    <t>31blank</t>
  </si>
  <si>
    <t>62blank</t>
  </si>
  <si>
    <t>93blank</t>
  </si>
  <si>
    <t>124blank</t>
  </si>
  <si>
    <t>metadata</t>
  </si>
  <si>
    <t>input</t>
  </si>
  <si>
    <t>output</t>
  </si>
  <si>
    <t>blanks of ambient air</t>
  </si>
  <si>
    <t>Use the ideal gas law in which v = nRT/P to determine approximate Liters of air at a given sampling day, R (universal gas constant) = 0.082057338</t>
  </si>
  <si>
    <t>Saturation %</t>
  </si>
  <si>
    <t>pressure.on.sampling.day.kPa</t>
  </si>
  <si>
    <t>Bunsen.coefficient[mol.GHG.per.kg.H2O]</t>
  </si>
  <si>
    <t>Kh and Kh2 L GHG/ L H2O</t>
  </si>
  <si>
    <t xml:space="preserve">moles CH4 = Bunsen/RT </t>
  </si>
  <si>
    <t>Kh and Kh2 as moles GHG/L H2O</t>
  </si>
  <si>
    <t>CH4 solution.. mol.L</t>
  </si>
  <si>
    <t>CH4 solution mass..mol</t>
  </si>
  <si>
    <t>CH4mass headspace_final..mol</t>
  </si>
  <si>
    <t>sample CH4 mass. Mol</t>
  </si>
  <si>
    <t>CH4.sample.conc.mol/L</t>
  </si>
  <si>
    <t>CH4.sample..ppm</t>
  </si>
  <si>
    <t>CH4.sample.uatm</t>
  </si>
  <si>
    <t>CH4.sample. NANO-M/L</t>
  </si>
  <si>
    <t>Excess.percent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</si>
</sst>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0.000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vertAlign val="subscript"/>
      <sz val="11"/>
      <color theme="1"/>
      <name val="Calibri"/>
      <family val="2"/>
      <scheme val="minor"/>
    </font>
    <font>
      <sz val="8"/>
      <name val="Calibri"/>
      <family val="2"/>
      <scheme val="minor"/>
    </font>
    <font>
      <sz val="11"/>
      <color rgb="FF000000"/>
      <name val="Calibri"/>
      <family val="2"/>
      <scheme val="minor"/>
    </font>
    <font>
      <sz val="11"/>
      <name val="Calibri"/>
      <family val="2"/>
      <scheme val="minor"/>
    </font>
    <font>
      <sz val="12"/>
      <color rgb="FF000000"/>
      <name val="Calibri"/>
      <family val="2"/>
      <scheme val="minor"/>
    </font>
    <font>
      <b/>
      <sz val="11"/>
      <color theme="4" tint="-0.249977111117893"/>
      <name val="Calibri"/>
      <family val="2"/>
      <scheme val="minor"/>
    </font>
    <font>
      <b/>
      <sz val="11"/>
      <color rgb="FF000000"/>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CE4D6"/>
        <bgColor rgb="FF000000"/>
      </patternFill>
    </fill>
    <fill>
      <patternFill patternType="solid">
        <fgColor rgb="FFBDD7EE"/>
        <bgColor rgb="FF000000"/>
      </patternFill>
    </fill>
    <fill>
      <patternFill patternType="solid">
        <fgColor rgb="FFFFF2CC"/>
        <bgColor rgb="FF000000"/>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4" fontId="0" fillId="0" borderId="0" xfId="0" applyNumberFormat="1"/>
    <xf numFmtId="0" fontId="16"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4" fillId="0" borderId="0" xfId="0" applyFont="1"/>
    <xf numFmtId="0" fontId="21" fillId="0" borderId="0" xfId="0" applyFont="1"/>
    <xf numFmtId="2" fontId="0" fillId="0" borderId="0" xfId="0" applyNumberFormat="1"/>
    <xf numFmtId="2" fontId="14" fillId="0" borderId="0" xfId="0" applyNumberFormat="1" applyFont="1"/>
    <xf numFmtId="0" fontId="21" fillId="36" borderId="0" xfId="0" applyFont="1" applyFill="1"/>
    <xf numFmtId="0" fontId="22" fillId="36" borderId="0" xfId="0" applyFont="1" applyFill="1"/>
    <xf numFmtId="0" fontId="0" fillId="37" borderId="0" xfId="0" applyFill="1"/>
    <xf numFmtId="164" fontId="0" fillId="0" borderId="0" xfId="0" applyNumberFormat="1"/>
    <xf numFmtId="165" fontId="0" fillId="38" borderId="0" xfId="0" applyNumberFormat="1" applyFill="1"/>
    <xf numFmtId="165" fontId="16" fillId="39" borderId="0" xfId="0" applyNumberFormat="1" applyFont="1" applyFill="1"/>
    <xf numFmtId="0" fontId="16" fillId="39" borderId="0" xfId="0" applyFont="1" applyFill="1"/>
    <xf numFmtId="164" fontId="16" fillId="39" borderId="0" xfId="0" applyNumberFormat="1" applyFont="1" applyFill="1"/>
    <xf numFmtId="165" fontId="0" fillId="0" borderId="0" xfId="0" applyNumberFormat="1"/>
    <xf numFmtId="0" fontId="23" fillId="38" borderId="0" xfId="0" applyFont="1" applyFill="1"/>
    <xf numFmtId="164" fontId="23" fillId="38" borderId="0" xfId="0" applyNumberFormat="1" applyFont="1" applyFill="1"/>
    <xf numFmtId="0" fontId="16" fillId="40" borderId="0" xfId="0" applyFont="1" applyFill="1"/>
    <xf numFmtId="0" fontId="0" fillId="40" borderId="0" xfId="0" applyFill="1"/>
    <xf numFmtId="0" fontId="16" fillId="38" borderId="0" xfId="0" applyFont="1" applyFill="1"/>
    <xf numFmtId="0" fontId="0" fillId="38" borderId="0" xfId="0" applyFill="1"/>
    <xf numFmtId="0" fontId="0" fillId="41" borderId="0" xfId="0" applyFill="1"/>
    <xf numFmtId="14" fontId="0" fillId="40" borderId="0" xfId="0" applyNumberFormat="1" applyFill="1"/>
    <xf numFmtId="11" fontId="0" fillId="40" borderId="0" xfId="0" applyNumberFormat="1" applyFill="1"/>
    <xf numFmtId="10" fontId="0" fillId="0" borderId="0" xfId="0" applyNumberFormat="1"/>
    <xf numFmtId="10" fontId="24" fillId="42" borderId="0" xfId="0" applyNumberFormat="1" applyFont="1" applyFill="1"/>
    <xf numFmtId="14" fontId="21" fillId="0" borderId="0" xfId="0" applyNumberFormat="1" applyFont="1"/>
    <xf numFmtId="164" fontId="21" fillId="0" borderId="0" xfId="0" applyNumberFormat="1" applyFont="1"/>
    <xf numFmtId="165" fontId="21" fillId="43" borderId="0" xfId="0" applyNumberFormat="1" applyFont="1" applyFill="1"/>
    <xf numFmtId="165" fontId="25" fillId="44" borderId="0" xfId="0" applyNumberFormat="1" applyFont="1" applyFill="1"/>
    <xf numFmtId="0" fontId="25" fillId="44" borderId="0" xfId="0" applyFont="1" applyFill="1"/>
    <xf numFmtId="166" fontId="25" fillId="44" borderId="0" xfId="0" applyNumberFormat="1" applyFont="1" applyFill="1"/>
    <xf numFmtId="164" fontId="25" fillId="44" borderId="0" xfId="0" applyNumberFormat="1" applyFont="1" applyFill="1"/>
    <xf numFmtId="0" fontId="21" fillId="45" borderId="0" xfId="0" applyFont="1" applyFill="1"/>
    <xf numFmtId="165" fontId="21" fillId="0" borderId="0" xfId="0" applyNumberFormat="1" applyFont="1"/>
    <xf numFmtId="166" fontId="21" fillId="0" borderId="0" xfId="0" applyNumberFormat="1" applyFont="1"/>
    <xf numFmtId="11" fontId="0" fillId="0" borderId="0" xfId="0" applyNumberFormat="1"/>
    <xf numFmtId="166" fontId="0" fillId="0" borderId="0" xfId="0" applyNumberFormat="1"/>
    <xf numFmtId="1" fontId="0" fillId="0" borderId="0" xfId="0" applyNumberFormat="1"/>
    <xf numFmtId="0" fontId="0" fillId="42" borderId="0" xfId="0" applyFill="1"/>
    <xf numFmtId="1"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49"/>
  <sheetViews>
    <sheetView zoomScale="69" zoomScaleNormal="112" workbookViewId="0">
      <selection activeCell="G1" sqref="G1"/>
    </sheetView>
  </sheetViews>
  <sheetFormatPr baseColWidth="10" defaultColWidth="8.83203125" defaultRowHeight="15" x14ac:dyDescent="0.2"/>
  <cols>
    <col min="1" max="1" width="10.83203125"/>
    <col min="2" max="2" width="11.5" bestFit="1" customWidth="1"/>
    <col min="3" max="3" width="9.5" bestFit="1" customWidth="1"/>
    <col min="4" max="4" width="11.83203125" bestFit="1" customWidth="1"/>
    <col min="5" max="5" width="21.83203125" bestFit="1" customWidth="1"/>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7" width="26.5" customWidth="1"/>
    <col min="18" max="18" width="19.6640625" bestFit="1" customWidth="1"/>
    <col min="19" max="19" width="35.5" bestFit="1" customWidth="1"/>
    <col min="20" max="20" width="35.5" customWidth="1"/>
    <col min="21" max="21" width="33.1640625" bestFit="1" customWidth="1"/>
    <col min="22" max="24" width="23.33203125" customWidth="1"/>
    <col min="25" max="25" width="23.33203125" style="2" customWidth="1"/>
    <col min="26" max="26" width="23.33203125" customWidth="1"/>
    <col min="27" max="27" width="25.33203125" bestFit="1" customWidth="1"/>
  </cols>
  <sheetData>
    <row r="1" spans="1:25" x14ac:dyDescent="0.2">
      <c r="A1" t="s">
        <v>0</v>
      </c>
      <c r="B1" s="1" t="s">
        <v>61</v>
      </c>
      <c r="C1" t="s">
        <v>62</v>
      </c>
      <c r="D1" t="s">
        <v>63</v>
      </c>
      <c r="E1" t="s">
        <v>12</v>
      </c>
      <c r="F1" t="s">
        <v>1</v>
      </c>
      <c r="G1" t="s">
        <v>64</v>
      </c>
      <c r="H1" t="s">
        <v>35</v>
      </c>
      <c r="I1" t="s">
        <v>34</v>
      </c>
      <c r="J1" t="s">
        <v>3</v>
      </c>
      <c r="K1" t="s">
        <v>4</v>
      </c>
      <c r="L1" t="s">
        <v>11</v>
      </c>
      <c r="M1" t="s">
        <v>10</v>
      </c>
      <c r="N1" t="s">
        <v>14</v>
      </c>
      <c r="O1" t="s">
        <v>13</v>
      </c>
      <c r="P1" t="s">
        <v>21</v>
      </c>
      <c r="Q1" t="s">
        <v>22</v>
      </c>
      <c r="R1" t="s">
        <v>19</v>
      </c>
      <c r="S1" t="s">
        <v>20</v>
      </c>
      <c r="T1" t="s">
        <v>24</v>
      </c>
      <c r="U1" t="s">
        <v>23</v>
      </c>
      <c r="V1" t="s">
        <v>37</v>
      </c>
      <c r="W1" t="s">
        <v>38</v>
      </c>
      <c r="X1" t="s">
        <v>39</v>
      </c>
      <c r="Y1" s="2" t="s">
        <v>36</v>
      </c>
    </row>
    <row r="2" spans="1:25" x14ac:dyDescent="0.2">
      <c r="A2" t="s">
        <v>48</v>
      </c>
      <c r="B2" s="1">
        <v>44199</v>
      </c>
      <c r="C2" t="s">
        <v>5</v>
      </c>
      <c r="D2">
        <v>400</v>
      </c>
      <c r="E2">
        <v>0.47869183500000001</v>
      </c>
      <c r="F2">
        <v>1</v>
      </c>
      <c r="G2" t="s">
        <v>6</v>
      </c>
      <c r="H2">
        <v>2.1</v>
      </c>
      <c r="I2">
        <v>2.06</v>
      </c>
      <c r="J2">
        <v>-47.88</v>
      </c>
      <c r="K2" t="s">
        <v>7</v>
      </c>
      <c r="L2">
        <v>14.5</v>
      </c>
      <c r="M2">
        <v>287.64999999999998</v>
      </c>
      <c r="N2">
        <v>1009.681967</v>
      </c>
      <c r="O2">
        <f t="shared" ref="O2:O31" si="0">N2/1013.249977</f>
        <v>0.99647864783519269</v>
      </c>
      <c r="P2">
        <f t="shared" ref="P2:P31" si="1">(1*0.08206*M2)/O2</f>
        <v>23.687972693925648</v>
      </c>
      <c r="Q2">
        <f t="shared" ref="Q2:Q31" si="2">P2*1000</f>
        <v>23687.972693925647</v>
      </c>
      <c r="R2">
        <f t="shared" ref="R2:R31" si="3">H2-I2</f>
        <v>4.0000000000000036E-2</v>
      </c>
      <c r="S2">
        <f t="shared" ref="S2:S31" si="4">((R2/1000000)*(1/P2))/0.000000001</f>
        <v>1.6886206564336892</v>
      </c>
      <c r="T2">
        <f t="shared" ref="T2:T31" si="5">R2*0.025/0.025/P2*1000</f>
        <v>1.6886206564336894</v>
      </c>
      <c r="U2">
        <f t="shared" ref="U2:U33" si="6" xml:space="preserve"> EXP(-67.1962+99.1624*(100/M2)+27.9015*LN(M2/100)+E2*(-0.072909+0.041674*(M2/100)-0.0064603*(M2/100)^2))</f>
        <v>3.892903143126452E-2</v>
      </c>
      <c r="V2">
        <f t="shared" ref="V2:V31" si="7">U2/Q2*1000000000*1000</f>
        <v>1643409.165244739</v>
      </c>
      <c r="W2">
        <f t="shared" ref="W2:W31" si="8">I2*V2/1000000</f>
        <v>3.3854228804041626</v>
      </c>
      <c r="X2">
        <f t="shared" ref="X2:X31" si="9">V2*H2/1000000</f>
        <v>3.451159247013952</v>
      </c>
      <c r="Y2" s="2">
        <f t="shared" ref="Y2:Y31" si="10">X2+S2</f>
        <v>5.139779903447641</v>
      </c>
    </row>
    <row r="3" spans="1:25" x14ac:dyDescent="0.2">
      <c r="A3" t="s">
        <v>48</v>
      </c>
      <c r="B3" s="1">
        <v>44199</v>
      </c>
      <c r="C3" t="s">
        <v>8</v>
      </c>
      <c r="D3">
        <v>0</v>
      </c>
      <c r="E3">
        <v>0.40368066600000002</v>
      </c>
      <c r="F3">
        <v>2</v>
      </c>
      <c r="G3" t="s">
        <v>6</v>
      </c>
      <c r="H3">
        <v>2.78</v>
      </c>
      <c r="I3">
        <v>2.06</v>
      </c>
      <c r="J3">
        <v>-48.58</v>
      </c>
      <c r="K3" t="s">
        <v>7</v>
      </c>
      <c r="L3">
        <v>12</v>
      </c>
      <c r="M3">
        <v>285.14999999999998</v>
      </c>
      <c r="N3">
        <v>1009.681967</v>
      </c>
      <c r="O3">
        <f t="shared" si="0"/>
        <v>0.99647864783519269</v>
      </c>
      <c r="P3">
        <f t="shared" si="1"/>
        <v>23.482097735695806</v>
      </c>
      <c r="Q3">
        <f t="shared" si="2"/>
        <v>23482.097735695806</v>
      </c>
      <c r="R3">
        <f t="shared" si="3"/>
        <v>0.71999999999999975</v>
      </c>
      <c r="S3">
        <f t="shared" si="4"/>
        <v>30.661655875212002</v>
      </c>
      <c r="T3">
        <f t="shared" si="5"/>
        <v>30.661655875212002</v>
      </c>
      <c r="U3">
        <f t="shared" si="6"/>
        <v>4.1300013642341073E-2</v>
      </c>
      <c r="V3">
        <f t="shared" si="7"/>
        <v>1758787.2304764215</v>
      </c>
      <c r="W3">
        <f t="shared" si="8"/>
        <v>3.6231016947814285</v>
      </c>
      <c r="X3">
        <f t="shared" si="9"/>
        <v>4.8894285007244518</v>
      </c>
      <c r="Y3" s="2">
        <f t="shared" si="10"/>
        <v>35.551084375936455</v>
      </c>
    </row>
    <row r="4" spans="1:25" x14ac:dyDescent="0.2">
      <c r="A4" t="s">
        <v>48</v>
      </c>
      <c r="B4" s="1">
        <v>44199</v>
      </c>
      <c r="C4" t="s">
        <v>5</v>
      </c>
      <c r="D4">
        <v>300</v>
      </c>
      <c r="E4">
        <v>0.46548552900000001</v>
      </c>
      <c r="F4">
        <v>3</v>
      </c>
      <c r="G4" t="s">
        <v>6</v>
      </c>
      <c r="H4">
        <v>2.4700000000000002</v>
      </c>
      <c r="I4">
        <v>2.06</v>
      </c>
      <c r="J4">
        <v>-47.47</v>
      </c>
      <c r="K4" t="s">
        <v>7</v>
      </c>
      <c r="L4">
        <v>12.1</v>
      </c>
      <c r="M4">
        <v>285.25</v>
      </c>
      <c r="N4">
        <v>1009.681967</v>
      </c>
      <c r="O4">
        <f t="shared" si="0"/>
        <v>0.99647864783519269</v>
      </c>
      <c r="P4">
        <f t="shared" si="1"/>
        <v>23.490332734025003</v>
      </c>
      <c r="Q4">
        <f t="shared" si="2"/>
        <v>23490.332734025003</v>
      </c>
      <c r="R4">
        <f t="shared" si="3"/>
        <v>0.41000000000000014</v>
      </c>
      <c r="S4">
        <f t="shared" si="4"/>
        <v>17.453988610647823</v>
      </c>
      <c r="T4">
        <f t="shared" si="5"/>
        <v>17.453988610647823</v>
      </c>
      <c r="U4">
        <f t="shared" si="6"/>
        <v>4.1183956261967837E-2</v>
      </c>
      <c r="V4">
        <f t="shared" si="7"/>
        <v>1753230.0086287912</v>
      </c>
      <c r="W4">
        <f t="shared" si="8"/>
        <v>3.6116538177753101</v>
      </c>
      <c r="X4">
        <f t="shared" si="9"/>
        <v>4.3304781213131145</v>
      </c>
      <c r="Y4" s="2">
        <f t="shared" si="10"/>
        <v>21.784466731960936</v>
      </c>
    </row>
    <row r="5" spans="1:25" x14ac:dyDescent="0.2">
      <c r="A5" t="s">
        <v>48</v>
      </c>
      <c r="B5" s="1">
        <v>44199</v>
      </c>
      <c r="C5" t="s">
        <v>8</v>
      </c>
      <c r="D5">
        <v>5</v>
      </c>
      <c r="E5">
        <v>0.41271725399999998</v>
      </c>
      <c r="F5">
        <v>4</v>
      </c>
      <c r="G5" t="s">
        <v>6</v>
      </c>
      <c r="H5">
        <v>2.65</v>
      </c>
      <c r="I5">
        <v>2.06</v>
      </c>
      <c r="J5">
        <v>-48.52</v>
      </c>
      <c r="K5" t="s">
        <v>7</v>
      </c>
      <c r="L5">
        <v>12.1</v>
      </c>
      <c r="M5">
        <v>285.25</v>
      </c>
      <c r="N5">
        <v>1009.681967</v>
      </c>
      <c r="O5">
        <f t="shared" si="0"/>
        <v>0.99647864783519269</v>
      </c>
      <c r="P5">
        <f t="shared" si="1"/>
        <v>23.490332734025003</v>
      </c>
      <c r="Q5">
        <f t="shared" si="2"/>
        <v>23490.332734025003</v>
      </c>
      <c r="R5">
        <f t="shared" si="3"/>
        <v>0.58999999999999986</v>
      </c>
      <c r="S5">
        <f t="shared" si="4"/>
        <v>25.116715317761486</v>
      </c>
      <c r="T5">
        <f t="shared" si="5"/>
        <v>25.116715317761489</v>
      </c>
      <c r="U5">
        <f t="shared" si="6"/>
        <v>4.1198301489939158E-2</v>
      </c>
      <c r="V5">
        <f t="shared" si="7"/>
        <v>1753840.6950815441</v>
      </c>
      <c r="W5">
        <f t="shared" si="8"/>
        <v>3.6129118318679807</v>
      </c>
      <c r="X5">
        <f t="shared" si="9"/>
        <v>4.6476778419660913</v>
      </c>
      <c r="Y5" s="2">
        <f t="shared" si="10"/>
        <v>29.764393159727575</v>
      </c>
    </row>
    <row r="6" spans="1:25" x14ac:dyDescent="0.2">
      <c r="A6" t="s">
        <v>48</v>
      </c>
      <c r="B6" s="1">
        <v>44199</v>
      </c>
      <c r="C6" t="s">
        <v>5</v>
      </c>
      <c r="D6">
        <v>250</v>
      </c>
      <c r="E6">
        <v>0.45711973299999997</v>
      </c>
      <c r="F6">
        <v>5</v>
      </c>
      <c r="G6" t="s">
        <v>6</v>
      </c>
      <c r="H6">
        <v>2.74</v>
      </c>
      <c r="I6">
        <v>2.06</v>
      </c>
      <c r="J6">
        <v>-48.42</v>
      </c>
      <c r="K6" t="s">
        <v>7</v>
      </c>
      <c r="L6">
        <v>12.4</v>
      </c>
      <c r="M6">
        <v>285.55</v>
      </c>
      <c r="N6">
        <v>1009.681967</v>
      </c>
      <c r="O6">
        <f t="shared" si="0"/>
        <v>0.99647864783519269</v>
      </c>
      <c r="P6">
        <f t="shared" si="1"/>
        <v>23.515037729012583</v>
      </c>
      <c r="Q6">
        <f t="shared" si="2"/>
        <v>23515.037729012583</v>
      </c>
      <c r="R6">
        <f t="shared" si="3"/>
        <v>0.68000000000000016</v>
      </c>
      <c r="S6">
        <f t="shared" si="4"/>
        <v>28.917665701255668</v>
      </c>
      <c r="T6">
        <f t="shared" si="5"/>
        <v>28.917665701255668</v>
      </c>
      <c r="U6">
        <f t="shared" si="6"/>
        <v>4.089128275089815E-2</v>
      </c>
      <c r="V6">
        <f t="shared" si="7"/>
        <v>1738941.8304205805</v>
      </c>
      <c r="W6">
        <f t="shared" si="8"/>
        <v>3.5822201706663956</v>
      </c>
      <c r="X6">
        <f t="shared" si="9"/>
        <v>4.7647006153523916</v>
      </c>
      <c r="Y6" s="2">
        <f t="shared" si="10"/>
        <v>33.682366316608061</v>
      </c>
    </row>
    <row r="7" spans="1:25" x14ac:dyDescent="0.2">
      <c r="A7" t="s">
        <v>48</v>
      </c>
      <c r="B7" s="1">
        <v>44199</v>
      </c>
      <c r="C7" t="s">
        <v>8</v>
      </c>
      <c r="D7">
        <v>10</v>
      </c>
      <c r="E7">
        <v>0.412214566</v>
      </c>
      <c r="F7">
        <v>6</v>
      </c>
      <c r="G7" t="s">
        <v>6</v>
      </c>
      <c r="H7">
        <v>2.6</v>
      </c>
      <c r="I7">
        <v>2.06</v>
      </c>
      <c r="J7">
        <v>-47.16</v>
      </c>
      <c r="K7" t="s">
        <v>7</v>
      </c>
      <c r="L7">
        <v>11.5</v>
      </c>
      <c r="M7">
        <v>284.64999999999998</v>
      </c>
      <c r="N7">
        <v>1009.681967</v>
      </c>
      <c r="O7">
        <f t="shared" si="0"/>
        <v>0.99647864783519269</v>
      </c>
      <c r="P7">
        <f t="shared" si="1"/>
        <v>23.440922744049836</v>
      </c>
      <c r="Q7">
        <f t="shared" si="2"/>
        <v>23440.922744049836</v>
      </c>
      <c r="R7">
        <f t="shared" si="3"/>
        <v>0.54</v>
      </c>
      <c r="S7">
        <f t="shared" si="4"/>
        <v>23.036635796987632</v>
      </c>
      <c r="T7">
        <f t="shared" si="5"/>
        <v>23.036635796987635</v>
      </c>
      <c r="U7">
        <f t="shared" si="6"/>
        <v>4.1800736250485769E-2</v>
      </c>
      <c r="V7">
        <f t="shared" si="7"/>
        <v>1783237.661200702</v>
      </c>
      <c r="W7">
        <f t="shared" si="8"/>
        <v>3.6734695820734458</v>
      </c>
      <c r="X7">
        <f t="shared" si="9"/>
        <v>4.6364179191218255</v>
      </c>
      <c r="Y7" s="2">
        <f t="shared" si="10"/>
        <v>27.673053716109457</v>
      </c>
    </row>
    <row r="8" spans="1:25" x14ac:dyDescent="0.2">
      <c r="A8" t="s">
        <v>48</v>
      </c>
      <c r="B8" s="1">
        <v>44199</v>
      </c>
      <c r="C8" t="s">
        <v>5</v>
      </c>
      <c r="D8">
        <v>225</v>
      </c>
      <c r="E8">
        <v>0.462695366</v>
      </c>
      <c r="F8">
        <v>7</v>
      </c>
      <c r="G8" t="s">
        <v>6</v>
      </c>
      <c r="H8">
        <v>2.5499999999999998</v>
      </c>
      <c r="I8">
        <v>2.06</v>
      </c>
      <c r="J8">
        <v>-48.95</v>
      </c>
      <c r="K8" t="s">
        <v>7</v>
      </c>
      <c r="L8">
        <v>13.9</v>
      </c>
      <c r="M8">
        <v>287.05</v>
      </c>
      <c r="N8">
        <v>1009.681967</v>
      </c>
      <c r="O8">
        <f t="shared" si="0"/>
        <v>0.99647864783519269</v>
      </c>
      <c r="P8">
        <f t="shared" si="1"/>
        <v>23.638562703950488</v>
      </c>
      <c r="Q8">
        <f t="shared" si="2"/>
        <v>23638.562703950487</v>
      </c>
      <c r="R8">
        <f t="shared" si="3"/>
        <v>0.48999999999999977</v>
      </c>
      <c r="S8">
        <f t="shared" si="4"/>
        <v>20.728840671776997</v>
      </c>
      <c r="T8">
        <f t="shared" si="5"/>
        <v>20.728840671777</v>
      </c>
      <c r="U8">
        <f t="shared" si="6"/>
        <v>3.9473471412905234E-2</v>
      </c>
      <c r="V8">
        <f t="shared" si="7"/>
        <v>1669876.121796035</v>
      </c>
      <c r="W8">
        <f t="shared" si="8"/>
        <v>3.4399448108998323</v>
      </c>
      <c r="X8">
        <f t="shared" si="9"/>
        <v>4.2581841105798892</v>
      </c>
      <c r="Y8" s="2">
        <f t="shared" si="10"/>
        <v>24.987024782356887</v>
      </c>
    </row>
    <row r="9" spans="1:25" x14ac:dyDescent="0.2">
      <c r="A9" t="s">
        <v>48</v>
      </c>
      <c r="B9" s="1">
        <v>44199</v>
      </c>
      <c r="C9" t="s">
        <v>8</v>
      </c>
      <c r="D9">
        <v>25</v>
      </c>
      <c r="E9">
        <v>0.40393142500000001</v>
      </c>
      <c r="F9">
        <v>8</v>
      </c>
      <c r="G9" t="s">
        <v>6</v>
      </c>
      <c r="H9">
        <v>2.85</v>
      </c>
      <c r="I9">
        <v>2.06</v>
      </c>
      <c r="J9">
        <v>-47.94</v>
      </c>
      <c r="K9" t="s">
        <v>7</v>
      </c>
      <c r="L9">
        <v>12.7</v>
      </c>
      <c r="M9">
        <v>285.85000000000002</v>
      </c>
      <c r="N9">
        <v>1009.681967</v>
      </c>
      <c r="O9">
        <f t="shared" si="0"/>
        <v>0.99647864783519269</v>
      </c>
      <c r="P9">
        <f t="shared" si="1"/>
        <v>23.539742724000167</v>
      </c>
      <c r="Q9">
        <f t="shared" si="2"/>
        <v>23539.742724000167</v>
      </c>
      <c r="R9">
        <f t="shared" si="3"/>
        <v>0.79</v>
      </c>
      <c r="S9">
        <f t="shared" si="4"/>
        <v>33.560264836477934</v>
      </c>
      <c r="T9">
        <f t="shared" si="5"/>
        <v>33.560264836477934</v>
      </c>
      <c r="U9">
        <f t="shared" si="6"/>
        <v>4.0614499981439019E-2</v>
      </c>
      <c r="V9">
        <f t="shared" si="7"/>
        <v>1725358.7032635715</v>
      </c>
      <c r="W9">
        <f t="shared" si="8"/>
        <v>3.554238928722957</v>
      </c>
      <c r="X9">
        <f t="shared" si="9"/>
        <v>4.9172723043011795</v>
      </c>
      <c r="Y9" s="2">
        <f t="shared" si="10"/>
        <v>38.477537140779113</v>
      </c>
    </row>
    <row r="10" spans="1:25" x14ac:dyDescent="0.2">
      <c r="A10" t="s">
        <v>48</v>
      </c>
      <c r="B10" s="1">
        <v>44199</v>
      </c>
      <c r="C10" t="s">
        <v>5</v>
      </c>
      <c r="D10">
        <v>200</v>
      </c>
      <c r="E10">
        <v>0.45382776800000002</v>
      </c>
      <c r="F10">
        <v>9</v>
      </c>
      <c r="G10" t="s">
        <v>6</v>
      </c>
      <c r="H10">
        <v>2.1</v>
      </c>
      <c r="I10">
        <v>2.06</v>
      </c>
      <c r="J10">
        <v>-46.92</v>
      </c>
      <c r="K10" t="s">
        <v>7</v>
      </c>
      <c r="L10">
        <v>12.9</v>
      </c>
      <c r="M10">
        <v>286.05</v>
      </c>
      <c r="N10">
        <v>1009.681967</v>
      </c>
      <c r="O10">
        <f t="shared" si="0"/>
        <v>0.99647864783519269</v>
      </c>
      <c r="P10">
        <f t="shared" si="1"/>
        <v>23.55621272065855</v>
      </c>
      <c r="Q10">
        <f t="shared" si="2"/>
        <v>23556.21272065855</v>
      </c>
      <c r="R10">
        <f t="shared" si="3"/>
        <v>4.0000000000000036E-2</v>
      </c>
      <c r="S10">
        <f t="shared" si="4"/>
        <v>1.6980658340260466</v>
      </c>
      <c r="T10">
        <f t="shared" si="5"/>
        <v>1.6980658340260468</v>
      </c>
      <c r="U10">
        <f t="shared" si="6"/>
        <v>4.0409372794110249E-2</v>
      </c>
      <c r="V10">
        <f t="shared" si="7"/>
        <v>1715444.3829025051</v>
      </c>
      <c r="W10">
        <f t="shared" si="8"/>
        <v>3.5338154287791608</v>
      </c>
      <c r="X10">
        <f t="shared" si="9"/>
        <v>3.6024332040952607</v>
      </c>
      <c r="Y10" s="2">
        <f t="shared" si="10"/>
        <v>5.3004990381213073</v>
      </c>
    </row>
    <row r="11" spans="1:25" x14ac:dyDescent="0.2">
      <c r="A11" t="s">
        <v>48</v>
      </c>
      <c r="B11" s="1">
        <v>44199</v>
      </c>
      <c r="C11" t="s">
        <v>8</v>
      </c>
      <c r="D11">
        <v>50</v>
      </c>
      <c r="E11">
        <v>0.40618913899999998</v>
      </c>
      <c r="F11">
        <v>10</v>
      </c>
      <c r="G11" t="s">
        <v>6</v>
      </c>
      <c r="H11">
        <v>2.2599999999999998</v>
      </c>
      <c r="I11">
        <v>2.06</v>
      </c>
      <c r="J11">
        <v>-46.37</v>
      </c>
      <c r="K11" t="s">
        <v>7</v>
      </c>
      <c r="L11">
        <v>12.9</v>
      </c>
      <c r="M11">
        <v>286.05</v>
      </c>
      <c r="N11">
        <v>1009.681967</v>
      </c>
      <c r="O11">
        <f t="shared" si="0"/>
        <v>0.99647864783519269</v>
      </c>
      <c r="P11">
        <f t="shared" si="1"/>
        <v>23.55621272065855</v>
      </c>
      <c r="Q11">
        <f t="shared" si="2"/>
        <v>23556.21272065855</v>
      </c>
      <c r="R11">
        <f t="shared" si="3"/>
        <v>0.19999999999999973</v>
      </c>
      <c r="S11">
        <f t="shared" si="4"/>
        <v>8.4903291701302148</v>
      </c>
      <c r="T11">
        <f t="shared" si="5"/>
        <v>8.4903291701302166</v>
      </c>
      <c r="U11">
        <f t="shared" si="6"/>
        <v>4.042200629431586E-2</v>
      </c>
      <c r="V11">
        <f t="shared" si="7"/>
        <v>1715980.695779088</v>
      </c>
      <c r="W11">
        <f t="shared" si="8"/>
        <v>3.5349202333049212</v>
      </c>
      <c r="X11">
        <f t="shared" si="9"/>
        <v>3.8781163724607381</v>
      </c>
      <c r="Y11" s="2">
        <f t="shared" si="10"/>
        <v>12.368445542590953</v>
      </c>
    </row>
    <row r="12" spans="1:25" x14ac:dyDescent="0.2">
      <c r="A12" t="s">
        <v>48</v>
      </c>
      <c r="B12" s="1">
        <v>44199</v>
      </c>
      <c r="C12" t="s">
        <v>5</v>
      </c>
      <c r="D12">
        <v>175</v>
      </c>
      <c r="E12">
        <v>0.44244677100000002</v>
      </c>
      <c r="F12">
        <v>11</v>
      </c>
      <c r="G12" t="s">
        <v>6</v>
      </c>
      <c r="H12">
        <v>2.14</v>
      </c>
      <c r="I12">
        <v>2.06</v>
      </c>
      <c r="J12">
        <v>-47.01</v>
      </c>
      <c r="K12" t="s">
        <v>7</v>
      </c>
      <c r="L12">
        <v>12.3</v>
      </c>
      <c r="M12">
        <v>285.45</v>
      </c>
      <c r="N12">
        <v>1009.681967</v>
      </c>
      <c r="O12">
        <f t="shared" si="0"/>
        <v>0.99647864783519269</v>
      </c>
      <c r="P12">
        <f t="shared" si="1"/>
        <v>23.50680273068339</v>
      </c>
      <c r="Q12">
        <f t="shared" si="2"/>
        <v>23506.80273068339</v>
      </c>
      <c r="R12">
        <f t="shared" si="3"/>
        <v>8.0000000000000071E-2</v>
      </c>
      <c r="S12">
        <f t="shared" si="4"/>
        <v>3.4032701476486293</v>
      </c>
      <c r="T12">
        <f t="shared" si="5"/>
        <v>3.4032701476486298</v>
      </c>
      <c r="U12">
        <f t="shared" si="6"/>
        <v>4.0993117874439294E-2</v>
      </c>
      <c r="V12">
        <f t="shared" si="7"/>
        <v>1743883.1790140073</v>
      </c>
      <c r="W12">
        <f t="shared" si="8"/>
        <v>3.592399348768855</v>
      </c>
      <c r="X12">
        <f t="shared" si="9"/>
        <v>3.7319100030899759</v>
      </c>
      <c r="Y12" s="2">
        <f t="shared" si="10"/>
        <v>7.1351801507386057</v>
      </c>
    </row>
    <row r="13" spans="1:25" x14ac:dyDescent="0.2">
      <c r="A13" t="s">
        <v>48</v>
      </c>
      <c r="B13" s="1">
        <v>44199</v>
      </c>
      <c r="C13" t="s">
        <v>8</v>
      </c>
      <c r="D13">
        <v>75</v>
      </c>
      <c r="E13">
        <v>0.42151764899999999</v>
      </c>
      <c r="F13">
        <v>12</v>
      </c>
      <c r="G13" t="s">
        <v>6</v>
      </c>
      <c r="H13">
        <v>2.4300000000000002</v>
      </c>
      <c r="I13">
        <v>2.06</v>
      </c>
      <c r="J13">
        <v>-46.52</v>
      </c>
      <c r="K13" t="s">
        <v>7</v>
      </c>
      <c r="L13">
        <v>12.3</v>
      </c>
      <c r="M13">
        <v>285.45</v>
      </c>
      <c r="N13">
        <v>1009.681967</v>
      </c>
      <c r="O13">
        <f t="shared" si="0"/>
        <v>0.99647864783519269</v>
      </c>
      <c r="P13">
        <f t="shared" si="1"/>
        <v>23.50680273068339</v>
      </c>
      <c r="Q13">
        <f t="shared" si="2"/>
        <v>23506.80273068339</v>
      </c>
      <c r="R13">
        <f t="shared" si="3"/>
        <v>0.37000000000000011</v>
      </c>
      <c r="S13">
        <f t="shared" si="4"/>
        <v>15.7401244328749</v>
      </c>
      <c r="T13">
        <f t="shared" si="5"/>
        <v>15.740124432874904</v>
      </c>
      <c r="U13">
        <f t="shared" si="6"/>
        <v>4.0998772318747462E-2</v>
      </c>
      <c r="V13">
        <f t="shared" si="7"/>
        <v>1744123.7240329513</v>
      </c>
      <c r="W13">
        <f t="shared" si="8"/>
        <v>3.5928948715078799</v>
      </c>
      <c r="X13">
        <f t="shared" si="9"/>
        <v>4.2382206494000725</v>
      </c>
      <c r="Y13" s="2">
        <f t="shared" si="10"/>
        <v>19.978345082274974</v>
      </c>
    </row>
    <row r="14" spans="1:25" x14ac:dyDescent="0.2">
      <c r="A14" t="s">
        <v>48</v>
      </c>
      <c r="B14" s="1">
        <v>44199</v>
      </c>
      <c r="C14" t="s">
        <v>5</v>
      </c>
      <c r="D14">
        <v>150</v>
      </c>
      <c r="E14">
        <v>0.42781308099999998</v>
      </c>
      <c r="F14">
        <v>13</v>
      </c>
      <c r="G14" t="s">
        <v>6</v>
      </c>
      <c r="H14">
        <v>2.5099999999999998</v>
      </c>
      <c r="I14">
        <v>2.06</v>
      </c>
      <c r="J14">
        <v>-46.96</v>
      </c>
      <c r="K14" t="s">
        <v>7</v>
      </c>
      <c r="L14">
        <v>12.4</v>
      </c>
      <c r="M14">
        <v>285.55</v>
      </c>
      <c r="N14">
        <v>1009.681967</v>
      </c>
      <c r="O14">
        <f t="shared" si="0"/>
        <v>0.99647864783519269</v>
      </c>
      <c r="P14">
        <f t="shared" si="1"/>
        <v>23.515037729012583</v>
      </c>
      <c r="Q14">
        <f t="shared" si="2"/>
        <v>23515.037729012583</v>
      </c>
      <c r="R14">
        <f t="shared" si="3"/>
        <v>0.44999999999999973</v>
      </c>
      <c r="S14">
        <f t="shared" si="4"/>
        <v>19.136690537595644</v>
      </c>
      <c r="T14">
        <f t="shared" si="5"/>
        <v>19.136690537595648</v>
      </c>
      <c r="U14">
        <f t="shared" si="6"/>
        <v>4.0899175374254922E-2</v>
      </c>
      <c r="V14">
        <f t="shared" si="7"/>
        <v>1739277.4719554877</v>
      </c>
      <c r="W14">
        <f t="shared" si="8"/>
        <v>3.5829115922283052</v>
      </c>
      <c r="X14">
        <f t="shared" si="9"/>
        <v>4.3655864546082741</v>
      </c>
      <c r="Y14" s="2">
        <f t="shared" si="10"/>
        <v>23.502276992203917</v>
      </c>
    </row>
    <row r="15" spans="1:25" x14ac:dyDescent="0.2">
      <c r="A15" t="s">
        <v>48</v>
      </c>
      <c r="B15" s="1">
        <v>44199</v>
      </c>
      <c r="C15" t="s">
        <v>8</v>
      </c>
      <c r="D15">
        <v>100</v>
      </c>
      <c r="E15">
        <v>0.42000789999999999</v>
      </c>
      <c r="F15">
        <v>14</v>
      </c>
      <c r="G15" t="s">
        <v>6</v>
      </c>
      <c r="H15">
        <v>2.12</v>
      </c>
      <c r="I15">
        <v>2.06</v>
      </c>
      <c r="J15">
        <v>-46.13</v>
      </c>
      <c r="K15" t="s">
        <v>7</v>
      </c>
      <c r="L15">
        <v>11.5</v>
      </c>
      <c r="M15">
        <v>284.64999999999998</v>
      </c>
      <c r="N15">
        <v>1009.681967</v>
      </c>
      <c r="O15">
        <f t="shared" si="0"/>
        <v>0.99647864783519269</v>
      </c>
      <c r="P15">
        <f t="shared" si="1"/>
        <v>23.440922744049836</v>
      </c>
      <c r="Q15">
        <f t="shared" si="2"/>
        <v>23440.922744049836</v>
      </c>
      <c r="R15">
        <f t="shared" si="3"/>
        <v>6.0000000000000053E-2</v>
      </c>
      <c r="S15">
        <f t="shared" si="4"/>
        <v>2.5596261996652943</v>
      </c>
      <c r="T15">
        <f t="shared" si="5"/>
        <v>2.5596261996652947</v>
      </c>
      <c r="U15">
        <f t="shared" si="6"/>
        <v>4.1798576815092449E-2</v>
      </c>
      <c r="V15">
        <f t="shared" si="7"/>
        <v>1783145.5387438813</v>
      </c>
      <c r="W15">
        <f t="shared" si="8"/>
        <v>3.6732798098123953</v>
      </c>
      <c r="X15">
        <f t="shared" si="9"/>
        <v>3.7802685421370286</v>
      </c>
      <c r="Y15" s="2">
        <f t="shared" si="10"/>
        <v>6.3398947418023228</v>
      </c>
    </row>
    <row r="16" spans="1:25" x14ac:dyDescent="0.2">
      <c r="A16" t="s">
        <v>48</v>
      </c>
      <c r="B16" s="1">
        <v>44199</v>
      </c>
      <c r="C16" t="s">
        <v>5</v>
      </c>
      <c r="D16">
        <v>125</v>
      </c>
      <c r="E16">
        <v>0.41849866200000002</v>
      </c>
      <c r="F16">
        <v>15</v>
      </c>
      <c r="G16" t="s">
        <v>6</v>
      </c>
      <c r="H16">
        <v>2.19</v>
      </c>
      <c r="I16">
        <v>2.06</v>
      </c>
      <c r="J16">
        <v>-47.29</v>
      </c>
      <c r="K16" t="s">
        <v>7</v>
      </c>
      <c r="L16">
        <v>11.4</v>
      </c>
      <c r="M16">
        <v>284.55</v>
      </c>
      <c r="N16">
        <v>1009.681967</v>
      </c>
      <c r="O16">
        <f t="shared" si="0"/>
        <v>0.99647864783519269</v>
      </c>
      <c r="P16">
        <f t="shared" si="1"/>
        <v>23.432687745720646</v>
      </c>
      <c r="Q16">
        <f t="shared" si="2"/>
        <v>23432.687745720646</v>
      </c>
      <c r="R16">
        <f t="shared" si="3"/>
        <v>0.12999999999999989</v>
      </c>
      <c r="S16">
        <f t="shared" si="4"/>
        <v>5.5478057579519833</v>
      </c>
      <c r="T16">
        <f t="shared" si="5"/>
        <v>5.5478057579519833</v>
      </c>
      <c r="U16">
        <f t="shared" si="6"/>
        <v>4.190097876144265E-2</v>
      </c>
      <c r="V16">
        <f t="shared" si="7"/>
        <v>1788142.2402811963</v>
      </c>
      <c r="W16">
        <f t="shared" si="8"/>
        <v>3.6835730149792645</v>
      </c>
      <c r="X16">
        <f t="shared" si="9"/>
        <v>3.9160315062158197</v>
      </c>
      <c r="Y16" s="2">
        <f t="shared" si="10"/>
        <v>9.4638372641678039</v>
      </c>
    </row>
    <row r="17" spans="1:25" x14ac:dyDescent="0.2">
      <c r="A17" t="s">
        <v>48</v>
      </c>
      <c r="B17" s="1">
        <v>44199</v>
      </c>
      <c r="C17" t="s">
        <v>8</v>
      </c>
      <c r="D17">
        <v>125</v>
      </c>
      <c r="E17">
        <v>0.42529391100000002</v>
      </c>
      <c r="F17">
        <v>16</v>
      </c>
      <c r="G17" t="s">
        <v>6</v>
      </c>
      <c r="H17">
        <v>2.7</v>
      </c>
      <c r="I17">
        <v>2.06</v>
      </c>
      <c r="J17">
        <v>-47.23</v>
      </c>
      <c r="K17" t="s">
        <v>7</v>
      </c>
      <c r="L17">
        <v>12.7</v>
      </c>
      <c r="M17">
        <v>285.85000000000002</v>
      </c>
      <c r="N17">
        <v>1009.681967</v>
      </c>
      <c r="O17">
        <f t="shared" si="0"/>
        <v>0.99647864783519269</v>
      </c>
      <c r="P17">
        <f t="shared" si="1"/>
        <v>23.539742724000167</v>
      </c>
      <c r="Q17">
        <f t="shared" si="2"/>
        <v>23539.742724000167</v>
      </c>
      <c r="R17">
        <f t="shared" si="3"/>
        <v>0.64000000000000012</v>
      </c>
      <c r="S17">
        <f t="shared" si="4"/>
        <v>27.188062652336551</v>
      </c>
      <c r="T17">
        <f t="shared" si="5"/>
        <v>27.188062652336555</v>
      </c>
      <c r="U17">
        <f t="shared" si="6"/>
        <v>4.0608799097261818E-2</v>
      </c>
      <c r="V17">
        <f t="shared" si="7"/>
        <v>1725116.5220195346</v>
      </c>
      <c r="W17">
        <f t="shared" si="8"/>
        <v>3.5537400353602413</v>
      </c>
      <c r="X17">
        <f t="shared" si="9"/>
        <v>4.6578146094527444</v>
      </c>
      <c r="Y17" s="2">
        <f t="shared" si="10"/>
        <v>31.845877261789298</v>
      </c>
    </row>
    <row r="18" spans="1:25" x14ac:dyDescent="0.2">
      <c r="A18" t="s">
        <v>48</v>
      </c>
      <c r="B18" s="1">
        <v>44199</v>
      </c>
      <c r="C18" t="s">
        <v>5</v>
      </c>
      <c r="D18">
        <v>100</v>
      </c>
      <c r="E18">
        <v>0.41397329599999999</v>
      </c>
      <c r="F18">
        <v>17</v>
      </c>
      <c r="G18" t="s">
        <v>6</v>
      </c>
      <c r="H18">
        <v>2.2200000000000002</v>
      </c>
      <c r="I18">
        <v>2.06</v>
      </c>
      <c r="J18">
        <v>-47.64</v>
      </c>
      <c r="K18" t="s">
        <v>7</v>
      </c>
      <c r="L18">
        <v>11.7</v>
      </c>
      <c r="M18">
        <v>284.85000000000002</v>
      </c>
      <c r="N18">
        <v>1009.681967</v>
      </c>
      <c r="O18">
        <f t="shared" si="0"/>
        <v>0.99647864783519269</v>
      </c>
      <c r="P18">
        <f t="shared" si="1"/>
        <v>23.457392740708229</v>
      </c>
      <c r="Q18">
        <f t="shared" si="2"/>
        <v>23457.39274070823</v>
      </c>
      <c r="R18">
        <f t="shared" si="3"/>
        <v>0.16000000000000014</v>
      </c>
      <c r="S18">
        <f t="shared" si="4"/>
        <v>6.820877399658074</v>
      </c>
      <c r="T18">
        <f t="shared" si="5"/>
        <v>6.820877399658074</v>
      </c>
      <c r="U18">
        <f t="shared" si="6"/>
        <v>4.1597659911907982E-2</v>
      </c>
      <c r="V18">
        <f t="shared" si="7"/>
        <v>1773328.3648237225</v>
      </c>
      <c r="W18">
        <f t="shared" si="8"/>
        <v>3.6530564315368688</v>
      </c>
      <c r="X18">
        <f t="shared" si="9"/>
        <v>3.9367889699086644</v>
      </c>
      <c r="Y18" s="2">
        <f t="shared" si="10"/>
        <v>10.757666369566738</v>
      </c>
    </row>
    <row r="19" spans="1:25" x14ac:dyDescent="0.2">
      <c r="A19" t="s">
        <v>48</v>
      </c>
      <c r="B19" s="1">
        <v>44199</v>
      </c>
      <c r="C19" t="s">
        <v>8</v>
      </c>
      <c r="D19">
        <v>150</v>
      </c>
      <c r="E19">
        <v>0.44573214100000003</v>
      </c>
      <c r="F19">
        <v>18</v>
      </c>
      <c r="G19" t="s">
        <v>6</v>
      </c>
      <c r="H19">
        <v>2.37</v>
      </c>
      <c r="I19">
        <v>2.06</v>
      </c>
      <c r="J19">
        <v>-46.8</v>
      </c>
      <c r="K19" t="s">
        <v>7</v>
      </c>
      <c r="L19">
        <v>11.9</v>
      </c>
      <c r="M19">
        <v>285.05</v>
      </c>
      <c r="N19">
        <v>1009.681967</v>
      </c>
      <c r="O19">
        <f t="shared" si="0"/>
        <v>0.99647864783519269</v>
      </c>
      <c r="P19">
        <f t="shared" si="1"/>
        <v>23.473862737366616</v>
      </c>
      <c r="Q19">
        <f t="shared" si="2"/>
        <v>23473.862737366617</v>
      </c>
      <c r="R19">
        <f t="shared" si="3"/>
        <v>0.31000000000000005</v>
      </c>
      <c r="S19">
        <f t="shared" si="4"/>
        <v>13.206177588596438</v>
      </c>
      <c r="T19">
        <f t="shared" si="5"/>
        <v>13.206177588596438</v>
      </c>
      <c r="U19">
        <f t="shared" si="6"/>
        <v>4.1388214680424328E-2</v>
      </c>
      <c r="V19">
        <f t="shared" si="7"/>
        <v>1763161.6553052829</v>
      </c>
      <c r="W19">
        <f t="shared" si="8"/>
        <v>3.632113009928883</v>
      </c>
      <c r="X19">
        <f t="shared" si="9"/>
        <v>4.1786931230735203</v>
      </c>
      <c r="Y19" s="2">
        <f t="shared" si="10"/>
        <v>17.384870711669958</v>
      </c>
    </row>
    <row r="20" spans="1:25" x14ac:dyDescent="0.2">
      <c r="A20" t="s">
        <v>48</v>
      </c>
      <c r="B20" s="1">
        <v>44199</v>
      </c>
      <c r="C20" t="s">
        <v>5</v>
      </c>
      <c r="D20">
        <v>75</v>
      </c>
      <c r="E20">
        <v>0.409954235</v>
      </c>
      <c r="F20">
        <v>19</v>
      </c>
      <c r="G20" t="s">
        <v>6</v>
      </c>
      <c r="H20">
        <v>2.46</v>
      </c>
      <c r="I20">
        <v>2.06</v>
      </c>
      <c r="J20">
        <v>-47.02</v>
      </c>
      <c r="K20" t="s">
        <v>7</v>
      </c>
      <c r="L20">
        <v>13.6</v>
      </c>
      <c r="M20">
        <v>286.75</v>
      </c>
      <c r="N20">
        <v>1009.681967</v>
      </c>
      <c r="O20">
        <f t="shared" si="0"/>
        <v>0.99647864783519269</v>
      </c>
      <c r="P20">
        <f t="shared" si="1"/>
        <v>23.613857708962907</v>
      </c>
      <c r="Q20">
        <f t="shared" si="2"/>
        <v>23613.857708962907</v>
      </c>
      <c r="R20">
        <f t="shared" si="3"/>
        <v>0.39999999999999991</v>
      </c>
      <c r="S20">
        <f t="shared" si="4"/>
        <v>16.93920599208893</v>
      </c>
      <c r="T20">
        <f t="shared" si="5"/>
        <v>16.939205992088933</v>
      </c>
      <c r="U20">
        <f t="shared" si="6"/>
        <v>3.9762843093724951E-2</v>
      </c>
      <c r="V20">
        <f t="shared" si="7"/>
        <v>1683877.4749892945</v>
      </c>
      <c r="W20">
        <f t="shared" si="8"/>
        <v>3.468787598477947</v>
      </c>
      <c r="X20">
        <f t="shared" si="9"/>
        <v>4.142338588473665</v>
      </c>
      <c r="Y20" s="2">
        <f t="shared" si="10"/>
        <v>21.081544580562593</v>
      </c>
    </row>
    <row r="21" spans="1:25" x14ac:dyDescent="0.2">
      <c r="A21" t="s">
        <v>48</v>
      </c>
      <c r="B21" s="1">
        <v>44199</v>
      </c>
      <c r="C21" t="s">
        <v>8</v>
      </c>
      <c r="D21">
        <v>175</v>
      </c>
      <c r="E21">
        <v>0.44775600500000001</v>
      </c>
      <c r="F21">
        <v>20</v>
      </c>
      <c r="G21" t="s">
        <v>6</v>
      </c>
      <c r="H21">
        <v>2.5</v>
      </c>
      <c r="I21">
        <v>2.06</v>
      </c>
      <c r="J21">
        <v>-47.12</v>
      </c>
      <c r="K21" t="s">
        <v>7</v>
      </c>
      <c r="L21">
        <v>12.9</v>
      </c>
      <c r="M21">
        <v>286.05</v>
      </c>
      <c r="N21">
        <v>1009.681967</v>
      </c>
      <c r="O21">
        <f t="shared" si="0"/>
        <v>0.99647864783519269</v>
      </c>
      <c r="P21">
        <f t="shared" si="1"/>
        <v>23.55621272065855</v>
      </c>
      <c r="Q21">
        <f t="shared" si="2"/>
        <v>23556.21272065855</v>
      </c>
      <c r="R21">
        <f t="shared" si="3"/>
        <v>0.43999999999999995</v>
      </c>
      <c r="S21">
        <f t="shared" si="4"/>
        <v>18.678724174286497</v>
      </c>
      <c r="T21">
        <f t="shared" si="5"/>
        <v>18.678724174286497</v>
      </c>
      <c r="U21">
        <f t="shared" si="6"/>
        <v>4.0410982772403008E-2</v>
      </c>
      <c r="V21">
        <f t="shared" si="7"/>
        <v>1715512.7291308166</v>
      </c>
      <c r="W21">
        <f t="shared" si="8"/>
        <v>3.5339562220094822</v>
      </c>
      <c r="X21">
        <f t="shared" si="9"/>
        <v>4.2887818228270413</v>
      </c>
      <c r="Y21" s="2">
        <f t="shared" si="10"/>
        <v>22.967505997113538</v>
      </c>
    </row>
    <row r="22" spans="1:25" x14ac:dyDescent="0.2">
      <c r="A22" t="s">
        <v>48</v>
      </c>
      <c r="B22" s="1">
        <v>44199</v>
      </c>
      <c r="C22" t="s">
        <v>5</v>
      </c>
      <c r="D22">
        <v>50</v>
      </c>
      <c r="E22">
        <v>0.22387605599999999</v>
      </c>
      <c r="F22">
        <v>21</v>
      </c>
      <c r="G22" t="s">
        <v>6</v>
      </c>
      <c r="H22">
        <v>2.29</v>
      </c>
      <c r="I22">
        <v>2.06</v>
      </c>
      <c r="J22">
        <v>-47.42</v>
      </c>
      <c r="K22" t="s">
        <v>7</v>
      </c>
      <c r="L22">
        <v>12.8</v>
      </c>
      <c r="M22">
        <v>285.95</v>
      </c>
      <c r="N22">
        <v>1009.681967</v>
      </c>
      <c r="O22">
        <f t="shared" si="0"/>
        <v>0.99647864783519269</v>
      </c>
      <c r="P22">
        <f t="shared" si="1"/>
        <v>23.547977722329357</v>
      </c>
      <c r="Q22">
        <f t="shared" si="2"/>
        <v>23547.977722329357</v>
      </c>
      <c r="R22">
        <f t="shared" si="3"/>
        <v>0.22999999999999998</v>
      </c>
      <c r="S22">
        <f t="shared" si="4"/>
        <v>9.7672930861448286</v>
      </c>
      <c r="T22">
        <f t="shared" si="5"/>
        <v>9.7672930861448286</v>
      </c>
      <c r="U22">
        <f t="shared" si="6"/>
        <v>4.0566270079368749E-2</v>
      </c>
      <c r="V22">
        <f t="shared" si="7"/>
        <v>1722707.1707691404</v>
      </c>
      <c r="W22">
        <f t="shared" si="8"/>
        <v>3.5487767717844294</v>
      </c>
      <c r="X22">
        <f t="shared" si="9"/>
        <v>3.9449994210613313</v>
      </c>
      <c r="Y22" s="2">
        <f t="shared" si="10"/>
        <v>13.712292507206159</v>
      </c>
    </row>
    <row r="23" spans="1:25" x14ac:dyDescent="0.2">
      <c r="A23" t="s">
        <v>48</v>
      </c>
      <c r="B23" s="1">
        <v>44199</v>
      </c>
      <c r="C23" t="s">
        <v>8</v>
      </c>
      <c r="D23">
        <v>200</v>
      </c>
      <c r="E23">
        <v>0.45256188200000003</v>
      </c>
      <c r="F23">
        <v>22</v>
      </c>
      <c r="G23" t="s">
        <v>6</v>
      </c>
      <c r="H23">
        <v>2.27</v>
      </c>
      <c r="I23">
        <v>2.06</v>
      </c>
      <c r="J23">
        <v>-48.55</v>
      </c>
      <c r="K23" t="s">
        <v>7</v>
      </c>
      <c r="L23">
        <v>14</v>
      </c>
      <c r="M23">
        <v>287.14999999999998</v>
      </c>
      <c r="N23">
        <v>1009.681967</v>
      </c>
      <c r="O23">
        <f t="shared" si="0"/>
        <v>0.99647864783519269</v>
      </c>
      <c r="P23">
        <f t="shared" si="1"/>
        <v>23.646797702279677</v>
      </c>
      <c r="Q23">
        <f t="shared" si="2"/>
        <v>23646.797702279677</v>
      </c>
      <c r="R23">
        <f t="shared" si="3"/>
        <v>0.20999999999999996</v>
      </c>
      <c r="S23">
        <f t="shared" si="4"/>
        <v>8.880695079476018</v>
      </c>
      <c r="T23">
        <f t="shared" si="5"/>
        <v>8.880695079476018</v>
      </c>
      <c r="U23">
        <f t="shared" si="6"/>
        <v>3.9384994939797885E-2</v>
      </c>
      <c r="V23">
        <f t="shared" si="7"/>
        <v>1665553.0036526241</v>
      </c>
      <c r="W23">
        <f t="shared" si="8"/>
        <v>3.431039187524406</v>
      </c>
      <c r="X23">
        <f t="shared" si="9"/>
        <v>3.7808053182914567</v>
      </c>
      <c r="Y23" s="2">
        <f t="shared" si="10"/>
        <v>12.661500397767474</v>
      </c>
    </row>
    <row r="24" spans="1:25" x14ac:dyDescent="0.2">
      <c r="A24" t="s">
        <v>48</v>
      </c>
      <c r="B24" s="1">
        <v>44199</v>
      </c>
      <c r="C24" t="s">
        <v>5</v>
      </c>
      <c r="D24">
        <v>25</v>
      </c>
      <c r="E24">
        <v>0.38994810499999999</v>
      </c>
      <c r="F24">
        <v>23</v>
      </c>
      <c r="G24" t="s">
        <v>6</v>
      </c>
      <c r="H24">
        <v>2.66</v>
      </c>
      <c r="I24">
        <v>2.06</v>
      </c>
      <c r="J24">
        <v>-48.19</v>
      </c>
      <c r="K24" t="s">
        <v>7</v>
      </c>
      <c r="L24">
        <v>13.3</v>
      </c>
      <c r="M24">
        <v>286.45</v>
      </c>
      <c r="N24">
        <v>1009.681967</v>
      </c>
      <c r="O24">
        <f t="shared" si="0"/>
        <v>0.99647864783519269</v>
      </c>
      <c r="P24">
        <f t="shared" si="1"/>
        <v>23.589152713975324</v>
      </c>
      <c r="Q24">
        <f t="shared" si="2"/>
        <v>23589.152713975323</v>
      </c>
      <c r="R24">
        <f t="shared" si="3"/>
        <v>0.60000000000000009</v>
      </c>
      <c r="S24">
        <f t="shared" si="4"/>
        <v>25.435419714949397</v>
      </c>
      <c r="T24">
        <f t="shared" si="5"/>
        <v>25.435419714949401</v>
      </c>
      <c r="U24">
        <f t="shared" si="6"/>
        <v>4.0047623396269889E-2</v>
      </c>
      <c r="V24">
        <f t="shared" si="7"/>
        <v>1697713.5161172531</v>
      </c>
      <c r="W24">
        <f t="shared" si="8"/>
        <v>3.4972898432015413</v>
      </c>
      <c r="X24">
        <f t="shared" si="9"/>
        <v>4.5159179528718933</v>
      </c>
      <c r="Y24" s="2">
        <f t="shared" si="10"/>
        <v>29.951337667821292</v>
      </c>
    </row>
    <row r="25" spans="1:25" x14ac:dyDescent="0.2">
      <c r="A25" t="s">
        <v>48</v>
      </c>
      <c r="B25" s="1">
        <v>44199</v>
      </c>
      <c r="C25" t="s">
        <v>8</v>
      </c>
      <c r="D25">
        <v>225</v>
      </c>
      <c r="E25">
        <v>0.45560000899999997</v>
      </c>
      <c r="F25">
        <v>24</v>
      </c>
      <c r="G25" t="s">
        <v>6</v>
      </c>
      <c r="H25">
        <v>2.3199999999999998</v>
      </c>
      <c r="I25">
        <v>2.06</v>
      </c>
      <c r="J25">
        <v>-48.35</v>
      </c>
      <c r="K25" t="s">
        <v>7</v>
      </c>
      <c r="L25">
        <v>13.8</v>
      </c>
      <c r="M25">
        <v>286.95</v>
      </c>
      <c r="N25">
        <v>1009.681967</v>
      </c>
      <c r="O25">
        <f t="shared" si="0"/>
        <v>0.99647864783519269</v>
      </c>
      <c r="P25">
        <f t="shared" si="1"/>
        <v>23.630327705621291</v>
      </c>
      <c r="Q25">
        <f t="shared" si="2"/>
        <v>23630.32770562129</v>
      </c>
      <c r="R25">
        <f t="shared" si="3"/>
        <v>0.25999999999999979</v>
      </c>
      <c r="S25">
        <f t="shared" si="4"/>
        <v>11.002809746821658</v>
      </c>
      <c r="T25">
        <f t="shared" si="5"/>
        <v>11.002809746821658</v>
      </c>
      <c r="U25">
        <f t="shared" si="6"/>
        <v>3.9566784702134192E-2</v>
      </c>
      <c r="V25">
        <f t="shared" si="7"/>
        <v>1674406.9398886017</v>
      </c>
      <c r="W25">
        <f t="shared" si="8"/>
        <v>3.4492782961705197</v>
      </c>
      <c r="X25">
        <f t="shared" si="9"/>
        <v>3.8846241005415556</v>
      </c>
      <c r="Y25" s="2">
        <f t="shared" si="10"/>
        <v>14.887433847363214</v>
      </c>
    </row>
    <row r="26" spans="1:25" x14ac:dyDescent="0.2">
      <c r="A26" t="s">
        <v>48</v>
      </c>
      <c r="B26" s="1">
        <v>44199</v>
      </c>
      <c r="C26" t="s">
        <v>5</v>
      </c>
      <c r="D26">
        <v>10</v>
      </c>
      <c r="E26">
        <v>0.38665674100000003</v>
      </c>
      <c r="F26">
        <v>25</v>
      </c>
      <c r="G26" t="s">
        <v>6</v>
      </c>
      <c r="H26">
        <v>2.3199999999999998</v>
      </c>
      <c r="I26">
        <v>2.06</v>
      </c>
      <c r="J26">
        <v>-45.52</v>
      </c>
      <c r="K26" t="s">
        <v>7</v>
      </c>
      <c r="L26">
        <v>13.1</v>
      </c>
      <c r="M26">
        <v>286.25</v>
      </c>
      <c r="N26">
        <v>1009.681967</v>
      </c>
      <c r="O26">
        <f t="shared" si="0"/>
        <v>0.99647864783519269</v>
      </c>
      <c r="P26">
        <f t="shared" si="1"/>
        <v>23.572682717316937</v>
      </c>
      <c r="Q26">
        <f t="shared" si="2"/>
        <v>23572.682717316937</v>
      </c>
      <c r="R26">
        <f t="shared" si="3"/>
        <v>0.25999999999999979</v>
      </c>
      <c r="S26">
        <f t="shared" si="4"/>
        <v>11.029716181137028</v>
      </c>
      <c r="T26">
        <f t="shared" si="5"/>
        <v>11.029716181137028</v>
      </c>
      <c r="U26">
        <f t="shared" si="6"/>
        <v>4.0236985029235714E-2</v>
      </c>
      <c r="V26">
        <f t="shared" si="7"/>
        <v>1706932.7879120382</v>
      </c>
      <c r="W26">
        <f t="shared" si="8"/>
        <v>3.5162815430987986</v>
      </c>
      <c r="X26">
        <f t="shared" si="9"/>
        <v>3.9600840679559286</v>
      </c>
      <c r="Y26" s="2">
        <f t="shared" si="10"/>
        <v>14.989800249092957</v>
      </c>
    </row>
    <row r="27" spans="1:25" x14ac:dyDescent="0.2">
      <c r="A27" t="s">
        <v>48</v>
      </c>
      <c r="B27" s="1">
        <v>44199</v>
      </c>
      <c r="C27" t="s">
        <v>8</v>
      </c>
      <c r="D27">
        <v>250</v>
      </c>
      <c r="E27">
        <v>0.440425917</v>
      </c>
      <c r="F27">
        <v>26</v>
      </c>
      <c r="G27" t="s">
        <v>6</v>
      </c>
      <c r="H27">
        <v>2.63</v>
      </c>
      <c r="I27">
        <v>2.06</v>
      </c>
      <c r="J27">
        <v>-48.31</v>
      </c>
      <c r="K27" t="s">
        <v>7</v>
      </c>
      <c r="L27">
        <v>13.7</v>
      </c>
      <c r="M27">
        <v>286.85000000000002</v>
      </c>
      <c r="N27">
        <v>1009.681967</v>
      </c>
      <c r="O27">
        <f t="shared" si="0"/>
        <v>0.99647864783519269</v>
      </c>
      <c r="P27">
        <f t="shared" si="1"/>
        <v>23.622092707292101</v>
      </c>
      <c r="Q27">
        <f t="shared" si="2"/>
        <v>23622.0927072921</v>
      </c>
      <c r="R27">
        <f t="shared" si="3"/>
        <v>0.56999999999999984</v>
      </c>
      <c r="S27">
        <f t="shared" si="4"/>
        <v>24.129953559281464</v>
      </c>
      <c r="T27">
        <f t="shared" si="5"/>
        <v>24.129953559281468</v>
      </c>
      <c r="U27">
        <f t="shared" si="6"/>
        <v>3.9662609950495961E-2</v>
      </c>
      <c r="V27">
        <f t="shared" si="7"/>
        <v>1679047.2563953733</v>
      </c>
      <c r="W27">
        <f t="shared" si="8"/>
        <v>3.4588373481744692</v>
      </c>
      <c r="X27">
        <f t="shared" si="9"/>
        <v>4.4158942843198314</v>
      </c>
      <c r="Y27" s="2">
        <f t="shared" si="10"/>
        <v>28.545847843601294</v>
      </c>
    </row>
    <row r="28" spans="1:25" x14ac:dyDescent="0.2">
      <c r="A28" t="s">
        <v>48</v>
      </c>
      <c r="B28" s="1">
        <v>44199</v>
      </c>
      <c r="C28" t="s">
        <v>5</v>
      </c>
      <c r="D28">
        <v>5</v>
      </c>
      <c r="E28">
        <v>0.38715654300000002</v>
      </c>
      <c r="F28">
        <v>27</v>
      </c>
      <c r="G28" t="s">
        <v>6</v>
      </c>
      <c r="H28">
        <v>2.16</v>
      </c>
      <c r="I28">
        <v>2.06</v>
      </c>
      <c r="J28">
        <v>-46.85</v>
      </c>
      <c r="K28" t="s">
        <v>7</v>
      </c>
      <c r="L28">
        <v>11.8</v>
      </c>
      <c r="M28">
        <v>284.95</v>
      </c>
      <c r="N28">
        <v>1009.681967</v>
      </c>
      <c r="O28">
        <f t="shared" si="0"/>
        <v>0.99647864783519269</v>
      </c>
      <c r="P28">
        <f t="shared" si="1"/>
        <v>23.465627739037419</v>
      </c>
      <c r="Q28">
        <f t="shared" si="2"/>
        <v>23465.62773903742</v>
      </c>
      <c r="R28">
        <f t="shared" si="3"/>
        <v>0.10000000000000009</v>
      </c>
      <c r="S28">
        <f t="shared" si="4"/>
        <v>4.2615523058707723</v>
      </c>
      <c r="T28">
        <f t="shared" si="5"/>
        <v>4.2615523058707732</v>
      </c>
      <c r="U28">
        <f t="shared" si="6"/>
        <v>4.1504414951836689E-2</v>
      </c>
      <c r="V28">
        <f t="shared" si="7"/>
        <v>1768732.3524181687</v>
      </c>
      <c r="W28">
        <f t="shared" si="8"/>
        <v>3.6435886459814277</v>
      </c>
      <c r="X28">
        <f t="shared" si="9"/>
        <v>3.8204618812232445</v>
      </c>
      <c r="Y28" s="2">
        <f t="shared" si="10"/>
        <v>8.0820141870940176</v>
      </c>
    </row>
    <row r="29" spans="1:25" x14ac:dyDescent="0.2">
      <c r="A29" t="s">
        <v>48</v>
      </c>
      <c r="B29" s="1">
        <v>44199</v>
      </c>
      <c r="C29" t="s">
        <v>8</v>
      </c>
      <c r="D29">
        <v>300</v>
      </c>
      <c r="E29">
        <v>0.442699395</v>
      </c>
      <c r="F29">
        <v>28</v>
      </c>
      <c r="G29" t="s">
        <v>6</v>
      </c>
      <c r="H29">
        <v>2.72</v>
      </c>
      <c r="I29">
        <v>2.06</v>
      </c>
      <c r="J29">
        <v>-48.23</v>
      </c>
      <c r="K29" t="s">
        <v>7</v>
      </c>
      <c r="L29">
        <v>14.1</v>
      </c>
      <c r="M29">
        <v>287.25</v>
      </c>
      <c r="N29">
        <v>1009.681967</v>
      </c>
      <c r="O29">
        <f t="shared" si="0"/>
        <v>0.99647864783519269</v>
      </c>
      <c r="P29">
        <f t="shared" si="1"/>
        <v>23.655032700608874</v>
      </c>
      <c r="Q29">
        <f t="shared" si="2"/>
        <v>23655.032700608874</v>
      </c>
      <c r="R29">
        <f t="shared" si="3"/>
        <v>0.66000000000000014</v>
      </c>
      <c r="S29">
        <f t="shared" si="4"/>
        <v>27.901039425872863</v>
      </c>
      <c r="T29">
        <f t="shared" si="5"/>
        <v>27.901039425872867</v>
      </c>
      <c r="U29">
        <f t="shared" si="6"/>
        <v>3.9296839809498822E-2</v>
      </c>
      <c r="V29">
        <f t="shared" si="7"/>
        <v>1661246.4800561166</v>
      </c>
      <c r="W29">
        <f t="shared" si="8"/>
        <v>3.4221677489156002</v>
      </c>
      <c r="X29">
        <f t="shared" si="9"/>
        <v>4.5185904257526381</v>
      </c>
      <c r="Y29" s="2">
        <f t="shared" si="10"/>
        <v>32.419629851625501</v>
      </c>
    </row>
    <row r="30" spans="1:25" x14ac:dyDescent="0.2">
      <c r="A30" t="s">
        <v>48</v>
      </c>
      <c r="B30" s="1">
        <v>44199</v>
      </c>
      <c r="C30" t="s">
        <v>5</v>
      </c>
      <c r="D30">
        <v>0</v>
      </c>
      <c r="E30">
        <v>0.38191070599999999</v>
      </c>
      <c r="F30">
        <v>29</v>
      </c>
      <c r="G30" t="s">
        <v>6</v>
      </c>
      <c r="H30">
        <v>2.3199999999999998</v>
      </c>
      <c r="I30">
        <v>2.06</v>
      </c>
      <c r="J30">
        <v>-47.54</v>
      </c>
      <c r="K30" t="s">
        <v>7</v>
      </c>
      <c r="L30">
        <v>12.9</v>
      </c>
      <c r="M30">
        <v>286.05</v>
      </c>
      <c r="N30">
        <v>1009.681967</v>
      </c>
      <c r="O30">
        <f t="shared" si="0"/>
        <v>0.99647864783519269</v>
      </c>
      <c r="P30">
        <f t="shared" si="1"/>
        <v>23.55621272065855</v>
      </c>
      <c r="Q30">
        <f t="shared" si="2"/>
        <v>23556.21272065855</v>
      </c>
      <c r="R30">
        <f t="shared" si="3"/>
        <v>0.25999999999999979</v>
      </c>
      <c r="S30">
        <f t="shared" si="4"/>
        <v>11.037427921169286</v>
      </c>
      <c r="T30">
        <f t="shared" si="5"/>
        <v>11.037427921169286</v>
      </c>
      <c r="U30">
        <f t="shared" si="6"/>
        <v>4.0428446319411268E-2</v>
      </c>
      <c r="V30">
        <f t="shared" si="7"/>
        <v>1716254.0854437074</v>
      </c>
      <c r="W30">
        <f t="shared" si="8"/>
        <v>3.5354834160140376</v>
      </c>
      <c r="X30">
        <f t="shared" si="9"/>
        <v>3.9817094782294009</v>
      </c>
      <c r="Y30" s="2">
        <f t="shared" si="10"/>
        <v>15.019137399398687</v>
      </c>
    </row>
    <row r="31" spans="1:25" x14ac:dyDescent="0.2">
      <c r="A31" t="s">
        <v>48</v>
      </c>
      <c r="B31" s="1">
        <v>44199</v>
      </c>
      <c r="C31" t="s">
        <v>8</v>
      </c>
      <c r="D31">
        <v>400</v>
      </c>
      <c r="E31">
        <v>0.46168116399999998</v>
      </c>
      <c r="F31">
        <v>30</v>
      </c>
      <c r="G31" t="s">
        <v>6</v>
      </c>
      <c r="H31">
        <v>2.1</v>
      </c>
      <c r="I31">
        <v>2.06</v>
      </c>
      <c r="J31">
        <v>-46.88</v>
      </c>
      <c r="K31" t="s">
        <v>7</v>
      </c>
      <c r="L31">
        <v>15.3</v>
      </c>
      <c r="M31">
        <v>288.45</v>
      </c>
      <c r="N31">
        <v>1009.681967</v>
      </c>
      <c r="O31">
        <f t="shared" si="0"/>
        <v>0.99647864783519269</v>
      </c>
      <c r="P31">
        <f t="shared" si="1"/>
        <v>23.753852680559199</v>
      </c>
      <c r="Q31">
        <f t="shared" si="2"/>
        <v>23753.852680559197</v>
      </c>
      <c r="R31">
        <f t="shared" si="3"/>
        <v>4.0000000000000036E-2</v>
      </c>
      <c r="S31">
        <f t="shared" si="4"/>
        <v>1.6839373611480348</v>
      </c>
      <c r="T31">
        <f t="shared" si="5"/>
        <v>1.6839373611480351</v>
      </c>
      <c r="U31">
        <f t="shared" si="6"/>
        <v>3.8234878023639625E-2</v>
      </c>
      <c r="V31">
        <f t="shared" si="7"/>
        <v>1609628.4900736164</v>
      </c>
      <c r="W31">
        <f t="shared" si="8"/>
        <v>3.3158346895516497</v>
      </c>
      <c r="X31">
        <f t="shared" si="9"/>
        <v>3.3802198291545942</v>
      </c>
      <c r="Y31" s="2">
        <f t="shared" si="10"/>
        <v>5.0641571903026286</v>
      </c>
    </row>
    <row r="32" spans="1:25" x14ac:dyDescent="0.2">
      <c r="A32" t="s">
        <v>48</v>
      </c>
      <c r="B32" s="1">
        <v>44199</v>
      </c>
      <c r="C32" t="s">
        <v>7</v>
      </c>
      <c r="D32" t="s">
        <v>7</v>
      </c>
      <c r="E32">
        <v>0</v>
      </c>
      <c r="F32" t="s">
        <v>9</v>
      </c>
      <c r="G32" t="s">
        <v>6</v>
      </c>
      <c r="H32">
        <v>2.06</v>
      </c>
      <c r="J32">
        <v>-46.81</v>
      </c>
      <c r="K32" t="s">
        <v>7</v>
      </c>
      <c r="L32">
        <v>0</v>
      </c>
      <c r="M32">
        <v>0</v>
      </c>
      <c r="U32" t="e">
        <f t="shared" si="6"/>
        <v>#DIV/0!</v>
      </c>
    </row>
    <row r="33" spans="1:25" x14ac:dyDescent="0.2">
      <c r="A33" t="s">
        <v>45</v>
      </c>
      <c r="B33" s="1">
        <v>44504</v>
      </c>
      <c r="C33" t="s">
        <v>5</v>
      </c>
      <c r="D33">
        <v>400</v>
      </c>
      <c r="E33">
        <v>0.46244175999999998</v>
      </c>
      <c r="F33">
        <v>1</v>
      </c>
      <c r="G33" t="s">
        <v>6</v>
      </c>
      <c r="H33">
        <v>1.81</v>
      </c>
      <c r="I33">
        <v>3.23</v>
      </c>
      <c r="J33">
        <v>-45.21</v>
      </c>
      <c r="K33" t="s">
        <v>7</v>
      </c>
      <c r="L33">
        <v>22.4</v>
      </c>
      <c r="M33">
        <v>295.55</v>
      </c>
      <c r="N33">
        <v>1005.857025</v>
      </c>
      <c r="O33">
        <f t="shared" ref="O33:O64" si="11">N33/1013.249977</f>
        <v>0.99270372349586555</v>
      </c>
      <c r="P33">
        <f t="shared" ref="P33:P64" si="12">(1*0.08206*M33)/O33</f>
        <v>24.431088980498831</v>
      </c>
      <c r="Q33">
        <f t="shared" ref="Q33:Q64" si="13">P33*1000</f>
        <v>24431.088980498833</v>
      </c>
      <c r="R33">
        <f t="shared" ref="R33:R62" si="14">H33-I33</f>
        <v>-1.42</v>
      </c>
      <c r="S33">
        <f t="shared" ref="S33:S62" si="15">((R33/1000000)*(1/P33))/0.000000001</f>
        <v>-58.122664983679599</v>
      </c>
      <c r="T33">
        <f t="shared" ref="T33:T64" si="16">R33*0.025/0.025/P33*1000</f>
        <v>-58.122664983679584</v>
      </c>
      <c r="U33">
        <f t="shared" si="6"/>
        <v>3.2999023346132611E-2</v>
      </c>
      <c r="V33">
        <f t="shared" ref="V33:V64" si="17">U33/Q33*1000000000*1000</f>
        <v>1350698.0131942872</v>
      </c>
      <c r="W33">
        <f t="shared" ref="W33:W62" si="18">I33*V33/1000000</f>
        <v>4.3627545826175478</v>
      </c>
      <c r="X33">
        <f t="shared" ref="X33:X64" si="19">V33*H33/1000000</f>
        <v>2.4447634038816597</v>
      </c>
      <c r="Y33" s="2">
        <f t="shared" ref="Y33:Y64" si="20">X33+S33</f>
        <v>-55.67790157979794</v>
      </c>
    </row>
    <row r="34" spans="1:25" x14ac:dyDescent="0.2">
      <c r="A34" t="s">
        <v>45</v>
      </c>
      <c r="B34" s="1">
        <v>44504</v>
      </c>
      <c r="C34" t="s">
        <v>8</v>
      </c>
      <c r="D34">
        <v>0</v>
      </c>
      <c r="E34">
        <v>0.46244175999999998</v>
      </c>
      <c r="F34">
        <v>2</v>
      </c>
      <c r="G34" t="s">
        <v>6</v>
      </c>
      <c r="H34">
        <v>1.69</v>
      </c>
      <c r="I34">
        <v>3.23</v>
      </c>
      <c r="J34">
        <v>-45.75</v>
      </c>
      <c r="K34" t="s">
        <v>7</v>
      </c>
      <c r="L34">
        <v>21.5</v>
      </c>
      <c r="M34">
        <v>294.64999999999998</v>
      </c>
      <c r="N34">
        <v>1005.857025</v>
      </c>
      <c r="O34">
        <f t="shared" si="11"/>
        <v>0.99270372349586555</v>
      </c>
      <c r="P34">
        <f t="shared" si="12"/>
        <v>24.35669216073077</v>
      </c>
      <c r="Q34">
        <f t="shared" si="13"/>
        <v>24356.69216073077</v>
      </c>
      <c r="R34">
        <f t="shared" si="14"/>
        <v>-1.54</v>
      </c>
      <c r="S34">
        <f t="shared" si="15"/>
        <v>-63.226976382403627</v>
      </c>
      <c r="T34">
        <f t="shared" si="16"/>
        <v>-63.226976382403642</v>
      </c>
      <c r="U34">
        <f t="shared" ref="U34:U65" si="21" xml:space="preserve"> EXP(-67.1962+99.1624*(100/M34)+27.9015*LN(M34/100)+E34*(-0.072909+0.041674*(M34/100)-0.0064603*(M34/100)^2))</f>
        <v>3.3577353606038127E-2</v>
      </c>
      <c r="V34">
        <f t="shared" si="17"/>
        <v>1378567.8853458362</v>
      </c>
      <c r="W34">
        <f t="shared" si="18"/>
        <v>4.4527742696670511</v>
      </c>
      <c r="X34">
        <f t="shared" si="19"/>
        <v>2.3297797262344631</v>
      </c>
      <c r="Y34" s="2">
        <f t="shared" si="20"/>
        <v>-60.897196656169164</v>
      </c>
    </row>
    <row r="35" spans="1:25" x14ac:dyDescent="0.2">
      <c r="A35" t="s">
        <v>45</v>
      </c>
      <c r="B35" s="1">
        <v>44504</v>
      </c>
      <c r="C35" t="s">
        <v>5</v>
      </c>
      <c r="D35">
        <v>300</v>
      </c>
      <c r="E35">
        <v>0.46244175999999998</v>
      </c>
      <c r="F35">
        <v>3</v>
      </c>
      <c r="G35" t="s">
        <v>6</v>
      </c>
      <c r="H35">
        <v>1.96</v>
      </c>
      <c r="I35">
        <v>3.23</v>
      </c>
      <c r="J35">
        <v>-45.69</v>
      </c>
      <c r="K35" t="s">
        <v>7</v>
      </c>
      <c r="L35">
        <v>21.2</v>
      </c>
      <c r="M35">
        <v>294.35000000000002</v>
      </c>
      <c r="N35">
        <v>1005.857025</v>
      </c>
      <c r="O35">
        <f t="shared" si="11"/>
        <v>0.99270372349586555</v>
      </c>
      <c r="P35">
        <f t="shared" si="12"/>
        <v>24.331893220808091</v>
      </c>
      <c r="Q35">
        <f t="shared" si="13"/>
        <v>24331.893220808091</v>
      </c>
      <c r="R35">
        <f t="shared" si="14"/>
        <v>-1.27</v>
      </c>
      <c r="S35">
        <f t="shared" si="15"/>
        <v>-52.194869855582155</v>
      </c>
      <c r="T35">
        <f t="shared" si="16"/>
        <v>-52.194869855582155</v>
      </c>
      <c r="U35">
        <f t="shared" si="21"/>
        <v>3.3775122854437387E-2</v>
      </c>
      <c r="V35">
        <f t="shared" si="17"/>
        <v>1388100.8990107542</v>
      </c>
      <c r="W35">
        <f t="shared" si="18"/>
        <v>4.4835659038047364</v>
      </c>
      <c r="X35">
        <f t="shared" si="19"/>
        <v>2.720677762061078</v>
      </c>
      <c r="Y35" s="2">
        <f t="shared" si="20"/>
        <v>-49.474192093521076</v>
      </c>
    </row>
    <row r="36" spans="1:25" x14ac:dyDescent="0.2">
      <c r="A36" t="s">
        <v>45</v>
      </c>
      <c r="B36" s="1">
        <v>44504</v>
      </c>
      <c r="C36" t="s">
        <v>8</v>
      </c>
      <c r="D36">
        <v>5</v>
      </c>
      <c r="E36">
        <v>0.46244175999999998</v>
      </c>
      <c r="F36">
        <v>4</v>
      </c>
      <c r="G36" t="s">
        <v>6</v>
      </c>
      <c r="H36">
        <v>1.92</v>
      </c>
      <c r="I36">
        <v>3.23</v>
      </c>
      <c r="J36">
        <v>-45.18</v>
      </c>
      <c r="K36" t="s">
        <v>7</v>
      </c>
      <c r="L36">
        <v>21.3</v>
      </c>
      <c r="M36">
        <v>294.45</v>
      </c>
      <c r="N36">
        <v>1005.857025</v>
      </c>
      <c r="O36">
        <f t="shared" si="11"/>
        <v>0.99270372349586555</v>
      </c>
      <c r="P36">
        <f t="shared" si="12"/>
        <v>24.340159534115649</v>
      </c>
      <c r="Q36">
        <f t="shared" si="13"/>
        <v>24340.15953411565</v>
      </c>
      <c r="R36">
        <f t="shared" si="14"/>
        <v>-1.31</v>
      </c>
      <c r="S36">
        <f t="shared" si="15"/>
        <v>-53.820518232999987</v>
      </c>
      <c r="T36">
        <f t="shared" si="16"/>
        <v>-53.820518233000001</v>
      </c>
      <c r="U36">
        <f t="shared" si="21"/>
        <v>3.3708917555605795E-2</v>
      </c>
      <c r="V36">
        <f t="shared" si="17"/>
        <v>1384909.4747451721</v>
      </c>
      <c r="W36">
        <f t="shared" si="18"/>
        <v>4.4732576034269051</v>
      </c>
      <c r="X36">
        <f t="shared" si="19"/>
        <v>2.6590261915107303</v>
      </c>
      <c r="Y36" s="2">
        <f t="shared" si="20"/>
        <v>-51.161492041489254</v>
      </c>
    </row>
    <row r="37" spans="1:25" x14ac:dyDescent="0.2">
      <c r="A37" t="s">
        <v>45</v>
      </c>
      <c r="B37" s="1">
        <v>44504</v>
      </c>
      <c r="C37" t="s">
        <v>5</v>
      </c>
      <c r="D37">
        <v>250</v>
      </c>
      <c r="E37">
        <v>0.46244175999999998</v>
      </c>
      <c r="F37">
        <v>5</v>
      </c>
      <c r="G37" t="s">
        <v>6</v>
      </c>
      <c r="H37">
        <v>2.0499999999999998</v>
      </c>
      <c r="I37">
        <v>3.23</v>
      </c>
      <c r="J37">
        <v>-45.68</v>
      </c>
      <c r="K37" t="s">
        <v>7</v>
      </c>
      <c r="L37">
        <v>20.9</v>
      </c>
      <c r="M37">
        <v>294.05</v>
      </c>
      <c r="N37">
        <v>1005.857025</v>
      </c>
      <c r="O37">
        <f t="shared" si="11"/>
        <v>0.99270372349586555</v>
      </c>
      <c r="P37">
        <f t="shared" si="12"/>
        <v>24.307094280885401</v>
      </c>
      <c r="Q37">
        <f t="shared" si="13"/>
        <v>24307.094280885402</v>
      </c>
      <c r="R37">
        <f t="shared" si="14"/>
        <v>-1.1800000000000002</v>
      </c>
      <c r="S37">
        <f t="shared" si="15"/>
        <v>-48.545498131709131</v>
      </c>
      <c r="T37">
        <f t="shared" si="16"/>
        <v>-48.545498131709138</v>
      </c>
      <c r="U37">
        <f t="shared" si="21"/>
        <v>3.3975448289412125E-2</v>
      </c>
      <c r="V37">
        <f t="shared" si="17"/>
        <v>1397758.5266590139</v>
      </c>
      <c r="W37">
        <f t="shared" si="18"/>
        <v>4.5147600411086151</v>
      </c>
      <c r="X37">
        <f t="shared" si="19"/>
        <v>2.8654049796509784</v>
      </c>
      <c r="Y37" s="2">
        <f t="shared" si="20"/>
        <v>-45.680093152058156</v>
      </c>
    </row>
    <row r="38" spans="1:25" x14ac:dyDescent="0.2">
      <c r="A38" t="s">
        <v>45</v>
      </c>
      <c r="B38" s="1">
        <v>44504</v>
      </c>
      <c r="C38" t="s">
        <v>8</v>
      </c>
      <c r="D38">
        <v>10</v>
      </c>
      <c r="E38">
        <v>0.46244175999999998</v>
      </c>
      <c r="F38">
        <v>6</v>
      </c>
      <c r="G38" t="s">
        <v>6</v>
      </c>
      <c r="H38">
        <v>1.94</v>
      </c>
      <c r="I38">
        <v>3.23</v>
      </c>
      <c r="J38">
        <v>-45.62</v>
      </c>
      <c r="K38" t="s">
        <v>7</v>
      </c>
      <c r="L38">
        <v>21</v>
      </c>
      <c r="M38">
        <v>294.14999999999998</v>
      </c>
      <c r="N38">
        <v>1005.857025</v>
      </c>
      <c r="O38">
        <f t="shared" si="11"/>
        <v>0.99270372349586555</v>
      </c>
      <c r="P38">
        <f t="shared" si="12"/>
        <v>24.315360594192963</v>
      </c>
      <c r="Q38">
        <f t="shared" si="13"/>
        <v>24315.360594192964</v>
      </c>
      <c r="R38">
        <f t="shared" si="14"/>
        <v>-1.29</v>
      </c>
      <c r="S38">
        <f t="shared" si="15"/>
        <v>-53.052883793468396</v>
      </c>
      <c r="T38">
        <f t="shared" si="16"/>
        <v>-53.052883793468396</v>
      </c>
      <c r="U38">
        <f t="shared" si="21"/>
        <v>3.3908386857840499E-2</v>
      </c>
      <c r="V38">
        <f t="shared" si="17"/>
        <v>1394525.3547232428</v>
      </c>
      <c r="W38">
        <f t="shared" si="18"/>
        <v>4.504316895756074</v>
      </c>
      <c r="X38">
        <f t="shared" si="19"/>
        <v>2.7053791881630911</v>
      </c>
      <c r="Y38" s="2">
        <f t="shared" si="20"/>
        <v>-50.347504605305303</v>
      </c>
    </row>
    <row r="39" spans="1:25" x14ac:dyDescent="0.2">
      <c r="A39" t="s">
        <v>45</v>
      </c>
      <c r="B39" s="1">
        <v>44504</v>
      </c>
      <c r="C39" t="s">
        <v>5</v>
      </c>
      <c r="D39">
        <v>225</v>
      </c>
      <c r="E39">
        <v>0.46244175999999998</v>
      </c>
      <c r="F39">
        <v>7</v>
      </c>
      <c r="G39" t="s">
        <v>6</v>
      </c>
      <c r="H39">
        <v>1.8</v>
      </c>
      <c r="I39">
        <v>3.23</v>
      </c>
      <c r="J39">
        <v>-45.8</v>
      </c>
      <c r="K39" t="s">
        <v>7</v>
      </c>
      <c r="L39">
        <v>21.7</v>
      </c>
      <c r="M39">
        <v>294.85000000000002</v>
      </c>
      <c r="N39">
        <v>1005.857025</v>
      </c>
      <c r="O39">
        <f t="shared" si="11"/>
        <v>0.99270372349586555</v>
      </c>
      <c r="P39">
        <f t="shared" si="12"/>
        <v>24.373224787345901</v>
      </c>
      <c r="Q39">
        <f t="shared" si="13"/>
        <v>24373.224787345902</v>
      </c>
      <c r="R39">
        <f t="shared" si="14"/>
        <v>-1.43</v>
      </c>
      <c r="S39">
        <f t="shared" si="15"/>
        <v>-58.670939626439072</v>
      </c>
      <c r="T39">
        <f t="shared" si="16"/>
        <v>-58.670939626439072</v>
      </c>
      <c r="U39">
        <f t="shared" si="21"/>
        <v>3.3446909602533166E-2</v>
      </c>
      <c r="V39">
        <f t="shared" si="17"/>
        <v>1372280.8489378945</v>
      </c>
      <c r="W39">
        <f t="shared" si="18"/>
        <v>4.4324671420693997</v>
      </c>
      <c r="X39">
        <f t="shared" si="19"/>
        <v>2.4701055280882103</v>
      </c>
      <c r="Y39" s="2">
        <f t="shared" si="20"/>
        <v>-56.20083409835086</v>
      </c>
    </row>
    <row r="40" spans="1:25" x14ac:dyDescent="0.2">
      <c r="A40" t="s">
        <v>45</v>
      </c>
      <c r="B40" s="1">
        <v>44504</v>
      </c>
      <c r="C40" t="s">
        <v>8</v>
      </c>
      <c r="D40">
        <v>25</v>
      </c>
      <c r="E40">
        <v>0.46244175999999998</v>
      </c>
      <c r="F40">
        <v>8</v>
      </c>
      <c r="G40" t="s">
        <v>6</v>
      </c>
      <c r="H40">
        <v>1.87</v>
      </c>
      <c r="I40">
        <v>3.23</v>
      </c>
      <c r="J40">
        <v>-45.54</v>
      </c>
      <c r="K40" t="s">
        <v>7</v>
      </c>
      <c r="L40">
        <v>21.7</v>
      </c>
      <c r="M40">
        <v>294.85000000000002</v>
      </c>
      <c r="N40">
        <v>1005.857025</v>
      </c>
      <c r="O40">
        <f t="shared" si="11"/>
        <v>0.99270372349586555</v>
      </c>
      <c r="P40">
        <f t="shared" si="12"/>
        <v>24.373224787345901</v>
      </c>
      <c r="Q40">
        <f t="shared" si="13"/>
        <v>24373.224787345902</v>
      </c>
      <c r="R40">
        <f t="shared" si="14"/>
        <v>-1.3599999999999999</v>
      </c>
      <c r="S40">
        <f t="shared" si="15"/>
        <v>-55.79893558878122</v>
      </c>
      <c r="T40">
        <f t="shared" si="16"/>
        <v>-55.798935588781212</v>
      </c>
      <c r="U40">
        <f t="shared" si="21"/>
        <v>3.3446909602533166E-2</v>
      </c>
      <c r="V40">
        <f t="shared" si="17"/>
        <v>1372280.8489378945</v>
      </c>
      <c r="W40">
        <f t="shared" si="18"/>
        <v>4.4324671420693997</v>
      </c>
      <c r="X40">
        <f t="shared" si="19"/>
        <v>2.5661651875138629</v>
      </c>
      <c r="Y40" s="2">
        <f t="shared" si="20"/>
        <v>-53.232770401267359</v>
      </c>
    </row>
    <row r="41" spans="1:25" x14ac:dyDescent="0.2">
      <c r="A41" t="s">
        <v>45</v>
      </c>
      <c r="B41" s="1">
        <v>44504</v>
      </c>
      <c r="C41" t="s">
        <v>5</v>
      </c>
      <c r="D41">
        <v>200</v>
      </c>
      <c r="E41">
        <v>0.46244175999999998</v>
      </c>
      <c r="F41">
        <v>9</v>
      </c>
      <c r="G41" t="s">
        <v>6</v>
      </c>
      <c r="H41">
        <v>1.97</v>
      </c>
      <c r="I41">
        <v>3.23</v>
      </c>
      <c r="J41">
        <v>-45.23</v>
      </c>
      <c r="K41" t="s">
        <v>7</v>
      </c>
      <c r="L41">
        <v>21.6</v>
      </c>
      <c r="M41">
        <v>294.75</v>
      </c>
      <c r="N41">
        <v>1005.857025</v>
      </c>
      <c r="O41">
        <f t="shared" si="11"/>
        <v>0.99270372349586555</v>
      </c>
      <c r="P41">
        <f t="shared" si="12"/>
        <v>24.364958474038335</v>
      </c>
      <c r="Q41">
        <f t="shared" si="13"/>
        <v>24364.958474038336</v>
      </c>
      <c r="R41">
        <f t="shared" si="14"/>
        <v>-1.26</v>
      </c>
      <c r="S41">
        <f t="shared" si="15"/>
        <v>-51.713611633796596</v>
      </c>
      <c r="T41">
        <f t="shared" si="16"/>
        <v>-51.713611633796603</v>
      </c>
      <c r="U41">
        <f t="shared" si="21"/>
        <v>3.3511992275965477E-2</v>
      </c>
      <c r="V41">
        <f t="shared" si="17"/>
        <v>1375417.5822492619</v>
      </c>
      <c r="W41">
        <f t="shared" si="18"/>
        <v>4.4425987906651159</v>
      </c>
      <c r="X41">
        <f t="shared" si="19"/>
        <v>2.7095726370310458</v>
      </c>
      <c r="Y41" s="2">
        <f t="shared" si="20"/>
        <v>-49.004038996765551</v>
      </c>
    </row>
    <row r="42" spans="1:25" x14ac:dyDescent="0.2">
      <c r="A42" t="s">
        <v>45</v>
      </c>
      <c r="B42" s="1">
        <v>44504</v>
      </c>
      <c r="C42" t="s">
        <v>8</v>
      </c>
      <c r="D42">
        <v>50</v>
      </c>
      <c r="E42">
        <v>0.46244175999999998</v>
      </c>
      <c r="F42">
        <v>10</v>
      </c>
      <c r="G42" t="s">
        <v>6</v>
      </c>
      <c r="H42">
        <v>2.02</v>
      </c>
      <c r="I42">
        <v>3.23</v>
      </c>
      <c r="J42">
        <v>-46.12</v>
      </c>
      <c r="K42" t="s">
        <v>7</v>
      </c>
      <c r="L42">
        <v>21.6</v>
      </c>
      <c r="M42">
        <v>294.75</v>
      </c>
      <c r="N42">
        <v>1005.857025</v>
      </c>
      <c r="O42">
        <f t="shared" si="11"/>
        <v>0.99270372349586555</v>
      </c>
      <c r="P42">
        <f t="shared" si="12"/>
        <v>24.364958474038335</v>
      </c>
      <c r="Q42">
        <f t="shared" si="13"/>
        <v>24364.958474038336</v>
      </c>
      <c r="R42">
        <f t="shared" si="14"/>
        <v>-1.21</v>
      </c>
      <c r="S42">
        <f t="shared" si="15"/>
        <v>-49.661484188011023</v>
      </c>
      <c r="T42">
        <f t="shared" si="16"/>
        <v>-49.661484188011023</v>
      </c>
      <c r="U42">
        <f t="shared" si="21"/>
        <v>3.3511992275965477E-2</v>
      </c>
      <c r="V42">
        <f t="shared" si="17"/>
        <v>1375417.5822492619</v>
      </c>
      <c r="W42">
        <f t="shared" si="18"/>
        <v>4.4425987906651159</v>
      </c>
      <c r="X42">
        <f t="shared" si="19"/>
        <v>2.7783435161435093</v>
      </c>
      <c r="Y42" s="2">
        <f t="shared" si="20"/>
        <v>-46.883140671867515</v>
      </c>
    </row>
    <row r="43" spans="1:25" x14ac:dyDescent="0.2">
      <c r="A43" t="s">
        <v>45</v>
      </c>
      <c r="B43" s="1">
        <v>44504</v>
      </c>
      <c r="C43" t="s">
        <v>5</v>
      </c>
      <c r="D43">
        <v>175</v>
      </c>
      <c r="E43">
        <v>0.46244175999999998</v>
      </c>
      <c r="F43">
        <v>11</v>
      </c>
      <c r="G43" t="s">
        <v>6</v>
      </c>
      <c r="H43">
        <v>1.97</v>
      </c>
      <c r="I43">
        <v>3.23</v>
      </c>
      <c r="J43">
        <v>-45.47</v>
      </c>
      <c r="K43" t="s">
        <v>7</v>
      </c>
      <c r="L43">
        <v>21.2</v>
      </c>
      <c r="M43">
        <v>294.35000000000002</v>
      </c>
      <c r="N43">
        <v>1005.857025</v>
      </c>
      <c r="O43">
        <f t="shared" si="11"/>
        <v>0.99270372349586555</v>
      </c>
      <c r="P43">
        <f t="shared" si="12"/>
        <v>24.331893220808091</v>
      </c>
      <c r="Q43">
        <f t="shared" si="13"/>
        <v>24331.893220808091</v>
      </c>
      <c r="R43">
        <f t="shared" si="14"/>
        <v>-1.26</v>
      </c>
      <c r="S43">
        <f t="shared" si="15"/>
        <v>-51.783886628372841</v>
      </c>
      <c r="T43">
        <f t="shared" si="16"/>
        <v>-51.783886628372848</v>
      </c>
      <c r="U43">
        <f t="shared" si="21"/>
        <v>3.3775122854437387E-2</v>
      </c>
      <c r="V43">
        <f t="shared" si="17"/>
        <v>1388100.8990107542</v>
      </c>
      <c r="W43">
        <f t="shared" si="18"/>
        <v>4.4835659038047364</v>
      </c>
      <c r="X43">
        <f t="shared" si="19"/>
        <v>2.7345587710511858</v>
      </c>
      <c r="Y43" s="2">
        <f t="shared" si="20"/>
        <v>-49.049327857321657</v>
      </c>
    </row>
    <row r="44" spans="1:25" x14ac:dyDescent="0.2">
      <c r="A44" t="s">
        <v>45</v>
      </c>
      <c r="B44" s="1">
        <v>44504</v>
      </c>
      <c r="C44" t="s">
        <v>8</v>
      </c>
      <c r="D44">
        <v>75</v>
      </c>
      <c r="E44">
        <v>0.46244175999999998</v>
      </c>
      <c r="F44">
        <v>12</v>
      </c>
      <c r="G44" t="s">
        <v>6</v>
      </c>
      <c r="H44">
        <v>1.87</v>
      </c>
      <c r="I44">
        <v>3.23</v>
      </c>
      <c r="J44">
        <v>-45.28</v>
      </c>
      <c r="K44" t="s">
        <v>7</v>
      </c>
      <c r="L44">
        <v>21.4</v>
      </c>
      <c r="M44">
        <v>294.55</v>
      </c>
      <c r="N44">
        <v>1005.857025</v>
      </c>
      <c r="O44">
        <f t="shared" si="11"/>
        <v>0.99270372349586555</v>
      </c>
      <c r="P44">
        <f t="shared" si="12"/>
        <v>24.348425847423215</v>
      </c>
      <c r="Q44">
        <f t="shared" si="13"/>
        <v>24348.425847423216</v>
      </c>
      <c r="R44">
        <f t="shared" si="14"/>
        <v>-1.3599999999999999</v>
      </c>
      <c r="S44">
        <f t="shared" si="15"/>
        <v>-55.855766960964665</v>
      </c>
      <c r="T44">
        <f t="shared" si="16"/>
        <v>-55.855766960964665</v>
      </c>
      <c r="U44">
        <f t="shared" si="21"/>
        <v>3.3642994920673026E-2</v>
      </c>
      <c r="V44">
        <f t="shared" si="17"/>
        <v>1381731.8265867876</v>
      </c>
      <c r="W44">
        <f t="shared" si="18"/>
        <v>4.4629937998753233</v>
      </c>
      <c r="X44">
        <f t="shared" si="19"/>
        <v>2.5838385157172929</v>
      </c>
      <c r="Y44" s="2">
        <f t="shared" si="20"/>
        <v>-53.271928445247369</v>
      </c>
    </row>
    <row r="45" spans="1:25" x14ac:dyDescent="0.2">
      <c r="A45" t="s">
        <v>45</v>
      </c>
      <c r="B45" s="1">
        <v>44504</v>
      </c>
      <c r="C45" t="s">
        <v>5</v>
      </c>
      <c r="D45">
        <v>150</v>
      </c>
      <c r="E45">
        <v>0.46244175999999998</v>
      </c>
      <c r="F45">
        <v>13</v>
      </c>
      <c r="G45" t="s">
        <v>6</v>
      </c>
      <c r="H45">
        <v>1.85</v>
      </c>
      <c r="I45">
        <v>3.23</v>
      </c>
      <c r="J45">
        <v>-45.27</v>
      </c>
      <c r="K45" t="s">
        <v>7</v>
      </c>
      <c r="L45">
        <v>21.6</v>
      </c>
      <c r="M45">
        <v>294.75</v>
      </c>
      <c r="N45">
        <v>1005.857025</v>
      </c>
      <c r="O45">
        <f t="shared" si="11"/>
        <v>0.99270372349586555</v>
      </c>
      <c r="P45">
        <f t="shared" si="12"/>
        <v>24.364958474038335</v>
      </c>
      <c r="Q45">
        <f t="shared" si="13"/>
        <v>24364.958474038336</v>
      </c>
      <c r="R45">
        <f t="shared" si="14"/>
        <v>-1.38</v>
      </c>
      <c r="S45">
        <f t="shared" si="15"/>
        <v>-56.638717503681988</v>
      </c>
      <c r="T45">
        <f t="shared" si="16"/>
        <v>-56.638717503681981</v>
      </c>
      <c r="U45">
        <f t="shared" si="21"/>
        <v>3.3511992275965477E-2</v>
      </c>
      <c r="V45">
        <f t="shared" si="17"/>
        <v>1375417.5822492619</v>
      </c>
      <c r="W45">
        <f t="shared" si="18"/>
        <v>4.4425987906651159</v>
      </c>
      <c r="X45">
        <f t="shared" si="19"/>
        <v>2.5445225271611349</v>
      </c>
      <c r="Y45" s="2">
        <f t="shared" si="20"/>
        <v>-54.094194976520853</v>
      </c>
    </row>
    <row r="46" spans="1:25" x14ac:dyDescent="0.2">
      <c r="A46" t="s">
        <v>45</v>
      </c>
      <c r="B46" s="1">
        <v>44504</v>
      </c>
      <c r="C46" t="s">
        <v>8</v>
      </c>
      <c r="D46">
        <v>100</v>
      </c>
      <c r="E46">
        <v>0.46244175999999998</v>
      </c>
      <c r="F46">
        <v>14</v>
      </c>
      <c r="G46" t="s">
        <v>6</v>
      </c>
      <c r="H46">
        <v>1.96</v>
      </c>
      <c r="I46">
        <v>3.23</v>
      </c>
      <c r="J46">
        <v>-46.07</v>
      </c>
      <c r="K46" t="s">
        <v>7</v>
      </c>
      <c r="L46">
        <v>21.7</v>
      </c>
      <c r="M46">
        <v>294.85000000000002</v>
      </c>
      <c r="N46">
        <v>1005.857025</v>
      </c>
      <c r="O46">
        <f t="shared" si="11"/>
        <v>0.99270372349586555</v>
      </c>
      <c r="P46">
        <f t="shared" si="12"/>
        <v>24.373224787345901</v>
      </c>
      <c r="Q46">
        <f t="shared" si="13"/>
        <v>24373.224787345902</v>
      </c>
      <c r="R46">
        <f t="shared" si="14"/>
        <v>-1.27</v>
      </c>
      <c r="S46">
        <f t="shared" si="15"/>
        <v>-52.10635896893541</v>
      </c>
      <c r="T46">
        <f t="shared" si="16"/>
        <v>-52.106358968935417</v>
      </c>
      <c r="U46">
        <f t="shared" si="21"/>
        <v>3.3446909602533166E-2</v>
      </c>
      <c r="V46">
        <f t="shared" si="17"/>
        <v>1372280.8489378945</v>
      </c>
      <c r="W46">
        <f t="shared" si="18"/>
        <v>4.4324671420693997</v>
      </c>
      <c r="X46">
        <f t="shared" si="19"/>
        <v>2.6896704639182727</v>
      </c>
      <c r="Y46" s="2">
        <f t="shared" si="20"/>
        <v>-49.416688505017135</v>
      </c>
    </row>
    <row r="47" spans="1:25" x14ac:dyDescent="0.2">
      <c r="A47" t="s">
        <v>45</v>
      </c>
      <c r="B47" s="1">
        <v>44504</v>
      </c>
      <c r="C47" t="s">
        <v>5</v>
      </c>
      <c r="D47">
        <v>125</v>
      </c>
      <c r="E47">
        <v>0.46244175999999998</v>
      </c>
      <c r="F47">
        <v>15</v>
      </c>
      <c r="G47" t="s">
        <v>6</v>
      </c>
      <c r="H47">
        <v>1.94</v>
      </c>
      <c r="I47">
        <v>3.23</v>
      </c>
      <c r="J47">
        <v>-45.97</v>
      </c>
      <c r="K47" t="s">
        <v>7</v>
      </c>
      <c r="L47">
        <v>22</v>
      </c>
      <c r="M47">
        <v>295.14999999999998</v>
      </c>
      <c r="N47">
        <v>1005.857025</v>
      </c>
      <c r="O47">
        <f t="shared" si="11"/>
        <v>0.99270372349586555</v>
      </c>
      <c r="P47">
        <f t="shared" si="12"/>
        <v>24.398023727268583</v>
      </c>
      <c r="Q47">
        <f t="shared" si="13"/>
        <v>24398.023727268584</v>
      </c>
      <c r="R47">
        <f t="shared" si="14"/>
        <v>-1.29</v>
      </c>
      <c r="S47">
        <f t="shared" si="15"/>
        <v>-52.873134907161536</v>
      </c>
      <c r="T47">
        <f t="shared" si="16"/>
        <v>-52.873134907161543</v>
      </c>
      <c r="U47">
        <f t="shared" si="21"/>
        <v>3.3253320358975845E-2</v>
      </c>
      <c r="V47">
        <f t="shared" si="17"/>
        <v>1362951.3902722413</v>
      </c>
      <c r="W47">
        <f t="shared" si="18"/>
        <v>4.4023329905793398</v>
      </c>
      <c r="X47">
        <f t="shared" si="19"/>
        <v>2.6441256971281484</v>
      </c>
      <c r="Y47" s="2">
        <f t="shared" si="20"/>
        <v>-50.229009210033389</v>
      </c>
    </row>
    <row r="48" spans="1:25" x14ac:dyDescent="0.2">
      <c r="A48" t="s">
        <v>45</v>
      </c>
      <c r="B48" s="1">
        <v>44504</v>
      </c>
      <c r="C48" t="s">
        <v>8</v>
      </c>
      <c r="D48">
        <v>125</v>
      </c>
      <c r="E48">
        <v>0.46244175999999998</v>
      </c>
      <c r="F48">
        <v>16</v>
      </c>
      <c r="G48" t="s">
        <v>6</v>
      </c>
      <c r="H48">
        <v>1.9</v>
      </c>
      <c r="I48">
        <v>3.23</v>
      </c>
      <c r="J48">
        <v>-45.46</v>
      </c>
      <c r="K48" t="s">
        <v>7</v>
      </c>
      <c r="L48">
        <v>22.2</v>
      </c>
      <c r="M48">
        <v>295.35000000000002</v>
      </c>
      <c r="N48">
        <v>1005.857025</v>
      </c>
      <c r="O48">
        <f t="shared" si="11"/>
        <v>0.99270372349586555</v>
      </c>
      <c r="P48">
        <f t="shared" si="12"/>
        <v>24.414556353883707</v>
      </c>
      <c r="Q48">
        <f t="shared" si="13"/>
        <v>24414.556353883709</v>
      </c>
      <c r="R48">
        <f t="shared" si="14"/>
        <v>-1.33</v>
      </c>
      <c r="S48">
        <f t="shared" si="15"/>
        <v>-54.475698051684319</v>
      </c>
      <c r="T48">
        <f t="shared" si="16"/>
        <v>-54.475698051684333</v>
      </c>
      <c r="U48">
        <f t="shared" si="21"/>
        <v>3.312563014816889E-2</v>
      </c>
      <c r="V48">
        <f t="shared" si="17"/>
        <v>1356798.3652055787</v>
      </c>
      <c r="W48">
        <f t="shared" si="18"/>
        <v>4.3824587196140197</v>
      </c>
      <c r="X48">
        <f t="shared" si="19"/>
        <v>2.5779168938905994</v>
      </c>
      <c r="Y48" s="2">
        <f t="shared" si="20"/>
        <v>-51.897781157793716</v>
      </c>
    </row>
    <row r="49" spans="1:25" x14ac:dyDescent="0.2">
      <c r="A49" t="s">
        <v>45</v>
      </c>
      <c r="B49" s="1">
        <v>44504</v>
      </c>
      <c r="C49" t="s">
        <v>5</v>
      </c>
      <c r="D49">
        <v>100</v>
      </c>
      <c r="E49">
        <v>0.46244175999999998</v>
      </c>
      <c r="F49">
        <v>17</v>
      </c>
      <c r="G49" t="s">
        <v>6</v>
      </c>
      <c r="H49">
        <v>2.06</v>
      </c>
      <c r="I49">
        <v>3.23</v>
      </c>
      <c r="J49">
        <v>-46.78</v>
      </c>
      <c r="K49" t="s">
        <v>7</v>
      </c>
      <c r="L49">
        <v>22.4</v>
      </c>
      <c r="M49">
        <v>295.55</v>
      </c>
      <c r="N49">
        <v>1005.857025</v>
      </c>
      <c r="O49">
        <f t="shared" si="11"/>
        <v>0.99270372349586555</v>
      </c>
      <c r="P49">
        <f t="shared" si="12"/>
        <v>24.431088980498831</v>
      </c>
      <c r="Q49">
        <f t="shared" si="13"/>
        <v>24431.088980498833</v>
      </c>
      <c r="R49">
        <f t="shared" si="14"/>
        <v>-1.17</v>
      </c>
      <c r="S49">
        <f t="shared" si="15"/>
        <v>-47.889801430214881</v>
      </c>
      <c r="T49">
        <f t="shared" si="16"/>
        <v>-47.889801430214881</v>
      </c>
      <c r="U49">
        <f t="shared" si="21"/>
        <v>3.2999023346132611E-2</v>
      </c>
      <c r="V49">
        <f t="shared" si="17"/>
        <v>1350698.0131942872</v>
      </c>
      <c r="W49">
        <f t="shared" si="18"/>
        <v>4.3627545826175478</v>
      </c>
      <c r="X49">
        <f t="shared" si="19"/>
        <v>2.7824379071802317</v>
      </c>
      <c r="Y49" s="2">
        <f t="shared" si="20"/>
        <v>-45.10736352303465</v>
      </c>
    </row>
    <row r="50" spans="1:25" x14ac:dyDescent="0.2">
      <c r="A50" t="s">
        <v>45</v>
      </c>
      <c r="B50" s="1">
        <v>44504</v>
      </c>
      <c r="C50" t="s">
        <v>8</v>
      </c>
      <c r="D50">
        <v>150</v>
      </c>
      <c r="E50">
        <v>0.46244175999999998</v>
      </c>
      <c r="F50">
        <v>18</v>
      </c>
      <c r="G50" t="s">
        <v>6</v>
      </c>
      <c r="H50">
        <v>2.0499999999999998</v>
      </c>
      <c r="I50">
        <v>3.23</v>
      </c>
      <c r="J50">
        <v>-45.52</v>
      </c>
      <c r="K50" t="s">
        <v>7</v>
      </c>
      <c r="L50">
        <v>22.3</v>
      </c>
      <c r="M50">
        <v>295.45</v>
      </c>
      <c r="N50">
        <v>1005.857025</v>
      </c>
      <c r="O50">
        <f t="shared" si="11"/>
        <v>0.99270372349586555</v>
      </c>
      <c r="P50">
        <f t="shared" si="12"/>
        <v>24.422822667191266</v>
      </c>
      <c r="Q50">
        <f t="shared" si="13"/>
        <v>24422.822667191267</v>
      </c>
      <c r="R50">
        <f t="shared" si="14"/>
        <v>-1.1800000000000002</v>
      </c>
      <c r="S50">
        <f t="shared" si="15"/>
        <v>-48.315463616954048</v>
      </c>
      <c r="T50">
        <f t="shared" si="16"/>
        <v>-48.315463616954048</v>
      </c>
      <c r="U50">
        <f t="shared" si="21"/>
        <v>3.3062191959312134E-2</v>
      </c>
      <c r="V50">
        <f t="shared" si="17"/>
        <v>1353741.6378871996</v>
      </c>
      <c r="W50">
        <f t="shared" si="18"/>
        <v>4.3725854903756547</v>
      </c>
      <c r="X50">
        <f t="shared" si="19"/>
        <v>2.7751703576687587</v>
      </c>
      <c r="Y50" s="2">
        <f t="shared" si="20"/>
        <v>-45.540293259285292</v>
      </c>
    </row>
    <row r="51" spans="1:25" x14ac:dyDescent="0.2">
      <c r="A51" t="s">
        <v>45</v>
      </c>
      <c r="B51" s="1">
        <v>44504</v>
      </c>
      <c r="C51" t="s">
        <v>5</v>
      </c>
      <c r="D51">
        <v>75</v>
      </c>
      <c r="E51">
        <v>0.46244175999999998</v>
      </c>
      <c r="F51">
        <v>19</v>
      </c>
      <c r="G51" t="s">
        <v>6</v>
      </c>
      <c r="H51">
        <v>1.92</v>
      </c>
      <c r="I51">
        <v>3.23</v>
      </c>
      <c r="J51">
        <v>-45.86</v>
      </c>
      <c r="K51" t="s">
        <v>7</v>
      </c>
      <c r="L51">
        <v>21.9</v>
      </c>
      <c r="M51">
        <v>295.05</v>
      </c>
      <c r="N51">
        <v>1005.857025</v>
      </c>
      <c r="O51">
        <f t="shared" si="11"/>
        <v>0.99270372349586555</v>
      </c>
      <c r="P51">
        <f t="shared" si="12"/>
        <v>24.389757413961021</v>
      </c>
      <c r="Q51">
        <f t="shared" si="13"/>
        <v>24389.757413961022</v>
      </c>
      <c r="R51">
        <f t="shared" si="14"/>
        <v>-1.31</v>
      </c>
      <c r="S51">
        <f t="shared" si="15"/>
        <v>-53.711071322510918</v>
      </c>
      <c r="T51">
        <f t="shared" si="16"/>
        <v>-53.711071322510925</v>
      </c>
      <c r="U51">
        <f t="shared" si="21"/>
        <v>3.3317574952658198E-2</v>
      </c>
      <c r="V51">
        <f t="shared" si="17"/>
        <v>1366047.82028651</v>
      </c>
      <c r="W51">
        <f t="shared" si="18"/>
        <v>4.4123344595254279</v>
      </c>
      <c r="X51">
        <f t="shared" si="19"/>
        <v>2.6228118149500994</v>
      </c>
      <c r="Y51" s="2">
        <f t="shared" si="20"/>
        <v>-51.088259507560821</v>
      </c>
    </row>
    <row r="52" spans="1:25" x14ac:dyDescent="0.2">
      <c r="A52" t="s">
        <v>45</v>
      </c>
      <c r="B52" s="1">
        <v>44504</v>
      </c>
      <c r="C52" t="s">
        <v>8</v>
      </c>
      <c r="D52">
        <v>175</v>
      </c>
      <c r="E52">
        <v>0.46244175999999998</v>
      </c>
      <c r="F52">
        <v>20</v>
      </c>
      <c r="G52" t="s">
        <v>6</v>
      </c>
      <c r="H52">
        <v>1.88</v>
      </c>
      <c r="I52">
        <v>3.23</v>
      </c>
      <c r="J52">
        <v>-45.57</v>
      </c>
      <c r="K52" t="s">
        <v>7</v>
      </c>
      <c r="L52">
        <v>21.9</v>
      </c>
      <c r="M52">
        <v>295.05</v>
      </c>
      <c r="N52">
        <v>1005.857025</v>
      </c>
      <c r="O52">
        <f t="shared" si="11"/>
        <v>0.99270372349586555</v>
      </c>
      <c r="P52">
        <f t="shared" si="12"/>
        <v>24.389757413961021</v>
      </c>
      <c r="Q52">
        <f t="shared" si="13"/>
        <v>24389.757413961022</v>
      </c>
      <c r="R52">
        <f t="shared" si="14"/>
        <v>-1.35</v>
      </c>
      <c r="S52">
        <f t="shared" si="15"/>
        <v>-55.351104034648657</v>
      </c>
      <c r="T52">
        <f t="shared" si="16"/>
        <v>-55.351104034648664</v>
      </c>
      <c r="U52">
        <f t="shared" si="21"/>
        <v>3.3317574952658198E-2</v>
      </c>
      <c r="V52">
        <f t="shared" si="17"/>
        <v>1366047.82028651</v>
      </c>
      <c r="W52">
        <f t="shared" si="18"/>
        <v>4.4123344595254279</v>
      </c>
      <c r="X52">
        <f t="shared" si="19"/>
        <v>2.5681699021386386</v>
      </c>
      <c r="Y52" s="2">
        <f t="shared" si="20"/>
        <v>-52.782934132510022</v>
      </c>
    </row>
    <row r="53" spans="1:25" x14ac:dyDescent="0.2">
      <c r="A53" t="s">
        <v>45</v>
      </c>
      <c r="B53" s="1">
        <v>44504</v>
      </c>
      <c r="C53" t="s">
        <v>5</v>
      </c>
      <c r="D53">
        <v>50</v>
      </c>
      <c r="E53">
        <v>0.46244175999999998</v>
      </c>
      <c r="F53">
        <v>21</v>
      </c>
      <c r="G53" t="s">
        <v>6</v>
      </c>
      <c r="H53">
        <v>1.96</v>
      </c>
      <c r="I53">
        <v>3.23</v>
      </c>
      <c r="J53">
        <v>-45.17</v>
      </c>
      <c r="K53" t="s">
        <v>7</v>
      </c>
      <c r="L53">
        <v>21.9</v>
      </c>
      <c r="M53">
        <v>295.05</v>
      </c>
      <c r="N53">
        <v>1005.857025</v>
      </c>
      <c r="O53">
        <f t="shared" si="11"/>
        <v>0.99270372349586555</v>
      </c>
      <c r="P53">
        <f t="shared" si="12"/>
        <v>24.389757413961021</v>
      </c>
      <c r="Q53">
        <f t="shared" si="13"/>
        <v>24389.757413961022</v>
      </c>
      <c r="R53">
        <f t="shared" si="14"/>
        <v>-1.27</v>
      </c>
      <c r="S53">
        <f t="shared" si="15"/>
        <v>-52.071038610373186</v>
      </c>
      <c r="T53">
        <f t="shared" si="16"/>
        <v>-52.071038610373186</v>
      </c>
      <c r="U53">
        <f t="shared" si="21"/>
        <v>3.3317574952658198E-2</v>
      </c>
      <c r="V53">
        <f t="shared" si="17"/>
        <v>1366047.82028651</v>
      </c>
      <c r="W53">
        <f t="shared" si="18"/>
        <v>4.4123344595254279</v>
      </c>
      <c r="X53">
        <f t="shared" si="19"/>
        <v>2.6774537277615598</v>
      </c>
      <c r="Y53" s="2">
        <f t="shared" si="20"/>
        <v>-49.393584882611627</v>
      </c>
    </row>
    <row r="54" spans="1:25" x14ac:dyDescent="0.2">
      <c r="A54" t="s">
        <v>45</v>
      </c>
      <c r="B54" s="1">
        <v>44504</v>
      </c>
      <c r="C54" t="s">
        <v>8</v>
      </c>
      <c r="D54">
        <v>200</v>
      </c>
      <c r="E54">
        <v>0.46244175999999998</v>
      </c>
      <c r="F54">
        <v>22</v>
      </c>
      <c r="G54" t="s">
        <v>6</v>
      </c>
      <c r="H54">
        <v>1.95</v>
      </c>
      <c r="I54">
        <v>3.23</v>
      </c>
      <c r="J54">
        <v>-45.71</v>
      </c>
      <c r="K54" t="s">
        <v>7</v>
      </c>
      <c r="L54">
        <v>21.7</v>
      </c>
      <c r="M54">
        <v>294.85000000000002</v>
      </c>
      <c r="N54">
        <v>1005.857025</v>
      </c>
      <c r="O54">
        <f t="shared" si="11"/>
        <v>0.99270372349586555</v>
      </c>
      <c r="P54">
        <f t="shared" si="12"/>
        <v>24.373224787345901</v>
      </c>
      <c r="Q54">
        <f t="shared" si="13"/>
        <v>24373.224787345902</v>
      </c>
      <c r="R54">
        <f t="shared" si="14"/>
        <v>-1.28</v>
      </c>
      <c r="S54">
        <f t="shared" si="15"/>
        <v>-52.516645260029385</v>
      </c>
      <c r="T54">
        <f t="shared" si="16"/>
        <v>-52.516645260029392</v>
      </c>
      <c r="U54">
        <f t="shared" si="21"/>
        <v>3.3446909602533166E-2</v>
      </c>
      <c r="V54">
        <f t="shared" si="17"/>
        <v>1372280.8489378945</v>
      </c>
      <c r="W54">
        <f t="shared" si="18"/>
        <v>4.4324671420693997</v>
      </c>
      <c r="X54">
        <f t="shared" si="19"/>
        <v>2.6759476554288941</v>
      </c>
      <c r="Y54" s="2">
        <f t="shared" si="20"/>
        <v>-49.840697604600493</v>
      </c>
    </row>
    <row r="55" spans="1:25" x14ac:dyDescent="0.2">
      <c r="A55" t="s">
        <v>45</v>
      </c>
      <c r="B55" s="1">
        <v>44504</v>
      </c>
      <c r="C55" t="s">
        <v>5</v>
      </c>
      <c r="D55">
        <v>25</v>
      </c>
      <c r="E55">
        <v>0.46244175999999998</v>
      </c>
      <c r="F55">
        <v>23</v>
      </c>
      <c r="G55" t="s">
        <v>6</v>
      </c>
      <c r="H55">
        <v>2.0499999999999998</v>
      </c>
      <c r="I55">
        <v>3.23</v>
      </c>
      <c r="J55">
        <v>-45.59</v>
      </c>
      <c r="K55" t="s">
        <v>7</v>
      </c>
      <c r="L55">
        <v>21.6</v>
      </c>
      <c r="M55">
        <v>294.75</v>
      </c>
      <c r="N55">
        <v>1005.857025</v>
      </c>
      <c r="O55">
        <f t="shared" si="11"/>
        <v>0.99270372349586555</v>
      </c>
      <c r="P55">
        <f t="shared" si="12"/>
        <v>24.364958474038335</v>
      </c>
      <c r="Q55">
        <f t="shared" si="13"/>
        <v>24364.958474038336</v>
      </c>
      <c r="R55">
        <f t="shared" si="14"/>
        <v>-1.1800000000000002</v>
      </c>
      <c r="S55">
        <f t="shared" si="15"/>
        <v>-48.430207720539677</v>
      </c>
      <c r="T55">
        <f t="shared" si="16"/>
        <v>-48.430207720539677</v>
      </c>
      <c r="U55">
        <f t="shared" si="21"/>
        <v>3.3511992275965477E-2</v>
      </c>
      <c r="V55">
        <f t="shared" si="17"/>
        <v>1375417.5822492619</v>
      </c>
      <c r="W55">
        <f t="shared" si="18"/>
        <v>4.4425987906651159</v>
      </c>
      <c r="X55">
        <f t="shared" si="19"/>
        <v>2.8196060436109867</v>
      </c>
      <c r="Y55" s="2">
        <f t="shared" si="20"/>
        <v>-45.610601676928688</v>
      </c>
    </row>
    <row r="56" spans="1:25" x14ac:dyDescent="0.2">
      <c r="A56" t="s">
        <v>45</v>
      </c>
      <c r="B56" s="1">
        <v>44504</v>
      </c>
      <c r="C56" t="s">
        <v>8</v>
      </c>
      <c r="D56">
        <v>225</v>
      </c>
      <c r="E56">
        <v>0.46244175999999998</v>
      </c>
      <c r="F56">
        <v>24</v>
      </c>
      <c r="G56" t="s">
        <v>6</v>
      </c>
      <c r="H56">
        <v>1.88</v>
      </c>
      <c r="I56">
        <v>3.23</v>
      </c>
      <c r="J56">
        <v>-45.32</v>
      </c>
      <c r="K56" t="s">
        <v>7</v>
      </c>
      <c r="L56">
        <v>21.8</v>
      </c>
      <c r="M56">
        <v>294.95</v>
      </c>
      <c r="N56">
        <v>1005.857025</v>
      </c>
      <c r="O56">
        <f t="shared" si="11"/>
        <v>0.99270372349586555</v>
      </c>
      <c r="P56">
        <f t="shared" si="12"/>
        <v>24.381491100653459</v>
      </c>
      <c r="Q56">
        <f t="shared" si="13"/>
        <v>24381.49110065346</v>
      </c>
      <c r="R56">
        <f t="shared" si="14"/>
        <v>-1.35</v>
      </c>
      <c r="S56">
        <f t="shared" si="15"/>
        <v>-55.3698703014853</v>
      </c>
      <c r="T56">
        <f t="shared" si="16"/>
        <v>-55.3698703014853</v>
      </c>
      <c r="U56">
        <f t="shared" si="21"/>
        <v>3.3382104265581053E-2</v>
      </c>
      <c r="V56">
        <f t="shared" si="17"/>
        <v>1369157.6174636162</v>
      </c>
      <c r="W56">
        <f t="shared" si="18"/>
        <v>4.4223791044074803</v>
      </c>
      <c r="X56">
        <f t="shared" si="19"/>
        <v>2.574016320831598</v>
      </c>
      <c r="Y56" s="2">
        <f t="shared" si="20"/>
        <v>-52.795853980653703</v>
      </c>
    </row>
    <row r="57" spans="1:25" x14ac:dyDescent="0.2">
      <c r="A57" t="s">
        <v>45</v>
      </c>
      <c r="B57" s="1">
        <v>44504</v>
      </c>
      <c r="C57" t="s">
        <v>5</v>
      </c>
      <c r="D57">
        <v>10</v>
      </c>
      <c r="E57">
        <v>0.46244175999999998</v>
      </c>
      <c r="F57">
        <v>25</v>
      </c>
      <c r="G57" t="s">
        <v>6</v>
      </c>
      <c r="H57">
        <v>2</v>
      </c>
      <c r="I57">
        <v>3.23</v>
      </c>
      <c r="J57">
        <v>-45.21</v>
      </c>
      <c r="K57" t="s">
        <v>7</v>
      </c>
      <c r="L57">
        <v>21.8</v>
      </c>
      <c r="M57">
        <v>294.95</v>
      </c>
      <c r="N57">
        <v>1005.857025</v>
      </c>
      <c r="O57">
        <f t="shared" si="11"/>
        <v>0.99270372349586555</v>
      </c>
      <c r="P57">
        <f t="shared" si="12"/>
        <v>24.381491100653459</v>
      </c>
      <c r="Q57">
        <f t="shared" si="13"/>
        <v>24381.49110065346</v>
      </c>
      <c r="R57">
        <f t="shared" si="14"/>
        <v>-1.23</v>
      </c>
      <c r="S57">
        <f t="shared" si="15"/>
        <v>-50.448104052464387</v>
      </c>
      <c r="T57">
        <f t="shared" si="16"/>
        <v>-50.44810405246438</v>
      </c>
      <c r="U57">
        <f t="shared" si="21"/>
        <v>3.3382104265581053E-2</v>
      </c>
      <c r="V57">
        <f t="shared" si="17"/>
        <v>1369157.6174636162</v>
      </c>
      <c r="W57">
        <f t="shared" si="18"/>
        <v>4.4223791044074803</v>
      </c>
      <c r="X57">
        <f t="shared" si="19"/>
        <v>2.7383152349272324</v>
      </c>
      <c r="Y57" s="2">
        <f t="shared" si="20"/>
        <v>-47.709788817537152</v>
      </c>
    </row>
    <row r="58" spans="1:25" x14ac:dyDescent="0.2">
      <c r="A58" t="s">
        <v>45</v>
      </c>
      <c r="B58" s="1">
        <v>44504</v>
      </c>
      <c r="C58" t="s">
        <v>8</v>
      </c>
      <c r="D58">
        <v>250</v>
      </c>
      <c r="E58">
        <v>0.46244175999999998</v>
      </c>
      <c r="F58">
        <v>26</v>
      </c>
      <c r="G58" t="s">
        <v>6</v>
      </c>
      <c r="H58">
        <v>2</v>
      </c>
      <c r="I58">
        <v>3.23</v>
      </c>
      <c r="J58">
        <v>-45.55</v>
      </c>
      <c r="K58" t="s">
        <v>7</v>
      </c>
      <c r="L58">
        <v>22.1</v>
      </c>
      <c r="M58">
        <v>295.25</v>
      </c>
      <c r="N58">
        <v>1005.857025</v>
      </c>
      <c r="O58">
        <f t="shared" si="11"/>
        <v>0.99270372349586555</v>
      </c>
      <c r="P58">
        <f t="shared" si="12"/>
        <v>24.406290040576145</v>
      </c>
      <c r="Q58">
        <f t="shared" si="13"/>
        <v>24406.290040576147</v>
      </c>
      <c r="R58">
        <f t="shared" si="14"/>
        <v>-1.23</v>
      </c>
      <c r="S58">
        <f t="shared" si="15"/>
        <v>-50.396844336238338</v>
      </c>
      <c r="T58">
        <f t="shared" si="16"/>
        <v>-50.396844336238331</v>
      </c>
      <c r="U58">
        <f t="shared" si="21"/>
        <v>3.318933918735284E-2</v>
      </c>
      <c r="V58">
        <f t="shared" si="17"/>
        <v>1359868.2606891349</v>
      </c>
      <c r="W58">
        <f t="shared" si="18"/>
        <v>4.3923744820259056</v>
      </c>
      <c r="X58">
        <f t="shared" si="19"/>
        <v>2.71973652137827</v>
      </c>
      <c r="Y58" s="2">
        <f t="shared" si="20"/>
        <v>-47.677107814860065</v>
      </c>
    </row>
    <row r="59" spans="1:25" x14ac:dyDescent="0.2">
      <c r="A59" t="s">
        <v>45</v>
      </c>
      <c r="B59" s="1">
        <v>44504</v>
      </c>
      <c r="C59" t="s">
        <v>5</v>
      </c>
      <c r="D59">
        <v>5</v>
      </c>
      <c r="E59">
        <v>0.46244175999999998</v>
      </c>
      <c r="F59">
        <v>27</v>
      </c>
      <c r="G59" t="s">
        <v>6</v>
      </c>
      <c r="H59">
        <v>1.96</v>
      </c>
      <c r="I59">
        <v>3.23</v>
      </c>
      <c r="J59">
        <v>-45.39</v>
      </c>
      <c r="K59" t="s">
        <v>7</v>
      </c>
      <c r="L59">
        <v>22.2</v>
      </c>
      <c r="M59">
        <v>295.35000000000002</v>
      </c>
      <c r="N59">
        <v>1005.857025</v>
      </c>
      <c r="O59">
        <f t="shared" si="11"/>
        <v>0.99270372349586555</v>
      </c>
      <c r="P59">
        <f t="shared" si="12"/>
        <v>24.414556353883707</v>
      </c>
      <c r="Q59">
        <f t="shared" si="13"/>
        <v>24414.556353883709</v>
      </c>
      <c r="R59">
        <f t="shared" si="14"/>
        <v>-1.27</v>
      </c>
      <c r="S59">
        <f t="shared" si="15"/>
        <v>-52.018147763638424</v>
      </c>
      <c r="T59">
        <f t="shared" si="16"/>
        <v>-52.018147763638424</v>
      </c>
      <c r="U59">
        <f t="shared" si="21"/>
        <v>3.312563014816889E-2</v>
      </c>
      <c r="V59">
        <f t="shared" si="17"/>
        <v>1356798.3652055787</v>
      </c>
      <c r="W59">
        <f t="shared" si="18"/>
        <v>4.3824587196140197</v>
      </c>
      <c r="X59">
        <f t="shared" si="19"/>
        <v>2.659324795802934</v>
      </c>
      <c r="Y59" s="2">
        <f t="shared" si="20"/>
        <v>-49.358822967835494</v>
      </c>
    </row>
    <row r="60" spans="1:25" x14ac:dyDescent="0.2">
      <c r="A60" t="s">
        <v>45</v>
      </c>
      <c r="B60" s="1">
        <v>44504</v>
      </c>
      <c r="C60" t="s">
        <v>8</v>
      </c>
      <c r="D60">
        <v>300</v>
      </c>
      <c r="E60">
        <v>0.46244175999999998</v>
      </c>
      <c r="F60">
        <v>28</v>
      </c>
      <c r="G60" t="s">
        <v>6</v>
      </c>
      <c r="H60">
        <v>1.95</v>
      </c>
      <c r="I60">
        <v>3.23</v>
      </c>
      <c r="J60">
        <v>-45.06</v>
      </c>
      <c r="K60" t="s">
        <v>7</v>
      </c>
      <c r="L60">
        <v>22.3</v>
      </c>
      <c r="M60">
        <v>295.45</v>
      </c>
      <c r="N60">
        <v>1005.857025</v>
      </c>
      <c r="O60">
        <f t="shared" si="11"/>
        <v>0.99270372349586555</v>
      </c>
      <c r="P60">
        <f t="shared" si="12"/>
        <v>24.422822667191266</v>
      </c>
      <c r="Q60">
        <f t="shared" si="13"/>
        <v>24422.822667191267</v>
      </c>
      <c r="R60">
        <f t="shared" si="14"/>
        <v>-1.28</v>
      </c>
      <c r="S60">
        <f t="shared" si="15"/>
        <v>-52.409994431950139</v>
      </c>
      <c r="T60">
        <f t="shared" si="16"/>
        <v>-52.409994431950146</v>
      </c>
      <c r="U60">
        <f t="shared" si="21"/>
        <v>3.3062191959312134E-2</v>
      </c>
      <c r="V60">
        <f t="shared" si="17"/>
        <v>1353741.6378871996</v>
      </c>
      <c r="W60">
        <f t="shared" si="18"/>
        <v>4.3725854903756547</v>
      </c>
      <c r="X60">
        <f t="shared" si="19"/>
        <v>2.6397961938800392</v>
      </c>
      <c r="Y60" s="2">
        <f t="shared" si="20"/>
        <v>-49.770198238070101</v>
      </c>
    </row>
    <row r="61" spans="1:25" x14ac:dyDescent="0.2">
      <c r="A61" t="s">
        <v>45</v>
      </c>
      <c r="B61" s="1">
        <v>44504</v>
      </c>
      <c r="C61" t="s">
        <v>5</v>
      </c>
      <c r="D61">
        <v>0</v>
      </c>
      <c r="E61">
        <v>0.46244175999999998</v>
      </c>
      <c r="F61">
        <v>29</v>
      </c>
      <c r="G61" t="s">
        <v>6</v>
      </c>
      <c r="H61">
        <v>1.95</v>
      </c>
      <c r="I61">
        <v>3.23</v>
      </c>
      <c r="J61">
        <v>-45.49</v>
      </c>
      <c r="K61" t="s">
        <v>7</v>
      </c>
      <c r="L61">
        <v>22.4</v>
      </c>
      <c r="M61">
        <v>295.55</v>
      </c>
      <c r="N61">
        <v>1005.857025</v>
      </c>
      <c r="O61">
        <f t="shared" si="11"/>
        <v>0.99270372349586555</v>
      </c>
      <c r="P61">
        <f t="shared" si="12"/>
        <v>24.431088980498831</v>
      </c>
      <c r="Q61">
        <f t="shared" si="13"/>
        <v>24431.088980498833</v>
      </c>
      <c r="R61">
        <f t="shared" si="14"/>
        <v>-1.28</v>
      </c>
      <c r="S61">
        <f t="shared" si="15"/>
        <v>-52.392261393739354</v>
      </c>
      <c r="T61">
        <f t="shared" si="16"/>
        <v>-52.392261393739361</v>
      </c>
      <c r="U61">
        <f t="shared" si="21"/>
        <v>3.2999023346132611E-2</v>
      </c>
      <c r="V61">
        <f t="shared" si="17"/>
        <v>1350698.0131942872</v>
      </c>
      <c r="W61">
        <f t="shared" si="18"/>
        <v>4.3627545826175478</v>
      </c>
      <c r="X61">
        <f t="shared" si="19"/>
        <v>2.6338611257288602</v>
      </c>
      <c r="Y61" s="2">
        <f t="shared" si="20"/>
        <v>-49.75840026801049</v>
      </c>
    </row>
    <row r="62" spans="1:25" x14ac:dyDescent="0.2">
      <c r="A62" t="s">
        <v>45</v>
      </c>
      <c r="B62" s="1">
        <v>44504</v>
      </c>
      <c r="C62" t="s">
        <v>8</v>
      </c>
      <c r="D62">
        <v>400</v>
      </c>
      <c r="E62">
        <v>0.46244175999999998</v>
      </c>
      <c r="F62">
        <v>30</v>
      </c>
      <c r="G62" t="s">
        <v>6</v>
      </c>
      <c r="H62">
        <v>2.0099999999999998</v>
      </c>
      <c r="I62">
        <v>3.23</v>
      </c>
      <c r="J62">
        <v>-45.35</v>
      </c>
      <c r="K62" t="s">
        <v>7</v>
      </c>
      <c r="L62">
        <v>22.5</v>
      </c>
      <c r="M62">
        <v>295.64999999999998</v>
      </c>
      <c r="N62">
        <v>1005.857025</v>
      </c>
      <c r="O62">
        <f t="shared" si="11"/>
        <v>0.99270372349586555</v>
      </c>
      <c r="P62">
        <f t="shared" si="12"/>
        <v>24.43935529380639</v>
      </c>
      <c r="Q62">
        <f t="shared" si="13"/>
        <v>24439.355293806391</v>
      </c>
      <c r="R62">
        <f t="shared" si="14"/>
        <v>-1.2200000000000002</v>
      </c>
      <c r="S62">
        <f t="shared" si="15"/>
        <v>-49.919483772519236</v>
      </c>
      <c r="T62">
        <f t="shared" si="16"/>
        <v>-49.919483772519236</v>
      </c>
      <c r="U62">
        <f t="shared" si="21"/>
        <v>3.2936123041390597E-2</v>
      </c>
      <c r="V62">
        <f t="shared" si="17"/>
        <v>1347667.4259790117</v>
      </c>
      <c r="W62">
        <f t="shared" si="18"/>
        <v>4.3529657859122075</v>
      </c>
      <c r="X62">
        <f t="shared" si="19"/>
        <v>2.7088115262178132</v>
      </c>
      <c r="Y62" s="2">
        <f t="shared" si="20"/>
        <v>-47.210672246301421</v>
      </c>
    </row>
    <row r="63" spans="1:25" x14ac:dyDescent="0.2">
      <c r="A63" t="s">
        <v>45</v>
      </c>
      <c r="B63" s="1">
        <v>44504</v>
      </c>
      <c r="C63" t="s">
        <v>7</v>
      </c>
      <c r="D63" t="s">
        <v>7</v>
      </c>
      <c r="E63">
        <v>0</v>
      </c>
      <c r="F63" t="s">
        <v>9</v>
      </c>
      <c r="G63" t="s">
        <v>6</v>
      </c>
      <c r="H63">
        <v>3.23</v>
      </c>
      <c r="J63">
        <v>-48.02</v>
      </c>
      <c r="K63" t="s">
        <v>7</v>
      </c>
      <c r="L63">
        <v>0</v>
      </c>
      <c r="M63">
        <v>0</v>
      </c>
      <c r="O63">
        <f t="shared" si="11"/>
        <v>0</v>
      </c>
      <c r="P63" t="e">
        <f t="shared" si="12"/>
        <v>#DIV/0!</v>
      </c>
      <c r="Q63" t="e">
        <f t="shared" si="13"/>
        <v>#DIV/0!</v>
      </c>
      <c r="T63" t="e">
        <f t="shared" si="16"/>
        <v>#DIV/0!</v>
      </c>
      <c r="U63" t="e">
        <f t="shared" si="21"/>
        <v>#DIV/0!</v>
      </c>
      <c r="V63" t="e">
        <f t="shared" si="17"/>
        <v>#DIV/0!</v>
      </c>
      <c r="X63" t="e">
        <f t="shared" si="19"/>
        <v>#DIV/0!</v>
      </c>
      <c r="Y63" s="2" t="e">
        <f t="shared" si="20"/>
        <v>#DIV/0!</v>
      </c>
    </row>
    <row r="64" spans="1:25" x14ac:dyDescent="0.2">
      <c r="A64" t="s">
        <v>46</v>
      </c>
      <c r="B64" s="1">
        <v>44515</v>
      </c>
      <c r="C64" t="s">
        <v>5</v>
      </c>
      <c r="D64">
        <v>400</v>
      </c>
      <c r="E64">
        <v>0.500087426</v>
      </c>
      <c r="F64">
        <v>1</v>
      </c>
      <c r="G64" t="s">
        <v>6</v>
      </c>
      <c r="H64">
        <v>2.34</v>
      </c>
      <c r="I64">
        <v>1.9</v>
      </c>
      <c r="J64">
        <v>-46.28</v>
      </c>
      <c r="K64" t="s">
        <v>7</v>
      </c>
      <c r="L64">
        <v>20.9</v>
      </c>
      <c r="M64">
        <v>294.05</v>
      </c>
      <c r="N64">
        <v>1007.265934</v>
      </c>
      <c r="O64">
        <f t="shared" si="11"/>
        <v>0.99409420860021402</v>
      </c>
      <c r="P64">
        <f t="shared" si="12"/>
        <v>24.273094834721082</v>
      </c>
      <c r="Q64">
        <f t="shared" si="13"/>
        <v>24273.094834721083</v>
      </c>
      <c r="R64">
        <f t="shared" ref="R64:R93" si="22">H64-I64</f>
        <v>0.43999999999999995</v>
      </c>
      <c r="S64">
        <f t="shared" ref="S64:S93" si="23">((R64/1000000)*(1/P64))/0.000000001</f>
        <v>18.127066325741396</v>
      </c>
      <c r="T64">
        <f t="shared" si="16"/>
        <v>18.127066325741396</v>
      </c>
      <c r="U64">
        <f t="shared" si="21"/>
        <v>3.3967486187548093E-2</v>
      </c>
      <c r="V64">
        <f t="shared" si="17"/>
        <v>1399388.3523645205</v>
      </c>
      <c r="W64">
        <f t="shared" ref="W64:W93" si="24">I64*V64/1000000</f>
        <v>2.6588378694925892</v>
      </c>
      <c r="X64">
        <f t="shared" si="19"/>
        <v>3.2745687445329779</v>
      </c>
      <c r="Y64" s="2">
        <f t="shared" si="20"/>
        <v>21.401635070274374</v>
      </c>
    </row>
    <row r="65" spans="1:25" x14ac:dyDescent="0.2">
      <c r="A65" t="s">
        <v>46</v>
      </c>
      <c r="B65" s="1">
        <v>44515</v>
      </c>
      <c r="C65" t="s">
        <v>8</v>
      </c>
      <c r="D65">
        <v>0</v>
      </c>
      <c r="E65">
        <v>0.454333918</v>
      </c>
      <c r="F65">
        <v>2</v>
      </c>
      <c r="G65" t="s">
        <v>6</v>
      </c>
      <c r="H65">
        <v>2.11</v>
      </c>
      <c r="I65">
        <v>1.9</v>
      </c>
      <c r="J65">
        <v>-45.92</v>
      </c>
      <c r="K65" t="s">
        <v>7</v>
      </c>
      <c r="L65">
        <v>18.100000000000001</v>
      </c>
      <c r="M65">
        <v>291.25</v>
      </c>
      <c r="N65">
        <v>1007.265934</v>
      </c>
      <c r="O65">
        <f t="shared" ref="O65:O96" si="25">N65/1013.249977</f>
        <v>0.99409420860021402</v>
      </c>
      <c r="P65">
        <f t="shared" ref="P65:P96" si="26">(1*0.08206*M65)/O65</f>
        <v>24.041961811299153</v>
      </c>
      <c r="Q65">
        <f t="shared" ref="Q65:Q96" si="27">P65*1000</f>
        <v>24041.961811299152</v>
      </c>
      <c r="R65">
        <f t="shared" si="22"/>
        <v>0.20999999999999996</v>
      </c>
      <c r="S65">
        <f t="shared" si="23"/>
        <v>8.7347281244455228</v>
      </c>
      <c r="T65">
        <f t="shared" ref="T65:T96" si="28">R65*0.025/0.025/P65*1000</f>
        <v>8.7347281244455246</v>
      </c>
      <c r="U65">
        <f t="shared" si="21"/>
        <v>3.5977249051393559E-2</v>
      </c>
      <c r="V65">
        <f t="shared" ref="V65:V96" si="29">U65/Q65*1000000000*1000</f>
        <v>1496435.6625208973</v>
      </c>
      <c r="W65">
        <f t="shared" si="24"/>
        <v>2.8432277587897046</v>
      </c>
      <c r="X65">
        <f t="shared" ref="X65:X96" si="30">V65*H65/1000000</f>
        <v>3.1574792479190932</v>
      </c>
      <c r="Y65" s="2">
        <f t="shared" ref="Y65:Y96" si="31">X65+S65</f>
        <v>11.892207372364616</v>
      </c>
    </row>
    <row r="66" spans="1:25" x14ac:dyDescent="0.2">
      <c r="A66" t="s">
        <v>46</v>
      </c>
      <c r="B66" s="1">
        <v>44515</v>
      </c>
      <c r="C66" t="s">
        <v>5</v>
      </c>
      <c r="D66">
        <v>300</v>
      </c>
      <c r="E66">
        <v>0.48683530800000002</v>
      </c>
      <c r="F66">
        <v>3</v>
      </c>
      <c r="G66" t="s">
        <v>6</v>
      </c>
      <c r="H66">
        <v>2.27</v>
      </c>
      <c r="I66">
        <v>1.9</v>
      </c>
      <c r="J66">
        <v>-46.55</v>
      </c>
      <c r="K66" t="s">
        <v>7</v>
      </c>
      <c r="L66">
        <v>18.2</v>
      </c>
      <c r="M66">
        <v>291.35000000000002</v>
      </c>
      <c r="N66">
        <v>1007.265934</v>
      </c>
      <c r="O66">
        <f t="shared" si="25"/>
        <v>0.99409420860021402</v>
      </c>
      <c r="P66">
        <f t="shared" si="26"/>
        <v>24.050216562135649</v>
      </c>
      <c r="Q66">
        <f t="shared" si="27"/>
        <v>24050.216562135651</v>
      </c>
      <c r="R66">
        <f t="shared" si="22"/>
        <v>0.37000000000000011</v>
      </c>
      <c r="S66">
        <f t="shared" si="23"/>
        <v>15.384476852591977</v>
      </c>
      <c r="T66">
        <f t="shared" si="28"/>
        <v>15.384476852591977</v>
      </c>
      <c r="U66">
        <f t="shared" ref="U66:U97" si="32" xml:space="preserve"> EXP(-67.1962+99.1624*(100/M66)+27.9015*LN(M66/100)+E66*(-0.072909+0.041674*(M66/100)-0.0064603*(M66/100)^2))</f>
        <v>3.5894178894032937E-2</v>
      </c>
      <c r="V66">
        <f t="shared" si="29"/>
        <v>1492468.0117244462</v>
      </c>
      <c r="W66">
        <f t="shared" si="24"/>
        <v>2.8356892222764478</v>
      </c>
      <c r="X66">
        <f t="shared" si="30"/>
        <v>3.3879023866144933</v>
      </c>
      <c r="Y66" s="2">
        <f t="shared" si="31"/>
        <v>18.772379239206469</v>
      </c>
    </row>
    <row r="67" spans="1:25" x14ac:dyDescent="0.2">
      <c r="A67" t="s">
        <v>46</v>
      </c>
      <c r="B67" s="1">
        <v>44515</v>
      </c>
      <c r="C67" t="s">
        <v>8</v>
      </c>
      <c r="D67">
        <v>5</v>
      </c>
      <c r="E67">
        <v>0.46193488300000002</v>
      </c>
      <c r="F67">
        <v>4</v>
      </c>
      <c r="G67" t="s">
        <v>6</v>
      </c>
      <c r="H67">
        <v>2.16</v>
      </c>
      <c r="I67">
        <v>1.9</v>
      </c>
      <c r="J67">
        <v>-46.22</v>
      </c>
      <c r="K67" t="s">
        <v>7</v>
      </c>
      <c r="L67">
        <v>18.2</v>
      </c>
      <c r="M67">
        <v>291.35000000000002</v>
      </c>
      <c r="N67">
        <v>1007.265934</v>
      </c>
      <c r="O67">
        <f t="shared" si="25"/>
        <v>0.99409420860021402</v>
      </c>
      <c r="P67">
        <f t="shared" si="26"/>
        <v>24.050216562135649</v>
      </c>
      <c r="Q67">
        <f t="shared" si="27"/>
        <v>24050.216562135651</v>
      </c>
      <c r="R67">
        <f t="shared" si="22"/>
        <v>0.26000000000000023</v>
      </c>
      <c r="S67">
        <f t="shared" si="23"/>
        <v>10.810713463983555</v>
      </c>
      <c r="T67">
        <f t="shared" si="28"/>
        <v>10.810713463983557</v>
      </c>
      <c r="U67">
        <f t="shared" si="32"/>
        <v>3.5899836918231239E-2</v>
      </c>
      <c r="V67">
        <f t="shared" si="29"/>
        <v>1492703.2704874466</v>
      </c>
      <c r="W67">
        <f t="shared" si="24"/>
        <v>2.8361362139261481</v>
      </c>
      <c r="X67">
        <f t="shared" si="30"/>
        <v>3.2242390642528846</v>
      </c>
      <c r="Y67" s="2">
        <f t="shared" si="31"/>
        <v>14.03495252823644</v>
      </c>
    </row>
    <row r="68" spans="1:25" x14ac:dyDescent="0.2">
      <c r="A68" t="s">
        <v>46</v>
      </c>
      <c r="B68" s="1">
        <v>44515</v>
      </c>
      <c r="C68" t="s">
        <v>5</v>
      </c>
      <c r="D68">
        <v>250</v>
      </c>
      <c r="E68">
        <v>0.48250841</v>
      </c>
      <c r="F68">
        <v>5</v>
      </c>
      <c r="G68" t="s">
        <v>6</v>
      </c>
      <c r="H68">
        <v>2.25</v>
      </c>
      <c r="I68">
        <v>1.9</v>
      </c>
      <c r="J68">
        <v>-46.48</v>
      </c>
      <c r="K68" t="s">
        <v>7</v>
      </c>
      <c r="L68">
        <v>18.100000000000001</v>
      </c>
      <c r="M68">
        <v>291.25</v>
      </c>
      <c r="N68">
        <v>1007.265934</v>
      </c>
      <c r="O68">
        <f t="shared" si="25"/>
        <v>0.99409420860021402</v>
      </c>
      <c r="P68">
        <f t="shared" si="26"/>
        <v>24.041961811299153</v>
      </c>
      <c r="Q68">
        <f t="shared" si="27"/>
        <v>24041.961811299152</v>
      </c>
      <c r="R68">
        <f t="shared" si="22"/>
        <v>0.35000000000000009</v>
      </c>
      <c r="S68">
        <f t="shared" si="23"/>
        <v>14.557880207409212</v>
      </c>
      <c r="T68">
        <f t="shared" si="28"/>
        <v>14.557880207409214</v>
      </c>
      <c r="U68">
        <f t="shared" si="32"/>
        <v>3.5970829245058906E-2</v>
      </c>
      <c r="V68">
        <f t="shared" si="29"/>
        <v>1496168.6374592555</v>
      </c>
      <c r="W68">
        <f t="shared" si="24"/>
        <v>2.8427204111725857</v>
      </c>
      <c r="X68">
        <f t="shared" si="30"/>
        <v>3.3663794342833251</v>
      </c>
      <c r="Y68" s="2">
        <f t="shared" si="31"/>
        <v>17.924259641692537</v>
      </c>
    </row>
    <row r="69" spans="1:25" x14ac:dyDescent="0.2">
      <c r="A69" t="s">
        <v>46</v>
      </c>
      <c r="B69" s="1">
        <v>44515</v>
      </c>
      <c r="C69" t="s">
        <v>8</v>
      </c>
      <c r="D69">
        <v>10</v>
      </c>
      <c r="E69">
        <v>0.46016031099999999</v>
      </c>
      <c r="F69">
        <v>6</v>
      </c>
      <c r="G69" t="s">
        <v>6</v>
      </c>
      <c r="H69">
        <v>2.17</v>
      </c>
      <c r="I69">
        <v>1.9</v>
      </c>
      <c r="J69">
        <v>-46.2</v>
      </c>
      <c r="K69" t="s">
        <v>7</v>
      </c>
      <c r="L69">
        <v>18</v>
      </c>
      <c r="M69">
        <v>291.14999999999998</v>
      </c>
      <c r="N69">
        <v>1007.265934</v>
      </c>
      <c r="O69">
        <f t="shared" si="25"/>
        <v>0.99409420860021402</v>
      </c>
      <c r="P69">
        <f t="shared" si="26"/>
        <v>24.033707060462653</v>
      </c>
      <c r="Q69">
        <f t="shared" si="27"/>
        <v>24033.707060462653</v>
      </c>
      <c r="R69">
        <f t="shared" si="22"/>
        <v>0.27</v>
      </c>
      <c r="S69">
        <f t="shared" si="23"/>
        <v>11.234221975026538</v>
      </c>
      <c r="T69">
        <f t="shared" si="28"/>
        <v>11.234221975026539</v>
      </c>
      <c r="U69">
        <f t="shared" si="32"/>
        <v>3.6051932694872696E-2</v>
      </c>
      <c r="V69">
        <f t="shared" si="29"/>
        <v>1500057.0908256168</v>
      </c>
      <c r="W69">
        <f t="shared" si="24"/>
        <v>2.8501084725686718</v>
      </c>
      <c r="X69">
        <f t="shared" si="30"/>
        <v>3.2551238870915884</v>
      </c>
      <c r="Y69" s="2">
        <f t="shared" si="31"/>
        <v>14.489345862118126</v>
      </c>
    </row>
    <row r="70" spans="1:25" x14ac:dyDescent="0.2">
      <c r="A70" t="s">
        <v>46</v>
      </c>
      <c r="B70" s="1">
        <v>44515</v>
      </c>
      <c r="C70" t="s">
        <v>5</v>
      </c>
      <c r="D70">
        <v>225</v>
      </c>
      <c r="E70">
        <v>0.49090938099999998</v>
      </c>
      <c r="F70">
        <v>7</v>
      </c>
      <c r="G70" t="s">
        <v>6</v>
      </c>
      <c r="H70">
        <v>2.16</v>
      </c>
      <c r="I70">
        <v>1.9</v>
      </c>
      <c r="J70">
        <v>-46.43</v>
      </c>
      <c r="K70" t="s">
        <v>7</v>
      </c>
      <c r="L70">
        <v>20.100000000000001</v>
      </c>
      <c r="M70">
        <v>293.25</v>
      </c>
      <c r="N70">
        <v>1007.265934</v>
      </c>
      <c r="O70">
        <f t="shared" si="25"/>
        <v>0.99409420860021402</v>
      </c>
      <c r="P70">
        <f t="shared" si="26"/>
        <v>24.207056828029103</v>
      </c>
      <c r="Q70">
        <f t="shared" si="27"/>
        <v>24207.056828029105</v>
      </c>
      <c r="R70">
        <f t="shared" si="22"/>
        <v>0.26000000000000023</v>
      </c>
      <c r="S70">
        <f t="shared" si="23"/>
        <v>10.740669625683239</v>
      </c>
      <c r="T70">
        <f t="shared" si="28"/>
        <v>10.740669625683239</v>
      </c>
      <c r="U70">
        <f t="shared" si="32"/>
        <v>3.451628187691963E-2</v>
      </c>
      <c r="V70">
        <f t="shared" si="29"/>
        <v>1425876.8474882739</v>
      </c>
      <c r="W70">
        <f t="shared" si="24"/>
        <v>2.7091660102277202</v>
      </c>
      <c r="X70">
        <f t="shared" si="30"/>
        <v>3.0798939905746718</v>
      </c>
      <c r="Y70" s="2">
        <f t="shared" si="31"/>
        <v>13.82056361625791</v>
      </c>
    </row>
    <row r="71" spans="1:25" x14ac:dyDescent="0.2">
      <c r="A71" t="s">
        <v>46</v>
      </c>
      <c r="B71" s="1">
        <v>44515</v>
      </c>
      <c r="C71" t="s">
        <v>8</v>
      </c>
      <c r="D71">
        <v>25</v>
      </c>
      <c r="E71">
        <v>0.45787967400000001</v>
      </c>
      <c r="F71">
        <v>8</v>
      </c>
      <c r="G71" t="s">
        <v>6</v>
      </c>
      <c r="H71">
        <v>2.04</v>
      </c>
      <c r="I71">
        <v>1.9</v>
      </c>
      <c r="J71">
        <v>-46.1</v>
      </c>
      <c r="K71" t="s">
        <v>7</v>
      </c>
      <c r="L71">
        <v>18.899999999999999</v>
      </c>
      <c r="M71">
        <v>292.05</v>
      </c>
      <c r="N71">
        <v>1007.265934</v>
      </c>
      <c r="O71">
        <f t="shared" si="25"/>
        <v>0.99409420860021402</v>
      </c>
      <c r="P71">
        <f t="shared" si="26"/>
        <v>24.107999817991136</v>
      </c>
      <c r="Q71">
        <f t="shared" si="27"/>
        <v>24107.999817991134</v>
      </c>
      <c r="R71">
        <f t="shared" si="22"/>
        <v>0.14000000000000012</v>
      </c>
      <c r="S71">
        <f t="shared" si="23"/>
        <v>5.8072009729949468</v>
      </c>
      <c r="T71">
        <f t="shared" si="28"/>
        <v>5.8072009729949468</v>
      </c>
      <c r="U71">
        <f t="shared" si="32"/>
        <v>3.5380089352057845E-2</v>
      </c>
      <c r="V71">
        <f t="shared" si="29"/>
        <v>1467566.3522137022</v>
      </c>
      <c r="W71">
        <f t="shared" si="24"/>
        <v>2.7883760692060338</v>
      </c>
      <c r="X71">
        <f t="shared" si="30"/>
        <v>2.9938353585159523</v>
      </c>
      <c r="Y71" s="2">
        <f t="shared" si="31"/>
        <v>8.8010363315108986</v>
      </c>
    </row>
    <row r="72" spans="1:25" x14ac:dyDescent="0.2">
      <c r="A72" t="s">
        <v>46</v>
      </c>
      <c r="B72" s="1">
        <v>44515</v>
      </c>
      <c r="C72" t="s">
        <v>5</v>
      </c>
      <c r="D72">
        <v>200</v>
      </c>
      <c r="E72">
        <v>0.48963577000000003</v>
      </c>
      <c r="F72">
        <v>9</v>
      </c>
      <c r="G72" t="s">
        <v>6</v>
      </c>
      <c r="H72">
        <v>2.19</v>
      </c>
      <c r="I72">
        <v>1.9</v>
      </c>
      <c r="J72">
        <v>-46.57</v>
      </c>
      <c r="K72" t="s">
        <v>7</v>
      </c>
      <c r="L72">
        <v>19.100000000000001</v>
      </c>
      <c r="M72">
        <v>292.25</v>
      </c>
      <c r="N72">
        <v>1007.265934</v>
      </c>
      <c r="O72">
        <f t="shared" si="25"/>
        <v>0.99409420860021402</v>
      </c>
      <c r="P72">
        <f t="shared" si="26"/>
        <v>24.124509319664128</v>
      </c>
      <c r="Q72">
        <f t="shared" si="27"/>
        <v>24124.509319664128</v>
      </c>
      <c r="R72">
        <f t="shared" si="22"/>
        <v>0.29000000000000004</v>
      </c>
      <c r="S72">
        <f t="shared" si="23"/>
        <v>12.02096988408457</v>
      </c>
      <c r="T72">
        <f t="shared" si="28"/>
        <v>12.02096988408457</v>
      </c>
      <c r="U72">
        <f t="shared" si="32"/>
        <v>3.5227165277744762E-2</v>
      </c>
      <c r="V72">
        <f t="shared" si="29"/>
        <v>1460223.0789842738</v>
      </c>
      <c r="W72">
        <f t="shared" si="24"/>
        <v>2.7744238500701202</v>
      </c>
      <c r="X72">
        <f t="shared" si="30"/>
        <v>3.1978885429755599</v>
      </c>
      <c r="Y72" s="2">
        <f t="shared" si="31"/>
        <v>15.21885842706013</v>
      </c>
    </row>
    <row r="73" spans="1:25" x14ac:dyDescent="0.2">
      <c r="A73" t="s">
        <v>46</v>
      </c>
      <c r="B73" s="1">
        <v>44515</v>
      </c>
      <c r="C73" t="s">
        <v>8</v>
      </c>
      <c r="D73">
        <v>50</v>
      </c>
      <c r="E73">
        <v>0.47691286900000002</v>
      </c>
      <c r="F73">
        <v>10</v>
      </c>
      <c r="G73" t="s">
        <v>6</v>
      </c>
      <c r="H73">
        <v>2.2599999999999998</v>
      </c>
      <c r="I73">
        <v>1.9</v>
      </c>
      <c r="J73">
        <v>-46.05</v>
      </c>
      <c r="K73" t="s">
        <v>7</v>
      </c>
      <c r="L73">
        <v>18.7</v>
      </c>
      <c r="M73">
        <v>291.85000000000002</v>
      </c>
      <c r="N73">
        <v>1007.265934</v>
      </c>
      <c r="O73">
        <f t="shared" si="25"/>
        <v>0.99409420860021402</v>
      </c>
      <c r="P73">
        <f t="shared" si="26"/>
        <v>24.09149031631814</v>
      </c>
      <c r="Q73">
        <f t="shared" si="27"/>
        <v>24091.490316318141</v>
      </c>
      <c r="R73">
        <f t="shared" si="22"/>
        <v>0.35999999999999988</v>
      </c>
      <c r="S73">
        <f t="shared" si="23"/>
        <v>14.943035705688882</v>
      </c>
      <c r="T73">
        <f t="shared" si="28"/>
        <v>14.943035705688882</v>
      </c>
      <c r="U73">
        <f t="shared" si="32"/>
        <v>3.5522974743283052E-2</v>
      </c>
      <c r="V73">
        <f t="shared" si="29"/>
        <v>1474502.99989212</v>
      </c>
      <c r="W73">
        <f t="shared" si="24"/>
        <v>2.8015556997950277</v>
      </c>
      <c r="X73">
        <f t="shared" si="30"/>
        <v>3.3323767797561907</v>
      </c>
      <c r="Y73" s="2">
        <f t="shared" si="31"/>
        <v>18.275412485445074</v>
      </c>
    </row>
    <row r="74" spans="1:25" x14ac:dyDescent="0.2">
      <c r="A74" t="s">
        <v>46</v>
      </c>
      <c r="B74" s="1">
        <v>44515</v>
      </c>
      <c r="C74" t="s">
        <v>5</v>
      </c>
      <c r="D74">
        <v>175</v>
      </c>
      <c r="E74">
        <v>0.484288836</v>
      </c>
      <c r="F74">
        <v>11</v>
      </c>
      <c r="G74" t="s">
        <v>6</v>
      </c>
      <c r="H74">
        <v>1.99</v>
      </c>
      <c r="I74">
        <v>1.9</v>
      </c>
      <c r="J74">
        <v>-46.7</v>
      </c>
      <c r="K74" t="s">
        <v>7</v>
      </c>
      <c r="L74">
        <v>19.2</v>
      </c>
      <c r="M74">
        <v>292.35000000000002</v>
      </c>
      <c r="N74">
        <v>1007.265934</v>
      </c>
      <c r="O74">
        <f t="shared" si="25"/>
        <v>0.99409420860021402</v>
      </c>
      <c r="P74">
        <f t="shared" si="26"/>
        <v>24.132764070500627</v>
      </c>
      <c r="Q74">
        <f t="shared" si="27"/>
        <v>24132.764070500627</v>
      </c>
      <c r="R74">
        <f t="shared" si="22"/>
        <v>9.000000000000008E-2</v>
      </c>
      <c r="S74">
        <f t="shared" si="23"/>
        <v>3.7293697372202028</v>
      </c>
      <c r="T74">
        <f t="shared" si="28"/>
        <v>3.7293697372202028</v>
      </c>
      <c r="U74">
        <f t="shared" si="32"/>
        <v>3.515589770630307E-2</v>
      </c>
      <c r="V74">
        <f t="shared" si="29"/>
        <v>1456770.4554521744</v>
      </c>
      <c r="W74">
        <f t="shared" si="24"/>
        <v>2.7678638653591312</v>
      </c>
      <c r="X74">
        <f t="shared" si="30"/>
        <v>2.8989732063498268</v>
      </c>
      <c r="Y74" s="2">
        <f t="shared" si="31"/>
        <v>6.6283429435700292</v>
      </c>
    </row>
    <row r="75" spans="1:25" x14ac:dyDescent="0.2">
      <c r="A75" t="s">
        <v>46</v>
      </c>
      <c r="B75" s="1">
        <v>44515</v>
      </c>
      <c r="C75" t="s">
        <v>8</v>
      </c>
      <c r="D75">
        <v>75</v>
      </c>
      <c r="E75">
        <v>0.48021803699999999</v>
      </c>
      <c r="F75">
        <v>12</v>
      </c>
      <c r="G75" t="s">
        <v>6</v>
      </c>
      <c r="H75">
        <v>2.0099999999999998</v>
      </c>
      <c r="I75">
        <v>1.9</v>
      </c>
      <c r="J75">
        <v>-46.21</v>
      </c>
      <c r="K75" t="s">
        <v>7</v>
      </c>
      <c r="L75">
        <v>18.5</v>
      </c>
      <c r="M75">
        <v>291.64999999999998</v>
      </c>
      <c r="N75">
        <v>1007.265934</v>
      </c>
      <c r="O75">
        <f t="shared" si="25"/>
        <v>0.99409420860021402</v>
      </c>
      <c r="P75">
        <f t="shared" si="26"/>
        <v>24.074980814645141</v>
      </c>
      <c r="Q75">
        <f t="shared" si="27"/>
        <v>24074.98081464514</v>
      </c>
      <c r="R75">
        <f t="shared" si="22"/>
        <v>0.10999999999999988</v>
      </c>
      <c r="S75">
        <f t="shared" si="23"/>
        <v>4.569058677425212</v>
      </c>
      <c r="T75">
        <f t="shared" si="28"/>
        <v>4.569058677425212</v>
      </c>
      <c r="U75">
        <f t="shared" si="32"/>
        <v>3.5670640766418349E-2</v>
      </c>
      <c r="V75">
        <f t="shared" si="29"/>
        <v>1481647.7338465587</v>
      </c>
      <c r="W75">
        <f t="shared" si="24"/>
        <v>2.8151306943084617</v>
      </c>
      <c r="X75">
        <f t="shared" si="30"/>
        <v>2.9781119450315829</v>
      </c>
      <c r="Y75" s="2">
        <f t="shared" si="31"/>
        <v>7.5471706224567949</v>
      </c>
    </row>
    <row r="76" spans="1:25" x14ac:dyDescent="0.2">
      <c r="A76" t="s">
        <v>46</v>
      </c>
      <c r="B76" s="1">
        <v>44515</v>
      </c>
      <c r="C76" t="s">
        <v>5</v>
      </c>
      <c r="D76">
        <v>150</v>
      </c>
      <c r="E76">
        <v>0.483526179</v>
      </c>
      <c r="F76">
        <v>13</v>
      </c>
      <c r="G76" t="s">
        <v>6</v>
      </c>
      <c r="H76">
        <v>2</v>
      </c>
      <c r="I76">
        <v>1.9</v>
      </c>
      <c r="J76">
        <v>-46.48</v>
      </c>
      <c r="K76" t="s">
        <v>7</v>
      </c>
      <c r="L76">
        <v>19.899999999999999</v>
      </c>
      <c r="M76">
        <v>293.05</v>
      </c>
      <c r="N76">
        <v>1007.265934</v>
      </c>
      <c r="O76">
        <f t="shared" si="25"/>
        <v>0.99409420860021402</v>
      </c>
      <c r="P76">
        <f t="shared" si="26"/>
        <v>24.190547326356107</v>
      </c>
      <c r="Q76">
        <f t="shared" si="27"/>
        <v>24190.547326356107</v>
      </c>
      <c r="R76">
        <f t="shared" si="22"/>
        <v>0.10000000000000009</v>
      </c>
      <c r="S76">
        <f t="shared" si="23"/>
        <v>4.1338461114952949</v>
      </c>
      <c r="T76">
        <f t="shared" si="28"/>
        <v>4.1338461114952949</v>
      </c>
      <c r="U76">
        <f t="shared" si="32"/>
        <v>3.4657563021539106E-2</v>
      </c>
      <c r="V76">
        <f t="shared" si="29"/>
        <v>1432690.3213049243</v>
      </c>
      <c r="W76">
        <f t="shared" si="24"/>
        <v>2.7221116104793563</v>
      </c>
      <c r="X76">
        <f t="shared" si="30"/>
        <v>2.8653806426098485</v>
      </c>
      <c r="Y76" s="2">
        <f t="shared" si="31"/>
        <v>6.9992267541051429</v>
      </c>
    </row>
    <row r="77" spans="1:25" x14ac:dyDescent="0.2">
      <c r="A77" t="s">
        <v>46</v>
      </c>
      <c r="B77" s="1">
        <v>44515</v>
      </c>
      <c r="C77" t="s">
        <v>8</v>
      </c>
      <c r="D77">
        <v>100</v>
      </c>
      <c r="E77">
        <v>0.47462609100000003</v>
      </c>
      <c r="F77">
        <v>14</v>
      </c>
      <c r="G77" t="s">
        <v>6</v>
      </c>
      <c r="H77">
        <v>2.08</v>
      </c>
      <c r="I77">
        <v>1.9</v>
      </c>
      <c r="J77">
        <v>-46.64</v>
      </c>
      <c r="K77" t="s">
        <v>7</v>
      </c>
      <c r="L77">
        <v>18.7</v>
      </c>
      <c r="M77">
        <v>291.85000000000002</v>
      </c>
      <c r="N77">
        <v>1007.265934</v>
      </c>
      <c r="O77">
        <f t="shared" si="25"/>
        <v>0.99409420860021402</v>
      </c>
      <c r="P77">
        <f t="shared" si="26"/>
        <v>24.09149031631814</v>
      </c>
      <c r="Q77">
        <f t="shared" si="27"/>
        <v>24091.490316318141</v>
      </c>
      <c r="R77">
        <f t="shared" si="22"/>
        <v>0.18000000000000016</v>
      </c>
      <c r="S77">
        <f t="shared" si="23"/>
        <v>7.4715178528444488</v>
      </c>
      <c r="T77">
        <f t="shared" si="28"/>
        <v>7.4715178528444497</v>
      </c>
      <c r="U77">
        <f t="shared" si="32"/>
        <v>3.5523487324565721E-2</v>
      </c>
      <c r="V77">
        <f t="shared" si="29"/>
        <v>1474524.2763377004</v>
      </c>
      <c r="W77">
        <f t="shared" si="24"/>
        <v>2.8015961250416308</v>
      </c>
      <c r="X77">
        <f t="shared" si="30"/>
        <v>3.0670104947824171</v>
      </c>
      <c r="Y77" s="2">
        <f t="shared" si="31"/>
        <v>10.538528347626865</v>
      </c>
    </row>
    <row r="78" spans="1:25" x14ac:dyDescent="0.2">
      <c r="A78" t="s">
        <v>46</v>
      </c>
      <c r="B78" s="1">
        <v>44515</v>
      </c>
      <c r="C78" t="s">
        <v>5</v>
      </c>
      <c r="D78">
        <v>125</v>
      </c>
      <c r="E78">
        <v>0.47818403900000001</v>
      </c>
      <c r="F78">
        <v>15</v>
      </c>
      <c r="G78" t="s">
        <v>6</v>
      </c>
      <c r="H78">
        <v>1.98</v>
      </c>
      <c r="I78">
        <v>1.9</v>
      </c>
      <c r="J78">
        <v>-45.83</v>
      </c>
      <c r="K78" t="s">
        <v>7</v>
      </c>
      <c r="L78">
        <v>18.3</v>
      </c>
      <c r="M78">
        <v>291.45</v>
      </c>
      <c r="N78">
        <v>1007.265934</v>
      </c>
      <c r="O78">
        <f t="shared" si="25"/>
        <v>0.99409420860021402</v>
      </c>
      <c r="P78">
        <f t="shared" si="26"/>
        <v>24.058471312972145</v>
      </c>
      <c r="Q78">
        <f t="shared" si="27"/>
        <v>24058.471312972146</v>
      </c>
      <c r="R78">
        <f t="shared" si="22"/>
        <v>8.0000000000000071E-2</v>
      </c>
      <c r="S78">
        <f t="shared" si="23"/>
        <v>3.3252320548257224</v>
      </c>
      <c r="T78">
        <f t="shared" si="28"/>
        <v>3.3252320548257228</v>
      </c>
      <c r="U78">
        <f t="shared" si="32"/>
        <v>3.5820803125032996E-2</v>
      </c>
      <c r="V78">
        <f t="shared" si="29"/>
        <v>1488906.034762013</v>
      </c>
      <c r="W78">
        <f t="shared" si="24"/>
        <v>2.8289214660478246</v>
      </c>
      <c r="X78">
        <f t="shared" si="30"/>
        <v>2.9480339488287859</v>
      </c>
      <c r="Y78" s="2">
        <f t="shared" si="31"/>
        <v>6.2732660036545083</v>
      </c>
    </row>
    <row r="79" spans="1:25" x14ac:dyDescent="0.2">
      <c r="A79" t="s">
        <v>46</v>
      </c>
      <c r="B79" s="1">
        <v>44515</v>
      </c>
      <c r="C79" t="s">
        <v>8</v>
      </c>
      <c r="D79">
        <v>125</v>
      </c>
      <c r="E79">
        <v>0.475896494</v>
      </c>
      <c r="F79">
        <v>16</v>
      </c>
      <c r="G79" t="s">
        <v>6</v>
      </c>
      <c r="H79">
        <v>2.09</v>
      </c>
      <c r="I79">
        <v>1.9</v>
      </c>
      <c r="J79">
        <v>-46.64</v>
      </c>
      <c r="K79" t="s">
        <v>7</v>
      </c>
      <c r="L79">
        <v>18.8</v>
      </c>
      <c r="M79">
        <v>291.95</v>
      </c>
      <c r="N79">
        <v>1007.265934</v>
      </c>
      <c r="O79">
        <f t="shared" si="25"/>
        <v>0.99409420860021402</v>
      </c>
      <c r="P79">
        <f t="shared" si="26"/>
        <v>24.099745067154632</v>
      </c>
      <c r="Q79">
        <f t="shared" si="27"/>
        <v>24099.745067154632</v>
      </c>
      <c r="R79">
        <f t="shared" si="22"/>
        <v>0.18999999999999995</v>
      </c>
      <c r="S79">
        <f t="shared" si="23"/>
        <v>7.8839008242850488</v>
      </c>
      <c r="T79">
        <f t="shared" si="28"/>
        <v>7.8839008242850488</v>
      </c>
      <c r="U79">
        <f t="shared" si="32"/>
        <v>3.5449478027704179E-2</v>
      </c>
      <c r="V79">
        <f t="shared" si="29"/>
        <v>1470948.2581215359</v>
      </c>
      <c r="W79">
        <f t="shared" si="24"/>
        <v>2.7948016904309183</v>
      </c>
      <c r="X79">
        <f t="shared" si="30"/>
        <v>3.0742818594740098</v>
      </c>
      <c r="Y79" s="2">
        <f t="shared" si="31"/>
        <v>10.958182683759059</v>
      </c>
    </row>
    <row r="80" spans="1:25" x14ac:dyDescent="0.2">
      <c r="A80" t="s">
        <v>46</v>
      </c>
      <c r="B80" s="1">
        <v>44515</v>
      </c>
      <c r="C80" t="s">
        <v>5</v>
      </c>
      <c r="D80">
        <v>100</v>
      </c>
      <c r="E80">
        <v>0.473101506</v>
      </c>
      <c r="F80">
        <v>17</v>
      </c>
      <c r="G80" t="s">
        <v>6</v>
      </c>
      <c r="H80">
        <v>1.98</v>
      </c>
      <c r="I80">
        <v>1.9</v>
      </c>
      <c r="J80">
        <v>-45.86</v>
      </c>
      <c r="K80" t="s">
        <v>7</v>
      </c>
      <c r="L80">
        <v>19.2</v>
      </c>
      <c r="M80">
        <v>292.35000000000002</v>
      </c>
      <c r="N80">
        <v>1007.265934</v>
      </c>
      <c r="O80">
        <f t="shared" si="25"/>
        <v>0.99409420860021402</v>
      </c>
      <c r="P80">
        <f t="shared" si="26"/>
        <v>24.132764070500627</v>
      </c>
      <c r="Q80">
        <f t="shared" si="27"/>
        <v>24132.764070500627</v>
      </c>
      <c r="R80">
        <f t="shared" si="22"/>
        <v>8.0000000000000071E-2</v>
      </c>
      <c r="S80">
        <f t="shared" si="23"/>
        <v>3.3149953219735133</v>
      </c>
      <c r="T80">
        <f t="shared" si="28"/>
        <v>3.3149953219735138</v>
      </c>
      <c r="U80">
        <f t="shared" si="32"/>
        <v>3.5158371768600302E-2</v>
      </c>
      <c r="V80">
        <f t="shared" si="29"/>
        <v>1456872.9742639444</v>
      </c>
      <c r="W80">
        <f t="shared" si="24"/>
        <v>2.7680586511014944</v>
      </c>
      <c r="X80">
        <f t="shared" si="30"/>
        <v>2.88460848904261</v>
      </c>
      <c r="Y80" s="2">
        <f t="shared" si="31"/>
        <v>6.1996038110161233</v>
      </c>
    </row>
    <row r="81" spans="1:25" x14ac:dyDescent="0.2">
      <c r="A81" t="s">
        <v>46</v>
      </c>
      <c r="B81" s="1">
        <v>44515</v>
      </c>
      <c r="C81" t="s">
        <v>8</v>
      </c>
      <c r="D81">
        <v>150</v>
      </c>
      <c r="E81">
        <v>0.48352505400000001</v>
      </c>
      <c r="F81">
        <v>18</v>
      </c>
      <c r="G81" t="s">
        <v>6</v>
      </c>
      <c r="H81">
        <v>2.04</v>
      </c>
      <c r="I81">
        <v>1.9</v>
      </c>
      <c r="J81">
        <v>-46.45</v>
      </c>
      <c r="K81" t="s">
        <v>7</v>
      </c>
      <c r="L81">
        <v>18.899999999999999</v>
      </c>
      <c r="M81">
        <v>292.05</v>
      </c>
      <c r="N81">
        <v>1007.265934</v>
      </c>
      <c r="O81">
        <f t="shared" si="25"/>
        <v>0.99409420860021402</v>
      </c>
      <c r="P81">
        <f t="shared" si="26"/>
        <v>24.107999817991136</v>
      </c>
      <c r="Q81">
        <f t="shared" si="27"/>
        <v>24107.999817991134</v>
      </c>
      <c r="R81">
        <f t="shared" si="22"/>
        <v>0.14000000000000012</v>
      </c>
      <c r="S81">
        <f t="shared" si="23"/>
        <v>5.8072009729949468</v>
      </c>
      <c r="T81">
        <f t="shared" si="28"/>
        <v>5.8072009729949468</v>
      </c>
      <c r="U81">
        <f t="shared" si="32"/>
        <v>3.5374371737747483E-2</v>
      </c>
      <c r="V81">
        <f t="shared" si="29"/>
        <v>1467329.1855323713</v>
      </c>
      <c r="W81">
        <f t="shared" si="24"/>
        <v>2.7879254525115051</v>
      </c>
      <c r="X81">
        <f t="shared" si="30"/>
        <v>2.9933515384860372</v>
      </c>
      <c r="Y81" s="2">
        <f t="shared" si="31"/>
        <v>8.8005525114809835</v>
      </c>
    </row>
    <row r="82" spans="1:25" x14ac:dyDescent="0.2">
      <c r="A82" t="s">
        <v>46</v>
      </c>
      <c r="B82" s="1">
        <v>44515</v>
      </c>
      <c r="C82" t="s">
        <v>5</v>
      </c>
      <c r="D82">
        <v>75</v>
      </c>
      <c r="E82">
        <v>0.48047226300000001</v>
      </c>
      <c r="F82">
        <v>19</v>
      </c>
      <c r="G82" t="s">
        <v>6</v>
      </c>
      <c r="H82">
        <v>2.19</v>
      </c>
      <c r="I82">
        <v>1.9</v>
      </c>
      <c r="J82">
        <v>-45.65</v>
      </c>
      <c r="K82" t="s">
        <v>7</v>
      </c>
      <c r="L82">
        <v>20</v>
      </c>
      <c r="M82">
        <v>293.14999999999998</v>
      </c>
      <c r="N82">
        <v>1007.265934</v>
      </c>
      <c r="O82">
        <f t="shared" si="25"/>
        <v>0.99409420860021402</v>
      </c>
      <c r="P82">
        <f t="shared" si="26"/>
        <v>24.198802077192603</v>
      </c>
      <c r="Q82">
        <f t="shared" si="27"/>
        <v>24198.802077192602</v>
      </c>
      <c r="R82">
        <f t="shared" si="22"/>
        <v>0.29000000000000004</v>
      </c>
      <c r="S82">
        <f t="shared" si="23"/>
        <v>11.984064296857296</v>
      </c>
      <c r="T82">
        <f t="shared" si="28"/>
        <v>11.984064296857294</v>
      </c>
      <c r="U82">
        <f t="shared" si="32"/>
        <v>3.4588230348624384E-2</v>
      </c>
      <c r="V82">
        <f t="shared" si="29"/>
        <v>1429336.4703876739</v>
      </c>
      <c r="W82">
        <f t="shared" si="24"/>
        <v>2.7157392937365801</v>
      </c>
      <c r="X82">
        <f t="shared" si="30"/>
        <v>3.1302468701490058</v>
      </c>
      <c r="Y82" s="2">
        <f t="shared" si="31"/>
        <v>15.114311167006303</v>
      </c>
    </row>
    <row r="83" spans="1:25" x14ac:dyDescent="0.2">
      <c r="A83" t="s">
        <v>46</v>
      </c>
      <c r="B83" s="1">
        <v>44515</v>
      </c>
      <c r="C83" t="s">
        <v>8</v>
      </c>
      <c r="D83">
        <v>175</v>
      </c>
      <c r="E83">
        <v>0.48683530800000002</v>
      </c>
      <c r="F83">
        <v>20</v>
      </c>
      <c r="G83" t="s">
        <v>6</v>
      </c>
      <c r="H83">
        <v>2.13</v>
      </c>
      <c r="I83">
        <v>1.9</v>
      </c>
      <c r="J83">
        <v>-46.57</v>
      </c>
      <c r="K83" t="s">
        <v>7</v>
      </c>
      <c r="L83">
        <v>19.600000000000001</v>
      </c>
      <c r="M83">
        <v>292.75</v>
      </c>
      <c r="N83">
        <v>1007.265934</v>
      </c>
      <c r="O83">
        <f t="shared" si="25"/>
        <v>0.99409420860021402</v>
      </c>
      <c r="P83">
        <f t="shared" si="26"/>
        <v>24.165783073846615</v>
      </c>
      <c r="Q83">
        <f t="shared" si="27"/>
        <v>24165.783073846615</v>
      </c>
      <c r="R83">
        <f t="shared" si="22"/>
        <v>0.22999999999999998</v>
      </c>
      <c r="S83">
        <f t="shared" si="23"/>
        <v>9.5175893658052892</v>
      </c>
      <c r="T83">
        <f t="shared" si="28"/>
        <v>9.5175893658052892</v>
      </c>
      <c r="U83">
        <f t="shared" si="32"/>
        <v>3.4868640059282967E-2</v>
      </c>
      <c r="V83">
        <f t="shared" si="29"/>
        <v>1442893.0340361907</v>
      </c>
      <c r="W83">
        <f t="shared" si="24"/>
        <v>2.7414967646687622</v>
      </c>
      <c r="X83">
        <f t="shared" si="30"/>
        <v>3.0733621624970859</v>
      </c>
      <c r="Y83" s="2">
        <f t="shared" si="31"/>
        <v>12.590951528302375</v>
      </c>
    </row>
    <row r="84" spans="1:25" x14ac:dyDescent="0.2">
      <c r="A84" t="s">
        <v>46</v>
      </c>
      <c r="B84" s="1">
        <v>44515</v>
      </c>
      <c r="C84" t="s">
        <v>5</v>
      </c>
      <c r="D84">
        <v>50</v>
      </c>
      <c r="E84">
        <v>0.47792946400000003</v>
      </c>
      <c r="F84">
        <v>21</v>
      </c>
      <c r="G84" t="s">
        <v>6</v>
      </c>
      <c r="H84">
        <v>2.0699999999999998</v>
      </c>
      <c r="I84">
        <v>1.9</v>
      </c>
      <c r="J84">
        <v>-46.51</v>
      </c>
      <c r="K84" t="s">
        <v>7</v>
      </c>
      <c r="L84">
        <v>19.100000000000001</v>
      </c>
      <c r="M84">
        <v>292.25</v>
      </c>
      <c r="N84">
        <v>1007.265934</v>
      </c>
      <c r="O84">
        <f t="shared" si="25"/>
        <v>0.99409420860021402</v>
      </c>
      <c r="P84">
        <f t="shared" si="26"/>
        <v>24.124509319664128</v>
      </c>
      <c r="Q84">
        <f t="shared" si="27"/>
        <v>24124.509319664128</v>
      </c>
      <c r="R84">
        <f t="shared" si="22"/>
        <v>0.16999999999999993</v>
      </c>
      <c r="S84">
        <f t="shared" si="23"/>
        <v>7.0467754492909505</v>
      </c>
      <c r="T84">
        <f t="shared" si="28"/>
        <v>7.0467754492909513</v>
      </c>
      <c r="U84">
        <f t="shared" si="32"/>
        <v>3.5229760974459928E-2</v>
      </c>
      <c r="V84">
        <f t="shared" si="29"/>
        <v>1460330.6748188986</v>
      </c>
      <c r="W84">
        <f t="shared" si="24"/>
        <v>2.7746282821559074</v>
      </c>
      <c r="X84">
        <f t="shared" si="30"/>
        <v>3.0228844968751201</v>
      </c>
      <c r="Y84" s="2">
        <f t="shared" si="31"/>
        <v>10.06965994616607</v>
      </c>
    </row>
    <row r="85" spans="1:25" x14ac:dyDescent="0.2">
      <c r="A85" t="s">
        <v>46</v>
      </c>
      <c r="B85" s="1">
        <v>44515</v>
      </c>
      <c r="C85" t="s">
        <v>8</v>
      </c>
      <c r="D85">
        <v>200</v>
      </c>
      <c r="E85">
        <v>0.491673633</v>
      </c>
      <c r="F85">
        <v>22</v>
      </c>
      <c r="G85" t="s">
        <v>6</v>
      </c>
      <c r="H85">
        <v>2.0499999999999998</v>
      </c>
      <c r="I85">
        <v>1.9</v>
      </c>
      <c r="J85">
        <v>-46.79</v>
      </c>
      <c r="K85" t="s">
        <v>7</v>
      </c>
      <c r="L85">
        <v>19.899999999999999</v>
      </c>
      <c r="M85">
        <v>293.05</v>
      </c>
      <c r="N85">
        <v>1007.265934</v>
      </c>
      <c r="O85">
        <f t="shared" si="25"/>
        <v>0.99409420860021402</v>
      </c>
      <c r="P85">
        <f t="shared" si="26"/>
        <v>24.190547326356107</v>
      </c>
      <c r="Q85">
        <f t="shared" si="27"/>
        <v>24190.547326356107</v>
      </c>
      <c r="R85">
        <f t="shared" si="22"/>
        <v>0.14999999999999991</v>
      </c>
      <c r="S85">
        <f t="shared" si="23"/>
        <v>6.2007691672429326</v>
      </c>
      <c r="T85">
        <f t="shared" si="28"/>
        <v>6.2007691672429335</v>
      </c>
      <c r="U85">
        <f t="shared" si="32"/>
        <v>3.4655794492222079E-2</v>
      </c>
      <c r="V85">
        <f t="shared" si="29"/>
        <v>1432617.2130245215</v>
      </c>
      <c r="W85">
        <f t="shared" si="24"/>
        <v>2.7219727047465905</v>
      </c>
      <c r="X85">
        <f t="shared" si="30"/>
        <v>2.9368652867002689</v>
      </c>
      <c r="Y85" s="2">
        <f t="shared" si="31"/>
        <v>9.1376344539432015</v>
      </c>
    </row>
    <row r="86" spans="1:25" x14ac:dyDescent="0.2">
      <c r="A86" t="s">
        <v>46</v>
      </c>
      <c r="B86" s="1">
        <v>44515</v>
      </c>
      <c r="C86" t="s">
        <v>5</v>
      </c>
      <c r="D86">
        <v>25</v>
      </c>
      <c r="E86">
        <v>0.47615006199999999</v>
      </c>
      <c r="F86">
        <v>23</v>
      </c>
      <c r="G86" t="s">
        <v>6</v>
      </c>
      <c r="H86">
        <v>2.19</v>
      </c>
      <c r="I86">
        <v>1.9</v>
      </c>
      <c r="J86">
        <v>-46.63</v>
      </c>
      <c r="K86" t="s">
        <v>7</v>
      </c>
      <c r="L86">
        <v>19.3</v>
      </c>
      <c r="M86">
        <v>292.45</v>
      </c>
      <c r="N86">
        <v>1007.265934</v>
      </c>
      <c r="O86">
        <f t="shared" si="25"/>
        <v>0.99409420860021402</v>
      </c>
      <c r="P86">
        <f t="shared" si="26"/>
        <v>24.141018821337124</v>
      </c>
      <c r="Q86">
        <f t="shared" si="27"/>
        <v>24141.018821337122</v>
      </c>
      <c r="R86">
        <f t="shared" si="22"/>
        <v>0.29000000000000004</v>
      </c>
      <c r="S86">
        <f t="shared" si="23"/>
        <v>12.012749012219919</v>
      </c>
      <c r="T86">
        <f t="shared" si="28"/>
        <v>12.012749012219921</v>
      </c>
      <c r="U86">
        <f t="shared" si="32"/>
        <v>3.5085552339840009E-2</v>
      </c>
      <c r="V86">
        <f t="shared" si="29"/>
        <v>1453358.3938400117</v>
      </c>
      <c r="W86">
        <f t="shared" si="24"/>
        <v>2.7613809482960221</v>
      </c>
      <c r="X86">
        <f t="shared" si="30"/>
        <v>3.1828548825096257</v>
      </c>
      <c r="Y86" s="2">
        <f t="shared" si="31"/>
        <v>15.195603894729544</v>
      </c>
    </row>
    <row r="87" spans="1:25" x14ac:dyDescent="0.2">
      <c r="A87" t="s">
        <v>46</v>
      </c>
      <c r="B87" s="1">
        <v>44515</v>
      </c>
      <c r="C87" t="s">
        <v>8</v>
      </c>
      <c r="D87">
        <v>225</v>
      </c>
      <c r="E87">
        <v>0.501108895</v>
      </c>
      <c r="F87">
        <v>24</v>
      </c>
      <c r="G87" t="s">
        <v>6</v>
      </c>
      <c r="H87">
        <v>2.12</v>
      </c>
      <c r="I87">
        <v>1.9</v>
      </c>
      <c r="J87">
        <v>-46.63</v>
      </c>
      <c r="K87" t="s">
        <v>7</v>
      </c>
      <c r="L87">
        <v>19.8</v>
      </c>
      <c r="M87">
        <v>292.95</v>
      </c>
      <c r="N87">
        <v>1007.265934</v>
      </c>
      <c r="O87">
        <f t="shared" si="25"/>
        <v>0.99409420860021402</v>
      </c>
      <c r="P87">
        <f t="shared" si="26"/>
        <v>24.182292575519611</v>
      </c>
      <c r="Q87">
        <f t="shared" si="27"/>
        <v>24182.292575519612</v>
      </c>
      <c r="R87">
        <f t="shared" si="22"/>
        <v>0.2200000000000002</v>
      </c>
      <c r="S87">
        <f t="shared" si="23"/>
        <v>9.0975658868138964</v>
      </c>
      <c r="T87">
        <f t="shared" si="28"/>
        <v>9.0975658868138964</v>
      </c>
      <c r="U87">
        <f t="shared" si="32"/>
        <v>3.4724032590263486E-2</v>
      </c>
      <c r="V87">
        <f t="shared" si="29"/>
        <v>1435928.0652081585</v>
      </c>
      <c r="W87">
        <f t="shared" si="24"/>
        <v>2.7282633238955012</v>
      </c>
      <c r="X87">
        <f t="shared" si="30"/>
        <v>3.0441674982412961</v>
      </c>
      <c r="Y87" s="2">
        <f t="shared" si="31"/>
        <v>12.141733385055193</v>
      </c>
    </row>
    <row r="88" spans="1:25" x14ac:dyDescent="0.2">
      <c r="A88" t="s">
        <v>46</v>
      </c>
      <c r="B88" s="1">
        <v>44515</v>
      </c>
      <c r="C88" t="s">
        <v>5</v>
      </c>
      <c r="D88">
        <v>10</v>
      </c>
      <c r="E88">
        <v>0.47513355400000001</v>
      </c>
      <c r="F88">
        <v>25</v>
      </c>
      <c r="G88" t="s">
        <v>6</v>
      </c>
      <c r="H88">
        <v>2.04</v>
      </c>
      <c r="I88">
        <v>1.9</v>
      </c>
      <c r="J88">
        <v>-45.75</v>
      </c>
      <c r="K88" t="s">
        <v>7</v>
      </c>
      <c r="L88">
        <v>19.5</v>
      </c>
      <c r="M88">
        <v>292.64999999999998</v>
      </c>
      <c r="N88">
        <v>1007.265934</v>
      </c>
      <c r="O88">
        <f t="shared" si="25"/>
        <v>0.99409420860021402</v>
      </c>
      <c r="P88">
        <f t="shared" si="26"/>
        <v>24.157528323010116</v>
      </c>
      <c r="Q88">
        <f t="shared" si="27"/>
        <v>24157.528323010116</v>
      </c>
      <c r="R88">
        <f t="shared" si="22"/>
        <v>0.14000000000000012</v>
      </c>
      <c r="S88">
        <f t="shared" si="23"/>
        <v>5.7952948715638977</v>
      </c>
      <c r="T88">
        <f t="shared" si="28"/>
        <v>5.7952948715638977</v>
      </c>
      <c r="U88">
        <f t="shared" si="32"/>
        <v>3.4942417075632629E-2</v>
      </c>
      <c r="V88">
        <f t="shared" si="29"/>
        <v>1446440.0748461452</v>
      </c>
      <c r="W88">
        <f t="shared" si="24"/>
        <v>2.7482361422076758</v>
      </c>
      <c r="X88">
        <f t="shared" si="30"/>
        <v>2.9507377526861363</v>
      </c>
      <c r="Y88" s="2">
        <f t="shared" si="31"/>
        <v>8.7460326242500344</v>
      </c>
    </row>
    <row r="89" spans="1:25" x14ac:dyDescent="0.2">
      <c r="A89" t="s">
        <v>46</v>
      </c>
      <c r="B89" s="1">
        <v>44515</v>
      </c>
      <c r="C89" t="s">
        <v>8</v>
      </c>
      <c r="D89">
        <v>250</v>
      </c>
      <c r="E89">
        <v>0.49575191699999999</v>
      </c>
      <c r="F89">
        <v>26</v>
      </c>
      <c r="G89" t="s">
        <v>6</v>
      </c>
      <c r="H89">
        <v>2.06</v>
      </c>
      <c r="I89">
        <v>1.9</v>
      </c>
      <c r="J89">
        <v>-46.52</v>
      </c>
      <c r="K89" t="s">
        <v>7</v>
      </c>
      <c r="L89">
        <v>20.100000000000001</v>
      </c>
      <c r="M89">
        <v>293.25</v>
      </c>
      <c r="N89">
        <v>1007.265934</v>
      </c>
      <c r="O89">
        <f t="shared" si="25"/>
        <v>0.99409420860021402</v>
      </c>
      <c r="P89">
        <f t="shared" si="26"/>
        <v>24.207056828029103</v>
      </c>
      <c r="Q89">
        <f t="shared" si="27"/>
        <v>24207.056828029105</v>
      </c>
      <c r="R89">
        <f t="shared" si="22"/>
        <v>0.16000000000000014</v>
      </c>
      <c r="S89">
        <f t="shared" si="23"/>
        <v>6.6096428465743005</v>
      </c>
      <c r="T89">
        <f t="shared" si="28"/>
        <v>6.6096428465743005</v>
      </c>
      <c r="U89">
        <f t="shared" si="32"/>
        <v>3.4515236274035611E-2</v>
      </c>
      <c r="V89">
        <f t="shared" si="29"/>
        <v>1425833.6533531318</v>
      </c>
      <c r="W89">
        <f t="shared" si="24"/>
        <v>2.7090839413709507</v>
      </c>
      <c r="X89">
        <f t="shared" si="30"/>
        <v>2.9372173259074517</v>
      </c>
      <c r="Y89" s="2">
        <f t="shared" si="31"/>
        <v>9.5468601724817521</v>
      </c>
    </row>
    <row r="90" spans="1:25" x14ac:dyDescent="0.2">
      <c r="A90" t="s">
        <v>46</v>
      </c>
      <c r="B90" s="1">
        <v>44515</v>
      </c>
      <c r="C90" t="s">
        <v>5</v>
      </c>
      <c r="D90">
        <v>5</v>
      </c>
      <c r="E90">
        <v>0.47259305299999999</v>
      </c>
      <c r="F90">
        <v>27</v>
      </c>
      <c r="G90" t="s">
        <v>6</v>
      </c>
      <c r="H90">
        <v>2.06</v>
      </c>
      <c r="I90">
        <v>1.9</v>
      </c>
      <c r="J90">
        <v>-46.16</v>
      </c>
      <c r="K90" t="s">
        <v>7</v>
      </c>
      <c r="L90">
        <v>19.600000000000001</v>
      </c>
      <c r="M90">
        <v>292.75</v>
      </c>
      <c r="N90">
        <v>1007.265934</v>
      </c>
      <c r="O90">
        <f t="shared" si="25"/>
        <v>0.99409420860021402</v>
      </c>
      <c r="P90">
        <f t="shared" si="26"/>
        <v>24.165783073846615</v>
      </c>
      <c r="Q90">
        <f t="shared" si="27"/>
        <v>24165.783073846615</v>
      </c>
      <c r="R90">
        <f t="shared" si="22"/>
        <v>0.16000000000000014</v>
      </c>
      <c r="S90">
        <f t="shared" si="23"/>
        <v>6.6209317327341193</v>
      </c>
      <c r="T90">
        <f t="shared" si="28"/>
        <v>6.6209317327341202</v>
      </c>
      <c r="U90">
        <f t="shared" si="32"/>
        <v>3.4871756310556265E-2</v>
      </c>
      <c r="V90">
        <f t="shared" si="29"/>
        <v>1443021.9870795817</v>
      </c>
      <c r="W90">
        <f t="shared" si="24"/>
        <v>2.7417417754512052</v>
      </c>
      <c r="X90">
        <f t="shared" si="30"/>
        <v>2.9726252933839383</v>
      </c>
      <c r="Y90" s="2">
        <f t="shared" si="31"/>
        <v>9.5935570261180576</v>
      </c>
    </row>
    <row r="91" spans="1:25" x14ac:dyDescent="0.2">
      <c r="A91" t="s">
        <v>46</v>
      </c>
      <c r="B91" s="1">
        <v>44515</v>
      </c>
      <c r="C91" t="s">
        <v>8</v>
      </c>
      <c r="D91">
        <v>300</v>
      </c>
      <c r="E91">
        <v>0.50340598800000003</v>
      </c>
      <c r="F91">
        <v>28</v>
      </c>
      <c r="G91" t="s">
        <v>6</v>
      </c>
      <c r="H91">
        <v>2.1</v>
      </c>
      <c r="I91">
        <v>1.9</v>
      </c>
      <c r="J91">
        <v>-46.21</v>
      </c>
      <c r="K91" t="s">
        <v>7</v>
      </c>
      <c r="L91">
        <v>20.2</v>
      </c>
      <c r="M91">
        <v>293.35000000000002</v>
      </c>
      <c r="N91">
        <v>1007.265934</v>
      </c>
      <c r="O91">
        <f t="shared" si="25"/>
        <v>0.99409420860021402</v>
      </c>
      <c r="P91">
        <f t="shared" si="26"/>
        <v>24.215311578865602</v>
      </c>
      <c r="Q91">
        <f t="shared" si="27"/>
        <v>24215.311578865603</v>
      </c>
      <c r="R91">
        <f t="shared" si="22"/>
        <v>0.20000000000000018</v>
      </c>
      <c r="S91">
        <f t="shared" si="23"/>
        <v>8.259237109075821</v>
      </c>
      <c r="T91">
        <f t="shared" si="28"/>
        <v>8.259237109075821</v>
      </c>
      <c r="U91">
        <f t="shared" si="32"/>
        <v>3.4444201199806894E-2</v>
      </c>
      <c r="V91">
        <f t="shared" si="29"/>
        <v>1422414.1237095937</v>
      </c>
      <c r="W91">
        <f t="shared" si="24"/>
        <v>2.7025868350482281</v>
      </c>
      <c r="X91">
        <f t="shared" si="30"/>
        <v>2.9870696597901465</v>
      </c>
      <c r="Y91" s="2">
        <f t="shared" si="31"/>
        <v>11.246306768865967</v>
      </c>
    </row>
    <row r="92" spans="1:25" x14ac:dyDescent="0.2">
      <c r="A92" t="s">
        <v>46</v>
      </c>
      <c r="B92" s="1">
        <v>44515</v>
      </c>
      <c r="C92" t="s">
        <v>5</v>
      </c>
      <c r="D92">
        <v>0</v>
      </c>
      <c r="E92">
        <v>0.47106894999999999</v>
      </c>
      <c r="F92">
        <v>29</v>
      </c>
      <c r="G92" t="s">
        <v>6</v>
      </c>
      <c r="H92">
        <v>2.1</v>
      </c>
      <c r="I92">
        <v>1.9</v>
      </c>
      <c r="J92">
        <v>-46.04</v>
      </c>
      <c r="K92" t="s">
        <v>7</v>
      </c>
      <c r="L92">
        <v>19.7</v>
      </c>
      <c r="M92">
        <v>292.85000000000002</v>
      </c>
      <c r="N92">
        <v>1007.265934</v>
      </c>
      <c r="O92">
        <f t="shared" si="25"/>
        <v>0.99409420860021402</v>
      </c>
      <c r="P92">
        <f t="shared" si="26"/>
        <v>24.174037824683115</v>
      </c>
      <c r="Q92">
        <f t="shared" si="27"/>
        <v>24174.037824683113</v>
      </c>
      <c r="R92">
        <f t="shared" si="22"/>
        <v>0.20000000000000018</v>
      </c>
      <c r="S92">
        <f t="shared" si="23"/>
        <v>8.2733385895420568</v>
      </c>
      <c r="T92">
        <f t="shared" si="28"/>
        <v>8.2733385895420586</v>
      </c>
      <c r="U92">
        <f t="shared" si="32"/>
        <v>3.4801177521966611E-2</v>
      </c>
      <c r="V92">
        <f t="shared" si="29"/>
        <v>1439609.6247699491</v>
      </c>
      <c r="W92">
        <f t="shared" si="24"/>
        <v>2.7352582870629032</v>
      </c>
      <c r="X92">
        <f t="shared" si="30"/>
        <v>3.0231802120168929</v>
      </c>
      <c r="Y92" s="2">
        <f t="shared" si="31"/>
        <v>11.29651880155895</v>
      </c>
    </row>
    <row r="93" spans="1:25" x14ac:dyDescent="0.2">
      <c r="A93" t="s">
        <v>46</v>
      </c>
      <c r="B93" s="1">
        <v>44515</v>
      </c>
      <c r="C93" t="s">
        <v>8</v>
      </c>
      <c r="D93">
        <v>400</v>
      </c>
      <c r="E93">
        <v>0.26222896200000001</v>
      </c>
      <c r="F93">
        <v>30</v>
      </c>
      <c r="G93" t="s">
        <v>6</v>
      </c>
      <c r="H93">
        <v>2.19</v>
      </c>
      <c r="I93">
        <v>1.9</v>
      </c>
      <c r="J93">
        <v>-46.01</v>
      </c>
      <c r="K93" t="s">
        <v>7</v>
      </c>
      <c r="L93">
        <v>20.2</v>
      </c>
      <c r="M93">
        <v>293.35000000000002</v>
      </c>
      <c r="N93">
        <v>1007.265934</v>
      </c>
      <c r="O93">
        <f t="shared" si="25"/>
        <v>0.99409420860021402</v>
      </c>
      <c r="P93">
        <f t="shared" si="26"/>
        <v>24.215311578865602</v>
      </c>
      <c r="Q93">
        <f t="shared" si="27"/>
        <v>24215.311578865603</v>
      </c>
      <c r="R93">
        <f t="shared" si="22"/>
        <v>0.29000000000000004</v>
      </c>
      <c r="S93">
        <f t="shared" si="23"/>
        <v>11.975893808159929</v>
      </c>
      <c r="T93">
        <f t="shared" si="28"/>
        <v>11.975893808159931</v>
      </c>
      <c r="U93">
        <f t="shared" si="32"/>
        <v>3.4496176097762205E-2</v>
      </c>
      <c r="V93">
        <f t="shared" si="29"/>
        <v>1424560.4887392584</v>
      </c>
      <c r="W93">
        <f t="shared" si="24"/>
        <v>2.7066649286045905</v>
      </c>
      <c r="X93">
        <f t="shared" si="30"/>
        <v>3.1197874703389754</v>
      </c>
      <c r="Y93" s="2">
        <f t="shared" si="31"/>
        <v>15.095681278498905</v>
      </c>
    </row>
    <row r="94" spans="1:25" x14ac:dyDescent="0.2">
      <c r="A94" t="s">
        <v>46</v>
      </c>
      <c r="B94" s="1">
        <v>44515</v>
      </c>
      <c r="C94" t="s">
        <v>7</v>
      </c>
      <c r="D94" t="s">
        <v>7</v>
      </c>
      <c r="E94">
        <v>0</v>
      </c>
      <c r="F94" t="s">
        <v>9</v>
      </c>
      <c r="G94" t="s">
        <v>6</v>
      </c>
      <c r="H94">
        <v>1.9</v>
      </c>
      <c r="J94">
        <v>-46.3</v>
      </c>
      <c r="K94" t="s">
        <v>7</v>
      </c>
      <c r="L94">
        <v>0</v>
      </c>
      <c r="M94">
        <v>0</v>
      </c>
      <c r="O94">
        <f t="shared" si="25"/>
        <v>0</v>
      </c>
      <c r="P94" t="e">
        <f t="shared" si="26"/>
        <v>#DIV/0!</v>
      </c>
      <c r="Q94" t="e">
        <f t="shared" si="27"/>
        <v>#DIV/0!</v>
      </c>
      <c r="T94" t="e">
        <f t="shared" si="28"/>
        <v>#DIV/0!</v>
      </c>
      <c r="U94" t="e">
        <f t="shared" si="32"/>
        <v>#DIV/0!</v>
      </c>
      <c r="V94" t="e">
        <f t="shared" si="29"/>
        <v>#DIV/0!</v>
      </c>
      <c r="X94" t="e">
        <f t="shared" si="30"/>
        <v>#DIV/0!</v>
      </c>
      <c r="Y94" s="2" t="e">
        <f t="shared" si="31"/>
        <v>#DIV/0!</v>
      </c>
    </row>
    <row r="95" spans="1:25" x14ac:dyDescent="0.2">
      <c r="A95" t="s">
        <v>47</v>
      </c>
      <c r="B95" s="1">
        <v>44536</v>
      </c>
      <c r="C95" t="s">
        <v>5</v>
      </c>
      <c r="D95">
        <v>400</v>
      </c>
      <c r="E95">
        <v>0.54669572300000002</v>
      </c>
      <c r="F95">
        <v>1</v>
      </c>
      <c r="G95" t="s">
        <v>6</v>
      </c>
      <c r="H95">
        <v>2.4700000000000002</v>
      </c>
      <c r="I95">
        <v>2.17</v>
      </c>
      <c r="J95">
        <v>-47.12</v>
      </c>
      <c r="K95" t="s">
        <v>7</v>
      </c>
      <c r="L95">
        <v>13.4</v>
      </c>
      <c r="M95">
        <v>286.55</v>
      </c>
      <c r="N95">
        <v>1006.3446279999999</v>
      </c>
      <c r="O95">
        <f t="shared" si="25"/>
        <v>0.99318495025240938</v>
      </c>
      <c r="P95">
        <f t="shared" si="26"/>
        <v>23.675643689550515</v>
      </c>
      <c r="Q95">
        <f t="shared" si="27"/>
        <v>23675.643689550514</v>
      </c>
      <c r="R95">
        <f t="shared" ref="R95:R124" si="33">H95-I95</f>
        <v>0.30000000000000027</v>
      </c>
      <c r="S95">
        <f t="shared" ref="S95:S124" si="34">((R95/1000000)*(1/P95))/0.000000001</f>
        <v>12.671249995724859</v>
      </c>
      <c r="T95">
        <f t="shared" si="28"/>
        <v>12.671249995724859</v>
      </c>
      <c r="U95">
        <f t="shared" si="32"/>
        <v>3.991308341606447E-2</v>
      </c>
      <c r="V95">
        <f t="shared" si="29"/>
        <v>1685828.8602172416</v>
      </c>
      <c r="W95">
        <f t="shared" ref="W95:W124" si="35">I95*V95/1000000</f>
        <v>3.6582486266714138</v>
      </c>
      <c r="X95">
        <f t="shared" si="30"/>
        <v>4.1639972847365874</v>
      </c>
      <c r="Y95" s="2">
        <f t="shared" si="31"/>
        <v>16.835247280461445</v>
      </c>
    </row>
    <row r="96" spans="1:25" x14ac:dyDescent="0.2">
      <c r="A96" t="s">
        <v>47</v>
      </c>
      <c r="B96" s="1">
        <v>44536</v>
      </c>
      <c r="C96" t="s">
        <v>8</v>
      </c>
      <c r="D96">
        <v>0</v>
      </c>
      <c r="E96">
        <v>0.45813303300000002</v>
      </c>
      <c r="F96">
        <v>2</v>
      </c>
      <c r="G96" t="s">
        <v>6</v>
      </c>
      <c r="H96">
        <v>2.35</v>
      </c>
      <c r="I96">
        <v>2.17</v>
      </c>
      <c r="J96">
        <v>-46.95</v>
      </c>
      <c r="K96" t="s">
        <v>7</v>
      </c>
      <c r="L96">
        <v>12.9</v>
      </c>
      <c r="M96">
        <v>286.05</v>
      </c>
      <c r="N96">
        <v>1006.3446279999999</v>
      </c>
      <c r="O96">
        <f t="shared" si="25"/>
        <v>0.99318495025240938</v>
      </c>
      <c r="P96">
        <f t="shared" si="26"/>
        <v>23.634332149348893</v>
      </c>
      <c r="Q96">
        <f t="shared" si="27"/>
        <v>23634.332149348891</v>
      </c>
      <c r="R96">
        <f t="shared" si="33"/>
        <v>0.18000000000000016</v>
      </c>
      <c r="S96">
        <f t="shared" si="34"/>
        <v>7.6160391951231423</v>
      </c>
      <c r="T96">
        <f t="shared" si="28"/>
        <v>7.6160391951231432</v>
      </c>
      <c r="U96">
        <f t="shared" si="32"/>
        <v>4.0408231256270723E-2</v>
      </c>
      <c r="V96">
        <f t="shared" si="29"/>
        <v>1709725.9614075425</v>
      </c>
      <c r="W96">
        <f t="shared" si="35"/>
        <v>3.710105336254367</v>
      </c>
      <c r="X96">
        <f t="shared" si="30"/>
        <v>4.0178560093077245</v>
      </c>
      <c r="Y96" s="2">
        <f t="shared" si="31"/>
        <v>11.633895204430868</v>
      </c>
    </row>
    <row r="97" spans="1:25" x14ac:dyDescent="0.2">
      <c r="A97" t="s">
        <v>47</v>
      </c>
      <c r="B97" s="1">
        <v>44536</v>
      </c>
      <c r="C97" t="s">
        <v>5</v>
      </c>
      <c r="D97">
        <v>300</v>
      </c>
      <c r="E97">
        <v>0.52872990900000005</v>
      </c>
      <c r="F97">
        <v>3</v>
      </c>
      <c r="G97" t="s">
        <v>6</v>
      </c>
      <c r="H97">
        <v>2.44</v>
      </c>
      <c r="I97">
        <v>2.17</v>
      </c>
      <c r="J97">
        <v>-47.58</v>
      </c>
      <c r="K97" t="s">
        <v>7</v>
      </c>
      <c r="L97">
        <v>12.9</v>
      </c>
      <c r="M97">
        <v>286.05</v>
      </c>
      <c r="N97">
        <v>1006.3446279999999</v>
      </c>
      <c r="O97">
        <f t="shared" ref="O97:O128" si="36">N97/1013.249977</f>
        <v>0.99318495025240938</v>
      </c>
      <c r="P97">
        <f t="shared" ref="P97:P128" si="37">(1*0.08206*M97)/O97</f>
        <v>23.634332149348893</v>
      </c>
      <c r="Q97">
        <f t="shared" ref="Q97:Q128" si="38">P97*1000</f>
        <v>23634.332149348891</v>
      </c>
      <c r="R97">
        <f t="shared" si="33"/>
        <v>0.27</v>
      </c>
      <c r="S97">
        <f t="shared" si="34"/>
        <v>11.424058792684704</v>
      </c>
      <c r="T97">
        <f t="shared" ref="T97:T128" si="39">R97*0.025/0.025/P97*1000</f>
        <v>11.424058792684706</v>
      </c>
      <c r="U97">
        <f t="shared" si="32"/>
        <v>4.0389517145899771E-2</v>
      </c>
      <c r="V97">
        <f t="shared" ref="V97:V128" si="40">U97/Q97*1000000000*1000</f>
        <v>1708934.1425292811</v>
      </c>
      <c r="W97">
        <f t="shared" si="35"/>
        <v>3.7083870892885398</v>
      </c>
      <c r="X97">
        <f t="shared" ref="X97:X128" si="41">V97*H97/1000000</f>
        <v>4.1697993077714459</v>
      </c>
      <c r="Y97" s="2">
        <f t="shared" ref="Y97:Y128" si="42">X97+S97</f>
        <v>15.593858100456149</v>
      </c>
    </row>
    <row r="98" spans="1:25" x14ac:dyDescent="0.2">
      <c r="A98" t="s">
        <v>47</v>
      </c>
      <c r="B98" s="1">
        <v>44536</v>
      </c>
      <c r="C98" t="s">
        <v>8</v>
      </c>
      <c r="D98">
        <v>5</v>
      </c>
      <c r="E98">
        <v>0.47640391500000001</v>
      </c>
      <c r="F98">
        <v>4</v>
      </c>
      <c r="G98" t="s">
        <v>6</v>
      </c>
      <c r="H98">
        <v>2.34</v>
      </c>
      <c r="I98">
        <v>2.17</v>
      </c>
      <c r="J98">
        <v>-47.33</v>
      </c>
      <c r="K98" t="s">
        <v>7</v>
      </c>
      <c r="L98">
        <v>12.8</v>
      </c>
      <c r="M98">
        <v>285.95</v>
      </c>
      <c r="N98">
        <v>1006.3446279999999</v>
      </c>
      <c r="O98">
        <f t="shared" si="36"/>
        <v>0.99318495025240938</v>
      </c>
      <c r="P98">
        <f t="shared" si="37"/>
        <v>23.626069841308567</v>
      </c>
      <c r="Q98">
        <f t="shared" si="38"/>
        <v>23626.069841308567</v>
      </c>
      <c r="R98">
        <f t="shared" si="33"/>
        <v>0.16999999999999993</v>
      </c>
      <c r="S98">
        <f t="shared" si="34"/>
        <v>7.195441355327179</v>
      </c>
      <c r="T98">
        <f t="shared" si="39"/>
        <v>7.1954413553271808</v>
      </c>
      <c r="U98">
        <f t="shared" ref="U98:U125" si="43" xml:space="preserve"> EXP(-67.1962+99.1624*(100/M98)+27.9015*LN(M98/100)+E98*(-0.072909+0.041674*(M98/100)-0.0064603*(M98/100)^2))</f>
        <v>4.0499058955206779E-2</v>
      </c>
      <c r="V98">
        <f t="shared" si="40"/>
        <v>1714168.2568125208</v>
      </c>
      <c r="W98">
        <f t="shared" si="35"/>
        <v>3.7197451172831699</v>
      </c>
      <c r="X98">
        <f t="shared" si="41"/>
        <v>4.011153720941298</v>
      </c>
      <c r="Y98" s="2">
        <f t="shared" si="42"/>
        <v>11.206595076268478</v>
      </c>
    </row>
    <row r="99" spans="1:25" x14ac:dyDescent="0.2">
      <c r="A99" t="s">
        <v>47</v>
      </c>
      <c r="B99" s="1">
        <v>44536</v>
      </c>
      <c r="C99" t="s">
        <v>5</v>
      </c>
      <c r="D99">
        <v>250</v>
      </c>
      <c r="E99">
        <v>0.52334993200000002</v>
      </c>
      <c r="F99">
        <v>5</v>
      </c>
      <c r="G99" t="s">
        <v>6</v>
      </c>
      <c r="H99">
        <v>2.29</v>
      </c>
      <c r="I99">
        <v>2.17</v>
      </c>
      <c r="J99">
        <v>-47.14</v>
      </c>
      <c r="K99" t="s">
        <v>7</v>
      </c>
      <c r="L99">
        <v>12.7</v>
      </c>
      <c r="M99">
        <v>285.85000000000002</v>
      </c>
      <c r="N99">
        <v>1006.3446279999999</v>
      </c>
      <c r="O99">
        <f t="shared" si="36"/>
        <v>0.99318495025240938</v>
      </c>
      <c r="P99">
        <f t="shared" si="37"/>
        <v>23.617807533268245</v>
      </c>
      <c r="Q99">
        <f t="shared" si="38"/>
        <v>23617.807533268246</v>
      </c>
      <c r="R99">
        <f t="shared" si="33"/>
        <v>0.12000000000000011</v>
      </c>
      <c r="S99">
        <f t="shared" si="34"/>
        <v>5.0809119276193213</v>
      </c>
      <c r="T99">
        <f t="shared" si="39"/>
        <v>5.0809119276193222</v>
      </c>
      <c r="U99">
        <f t="shared" si="43"/>
        <v>4.0582641713664887E-2</v>
      </c>
      <c r="V99">
        <f t="shared" si="40"/>
        <v>1718306.9028105098</v>
      </c>
      <c r="W99">
        <f t="shared" si="35"/>
        <v>3.7287259790988063</v>
      </c>
      <c r="X99">
        <f t="shared" si="41"/>
        <v>3.9349228074360676</v>
      </c>
      <c r="Y99" s="2">
        <f t="shared" si="42"/>
        <v>9.0158347350553889</v>
      </c>
    </row>
    <row r="100" spans="1:25" x14ac:dyDescent="0.2">
      <c r="A100" t="s">
        <v>47</v>
      </c>
      <c r="B100" s="1">
        <v>44536</v>
      </c>
      <c r="C100" t="s">
        <v>8</v>
      </c>
      <c r="D100">
        <v>10</v>
      </c>
      <c r="E100">
        <v>0.470053322</v>
      </c>
      <c r="F100">
        <v>6</v>
      </c>
      <c r="G100" t="s">
        <v>6</v>
      </c>
      <c r="H100">
        <v>2.2000000000000002</v>
      </c>
      <c r="I100">
        <v>2.17</v>
      </c>
      <c r="J100">
        <v>-46.83</v>
      </c>
      <c r="K100" t="s">
        <v>7</v>
      </c>
      <c r="L100">
        <v>12.8</v>
      </c>
      <c r="M100">
        <v>285.95</v>
      </c>
      <c r="N100">
        <v>1006.3446279999999</v>
      </c>
      <c r="O100">
        <f t="shared" si="36"/>
        <v>0.99318495025240938</v>
      </c>
      <c r="P100">
        <f t="shared" si="37"/>
        <v>23.626069841308567</v>
      </c>
      <c r="Q100">
        <f t="shared" si="38"/>
        <v>23626.069841308567</v>
      </c>
      <c r="R100">
        <f t="shared" si="33"/>
        <v>3.0000000000000249E-2</v>
      </c>
      <c r="S100">
        <f t="shared" si="34"/>
        <v>1.2697837685871602</v>
      </c>
      <c r="T100">
        <f t="shared" si="39"/>
        <v>1.2697837685871605</v>
      </c>
      <c r="U100">
        <f t="shared" si="43"/>
        <v>4.0500747820751658E-2</v>
      </c>
      <c r="V100">
        <f t="shared" si="40"/>
        <v>1714239.7399477281</v>
      </c>
      <c r="W100">
        <f t="shared" si="35"/>
        <v>3.7199002356865698</v>
      </c>
      <c r="X100">
        <f t="shared" si="41"/>
        <v>3.771327427885002</v>
      </c>
      <c r="Y100" s="2">
        <f t="shared" si="42"/>
        <v>5.041111196472162</v>
      </c>
    </row>
    <row r="101" spans="1:25" x14ac:dyDescent="0.2">
      <c r="A101" t="s">
        <v>47</v>
      </c>
      <c r="B101" s="1">
        <v>44536</v>
      </c>
      <c r="C101" t="s">
        <v>5</v>
      </c>
      <c r="D101">
        <v>225</v>
      </c>
      <c r="E101">
        <v>0.54258516700000003</v>
      </c>
      <c r="F101">
        <v>7</v>
      </c>
      <c r="G101" t="s">
        <v>6</v>
      </c>
      <c r="H101">
        <v>2.2599999999999998</v>
      </c>
      <c r="I101">
        <v>2.17</v>
      </c>
      <c r="J101">
        <v>-46.17</v>
      </c>
      <c r="K101" t="s">
        <v>7</v>
      </c>
      <c r="L101">
        <v>13.5</v>
      </c>
      <c r="M101">
        <v>286.64999999999998</v>
      </c>
      <c r="N101">
        <v>1006.3446279999999</v>
      </c>
      <c r="O101">
        <f t="shared" si="36"/>
        <v>0.99318495025240938</v>
      </c>
      <c r="P101">
        <f t="shared" si="37"/>
        <v>23.683905997590838</v>
      </c>
      <c r="Q101">
        <f t="shared" si="38"/>
        <v>23683.905997590839</v>
      </c>
      <c r="R101">
        <f t="shared" si="33"/>
        <v>8.9999999999999858E-2</v>
      </c>
      <c r="S101">
        <f t="shared" si="34"/>
        <v>3.8000488605703291</v>
      </c>
      <c r="T101">
        <f t="shared" si="39"/>
        <v>3.8000488605703286</v>
      </c>
      <c r="U101">
        <f t="shared" si="43"/>
        <v>3.9821082653587428E-2</v>
      </c>
      <c r="V101">
        <f t="shared" si="40"/>
        <v>1681356.2196049117</v>
      </c>
      <c r="W101">
        <f t="shared" si="35"/>
        <v>3.6485429965426581</v>
      </c>
      <c r="X101">
        <f t="shared" si="41"/>
        <v>3.7998650563071004</v>
      </c>
      <c r="Y101" s="2">
        <f t="shared" si="42"/>
        <v>7.5999139168774299</v>
      </c>
    </row>
    <row r="102" spans="1:25" x14ac:dyDescent="0.2">
      <c r="A102" t="s">
        <v>47</v>
      </c>
      <c r="B102" s="1">
        <v>44536</v>
      </c>
      <c r="C102" t="s">
        <v>8</v>
      </c>
      <c r="D102">
        <v>25</v>
      </c>
      <c r="E102">
        <v>0.48352462200000002</v>
      </c>
      <c r="F102">
        <v>8</v>
      </c>
      <c r="G102" t="s">
        <v>6</v>
      </c>
      <c r="H102">
        <v>2.16</v>
      </c>
      <c r="I102">
        <v>2.17</v>
      </c>
      <c r="J102">
        <v>-46.61</v>
      </c>
      <c r="K102" t="s">
        <v>7</v>
      </c>
      <c r="L102">
        <v>12.8</v>
      </c>
      <c r="M102">
        <v>285.95</v>
      </c>
      <c r="N102">
        <v>1006.3446279999999</v>
      </c>
      <c r="O102">
        <f t="shared" si="36"/>
        <v>0.99318495025240938</v>
      </c>
      <c r="P102">
        <f t="shared" si="37"/>
        <v>23.626069841308567</v>
      </c>
      <c r="Q102">
        <f t="shared" si="38"/>
        <v>23626.069841308567</v>
      </c>
      <c r="R102">
        <f t="shared" si="33"/>
        <v>-9.9999999999997868E-3</v>
      </c>
      <c r="S102">
        <f t="shared" si="34"/>
        <v>-0.42326125619570759</v>
      </c>
      <c r="T102">
        <f t="shared" si="39"/>
        <v>-0.42326125619570765</v>
      </c>
      <c r="U102">
        <f t="shared" si="43"/>
        <v>4.0497165370650796E-2</v>
      </c>
      <c r="V102">
        <f t="shared" si="40"/>
        <v>1714088.108714733</v>
      </c>
      <c r="W102">
        <f t="shared" si="35"/>
        <v>3.7195711959109707</v>
      </c>
      <c r="X102">
        <f t="shared" si="41"/>
        <v>3.7024303148238236</v>
      </c>
      <c r="Y102" s="2">
        <f t="shared" si="42"/>
        <v>3.2791690586281161</v>
      </c>
    </row>
    <row r="103" spans="1:25" x14ac:dyDescent="0.2">
      <c r="A103" t="s">
        <v>47</v>
      </c>
      <c r="B103" s="1">
        <v>44536</v>
      </c>
      <c r="C103" t="s">
        <v>5</v>
      </c>
      <c r="D103">
        <v>200</v>
      </c>
      <c r="E103">
        <v>0.53770680400000004</v>
      </c>
      <c r="F103">
        <v>9</v>
      </c>
      <c r="G103" t="s">
        <v>6</v>
      </c>
      <c r="H103">
        <v>2.44</v>
      </c>
      <c r="I103">
        <v>2.17</v>
      </c>
      <c r="J103">
        <v>-46.96</v>
      </c>
      <c r="K103" t="s">
        <v>7</v>
      </c>
      <c r="L103">
        <v>12.7</v>
      </c>
      <c r="M103">
        <v>285.85000000000002</v>
      </c>
      <c r="N103">
        <v>1006.3446279999999</v>
      </c>
      <c r="O103">
        <f t="shared" si="36"/>
        <v>0.99318495025240938</v>
      </c>
      <c r="P103">
        <f t="shared" si="37"/>
        <v>23.617807533268245</v>
      </c>
      <c r="Q103">
        <f t="shared" si="38"/>
        <v>23617.807533268246</v>
      </c>
      <c r="R103">
        <f t="shared" si="33"/>
        <v>0.27</v>
      </c>
      <c r="S103">
        <f t="shared" si="34"/>
        <v>11.432051837143463</v>
      </c>
      <c r="T103">
        <f t="shared" si="39"/>
        <v>11.432051837143465</v>
      </c>
      <c r="U103">
        <f t="shared" si="43"/>
        <v>4.0578813294742368E-2</v>
      </c>
      <c r="V103">
        <f t="shared" si="40"/>
        <v>1718144.8039824485</v>
      </c>
      <c r="W103">
        <f t="shared" si="35"/>
        <v>3.7283742246419131</v>
      </c>
      <c r="X103">
        <f t="shared" si="41"/>
        <v>4.1922733217171739</v>
      </c>
      <c r="Y103" s="2">
        <f t="shared" si="42"/>
        <v>15.624325158860637</v>
      </c>
    </row>
    <row r="104" spans="1:25" x14ac:dyDescent="0.2">
      <c r="A104" t="s">
        <v>47</v>
      </c>
      <c r="B104" s="1">
        <v>44536</v>
      </c>
      <c r="C104" t="s">
        <v>8</v>
      </c>
      <c r="D104">
        <v>50</v>
      </c>
      <c r="E104">
        <v>0.50315006799999995</v>
      </c>
      <c r="F104">
        <v>10</v>
      </c>
      <c r="G104" t="s">
        <v>6</v>
      </c>
      <c r="H104">
        <v>2.37</v>
      </c>
      <c r="I104">
        <v>2.17</v>
      </c>
      <c r="J104">
        <v>-46.53</v>
      </c>
      <c r="K104" t="s">
        <v>7</v>
      </c>
      <c r="L104">
        <v>12.9</v>
      </c>
      <c r="M104">
        <v>286.05</v>
      </c>
      <c r="N104">
        <v>1006.3446279999999</v>
      </c>
      <c r="O104">
        <f t="shared" si="36"/>
        <v>0.99318495025240938</v>
      </c>
      <c r="P104">
        <f t="shared" si="37"/>
        <v>23.634332149348893</v>
      </c>
      <c r="Q104">
        <f t="shared" si="38"/>
        <v>23634.332149348891</v>
      </c>
      <c r="R104">
        <f t="shared" si="33"/>
        <v>0.20000000000000018</v>
      </c>
      <c r="S104">
        <f t="shared" si="34"/>
        <v>8.4622657723590464</v>
      </c>
      <c r="T104">
        <f t="shared" si="39"/>
        <v>8.4622657723590482</v>
      </c>
      <c r="U104">
        <f t="shared" si="43"/>
        <v>4.0396296953943846E-2</v>
      </c>
      <c r="V104">
        <f t="shared" si="40"/>
        <v>1709221.0052170537</v>
      </c>
      <c r="W104">
        <f t="shared" si="35"/>
        <v>3.709009581321006</v>
      </c>
      <c r="X104">
        <f t="shared" si="41"/>
        <v>4.0508537823644177</v>
      </c>
      <c r="Y104" s="2">
        <f t="shared" si="42"/>
        <v>12.513119554723463</v>
      </c>
    </row>
    <row r="105" spans="1:25" x14ac:dyDescent="0.2">
      <c r="A105" t="s">
        <v>47</v>
      </c>
      <c r="B105" s="1">
        <v>44536</v>
      </c>
      <c r="C105" t="s">
        <v>5</v>
      </c>
      <c r="D105">
        <v>175</v>
      </c>
      <c r="E105">
        <v>0.53026801000000001</v>
      </c>
      <c r="F105">
        <v>11</v>
      </c>
      <c r="G105" t="s">
        <v>6</v>
      </c>
      <c r="H105">
        <v>2.34</v>
      </c>
      <c r="I105">
        <v>2.17</v>
      </c>
      <c r="J105">
        <v>-47.34</v>
      </c>
      <c r="K105" t="s">
        <v>7</v>
      </c>
      <c r="L105">
        <v>12.8</v>
      </c>
      <c r="M105">
        <v>285.95</v>
      </c>
      <c r="N105">
        <v>1006.3446279999999</v>
      </c>
      <c r="O105">
        <f t="shared" si="36"/>
        <v>0.99318495025240938</v>
      </c>
      <c r="P105">
        <f t="shared" si="37"/>
        <v>23.626069841308567</v>
      </c>
      <c r="Q105">
        <f t="shared" si="38"/>
        <v>23626.069841308567</v>
      </c>
      <c r="R105">
        <f t="shared" si="33"/>
        <v>0.16999999999999993</v>
      </c>
      <c r="S105">
        <f t="shared" si="34"/>
        <v>7.195441355327179</v>
      </c>
      <c r="T105">
        <f t="shared" si="39"/>
        <v>7.1954413553271808</v>
      </c>
      <c r="U105">
        <f t="shared" si="43"/>
        <v>4.0484737263974169E-2</v>
      </c>
      <c r="V105">
        <f t="shared" si="40"/>
        <v>1713562.0751103247</v>
      </c>
      <c r="W105">
        <f t="shared" si="35"/>
        <v>3.7184297029894045</v>
      </c>
      <c r="X105">
        <f t="shared" si="41"/>
        <v>4.0097352557581596</v>
      </c>
      <c r="Y105" s="2">
        <f t="shared" si="42"/>
        <v>11.205176611085339</v>
      </c>
    </row>
    <row r="106" spans="1:25" x14ac:dyDescent="0.2">
      <c r="A106" t="s">
        <v>47</v>
      </c>
      <c r="B106" s="1">
        <v>44536</v>
      </c>
      <c r="C106" t="s">
        <v>8</v>
      </c>
      <c r="D106">
        <v>75</v>
      </c>
      <c r="E106">
        <v>0.504426869</v>
      </c>
      <c r="F106">
        <v>12</v>
      </c>
      <c r="G106" t="s">
        <v>6</v>
      </c>
      <c r="H106">
        <v>2.37</v>
      </c>
      <c r="I106">
        <v>2.17</v>
      </c>
      <c r="J106">
        <v>-46.5</v>
      </c>
      <c r="K106" t="s">
        <v>7</v>
      </c>
      <c r="L106">
        <v>12.6</v>
      </c>
      <c r="M106">
        <v>285.75</v>
      </c>
      <c r="N106">
        <v>1006.3446279999999</v>
      </c>
      <c r="O106">
        <f t="shared" si="36"/>
        <v>0.99318495025240938</v>
      </c>
      <c r="P106">
        <f t="shared" si="37"/>
        <v>23.609545225227919</v>
      </c>
      <c r="Q106">
        <f t="shared" si="38"/>
        <v>23609.545225227917</v>
      </c>
      <c r="R106">
        <f t="shared" si="33"/>
        <v>0.20000000000000018</v>
      </c>
      <c r="S106">
        <f t="shared" si="34"/>
        <v>8.4711500408864566</v>
      </c>
      <c r="T106">
        <f t="shared" si="39"/>
        <v>8.4711500408864602</v>
      </c>
      <c r="U106">
        <f t="shared" si="43"/>
        <v>4.0684203447820075E-2</v>
      </c>
      <c r="V106">
        <f t="shared" si="40"/>
        <v>1723209.9585021688</v>
      </c>
      <c r="W106">
        <f t="shared" si="35"/>
        <v>3.7393656099497061</v>
      </c>
      <c r="X106">
        <f t="shared" si="41"/>
        <v>4.0840076016501401</v>
      </c>
      <c r="Y106" s="2">
        <f t="shared" si="42"/>
        <v>12.555157642536596</v>
      </c>
    </row>
    <row r="107" spans="1:25" x14ac:dyDescent="0.2">
      <c r="A107" t="s">
        <v>47</v>
      </c>
      <c r="B107" s="1">
        <v>44536</v>
      </c>
      <c r="C107" t="s">
        <v>5</v>
      </c>
      <c r="D107">
        <v>150</v>
      </c>
      <c r="E107">
        <v>0.53180633099999997</v>
      </c>
      <c r="F107">
        <v>13</v>
      </c>
      <c r="G107" t="s">
        <v>6</v>
      </c>
      <c r="H107">
        <v>2.15</v>
      </c>
      <c r="I107">
        <v>2.17</v>
      </c>
      <c r="J107">
        <v>-46.64</v>
      </c>
      <c r="K107" t="s">
        <v>7</v>
      </c>
      <c r="L107">
        <v>12.6</v>
      </c>
      <c r="M107">
        <v>285.75</v>
      </c>
      <c r="N107">
        <v>1006.3446279999999</v>
      </c>
      <c r="O107">
        <f t="shared" si="36"/>
        <v>0.99318495025240938</v>
      </c>
      <c r="P107">
        <f t="shared" si="37"/>
        <v>23.609545225227919</v>
      </c>
      <c r="Q107">
        <f t="shared" si="38"/>
        <v>23609.545225227917</v>
      </c>
      <c r="R107">
        <f t="shared" si="33"/>
        <v>-2.0000000000000018E-2</v>
      </c>
      <c r="S107">
        <f t="shared" si="34"/>
        <v>-0.84711500408864571</v>
      </c>
      <c r="T107">
        <f t="shared" si="39"/>
        <v>-0.84711500408864582</v>
      </c>
      <c r="U107">
        <f t="shared" si="43"/>
        <v>4.0676879165992823E-2</v>
      </c>
      <c r="V107">
        <f t="shared" si="40"/>
        <v>1722899.7330506667</v>
      </c>
      <c r="W107">
        <f t="shared" si="35"/>
        <v>3.7386924207199468</v>
      </c>
      <c r="X107">
        <f t="shared" si="41"/>
        <v>3.704234426058933</v>
      </c>
      <c r="Y107" s="2">
        <f t="shared" si="42"/>
        <v>2.8571194219702871</v>
      </c>
    </row>
    <row r="108" spans="1:25" x14ac:dyDescent="0.2">
      <c r="A108" t="s">
        <v>47</v>
      </c>
      <c r="B108" s="1">
        <v>44536</v>
      </c>
      <c r="C108" t="s">
        <v>8</v>
      </c>
      <c r="D108">
        <v>100</v>
      </c>
      <c r="E108">
        <v>0.50647004900000003</v>
      </c>
      <c r="F108">
        <v>14</v>
      </c>
      <c r="G108" t="s">
        <v>6</v>
      </c>
      <c r="H108">
        <v>2.44</v>
      </c>
      <c r="I108">
        <v>2.17</v>
      </c>
      <c r="J108">
        <v>-46.44</v>
      </c>
      <c r="K108" t="s">
        <v>7</v>
      </c>
      <c r="L108">
        <v>12.1</v>
      </c>
      <c r="M108">
        <v>285.25</v>
      </c>
      <c r="N108">
        <v>1006.3446279999999</v>
      </c>
      <c r="O108">
        <f t="shared" si="36"/>
        <v>0.99318495025240938</v>
      </c>
      <c r="P108">
        <f t="shared" si="37"/>
        <v>23.568233685026296</v>
      </c>
      <c r="Q108">
        <f t="shared" si="38"/>
        <v>23568.233685026295</v>
      </c>
      <c r="R108">
        <f t="shared" si="33"/>
        <v>0.27</v>
      </c>
      <c r="S108">
        <f t="shared" si="34"/>
        <v>11.456098221375843</v>
      </c>
      <c r="T108">
        <f t="shared" si="39"/>
        <v>11.456098221375845</v>
      </c>
      <c r="U108">
        <f t="shared" si="43"/>
        <v>4.1172817932770035E-2</v>
      </c>
      <c r="V108">
        <f t="shared" si="40"/>
        <v>1746962.3936616231</v>
      </c>
      <c r="W108">
        <f t="shared" si="35"/>
        <v>3.7909083942457218</v>
      </c>
      <c r="X108">
        <f t="shared" si="41"/>
        <v>4.2625882405343605</v>
      </c>
      <c r="Y108" s="2">
        <f t="shared" si="42"/>
        <v>15.718686461910202</v>
      </c>
    </row>
    <row r="109" spans="1:25" x14ac:dyDescent="0.2">
      <c r="A109" t="s">
        <v>47</v>
      </c>
      <c r="B109" s="1">
        <v>44536</v>
      </c>
      <c r="C109" t="s">
        <v>5</v>
      </c>
      <c r="D109">
        <v>125</v>
      </c>
      <c r="E109">
        <v>0.51771845699999997</v>
      </c>
      <c r="F109">
        <v>15</v>
      </c>
      <c r="G109" t="s">
        <v>6</v>
      </c>
      <c r="H109">
        <v>2.29</v>
      </c>
      <c r="I109">
        <v>2.17</v>
      </c>
      <c r="J109">
        <v>-46.57</v>
      </c>
      <c r="K109" t="s">
        <v>7</v>
      </c>
      <c r="L109">
        <v>12.1</v>
      </c>
      <c r="M109">
        <v>285.25</v>
      </c>
      <c r="N109">
        <v>1006.3446279999999</v>
      </c>
      <c r="O109">
        <f t="shared" si="36"/>
        <v>0.99318495025240938</v>
      </c>
      <c r="P109">
        <f t="shared" si="37"/>
        <v>23.568233685026296</v>
      </c>
      <c r="Q109">
        <f t="shared" si="38"/>
        <v>23568.233685026295</v>
      </c>
      <c r="R109">
        <f t="shared" si="33"/>
        <v>0.12000000000000011</v>
      </c>
      <c r="S109">
        <f t="shared" si="34"/>
        <v>5.0915992095003793</v>
      </c>
      <c r="T109">
        <f t="shared" si="39"/>
        <v>5.0915992095003793</v>
      </c>
      <c r="U109">
        <f t="shared" si="43"/>
        <v>4.1169761489078444E-2</v>
      </c>
      <c r="V109">
        <f t="shared" si="40"/>
        <v>1746832.7087759234</v>
      </c>
      <c r="W109">
        <f t="shared" si="35"/>
        <v>3.7906269780437536</v>
      </c>
      <c r="X109">
        <f t="shared" si="41"/>
        <v>4.0002469030968646</v>
      </c>
      <c r="Y109" s="2">
        <f t="shared" si="42"/>
        <v>9.0918461125972438</v>
      </c>
    </row>
    <row r="110" spans="1:25" x14ac:dyDescent="0.2">
      <c r="A110" t="s">
        <v>47</v>
      </c>
      <c r="B110" s="1">
        <v>44536</v>
      </c>
      <c r="C110" t="s">
        <v>8</v>
      </c>
      <c r="D110">
        <v>125</v>
      </c>
      <c r="E110">
        <v>0.51643883300000004</v>
      </c>
      <c r="F110">
        <v>16</v>
      </c>
      <c r="G110" t="s">
        <v>6</v>
      </c>
      <c r="H110">
        <v>2.2000000000000002</v>
      </c>
      <c r="I110">
        <v>2.17</v>
      </c>
      <c r="J110">
        <v>-46.83</v>
      </c>
      <c r="K110" t="s">
        <v>7</v>
      </c>
      <c r="L110">
        <v>12.1</v>
      </c>
      <c r="M110">
        <v>285.25</v>
      </c>
      <c r="N110">
        <v>1006.3446279999999</v>
      </c>
      <c r="O110">
        <f t="shared" si="36"/>
        <v>0.99318495025240938</v>
      </c>
      <c r="P110">
        <f t="shared" si="37"/>
        <v>23.568233685026296</v>
      </c>
      <c r="Q110">
        <f t="shared" si="38"/>
        <v>23568.233685026295</v>
      </c>
      <c r="R110">
        <f t="shared" si="33"/>
        <v>3.0000000000000249E-2</v>
      </c>
      <c r="S110">
        <f t="shared" si="34"/>
        <v>1.2728998023751041</v>
      </c>
      <c r="T110">
        <f t="shared" si="39"/>
        <v>1.2728998023751044</v>
      </c>
      <c r="U110">
        <f t="shared" si="43"/>
        <v>4.1170109180062288E-2</v>
      </c>
      <c r="V110">
        <f t="shared" si="40"/>
        <v>1746847.4613020774</v>
      </c>
      <c r="W110">
        <f t="shared" si="35"/>
        <v>3.790658991025508</v>
      </c>
      <c r="X110">
        <f t="shared" si="41"/>
        <v>3.8430644148645703</v>
      </c>
      <c r="Y110" s="2">
        <f t="shared" si="42"/>
        <v>5.1159642172396742</v>
      </c>
    </row>
    <row r="111" spans="1:25" x14ac:dyDescent="0.2">
      <c r="A111" t="s">
        <v>47</v>
      </c>
      <c r="B111" s="1">
        <v>44536</v>
      </c>
      <c r="C111" t="s">
        <v>5</v>
      </c>
      <c r="D111">
        <v>100</v>
      </c>
      <c r="E111">
        <v>0.50851418400000004</v>
      </c>
      <c r="F111">
        <v>17</v>
      </c>
      <c r="G111" t="s">
        <v>6</v>
      </c>
      <c r="H111">
        <v>2.19</v>
      </c>
      <c r="I111">
        <v>2.17</v>
      </c>
      <c r="J111">
        <v>-46.97</v>
      </c>
      <c r="K111" t="s">
        <v>7</v>
      </c>
      <c r="L111">
        <v>12</v>
      </c>
      <c r="M111">
        <v>285.14999999999998</v>
      </c>
      <c r="N111">
        <v>1006.3446279999999</v>
      </c>
      <c r="O111">
        <f t="shared" si="36"/>
        <v>0.99318495025240938</v>
      </c>
      <c r="P111">
        <f t="shared" si="37"/>
        <v>23.559971376985967</v>
      </c>
      <c r="Q111">
        <f t="shared" si="38"/>
        <v>23559.971376985966</v>
      </c>
      <c r="R111">
        <f t="shared" si="33"/>
        <v>2.0000000000000018E-2</v>
      </c>
      <c r="S111">
        <f t="shared" si="34"/>
        <v>0.84889746595942683</v>
      </c>
      <c r="T111">
        <f t="shared" si="39"/>
        <v>0.84889746595942694</v>
      </c>
      <c r="U111">
        <f t="shared" si="43"/>
        <v>4.1271427981663368E-2</v>
      </c>
      <c r="V111">
        <f t="shared" si="40"/>
        <v>1751760.5315080495</v>
      </c>
      <c r="W111">
        <f t="shared" si="35"/>
        <v>3.8013203533724673</v>
      </c>
      <c r="X111">
        <f t="shared" si="41"/>
        <v>3.8363555640026283</v>
      </c>
      <c r="Y111" s="2">
        <f t="shared" si="42"/>
        <v>4.6852530299620554</v>
      </c>
    </row>
    <row r="112" spans="1:25" x14ac:dyDescent="0.2">
      <c r="A112" t="s">
        <v>47</v>
      </c>
      <c r="B112" s="1">
        <v>44536</v>
      </c>
      <c r="C112" t="s">
        <v>8</v>
      </c>
      <c r="D112">
        <v>150</v>
      </c>
      <c r="E112">
        <v>0.52847373200000003</v>
      </c>
      <c r="F112">
        <v>18</v>
      </c>
      <c r="G112" t="s">
        <v>6</v>
      </c>
      <c r="H112">
        <v>2.2000000000000002</v>
      </c>
      <c r="I112">
        <v>2.17</v>
      </c>
      <c r="J112">
        <v>-46.97</v>
      </c>
      <c r="K112" t="s">
        <v>7</v>
      </c>
      <c r="L112">
        <v>12.1</v>
      </c>
      <c r="M112">
        <v>285.25</v>
      </c>
      <c r="N112">
        <v>1006.3446279999999</v>
      </c>
      <c r="O112">
        <f t="shared" si="36"/>
        <v>0.99318495025240938</v>
      </c>
      <c r="P112">
        <f t="shared" si="37"/>
        <v>23.568233685026296</v>
      </c>
      <c r="Q112">
        <f t="shared" si="38"/>
        <v>23568.233685026295</v>
      </c>
      <c r="R112">
        <f t="shared" si="33"/>
        <v>3.0000000000000249E-2</v>
      </c>
      <c r="S112">
        <f t="shared" si="34"/>
        <v>1.2728998023751041</v>
      </c>
      <c r="T112">
        <f t="shared" si="39"/>
        <v>1.2728998023751044</v>
      </c>
      <c r="U112">
        <f t="shared" si="43"/>
        <v>4.1166839252828533E-2</v>
      </c>
      <c r="V112">
        <f t="shared" si="40"/>
        <v>1746708.7183110898</v>
      </c>
      <c r="W112">
        <f t="shared" si="35"/>
        <v>3.7903579187350647</v>
      </c>
      <c r="X112">
        <f t="shared" si="41"/>
        <v>3.8427591802843977</v>
      </c>
      <c r="Y112" s="2">
        <f t="shared" si="42"/>
        <v>5.115658982659502</v>
      </c>
    </row>
    <row r="113" spans="1:25" x14ac:dyDescent="0.2">
      <c r="A113" t="s">
        <v>47</v>
      </c>
      <c r="B113" s="1">
        <v>44536</v>
      </c>
      <c r="C113" t="s">
        <v>5</v>
      </c>
      <c r="D113">
        <v>75</v>
      </c>
      <c r="E113">
        <v>0.50493743499999999</v>
      </c>
      <c r="F113">
        <v>19</v>
      </c>
      <c r="G113" t="s">
        <v>6</v>
      </c>
      <c r="H113">
        <v>2.46</v>
      </c>
      <c r="I113">
        <v>2.17</v>
      </c>
      <c r="J113">
        <v>-46.64</v>
      </c>
      <c r="K113" t="s">
        <v>7</v>
      </c>
      <c r="L113">
        <v>12.7</v>
      </c>
      <c r="M113">
        <v>285.85000000000002</v>
      </c>
      <c r="N113">
        <v>1006.3446279999999</v>
      </c>
      <c r="O113">
        <f t="shared" si="36"/>
        <v>0.99318495025240938</v>
      </c>
      <c r="P113">
        <f t="shared" si="37"/>
        <v>23.617807533268245</v>
      </c>
      <c r="Q113">
        <f t="shared" si="38"/>
        <v>23617.807533268246</v>
      </c>
      <c r="R113">
        <f t="shared" si="33"/>
        <v>0.29000000000000004</v>
      </c>
      <c r="S113">
        <f t="shared" si="34"/>
        <v>12.278870491746684</v>
      </c>
      <c r="T113">
        <f t="shared" si="39"/>
        <v>12.278870491746686</v>
      </c>
      <c r="U113">
        <f t="shared" si="43"/>
        <v>4.0587552138567767E-2</v>
      </c>
      <c r="V113">
        <f t="shared" si="40"/>
        <v>1718514.8147809992</v>
      </c>
      <c r="W113">
        <f t="shared" si="35"/>
        <v>3.729177148074768</v>
      </c>
      <c r="X113">
        <f t="shared" si="41"/>
        <v>4.2275464443612583</v>
      </c>
      <c r="Y113" s="2">
        <f t="shared" si="42"/>
        <v>16.506416936107943</v>
      </c>
    </row>
    <row r="114" spans="1:25" x14ac:dyDescent="0.2">
      <c r="A114" t="s">
        <v>47</v>
      </c>
      <c r="B114" s="1">
        <v>44536</v>
      </c>
      <c r="C114" t="s">
        <v>8</v>
      </c>
      <c r="D114">
        <v>175</v>
      </c>
      <c r="E114">
        <v>0.53462761400000003</v>
      </c>
      <c r="F114">
        <v>20</v>
      </c>
      <c r="G114" t="s">
        <v>6</v>
      </c>
      <c r="H114">
        <v>2.19</v>
      </c>
      <c r="I114">
        <v>2.17</v>
      </c>
      <c r="J114">
        <v>-46.79</v>
      </c>
      <c r="K114" t="s">
        <v>7</v>
      </c>
      <c r="L114">
        <v>12.7</v>
      </c>
      <c r="M114">
        <v>285.85000000000002</v>
      </c>
      <c r="N114">
        <v>1006.3446279999999</v>
      </c>
      <c r="O114">
        <f t="shared" si="36"/>
        <v>0.99318495025240938</v>
      </c>
      <c r="P114">
        <f t="shared" si="37"/>
        <v>23.617807533268245</v>
      </c>
      <c r="Q114">
        <f t="shared" si="38"/>
        <v>23617.807533268246</v>
      </c>
      <c r="R114">
        <f t="shared" si="33"/>
        <v>2.0000000000000018E-2</v>
      </c>
      <c r="S114">
        <f t="shared" si="34"/>
        <v>0.84681865460322026</v>
      </c>
      <c r="T114">
        <f t="shared" si="39"/>
        <v>0.84681865460322037</v>
      </c>
      <c r="U114">
        <f t="shared" si="43"/>
        <v>4.0579634364433785E-2</v>
      </c>
      <c r="V114">
        <f t="shared" si="40"/>
        <v>1718179.5688390199</v>
      </c>
      <c r="W114">
        <f t="shared" si="35"/>
        <v>3.728449664380673</v>
      </c>
      <c r="X114">
        <f t="shared" si="41"/>
        <v>3.7628132557574534</v>
      </c>
      <c r="Y114" s="2">
        <f t="shared" si="42"/>
        <v>4.6096319103606733</v>
      </c>
    </row>
    <row r="115" spans="1:25" x14ac:dyDescent="0.2">
      <c r="A115" t="s">
        <v>47</v>
      </c>
      <c r="B115" s="1">
        <v>44536</v>
      </c>
      <c r="C115" t="s">
        <v>5</v>
      </c>
      <c r="D115">
        <v>50</v>
      </c>
      <c r="E115">
        <v>0.49906690300000001</v>
      </c>
      <c r="F115">
        <v>21</v>
      </c>
      <c r="G115" t="s">
        <v>6</v>
      </c>
      <c r="H115">
        <v>2.15</v>
      </c>
      <c r="I115">
        <v>2.17</v>
      </c>
      <c r="J115">
        <v>-46.71</v>
      </c>
      <c r="K115" t="s">
        <v>7</v>
      </c>
      <c r="L115">
        <v>12.5</v>
      </c>
      <c r="M115">
        <v>285.64999999999998</v>
      </c>
      <c r="N115">
        <v>1006.3446279999999</v>
      </c>
      <c r="O115">
        <f t="shared" si="36"/>
        <v>0.99318495025240938</v>
      </c>
      <c r="P115">
        <f t="shared" si="37"/>
        <v>23.601282917187593</v>
      </c>
      <c r="Q115">
        <f t="shared" si="38"/>
        <v>23601.282917187593</v>
      </c>
      <c r="R115">
        <f t="shared" si="33"/>
        <v>-2.0000000000000018E-2</v>
      </c>
      <c r="S115">
        <f t="shared" si="34"/>
        <v>-0.84741156106539661</v>
      </c>
      <c r="T115">
        <f t="shared" si="39"/>
        <v>-0.84741156106539672</v>
      </c>
      <c r="U115">
        <f t="shared" si="43"/>
        <v>4.0782593570765177E-2</v>
      </c>
      <c r="V115">
        <f t="shared" si="40"/>
        <v>1727982.0641048849</v>
      </c>
      <c r="W115">
        <f t="shared" si="35"/>
        <v>3.7497210791075997</v>
      </c>
      <c r="X115">
        <f t="shared" si="41"/>
        <v>3.7151614378255022</v>
      </c>
      <c r="Y115" s="2">
        <f t="shared" si="42"/>
        <v>2.8677498767601057</v>
      </c>
    </row>
    <row r="116" spans="1:25" x14ac:dyDescent="0.2">
      <c r="A116" t="s">
        <v>47</v>
      </c>
      <c r="B116" s="1">
        <v>44536</v>
      </c>
      <c r="C116" t="s">
        <v>8</v>
      </c>
      <c r="D116">
        <v>200</v>
      </c>
      <c r="E116">
        <v>0.53976055899999997</v>
      </c>
      <c r="F116">
        <v>22</v>
      </c>
      <c r="G116" t="s">
        <v>6</v>
      </c>
      <c r="H116">
        <v>2.2400000000000002</v>
      </c>
      <c r="I116">
        <v>2.17</v>
      </c>
      <c r="J116">
        <v>-46.7</v>
      </c>
      <c r="K116" t="s">
        <v>7</v>
      </c>
      <c r="L116">
        <v>13.1</v>
      </c>
      <c r="M116">
        <v>286.25</v>
      </c>
      <c r="N116">
        <v>1006.3446279999999</v>
      </c>
      <c r="O116">
        <f t="shared" si="36"/>
        <v>0.99318495025240938</v>
      </c>
      <c r="P116">
        <f t="shared" si="37"/>
        <v>23.650856765429541</v>
      </c>
      <c r="Q116">
        <f t="shared" si="38"/>
        <v>23650.85676542954</v>
      </c>
      <c r="R116">
        <f t="shared" si="33"/>
        <v>7.0000000000000284E-2</v>
      </c>
      <c r="S116">
        <f t="shared" si="34"/>
        <v>2.9597236452896407</v>
      </c>
      <c r="T116">
        <f t="shared" si="39"/>
        <v>2.9597236452896407</v>
      </c>
      <c r="U116">
        <f t="shared" si="43"/>
        <v>4.0196640443910574E-2</v>
      </c>
      <c r="V116">
        <f t="shared" si="40"/>
        <v>1699584.9597578219</v>
      </c>
      <c r="W116">
        <f t="shared" si="35"/>
        <v>3.6880993626744734</v>
      </c>
      <c r="X116">
        <f t="shared" si="41"/>
        <v>3.8070703098575214</v>
      </c>
      <c r="Y116" s="2">
        <f t="shared" si="42"/>
        <v>6.7667939551471621</v>
      </c>
    </row>
    <row r="117" spans="1:25" x14ac:dyDescent="0.2">
      <c r="A117" t="s">
        <v>47</v>
      </c>
      <c r="B117" s="1">
        <v>44536</v>
      </c>
      <c r="C117" t="s">
        <v>5</v>
      </c>
      <c r="D117">
        <v>25</v>
      </c>
      <c r="E117">
        <v>0.51416272200000002</v>
      </c>
      <c r="F117">
        <v>23</v>
      </c>
      <c r="G117" t="s">
        <v>6</v>
      </c>
      <c r="H117">
        <v>2.13</v>
      </c>
      <c r="I117">
        <v>2.17</v>
      </c>
      <c r="J117">
        <v>-46.97</v>
      </c>
      <c r="K117" t="s">
        <v>7</v>
      </c>
      <c r="L117">
        <v>12.5</v>
      </c>
      <c r="M117">
        <v>285.64999999999998</v>
      </c>
      <c r="N117">
        <v>1006.3446279999999</v>
      </c>
      <c r="O117">
        <f t="shared" si="36"/>
        <v>0.99318495025240938</v>
      </c>
      <c r="P117">
        <f t="shared" si="37"/>
        <v>23.601282917187593</v>
      </c>
      <c r="Q117">
        <f t="shared" si="38"/>
        <v>23601.282917187593</v>
      </c>
      <c r="R117">
        <f t="shared" si="33"/>
        <v>-4.0000000000000036E-2</v>
      </c>
      <c r="S117">
        <f t="shared" si="34"/>
        <v>-1.6948231221307932</v>
      </c>
      <c r="T117">
        <f t="shared" si="39"/>
        <v>-1.6948231221307934</v>
      </c>
      <c r="U117">
        <f t="shared" si="43"/>
        <v>4.0778542427436996E-2</v>
      </c>
      <c r="V117">
        <f t="shared" si="40"/>
        <v>1727810.4148202934</v>
      </c>
      <c r="W117">
        <f t="shared" si="35"/>
        <v>3.7493486001600367</v>
      </c>
      <c r="X117">
        <f t="shared" si="41"/>
        <v>3.6802361835672248</v>
      </c>
      <c r="Y117" s="2">
        <f t="shared" si="42"/>
        <v>1.9854130614364316</v>
      </c>
    </row>
    <row r="118" spans="1:25" x14ac:dyDescent="0.2">
      <c r="A118" t="s">
        <v>47</v>
      </c>
      <c r="B118" s="1">
        <v>44536</v>
      </c>
      <c r="C118" t="s">
        <v>8</v>
      </c>
      <c r="D118">
        <v>225</v>
      </c>
      <c r="E118">
        <v>0.55029483700000004</v>
      </c>
      <c r="F118">
        <v>24</v>
      </c>
      <c r="G118" t="s">
        <v>6</v>
      </c>
      <c r="H118">
        <v>2.15</v>
      </c>
      <c r="I118">
        <v>2.17</v>
      </c>
      <c r="J118">
        <v>-47.11</v>
      </c>
      <c r="K118" t="s">
        <v>7</v>
      </c>
      <c r="L118">
        <v>12.5</v>
      </c>
      <c r="M118">
        <v>285.64999999999998</v>
      </c>
      <c r="N118">
        <v>1006.3446279999999</v>
      </c>
      <c r="O118">
        <f t="shared" si="36"/>
        <v>0.99318495025240938</v>
      </c>
      <c r="P118">
        <f t="shared" si="37"/>
        <v>23.601282917187593</v>
      </c>
      <c r="Q118">
        <f t="shared" si="38"/>
        <v>23601.282917187593</v>
      </c>
      <c r="R118">
        <f t="shared" si="33"/>
        <v>-2.0000000000000018E-2</v>
      </c>
      <c r="S118">
        <f t="shared" si="34"/>
        <v>-0.84741156106539661</v>
      </c>
      <c r="T118">
        <f t="shared" si="39"/>
        <v>-0.84741156106539672</v>
      </c>
      <c r="U118">
        <f t="shared" si="43"/>
        <v>4.0768847577071714E-2</v>
      </c>
      <c r="V118">
        <f t="shared" si="40"/>
        <v>1727399.6384061764</v>
      </c>
      <c r="W118">
        <f t="shared" si="35"/>
        <v>3.7484572153414026</v>
      </c>
      <c r="X118">
        <f t="shared" si="41"/>
        <v>3.713909222573279</v>
      </c>
      <c r="Y118" s="2">
        <f t="shared" si="42"/>
        <v>2.8664976615078825</v>
      </c>
    </row>
    <row r="119" spans="1:25" x14ac:dyDescent="0.2">
      <c r="A119" t="s">
        <v>47</v>
      </c>
      <c r="B119" s="1">
        <v>44536</v>
      </c>
      <c r="C119" t="s">
        <v>5</v>
      </c>
      <c r="D119">
        <v>10</v>
      </c>
      <c r="E119">
        <v>0.49753640199999999</v>
      </c>
      <c r="F119">
        <v>25</v>
      </c>
      <c r="G119" t="s">
        <v>6</v>
      </c>
      <c r="H119">
        <v>2.37</v>
      </c>
      <c r="I119">
        <v>2.17</v>
      </c>
      <c r="J119">
        <v>-46.95</v>
      </c>
      <c r="K119" t="s">
        <v>7</v>
      </c>
      <c r="L119">
        <v>12.2</v>
      </c>
      <c r="M119">
        <v>285.35000000000002</v>
      </c>
      <c r="N119">
        <v>1006.3446279999999</v>
      </c>
      <c r="O119">
        <f t="shared" si="36"/>
        <v>0.99318495025240938</v>
      </c>
      <c r="P119">
        <f t="shared" si="37"/>
        <v>23.576495993066622</v>
      </c>
      <c r="Q119">
        <f t="shared" si="38"/>
        <v>23576.495993066623</v>
      </c>
      <c r="R119">
        <f t="shared" si="33"/>
        <v>0.20000000000000018</v>
      </c>
      <c r="S119">
        <f t="shared" si="34"/>
        <v>8.4830247912504131</v>
      </c>
      <c r="T119">
        <f t="shared" si="39"/>
        <v>8.4830247912504131</v>
      </c>
      <c r="U119">
        <f t="shared" si="43"/>
        <v>4.1076518861513985E-2</v>
      </c>
      <c r="V119">
        <f t="shared" si="40"/>
        <v>1742265.6392024402</v>
      </c>
      <c r="W119">
        <f t="shared" si="35"/>
        <v>3.7807164370692949</v>
      </c>
      <c r="X119">
        <f t="shared" si="41"/>
        <v>4.129169564909783</v>
      </c>
      <c r="Y119" s="2">
        <f t="shared" si="42"/>
        <v>12.612194356160195</v>
      </c>
    </row>
    <row r="120" spans="1:25" x14ac:dyDescent="0.2">
      <c r="A120" t="s">
        <v>47</v>
      </c>
      <c r="B120" s="1">
        <v>44536</v>
      </c>
      <c r="C120" t="s">
        <v>8</v>
      </c>
      <c r="D120">
        <v>250</v>
      </c>
      <c r="E120">
        <v>0.54926621899999994</v>
      </c>
      <c r="F120">
        <v>26</v>
      </c>
      <c r="G120" t="s">
        <v>6</v>
      </c>
      <c r="H120">
        <v>2.4300000000000002</v>
      </c>
      <c r="I120">
        <v>2.17</v>
      </c>
      <c r="J120">
        <v>-46.94</v>
      </c>
      <c r="K120" t="s">
        <v>7</v>
      </c>
      <c r="L120">
        <v>12.4</v>
      </c>
      <c r="M120">
        <v>285.55</v>
      </c>
      <c r="N120">
        <v>1006.3446279999999</v>
      </c>
      <c r="O120">
        <f t="shared" si="36"/>
        <v>0.99318495025240938</v>
      </c>
      <c r="P120">
        <f t="shared" si="37"/>
        <v>23.593020609147271</v>
      </c>
      <c r="Q120">
        <f t="shared" si="38"/>
        <v>23593.020609147272</v>
      </c>
      <c r="R120">
        <f t="shared" si="33"/>
        <v>0.26000000000000023</v>
      </c>
      <c r="S120">
        <f t="shared" si="34"/>
        <v>11.020208234769029</v>
      </c>
      <c r="T120">
        <f t="shared" si="39"/>
        <v>11.020208234769033</v>
      </c>
      <c r="U120">
        <f t="shared" si="43"/>
        <v>4.0866476548847536E-2</v>
      </c>
      <c r="V120">
        <f t="shared" si="40"/>
        <v>1732142.6207292487</v>
      </c>
      <c r="W120">
        <f t="shared" si="35"/>
        <v>3.7587494869824694</v>
      </c>
      <c r="X120">
        <f t="shared" si="41"/>
        <v>4.2091065683720741</v>
      </c>
      <c r="Y120" s="2">
        <f t="shared" si="42"/>
        <v>15.229314803141104</v>
      </c>
    </row>
    <row r="121" spans="1:25" x14ac:dyDescent="0.2">
      <c r="A121" t="s">
        <v>47</v>
      </c>
      <c r="B121" s="1">
        <v>44536</v>
      </c>
      <c r="C121" t="s">
        <v>5</v>
      </c>
      <c r="D121">
        <v>5</v>
      </c>
      <c r="E121">
        <v>0.503405361</v>
      </c>
      <c r="F121">
        <v>27</v>
      </c>
      <c r="G121" t="s">
        <v>6</v>
      </c>
      <c r="H121">
        <v>2.2200000000000002</v>
      </c>
      <c r="I121">
        <v>2.17</v>
      </c>
      <c r="J121">
        <v>-47.08</v>
      </c>
      <c r="K121" t="s">
        <v>7</v>
      </c>
      <c r="L121">
        <v>12.4</v>
      </c>
      <c r="M121">
        <v>285.55</v>
      </c>
      <c r="N121">
        <v>1006.3446279999999</v>
      </c>
      <c r="O121">
        <f t="shared" si="36"/>
        <v>0.99318495025240938</v>
      </c>
      <c r="P121">
        <f t="shared" si="37"/>
        <v>23.593020609147271</v>
      </c>
      <c r="Q121">
        <f t="shared" si="38"/>
        <v>23593.020609147272</v>
      </c>
      <c r="R121">
        <f t="shared" si="33"/>
        <v>5.0000000000000266E-2</v>
      </c>
      <c r="S121">
        <f t="shared" si="34"/>
        <v>2.1192708143786692</v>
      </c>
      <c r="T121">
        <f t="shared" si="39"/>
        <v>2.1192708143786696</v>
      </c>
      <c r="U121">
        <f t="shared" si="43"/>
        <v>4.0878820593404884E-2</v>
      </c>
      <c r="V121">
        <f t="shared" si="40"/>
        <v>1732665.8281964844</v>
      </c>
      <c r="W121">
        <f t="shared" si="35"/>
        <v>3.7598848471863708</v>
      </c>
      <c r="X121">
        <f t="shared" si="41"/>
        <v>3.8465181385961955</v>
      </c>
      <c r="Y121" s="2">
        <f t="shared" si="42"/>
        <v>5.9657889529748651</v>
      </c>
    </row>
    <row r="122" spans="1:25" x14ac:dyDescent="0.2">
      <c r="A122" t="s">
        <v>47</v>
      </c>
      <c r="B122" s="1">
        <v>44536</v>
      </c>
      <c r="C122" t="s">
        <v>8</v>
      </c>
      <c r="D122">
        <v>300</v>
      </c>
      <c r="E122">
        <v>0.55441014</v>
      </c>
      <c r="F122">
        <v>28</v>
      </c>
      <c r="G122" t="s">
        <v>6</v>
      </c>
      <c r="H122">
        <v>2.4700000000000002</v>
      </c>
      <c r="I122">
        <v>2.17</v>
      </c>
      <c r="J122">
        <v>-47.01</v>
      </c>
      <c r="K122" t="s">
        <v>7</v>
      </c>
      <c r="L122">
        <v>12.4</v>
      </c>
      <c r="M122">
        <v>285.55</v>
      </c>
      <c r="N122">
        <v>1006.3446279999999</v>
      </c>
      <c r="O122">
        <f t="shared" si="36"/>
        <v>0.99318495025240938</v>
      </c>
      <c r="P122">
        <f t="shared" si="37"/>
        <v>23.593020609147271</v>
      </c>
      <c r="Q122">
        <f t="shared" si="38"/>
        <v>23593.020609147272</v>
      </c>
      <c r="R122">
        <f t="shared" si="33"/>
        <v>0.30000000000000027</v>
      </c>
      <c r="S122">
        <f t="shared" si="34"/>
        <v>12.715624886271959</v>
      </c>
      <c r="T122">
        <f t="shared" si="39"/>
        <v>12.715624886271961</v>
      </c>
      <c r="U122">
        <f t="shared" si="43"/>
        <v>4.0865092228327349E-2</v>
      </c>
      <c r="V122">
        <f t="shared" si="40"/>
        <v>1732083.9457277255</v>
      </c>
      <c r="W122">
        <f t="shared" si="35"/>
        <v>3.7586221622291642</v>
      </c>
      <c r="X122">
        <f t="shared" si="41"/>
        <v>4.2782473459474826</v>
      </c>
      <c r="Y122" s="2">
        <f t="shared" si="42"/>
        <v>16.993872232219442</v>
      </c>
    </row>
    <row r="123" spans="1:25" x14ac:dyDescent="0.2">
      <c r="A123" t="s">
        <v>47</v>
      </c>
      <c r="B123" s="1">
        <v>44536</v>
      </c>
      <c r="C123" t="s">
        <v>5</v>
      </c>
      <c r="D123">
        <v>0</v>
      </c>
      <c r="E123">
        <v>0.499832322</v>
      </c>
      <c r="F123">
        <v>29</v>
      </c>
      <c r="G123" t="s">
        <v>6</v>
      </c>
      <c r="H123">
        <v>2.64</v>
      </c>
      <c r="I123">
        <v>2.17</v>
      </c>
      <c r="J123">
        <v>-47.25</v>
      </c>
      <c r="K123" t="s">
        <v>7</v>
      </c>
      <c r="L123">
        <v>12.7</v>
      </c>
      <c r="M123">
        <v>285.85000000000002</v>
      </c>
      <c r="N123">
        <v>1006.3446279999999</v>
      </c>
      <c r="O123">
        <f t="shared" si="36"/>
        <v>0.99318495025240938</v>
      </c>
      <c r="P123">
        <f t="shared" si="37"/>
        <v>23.617807533268245</v>
      </c>
      <c r="Q123">
        <f t="shared" si="38"/>
        <v>23617.807533268246</v>
      </c>
      <c r="R123">
        <f t="shared" si="33"/>
        <v>0.4700000000000002</v>
      </c>
      <c r="S123">
        <f t="shared" si="34"/>
        <v>19.900238383175669</v>
      </c>
      <c r="T123">
        <f t="shared" si="39"/>
        <v>19.900238383175669</v>
      </c>
      <c r="U123">
        <f t="shared" si="43"/>
        <v>4.0588913725269356E-2</v>
      </c>
      <c r="V123">
        <f t="shared" si="40"/>
        <v>1718572.4656319376</v>
      </c>
      <c r="W123">
        <f t="shared" si="35"/>
        <v>3.7293022504213043</v>
      </c>
      <c r="X123">
        <f t="shared" si="41"/>
        <v>4.5370313092683157</v>
      </c>
      <c r="Y123" s="2">
        <f t="shared" si="42"/>
        <v>24.437269692443984</v>
      </c>
    </row>
    <row r="124" spans="1:25" x14ac:dyDescent="0.2">
      <c r="A124" t="s">
        <v>47</v>
      </c>
      <c r="B124" s="1">
        <v>44536</v>
      </c>
      <c r="C124" t="s">
        <v>8</v>
      </c>
      <c r="D124">
        <v>400</v>
      </c>
      <c r="E124">
        <v>0.28502085999999999</v>
      </c>
      <c r="F124">
        <v>30</v>
      </c>
      <c r="G124" t="s">
        <v>6</v>
      </c>
      <c r="H124">
        <v>2.16</v>
      </c>
      <c r="I124">
        <v>2.17</v>
      </c>
      <c r="J124">
        <v>-47.18</v>
      </c>
      <c r="K124" t="s">
        <v>7</v>
      </c>
      <c r="L124">
        <v>12.5</v>
      </c>
      <c r="M124">
        <v>285.64999999999998</v>
      </c>
      <c r="N124">
        <v>1006.3446279999999</v>
      </c>
      <c r="O124">
        <f t="shared" si="36"/>
        <v>0.99318495025240938</v>
      </c>
      <c r="P124">
        <f t="shared" si="37"/>
        <v>23.601282917187593</v>
      </c>
      <c r="Q124">
        <f t="shared" si="38"/>
        <v>23601.282917187593</v>
      </c>
      <c r="R124">
        <f t="shared" si="33"/>
        <v>-9.9999999999997868E-3</v>
      </c>
      <c r="S124">
        <f t="shared" si="34"/>
        <v>-0.42370578053268892</v>
      </c>
      <c r="T124">
        <f t="shared" si="39"/>
        <v>-0.42370578053268898</v>
      </c>
      <c r="U124">
        <f t="shared" si="43"/>
        <v>4.0840078712168999E-2</v>
      </c>
      <c r="V124">
        <f t="shared" si="40"/>
        <v>1730417.7427756388</v>
      </c>
      <c r="W124">
        <f t="shared" si="35"/>
        <v>3.7550065018231362</v>
      </c>
      <c r="X124">
        <f t="shared" si="41"/>
        <v>3.73770232439538</v>
      </c>
      <c r="Y124" s="2">
        <f t="shared" si="42"/>
        <v>3.3139965438626913</v>
      </c>
    </row>
    <row r="125" spans="1:25" x14ac:dyDescent="0.2">
      <c r="A125" t="s">
        <v>47</v>
      </c>
      <c r="B125" s="1">
        <v>44901</v>
      </c>
      <c r="C125" t="s">
        <v>7</v>
      </c>
      <c r="D125" t="s">
        <v>7</v>
      </c>
      <c r="E125">
        <v>0</v>
      </c>
      <c r="F125" t="s">
        <v>9</v>
      </c>
      <c r="G125" t="s">
        <v>6</v>
      </c>
      <c r="H125">
        <v>2.17</v>
      </c>
      <c r="J125">
        <v>-46.62</v>
      </c>
      <c r="K125" t="s">
        <v>7</v>
      </c>
      <c r="L125">
        <v>0</v>
      </c>
      <c r="M125">
        <v>0</v>
      </c>
      <c r="O125">
        <f t="shared" si="36"/>
        <v>0</v>
      </c>
      <c r="P125" t="e">
        <f t="shared" si="37"/>
        <v>#DIV/0!</v>
      </c>
      <c r="Q125" t="e">
        <f t="shared" si="38"/>
        <v>#DIV/0!</v>
      </c>
      <c r="T125" t="e">
        <f t="shared" si="39"/>
        <v>#DIV/0!</v>
      </c>
      <c r="U125" t="e">
        <f t="shared" si="43"/>
        <v>#DIV/0!</v>
      </c>
      <c r="V125" t="e">
        <f t="shared" si="40"/>
        <v>#DIV/0!</v>
      </c>
      <c r="X125" t="e">
        <f t="shared" si="41"/>
        <v>#DIV/0!</v>
      </c>
      <c r="Y125" s="2" t="e">
        <f t="shared" si="42"/>
        <v>#DIV/0!</v>
      </c>
    </row>
    <row r="126" spans="1:25" x14ac:dyDescent="0.2">
      <c r="A126" t="s">
        <v>48</v>
      </c>
      <c r="B126" s="1">
        <v>44199</v>
      </c>
      <c r="C126" t="s">
        <v>5</v>
      </c>
      <c r="D126">
        <v>400</v>
      </c>
      <c r="E126">
        <v>0.47869183500000001</v>
      </c>
      <c r="F126">
        <v>1</v>
      </c>
      <c r="G126" t="s">
        <v>2</v>
      </c>
      <c r="H126">
        <v>1339</v>
      </c>
      <c r="I126">
        <v>505</v>
      </c>
      <c r="J126">
        <v>-18.78</v>
      </c>
      <c r="K126">
        <v>1.085064</v>
      </c>
      <c r="L126">
        <v>14.5</v>
      </c>
      <c r="M126">
        <v>287.64999999999998</v>
      </c>
      <c r="N126">
        <v>1009.681967</v>
      </c>
      <c r="O126">
        <f t="shared" si="36"/>
        <v>0.99647864783519269</v>
      </c>
      <c r="P126">
        <f t="shared" si="37"/>
        <v>23.687972693925648</v>
      </c>
      <c r="Q126">
        <f t="shared" si="38"/>
        <v>23687.972693925647</v>
      </c>
      <c r="R126">
        <f t="shared" ref="R126:R155" si="44">H126-I126</f>
        <v>834</v>
      </c>
      <c r="S126">
        <f t="shared" ref="S126:S155" si="45">((R126/1000000)*(1/P126))/0.000000001</f>
        <v>35207.740686642384</v>
      </c>
      <c r="T126">
        <f t="shared" si="39"/>
        <v>35207.740686642392</v>
      </c>
      <c r="U126">
        <f t="shared" ref="U126:U157" si="46">EXP(-58.0931+90.5069*(100/M126)+22.294*LN(M126/100)+E126*(0.027766+(-0.025888)*(M126/100)+(0.0050578)*(M126/100)^2))</f>
        <v>4.6147586959254555E-2</v>
      </c>
      <c r="V126">
        <f t="shared" si="40"/>
        <v>1948144.2145991779</v>
      </c>
      <c r="W126">
        <f t="shared" ref="W126:W155" si="47">I126*V126/1000000</f>
        <v>983.81282837258482</v>
      </c>
      <c r="X126">
        <f t="shared" si="41"/>
        <v>2608.5651033482991</v>
      </c>
      <c r="Y126" s="2">
        <f t="shared" si="42"/>
        <v>37816.305789990685</v>
      </c>
    </row>
    <row r="127" spans="1:25" x14ac:dyDescent="0.2">
      <c r="A127" t="s">
        <v>48</v>
      </c>
      <c r="B127" s="1">
        <v>44199</v>
      </c>
      <c r="C127" t="s">
        <v>8</v>
      </c>
      <c r="D127">
        <v>0</v>
      </c>
      <c r="E127">
        <v>0.40368066600000002</v>
      </c>
      <c r="F127">
        <v>2</v>
      </c>
      <c r="G127" t="s">
        <v>2</v>
      </c>
      <c r="H127">
        <v>419</v>
      </c>
      <c r="I127">
        <v>505</v>
      </c>
      <c r="J127">
        <v>-12.24</v>
      </c>
      <c r="K127">
        <v>1.0922190000000001</v>
      </c>
      <c r="L127">
        <v>12</v>
      </c>
      <c r="M127">
        <v>285.14999999999998</v>
      </c>
      <c r="N127">
        <v>1009.681967</v>
      </c>
      <c r="O127">
        <f t="shared" si="36"/>
        <v>0.99647864783519269</v>
      </c>
      <c r="P127">
        <f t="shared" si="37"/>
        <v>23.482097735695806</v>
      </c>
      <c r="Q127">
        <f t="shared" si="38"/>
        <v>23482.097735695806</v>
      </c>
      <c r="R127">
        <f t="shared" si="44"/>
        <v>-86</v>
      </c>
      <c r="S127">
        <f t="shared" si="45"/>
        <v>-3662.3644517614348</v>
      </c>
      <c r="T127">
        <f t="shared" si="39"/>
        <v>-3662.3644517614343</v>
      </c>
      <c r="U127">
        <f t="shared" si="46"/>
        <v>5.0070285966652014E-2</v>
      </c>
      <c r="V127">
        <f t="shared" si="40"/>
        <v>2132274.830392974</v>
      </c>
      <c r="W127">
        <f t="shared" si="47"/>
        <v>1076.7987893484519</v>
      </c>
      <c r="X127">
        <f t="shared" si="41"/>
        <v>893.42315393465617</v>
      </c>
      <c r="Y127" s="2">
        <f t="shared" si="42"/>
        <v>-2768.9412978267787</v>
      </c>
    </row>
    <row r="128" spans="1:25" x14ac:dyDescent="0.2">
      <c r="A128" t="s">
        <v>48</v>
      </c>
      <c r="B128" s="1">
        <v>44199</v>
      </c>
      <c r="C128" t="s">
        <v>5</v>
      </c>
      <c r="D128">
        <v>300</v>
      </c>
      <c r="E128">
        <v>0.46548552900000001</v>
      </c>
      <c r="F128">
        <v>3</v>
      </c>
      <c r="G128" t="s">
        <v>2</v>
      </c>
      <c r="H128">
        <v>1148</v>
      </c>
      <c r="I128">
        <v>505</v>
      </c>
      <c r="J128">
        <v>-18.66</v>
      </c>
      <c r="K128">
        <v>1.085189</v>
      </c>
      <c r="L128">
        <v>12.1</v>
      </c>
      <c r="M128">
        <v>285.25</v>
      </c>
      <c r="N128">
        <v>1009.681967</v>
      </c>
      <c r="O128">
        <f t="shared" si="36"/>
        <v>0.99647864783519269</v>
      </c>
      <c r="P128">
        <f t="shared" si="37"/>
        <v>23.490332734025003</v>
      </c>
      <c r="Q128">
        <f t="shared" si="38"/>
        <v>23490.332734025003</v>
      </c>
      <c r="R128">
        <f t="shared" si="44"/>
        <v>643</v>
      </c>
      <c r="S128">
        <f t="shared" si="45"/>
        <v>27372.962625967186</v>
      </c>
      <c r="T128">
        <f t="shared" si="39"/>
        <v>27372.962625967179</v>
      </c>
      <c r="U128">
        <f t="shared" si="46"/>
        <v>4.9889690136431783E-2</v>
      </c>
      <c r="V128">
        <f t="shared" si="40"/>
        <v>2123839.2278781193</v>
      </c>
      <c r="W128">
        <f t="shared" si="47"/>
        <v>1072.5388100784503</v>
      </c>
      <c r="X128">
        <f t="shared" si="41"/>
        <v>2438.167433604081</v>
      </c>
      <c r="Y128" s="2">
        <f t="shared" si="42"/>
        <v>29811.130059571267</v>
      </c>
    </row>
    <row r="129" spans="1:25" x14ac:dyDescent="0.2">
      <c r="A129" t="s">
        <v>48</v>
      </c>
      <c r="B129" s="1">
        <v>44199</v>
      </c>
      <c r="C129" t="s">
        <v>8</v>
      </c>
      <c r="D129">
        <v>5</v>
      </c>
      <c r="E129">
        <v>0.41271725399999998</v>
      </c>
      <c r="F129">
        <v>4</v>
      </c>
      <c r="G129" t="s">
        <v>2</v>
      </c>
      <c r="H129">
        <v>781</v>
      </c>
      <c r="I129">
        <v>505</v>
      </c>
      <c r="J129">
        <v>-18.329999999999998</v>
      </c>
      <c r="K129">
        <v>1.0855570000000001</v>
      </c>
      <c r="L129">
        <v>12.1</v>
      </c>
      <c r="M129">
        <v>285.25</v>
      </c>
      <c r="N129">
        <v>1009.681967</v>
      </c>
      <c r="O129">
        <f t="shared" ref="O129:O155" si="48">N129/1013.249977</f>
        <v>0.99647864783519269</v>
      </c>
      <c r="P129">
        <f t="shared" ref="P129:P155" si="49">(1*0.08206*M129)/O129</f>
        <v>23.490332734025003</v>
      </c>
      <c r="Q129">
        <f t="shared" ref="Q129:Q155" si="50">P129*1000</f>
        <v>23490.332734025003</v>
      </c>
      <c r="R129">
        <f t="shared" si="44"/>
        <v>276</v>
      </c>
      <c r="S129">
        <f t="shared" si="45"/>
        <v>11749.514284240968</v>
      </c>
      <c r="T129">
        <f t="shared" ref="T129:T155" si="51">R129*0.025/0.025/P129*1000</f>
        <v>11749.51428424097</v>
      </c>
      <c r="U129">
        <f t="shared" si="46"/>
        <v>4.9902658484789988E-2</v>
      </c>
      <c r="V129">
        <f t="shared" ref="V129:V155" si="52">U129/Q129*1000000000*1000</f>
        <v>2124391.2995965173</v>
      </c>
      <c r="W129">
        <f t="shared" si="47"/>
        <v>1072.8176062962414</v>
      </c>
      <c r="X129">
        <f t="shared" ref="X129:X155" si="53">V129*H129/1000000</f>
        <v>1659.1496049848799</v>
      </c>
      <c r="Y129" s="2">
        <f t="shared" ref="Y129:Y155" si="54">X129+S129</f>
        <v>13408.663889225847</v>
      </c>
    </row>
    <row r="130" spans="1:25" x14ac:dyDescent="0.2">
      <c r="A130" t="s">
        <v>48</v>
      </c>
      <c r="B130" s="1">
        <v>44199</v>
      </c>
      <c r="C130" t="s">
        <v>5</v>
      </c>
      <c r="D130">
        <v>250</v>
      </c>
      <c r="E130">
        <v>0.45711973299999997</v>
      </c>
      <c r="F130">
        <v>5</v>
      </c>
      <c r="G130" t="s">
        <v>2</v>
      </c>
      <c r="H130">
        <v>1595</v>
      </c>
      <c r="I130">
        <v>505</v>
      </c>
      <c r="J130">
        <v>-20.41</v>
      </c>
      <c r="K130">
        <v>1.083275</v>
      </c>
      <c r="L130">
        <v>12.4</v>
      </c>
      <c r="M130">
        <v>285.55</v>
      </c>
      <c r="N130">
        <v>1009.681967</v>
      </c>
      <c r="O130">
        <f t="shared" si="48"/>
        <v>0.99647864783519269</v>
      </c>
      <c r="P130">
        <f t="shared" si="49"/>
        <v>23.515037729012583</v>
      </c>
      <c r="Q130">
        <f t="shared" si="50"/>
        <v>23515.037729012583</v>
      </c>
      <c r="R130">
        <f t="shared" si="44"/>
        <v>1090</v>
      </c>
      <c r="S130">
        <f t="shared" si="45"/>
        <v>46353.317079953929</v>
      </c>
      <c r="T130">
        <f t="shared" si="51"/>
        <v>46353.317079953922</v>
      </c>
      <c r="U130">
        <f t="shared" si="46"/>
        <v>4.9400451052221982E-2</v>
      </c>
      <c r="V130">
        <f t="shared" si="52"/>
        <v>2100802.5426755864</v>
      </c>
      <c r="W130">
        <f t="shared" si="47"/>
        <v>1060.9052840511713</v>
      </c>
      <c r="X130">
        <f t="shared" si="53"/>
        <v>3350.7800555675603</v>
      </c>
      <c r="Y130" s="2">
        <f t="shared" si="54"/>
        <v>49704.097135521486</v>
      </c>
    </row>
    <row r="131" spans="1:25" x14ac:dyDescent="0.2">
      <c r="A131" t="s">
        <v>48</v>
      </c>
      <c r="B131" s="1">
        <v>44199</v>
      </c>
      <c r="C131" t="s">
        <v>8</v>
      </c>
      <c r="D131">
        <v>10</v>
      </c>
      <c r="E131">
        <v>0.412214566</v>
      </c>
      <c r="F131">
        <v>6</v>
      </c>
      <c r="G131" t="s">
        <v>2</v>
      </c>
      <c r="H131">
        <v>302</v>
      </c>
      <c r="I131">
        <v>505</v>
      </c>
      <c r="J131">
        <v>-6.77</v>
      </c>
      <c r="K131">
        <v>1.0982019999999999</v>
      </c>
      <c r="L131">
        <v>11.5</v>
      </c>
      <c r="M131">
        <v>284.64999999999998</v>
      </c>
      <c r="N131">
        <v>1009.681967</v>
      </c>
      <c r="O131">
        <f t="shared" si="48"/>
        <v>0.99647864783519269</v>
      </c>
      <c r="P131">
        <f t="shared" si="49"/>
        <v>23.440922744049836</v>
      </c>
      <c r="Q131">
        <f t="shared" si="50"/>
        <v>23440.922744049836</v>
      </c>
      <c r="R131">
        <f t="shared" si="44"/>
        <v>-203</v>
      </c>
      <c r="S131">
        <f t="shared" si="45"/>
        <v>-8660.0686422009057</v>
      </c>
      <c r="T131">
        <f t="shared" si="51"/>
        <v>-8660.0686422009057</v>
      </c>
      <c r="U131">
        <f t="shared" si="46"/>
        <v>5.0907307329202095E-2</v>
      </c>
      <c r="V131">
        <f t="shared" si="52"/>
        <v>2171727.9599039773</v>
      </c>
      <c r="W131">
        <f t="shared" si="47"/>
        <v>1096.7226197515085</v>
      </c>
      <c r="X131">
        <f t="shared" si="53"/>
        <v>655.86184389100106</v>
      </c>
      <c r="Y131" s="2">
        <f t="shared" si="54"/>
        <v>-8004.206798309905</v>
      </c>
    </row>
    <row r="132" spans="1:25" x14ac:dyDescent="0.2">
      <c r="A132" t="s">
        <v>48</v>
      </c>
      <c r="B132" s="1">
        <v>44199</v>
      </c>
      <c r="C132" t="s">
        <v>5</v>
      </c>
      <c r="D132">
        <v>225</v>
      </c>
      <c r="E132">
        <v>0.462695366</v>
      </c>
      <c r="F132">
        <v>7</v>
      </c>
      <c r="G132" t="s">
        <v>2</v>
      </c>
      <c r="H132">
        <v>624</v>
      </c>
      <c r="I132">
        <v>505</v>
      </c>
      <c r="J132">
        <v>-15.96</v>
      </c>
      <c r="K132">
        <v>1.088149</v>
      </c>
      <c r="L132">
        <v>13.9</v>
      </c>
      <c r="M132">
        <v>287.05</v>
      </c>
      <c r="N132">
        <v>1009.681967</v>
      </c>
      <c r="O132">
        <f t="shared" si="48"/>
        <v>0.99647864783519269</v>
      </c>
      <c r="P132">
        <f t="shared" si="49"/>
        <v>23.638562703950488</v>
      </c>
      <c r="Q132">
        <f t="shared" si="50"/>
        <v>23638.562703950487</v>
      </c>
      <c r="R132">
        <f t="shared" si="44"/>
        <v>119</v>
      </c>
      <c r="S132">
        <f t="shared" si="45"/>
        <v>5034.1470202887022</v>
      </c>
      <c r="T132">
        <f t="shared" si="51"/>
        <v>5034.1470202887022</v>
      </c>
      <c r="U132">
        <f t="shared" si="46"/>
        <v>4.704619488004104E-2</v>
      </c>
      <c r="V132">
        <f t="shared" si="52"/>
        <v>1990230.7711872286</v>
      </c>
      <c r="W132">
        <f t="shared" si="47"/>
        <v>1005.0665394495505</v>
      </c>
      <c r="X132">
        <f t="shared" si="53"/>
        <v>1241.9040012208307</v>
      </c>
      <c r="Y132" s="2">
        <f t="shared" si="54"/>
        <v>6276.0510215095328</v>
      </c>
    </row>
    <row r="133" spans="1:25" x14ac:dyDescent="0.2">
      <c r="A133" t="s">
        <v>48</v>
      </c>
      <c r="B133" s="1">
        <v>44199</v>
      </c>
      <c r="C133" t="s">
        <v>8</v>
      </c>
      <c r="D133">
        <v>25</v>
      </c>
      <c r="E133">
        <v>0.40393142500000001</v>
      </c>
      <c r="F133">
        <v>8</v>
      </c>
      <c r="G133" t="s">
        <v>2</v>
      </c>
      <c r="H133">
        <v>726</v>
      </c>
      <c r="I133">
        <v>505</v>
      </c>
      <c r="J133">
        <v>-14.9</v>
      </c>
      <c r="K133">
        <v>1.08931</v>
      </c>
      <c r="L133">
        <v>12.7</v>
      </c>
      <c r="M133">
        <v>285.85000000000002</v>
      </c>
      <c r="N133">
        <v>1009.681967</v>
      </c>
      <c r="O133">
        <f t="shared" si="48"/>
        <v>0.99647864783519269</v>
      </c>
      <c r="P133">
        <f t="shared" si="49"/>
        <v>23.539742724000167</v>
      </c>
      <c r="Q133">
        <f t="shared" si="50"/>
        <v>23539.742724000167</v>
      </c>
      <c r="R133">
        <f t="shared" si="44"/>
        <v>221</v>
      </c>
      <c r="S133">
        <f t="shared" si="45"/>
        <v>9388.3778846349633</v>
      </c>
      <c r="T133">
        <f t="shared" si="51"/>
        <v>9388.3778846349651</v>
      </c>
      <c r="U133">
        <f t="shared" si="46"/>
        <v>4.8928984750396011E-2</v>
      </c>
      <c r="V133">
        <f t="shared" si="52"/>
        <v>2078569.223295291</v>
      </c>
      <c r="W133">
        <f t="shared" si="47"/>
        <v>1049.677457764122</v>
      </c>
      <c r="X133">
        <f t="shared" si="53"/>
        <v>1509.0412561123812</v>
      </c>
      <c r="Y133" s="2">
        <f t="shared" si="54"/>
        <v>10897.419140747344</v>
      </c>
    </row>
    <row r="134" spans="1:25" x14ac:dyDescent="0.2">
      <c r="A134" t="s">
        <v>48</v>
      </c>
      <c r="B134" s="1">
        <v>44199</v>
      </c>
      <c r="C134" t="s">
        <v>5</v>
      </c>
      <c r="D134">
        <v>200</v>
      </c>
      <c r="E134">
        <v>0.45382776800000002</v>
      </c>
      <c r="F134">
        <v>9</v>
      </c>
      <c r="G134" t="s">
        <v>2</v>
      </c>
      <c r="H134">
        <v>971</v>
      </c>
      <c r="I134">
        <v>505</v>
      </c>
      <c r="J134">
        <v>-18.11</v>
      </c>
      <c r="K134">
        <v>1.0857950000000001</v>
      </c>
      <c r="L134">
        <v>12.9</v>
      </c>
      <c r="M134">
        <v>286.05</v>
      </c>
      <c r="N134">
        <v>1009.681967</v>
      </c>
      <c r="O134">
        <f t="shared" si="48"/>
        <v>0.99647864783519269</v>
      </c>
      <c r="P134">
        <f t="shared" si="49"/>
        <v>23.55621272065855</v>
      </c>
      <c r="Q134">
        <f t="shared" si="50"/>
        <v>23556.21272065855</v>
      </c>
      <c r="R134">
        <f t="shared" si="44"/>
        <v>466</v>
      </c>
      <c r="S134">
        <f t="shared" si="45"/>
        <v>19782.46696640343</v>
      </c>
      <c r="T134">
        <f t="shared" si="51"/>
        <v>19782.46696640343</v>
      </c>
      <c r="U134">
        <f t="shared" si="46"/>
        <v>4.8598036782709728E-2</v>
      </c>
      <c r="V134">
        <f t="shared" si="52"/>
        <v>2063066.6465365107</v>
      </c>
      <c r="W134">
        <f t="shared" si="47"/>
        <v>1041.848656500938</v>
      </c>
      <c r="X134">
        <f t="shared" si="53"/>
        <v>2003.2377137869519</v>
      </c>
      <c r="Y134" s="2">
        <f t="shared" si="54"/>
        <v>21785.704680190382</v>
      </c>
    </row>
    <row r="135" spans="1:25" x14ac:dyDescent="0.2">
      <c r="A135" t="s">
        <v>48</v>
      </c>
      <c r="B135" s="1">
        <v>44199</v>
      </c>
      <c r="C135" t="s">
        <v>8</v>
      </c>
      <c r="D135">
        <v>50</v>
      </c>
      <c r="E135">
        <v>0.40618913899999998</v>
      </c>
      <c r="F135">
        <v>10</v>
      </c>
      <c r="G135" t="s">
        <v>2</v>
      </c>
      <c r="H135">
        <v>270</v>
      </c>
      <c r="I135">
        <v>505</v>
      </c>
      <c r="J135">
        <v>-5.37</v>
      </c>
      <c r="K135">
        <v>1.099729</v>
      </c>
      <c r="L135">
        <v>12.9</v>
      </c>
      <c r="M135">
        <v>286.05</v>
      </c>
      <c r="N135">
        <v>1009.681967</v>
      </c>
      <c r="O135">
        <f t="shared" si="48"/>
        <v>0.99647864783519269</v>
      </c>
      <c r="P135">
        <f t="shared" si="49"/>
        <v>23.55621272065855</v>
      </c>
      <c r="Q135">
        <f t="shared" si="50"/>
        <v>23556.21272065855</v>
      </c>
      <c r="R135">
        <f t="shared" si="44"/>
        <v>-235</v>
      </c>
      <c r="S135">
        <f t="shared" si="45"/>
        <v>-9976.136774903016</v>
      </c>
      <c r="T135">
        <f t="shared" si="51"/>
        <v>-9976.136774903016</v>
      </c>
      <c r="U135">
        <f t="shared" si="46"/>
        <v>4.8609385499334919E-2</v>
      </c>
      <c r="V135">
        <f t="shared" si="52"/>
        <v>2063548.4182355427</v>
      </c>
      <c r="W135">
        <f t="shared" si="47"/>
        <v>1042.091951208949</v>
      </c>
      <c r="X135">
        <f t="shared" si="53"/>
        <v>557.15807292359648</v>
      </c>
      <c r="Y135" s="2">
        <f t="shared" si="54"/>
        <v>-9418.9787019794203</v>
      </c>
    </row>
    <row r="136" spans="1:25" x14ac:dyDescent="0.2">
      <c r="A136" t="s">
        <v>48</v>
      </c>
      <c r="B136" s="1">
        <v>44199</v>
      </c>
      <c r="C136" t="s">
        <v>5</v>
      </c>
      <c r="D136">
        <v>175</v>
      </c>
      <c r="E136">
        <v>0.44244677100000002</v>
      </c>
      <c r="F136">
        <v>11</v>
      </c>
      <c r="G136" t="s">
        <v>2</v>
      </c>
      <c r="H136">
        <v>636</v>
      </c>
      <c r="I136">
        <v>505</v>
      </c>
      <c r="J136">
        <v>-17.27</v>
      </c>
      <c r="K136">
        <v>1.086711</v>
      </c>
      <c r="L136">
        <v>12.3</v>
      </c>
      <c r="M136">
        <v>285.45</v>
      </c>
      <c r="N136">
        <v>1009.681967</v>
      </c>
      <c r="O136">
        <f t="shared" si="48"/>
        <v>0.99647864783519269</v>
      </c>
      <c r="P136">
        <f t="shared" si="49"/>
        <v>23.50680273068339</v>
      </c>
      <c r="Q136">
        <f t="shared" si="50"/>
        <v>23506.80273068339</v>
      </c>
      <c r="R136">
        <f t="shared" si="44"/>
        <v>131</v>
      </c>
      <c r="S136">
        <f t="shared" si="45"/>
        <v>5572.8548667746263</v>
      </c>
      <c r="T136">
        <f t="shared" si="51"/>
        <v>5572.8548667746254</v>
      </c>
      <c r="U136">
        <f t="shared" si="46"/>
        <v>4.9567003419347958E-2</v>
      </c>
      <c r="V136">
        <f t="shared" si="52"/>
        <v>2108623.7880683038</v>
      </c>
      <c r="W136">
        <f t="shared" si="47"/>
        <v>1064.8550129744933</v>
      </c>
      <c r="X136">
        <f t="shared" si="53"/>
        <v>1341.0847292114413</v>
      </c>
      <c r="Y136" s="2">
        <f t="shared" si="54"/>
        <v>6913.9395959860676</v>
      </c>
    </row>
    <row r="137" spans="1:25" x14ac:dyDescent="0.2">
      <c r="A137" t="s">
        <v>48</v>
      </c>
      <c r="B137" s="1">
        <v>44199</v>
      </c>
      <c r="C137" t="s">
        <v>8</v>
      </c>
      <c r="D137">
        <v>75</v>
      </c>
      <c r="E137">
        <v>0.42151764899999999</v>
      </c>
      <c r="F137">
        <v>12</v>
      </c>
      <c r="G137" t="s">
        <v>2</v>
      </c>
      <c r="H137">
        <v>239</v>
      </c>
      <c r="I137">
        <v>505</v>
      </c>
      <c r="J137">
        <v>-4.54</v>
      </c>
      <c r="K137">
        <v>1.1006320000000001</v>
      </c>
      <c r="L137">
        <v>12.3</v>
      </c>
      <c r="M137">
        <v>285.45</v>
      </c>
      <c r="N137">
        <v>1009.681967</v>
      </c>
      <c r="O137">
        <f t="shared" si="48"/>
        <v>0.99647864783519269</v>
      </c>
      <c r="P137">
        <f t="shared" si="49"/>
        <v>23.50680273068339</v>
      </c>
      <c r="Q137">
        <f t="shared" si="50"/>
        <v>23506.80273068339</v>
      </c>
      <c r="R137">
        <f t="shared" si="44"/>
        <v>-266</v>
      </c>
      <c r="S137">
        <f t="shared" si="45"/>
        <v>-11315.873240931684</v>
      </c>
      <c r="T137">
        <f t="shared" si="51"/>
        <v>-11315.873240931684</v>
      </c>
      <c r="U137">
        <f t="shared" si="46"/>
        <v>4.9572107120966588E-2</v>
      </c>
      <c r="V137">
        <f t="shared" si="52"/>
        <v>2108840.9040103187</v>
      </c>
      <c r="W137">
        <f t="shared" si="47"/>
        <v>1064.964656525211</v>
      </c>
      <c r="X137">
        <f t="shared" si="53"/>
        <v>504.01297605846611</v>
      </c>
      <c r="Y137" s="2">
        <f t="shared" si="54"/>
        <v>-10811.860264873218</v>
      </c>
    </row>
    <row r="138" spans="1:25" x14ac:dyDescent="0.2">
      <c r="A138" t="s">
        <v>48</v>
      </c>
      <c r="B138" s="1">
        <v>44199</v>
      </c>
      <c r="C138" t="s">
        <v>5</v>
      </c>
      <c r="D138">
        <v>150</v>
      </c>
      <c r="E138">
        <v>0.42781308099999998</v>
      </c>
      <c r="F138">
        <v>13</v>
      </c>
      <c r="G138" t="s">
        <v>2</v>
      </c>
      <c r="H138">
        <v>1054</v>
      </c>
      <c r="I138">
        <v>505</v>
      </c>
      <c r="J138">
        <v>-18.5</v>
      </c>
      <c r="K138">
        <v>1.0853660000000001</v>
      </c>
      <c r="L138">
        <v>12.4</v>
      </c>
      <c r="M138">
        <v>285.55</v>
      </c>
      <c r="N138">
        <v>1009.681967</v>
      </c>
      <c r="O138">
        <f t="shared" si="48"/>
        <v>0.99647864783519269</v>
      </c>
      <c r="P138">
        <f t="shared" si="49"/>
        <v>23.515037729012583</v>
      </c>
      <c r="Q138">
        <f t="shared" si="50"/>
        <v>23515.037729012583</v>
      </c>
      <c r="R138">
        <f t="shared" si="44"/>
        <v>549</v>
      </c>
      <c r="S138">
        <f t="shared" si="45"/>
        <v>23346.762455866705</v>
      </c>
      <c r="T138">
        <f t="shared" si="51"/>
        <v>23346.762455866701</v>
      </c>
      <c r="U138">
        <f t="shared" si="46"/>
        <v>4.9407569469376224E-2</v>
      </c>
      <c r="V138">
        <f t="shared" si="52"/>
        <v>2101105.2603338049</v>
      </c>
      <c r="W138">
        <f t="shared" si="47"/>
        <v>1061.0581564685715</v>
      </c>
      <c r="X138">
        <f t="shared" si="53"/>
        <v>2214.5649443918305</v>
      </c>
      <c r="Y138" s="2">
        <f t="shared" si="54"/>
        <v>25561.327400258535</v>
      </c>
    </row>
    <row r="139" spans="1:25" x14ac:dyDescent="0.2">
      <c r="A139" t="s">
        <v>48</v>
      </c>
      <c r="B139" s="1">
        <v>44199</v>
      </c>
      <c r="C139" t="s">
        <v>8</v>
      </c>
      <c r="D139">
        <v>100</v>
      </c>
      <c r="E139">
        <v>0.42000789999999999</v>
      </c>
      <c r="F139">
        <v>14</v>
      </c>
      <c r="G139" t="s">
        <v>2</v>
      </c>
      <c r="H139">
        <v>213</v>
      </c>
      <c r="I139">
        <v>505</v>
      </c>
      <c r="J139">
        <v>-4.54</v>
      </c>
      <c r="K139">
        <v>1.1006389999999999</v>
      </c>
      <c r="L139">
        <v>11.5</v>
      </c>
      <c r="M139">
        <v>284.64999999999998</v>
      </c>
      <c r="N139">
        <v>1009.681967</v>
      </c>
      <c r="O139">
        <f t="shared" si="48"/>
        <v>0.99647864783519269</v>
      </c>
      <c r="P139">
        <f t="shared" si="49"/>
        <v>23.440922744049836</v>
      </c>
      <c r="Q139">
        <f t="shared" si="50"/>
        <v>23440.922744049836</v>
      </c>
      <c r="R139">
        <f t="shared" si="44"/>
        <v>-292</v>
      </c>
      <c r="S139">
        <f t="shared" si="45"/>
        <v>-12456.847505037755</v>
      </c>
      <c r="T139">
        <f t="shared" si="51"/>
        <v>-12456.847505037756</v>
      </c>
      <c r="U139">
        <f t="shared" si="46"/>
        <v>5.0905346271886795E-2</v>
      </c>
      <c r="V139">
        <f t="shared" si="52"/>
        <v>2171644.3003425892</v>
      </c>
      <c r="W139">
        <f t="shared" si="47"/>
        <v>1096.6803716730076</v>
      </c>
      <c r="X139">
        <f t="shared" si="53"/>
        <v>462.5602359729715</v>
      </c>
      <c r="Y139" s="2">
        <f t="shared" si="54"/>
        <v>-11994.287269064784</v>
      </c>
    </row>
    <row r="140" spans="1:25" x14ac:dyDescent="0.2">
      <c r="A140" t="s">
        <v>48</v>
      </c>
      <c r="B140" s="1">
        <v>44199</v>
      </c>
      <c r="C140" t="s">
        <v>5</v>
      </c>
      <c r="D140">
        <v>125</v>
      </c>
      <c r="E140">
        <v>0.41849866200000002</v>
      </c>
      <c r="F140">
        <v>15</v>
      </c>
      <c r="G140" t="s">
        <v>2</v>
      </c>
      <c r="H140">
        <v>1130</v>
      </c>
      <c r="I140">
        <v>505</v>
      </c>
      <c r="J140">
        <v>-20.52</v>
      </c>
      <c r="K140">
        <v>1.083156</v>
      </c>
      <c r="L140">
        <v>11.4</v>
      </c>
      <c r="M140">
        <v>284.55</v>
      </c>
      <c r="N140">
        <v>1009.681967</v>
      </c>
      <c r="O140">
        <f t="shared" si="48"/>
        <v>0.99647864783519269</v>
      </c>
      <c r="P140">
        <f t="shared" si="49"/>
        <v>23.432687745720646</v>
      </c>
      <c r="Q140">
        <f t="shared" si="50"/>
        <v>23432.687745720646</v>
      </c>
      <c r="R140">
        <f t="shared" si="44"/>
        <v>625</v>
      </c>
      <c r="S140">
        <f t="shared" si="45"/>
        <v>26672.143067076864</v>
      </c>
      <c r="T140">
        <f t="shared" si="51"/>
        <v>26672.143067076868</v>
      </c>
      <c r="U140">
        <f t="shared" si="46"/>
        <v>5.107600574180618E-2</v>
      </c>
      <c r="V140">
        <f t="shared" si="52"/>
        <v>2179690.4519044706</v>
      </c>
      <c r="W140">
        <f t="shared" si="47"/>
        <v>1100.7436782117577</v>
      </c>
      <c r="X140">
        <f t="shared" si="53"/>
        <v>2463.0502106520521</v>
      </c>
      <c r="Y140" s="2">
        <f t="shared" si="54"/>
        <v>29135.193277728915</v>
      </c>
    </row>
    <row r="141" spans="1:25" x14ac:dyDescent="0.2">
      <c r="A141" t="s">
        <v>48</v>
      </c>
      <c r="B141" s="1">
        <v>44199</v>
      </c>
      <c r="C141" t="s">
        <v>8</v>
      </c>
      <c r="D141">
        <v>125</v>
      </c>
      <c r="E141">
        <v>0.42529391100000002</v>
      </c>
      <c r="F141">
        <v>16</v>
      </c>
      <c r="G141" t="s">
        <v>2</v>
      </c>
      <c r="H141">
        <v>368</v>
      </c>
      <c r="I141">
        <v>505</v>
      </c>
      <c r="J141">
        <v>-16.32</v>
      </c>
      <c r="K141">
        <v>1.0877540000000001</v>
      </c>
      <c r="L141">
        <v>12.7</v>
      </c>
      <c r="M141">
        <v>285.85000000000002</v>
      </c>
      <c r="N141">
        <v>1009.681967</v>
      </c>
      <c r="O141">
        <f t="shared" si="48"/>
        <v>0.99647864783519269</v>
      </c>
      <c r="P141">
        <f t="shared" si="49"/>
        <v>23.539742724000167</v>
      </c>
      <c r="Q141">
        <f t="shared" si="50"/>
        <v>23539.742724000167</v>
      </c>
      <c r="R141">
        <f t="shared" si="44"/>
        <v>-137</v>
      </c>
      <c r="S141">
        <f t="shared" si="45"/>
        <v>-5819.9446615157922</v>
      </c>
      <c r="T141">
        <f t="shared" si="51"/>
        <v>-5819.9446615157931</v>
      </c>
      <c r="U141">
        <f t="shared" si="46"/>
        <v>4.8923855531166405E-2</v>
      </c>
      <c r="V141">
        <f t="shared" si="52"/>
        <v>2078351.3271487723</v>
      </c>
      <c r="W141">
        <f t="shared" si="47"/>
        <v>1049.56742021013</v>
      </c>
      <c r="X141">
        <f t="shared" si="53"/>
        <v>764.83328839074829</v>
      </c>
      <c r="Y141" s="2">
        <f t="shared" si="54"/>
        <v>-5055.1113731250443</v>
      </c>
    </row>
    <row r="142" spans="1:25" x14ac:dyDescent="0.2">
      <c r="A142" t="s">
        <v>48</v>
      </c>
      <c r="B142" s="1">
        <v>44199</v>
      </c>
      <c r="C142" t="s">
        <v>5</v>
      </c>
      <c r="D142">
        <v>100</v>
      </c>
      <c r="E142">
        <v>0.41397329599999999</v>
      </c>
      <c r="F142">
        <v>17</v>
      </c>
      <c r="G142" t="s">
        <v>2</v>
      </c>
      <c r="H142">
        <v>485</v>
      </c>
      <c r="I142">
        <v>505</v>
      </c>
      <c r="J142">
        <v>-13.78</v>
      </c>
      <c r="K142">
        <v>1.0905309999999999</v>
      </c>
      <c r="L142">
        <v>11.7</v>
      </c>
      <c r="M142">
        <v>284.85000000000002</v>
      </c>
      <c r="N142">
        <v>1009.681967</v>
      </c>
      <c r="O142">
        <f t="shared" si="48"/>
        <v>0.99647864783519269</v>
      </c>
      <c r="P142">
        <f t="shared" si="49"/>
        <v>23.457392740708229</v>
      </c>
      <c r="Q142">
        <f t="shared" si="50"/>
        <v>23457.39274070823</v>
      </c>
      <c r="R142">
        <f t="shared" si="44"/>
        <v>-20</v>
      </c>
      <c r="S142">
        <f t="shared" si="45"/>
        <v>-852.60967495725856</v>
      </c>
      <c r="T142">
        <f t="shared" si="51"/>
        <v>-852.60967495725856</v>
      </c>
      <c r="U142">
        <f t="shared" si="46"/>
        <v>5.056877116102302E-2</v>
      </c>
      <c r="V142">
        <f t="shared" si="52"/>
        <v>2155771.1771293911</v>
      </c>
      <c r="W142">
        <f t="shared" si="47"/>
        <v>1088.6644444503424</v>
      </c>
      <c r="X142">
        <f t="shared" si="53"/>
        <v>1045.5490209077548</v>
      </c>
      <c r="Y142" s="2">
        <f t="shared" si="54"/>
        <v>192.9393459504962</v>
      </c>
    </row>
    <row r="143" spans="1:25" x14ac:dyDescent="0.2">
      <c r="A143" t="s">
        <v>48</v>
      </c>
      <c r="B143" s="1">
        <v>44199</v>
      </c>
      <c r="C143" t="s">
        <v>8</v>
      </c>
      <c r="D143">
        <v>150</v>
      </c>
      <c r="E143">
        <v>0.44573214100000003</v>
      </c>
      <c r="F143">
        <v>18</v>
      </c>
      <c r="G143" t="s">
        <v>2</v>
      </c>
      <c r="H143">
        <v>236</v>
      </c>
      <c r="I143">
        <v>505</v>
      </c>
      <c r="J143">
        <v>-12.55</v>
      </c>
      <c r="K143">
        <v>1.09188</v>
      </c>
      <c r="L143">
        <v>11.9</v>
      </c>
      <c r="M143">
        <v>285.05</v>
      </c>
      <c r="N143">
        <v>1009.681967</v>
      </c>
      <c r="O143">
        <f t="shared" si="48"/>
        <v>0.99647864783519269</v>
      </c>
      <c r="P143">
        <f t="shared" si="49"/>
        <v>23.473862737366616</v>
      </c>
      <c r="Q143">
        <f t="shared" si="50"/>
        <v>23473.862737366617</v>
      </c>
      <c r="R143">
        <f t="shared" si="44"/>
        <v>-269</v>
      </c>
      <c r="S143">
        <f t="shared" si="45"/>
        <v>-11459.55410107239</v>
      </c>
      <c r="T143">
        <f t="shared" si="51"/>
        <v>-11459.554101072392</v>
      </c>
      <c r="U143">
        <f t="shared" si="46"/>
        <v>5.0226078687070602E-2</v>
      </c>
      <c r="V143">
        <f t="shared" si="52"/>
        <v>2139659.724904106</v>
      </c>
      <c r="W143">
        <f t="shared" si="47"/>
        <v>1080.5281610765735</v>
      </c>
      <c r="X143">
        <f t="shared" si="53"/>
        <v>504.95969507736902</v>
      </c>
      <c r="Y143" s="2">
        <f t="shared" si="54"/>
        <v>-10954.594405995022</v>
      </c>
    </row>
    <row r="144" spans="1:25" x14ac:dyDescent="0.2">
      <c r="A144" t="s">
        <v>48</v>
      </c>
      <c r="B144" s="1">
        <v>44199</v>
      </c>
      <c r="C144" t="s">
        <v>5</v>
      </c>
      <c r="D144">
        <v>75</v>
      </c>
      <c r="E144">
        <v>0.409954235</v>
      </c>
      <c r="F144">
        <v>19</v>
      </c>
      <c r="G144" t="s">
        <v>2</v>
      </c>
      <c r="H144">
        <v>305</v>
      </c>
      <c r="I144">
        <v>505</v>
      </c>
      <c r="J144">
        <v>-8.44</v>
      </c>
      <c r="K144">
        <v>1.096366</v>
      </c>
      <c r="L144">
        <v>13.6</v>
      </c>
      <c r="M144">
        <v>286.75</v>
      </c>
      <c r="N144">
        <v>1009.681967</v>
      </c>
      <c r="O144">
        <f t="shared" si="48"/>
        <v>0.99647864783519269</v>
      </c>
      <c r="P144">
        <f t="shared" si="49"/>
        <v>23.613857708962907</v>
      </c>
      <c r="Q144">
        <f t="shared" si="50"/>
        <v>23613.857708962907</v>
      </c>
      <c r="R144">
        <f t="shared" si="44"/>
        <v>-200</v>
      </c>
      <c r="S144">
        <f t="shared" si="45"/>
        <v>-8469.6029960444666</v>
      </c>
      <c r="T144">
        <f t="shared" si="51"/>
        <v>-8469.6029960444685</v>
      </c>
      <c r="U144">
        <f t="shared" si="46"/>
        <v>4.7515595457456178E-2</v>
      </c>
      <c r="V144">
        <f t="shared" si="52"/>
        <v>2012191.1482265391</v>
      </c>
      <c r="W144">
        <f t="shared" si="47"/>
        <v>1016.1565298544023</v>
      </c>
      <c r="X144">
        <f t="shared" si="53"/>
        <v>613.71830020909442</v>
      </c>
      <c r="Y144" s="2">
        <f t="shared" si="54"/>
        <v>-7855.8846958353724</v>
      </c>
    </row>
    <row r="145" spans="1:25" x14ac:dyDescent="0.2">
      <c r="A145" t="s">
        <v>48</v>
      </c>
      <c r="B145" s="1">
        <v>44199</v>
      </c>
      <c r="C145" t="s">
        <v>8</v>
      </c>
      <c r="D145">
        <v>175</v>
      </c>
      <c r="E145">
        <v>0.44775600500000001</v>
      </c>
      <c r="F145">
        <v>20</v>
      </c>
      <c r="G145" t="s">
        <v>2</v>
      </c>
      <c r="H145">
        <v>340</v>
      </c>
      <c r="I145">
        <v>505</v>
      </c>
      <c r="J145">
        <v>-9.7799999999999994</v>
      </c>
      <c r="K145">
        <v>1.0949089999999999</v>
      </c>
      <c r="L145">
        <v>12.9</v>
      </c>
      <c r="M145">
        <v>286.05</v>
      </c>
      <c r="N145">
        <v>1009.681967</v>
      </c>
      <c r="O145">
        <f t="shared" si="48"/>
        <v>0.99647864783519269</v>
      </c>
      <c r="P145">
        <f t="shared" si="49"/>
        <v>23.55621272065855</v>
      </c>
      <c r="Q145">
        <f t="shared" si="50"/>
        <v>23556.21272065855</v>
      </c>
      <c r="R145">
        <f t="shared" si="44"/>
        <v>-165</v>
      </c>
      <c r="S145">
        <f t="shared" si="45"/>
        <v>-7004.5215653574369</v>
      </c>
      <c r="T145">
        <f t="shared" si="51"/>
        <v>-7004.5215653574369</v>
      </c>
      <c r="U145">
        <f t="shared" si="46"/>
        <v>4.859948308164825E-2</v>
      </c>
      <c r="V145">
        <f t="shared" si="52"/>
        <v>2063128.0443068431</v>
      </c>
      <c r="W145">
        <f t="shared" si="47"/>
        <v>1041.8796623749558</v>
      </c>
      <c r="X145">
        <f t="shared" si="53"/>
        <v>701.46353506432661</v>
      </c>
      <c r="Y145" s="2">
        <f t="shared" si="54"/>
        <v>-6303.0580302931103</v>
      </c>
    </row>
    <row r="146" spans="1:25" x14ac:dyDescent="0.2">
      <c r="A146" t="s">
        <v>48</v>
      </c>
      <c r="B146" s="1">
        <v>44199</v>
      </c>
      <c r="C146" t="s">
        <v>5</v>
      </c>
      <c r="D146">
        <v>50</v>
      </c>
      <c r="E146">
        <v>0.22387605599999999</v>
      </c>
      <c r="F146">
        <v>21</v>
      </c>
      <c r="G146" t="s">
        <v>2</v>
      </c>
      <c r="H146">
        <v>433</v>
      </c>
      <c r="I146">
        <v>505</v>
      </c>
      <c r="J146">
        <v>-13.8</v>
      </c>
      <c r="K146">
        <v>1.090509</v>
      </c>
      <c r="L146">
        <v>12.8</v>
      </c>
      <c r="M146">
        <v>285.95</v>
      </c>
      <c r="N146">
        <v>1009.681967</v>
      </c>
      <c r="O146">
        <f t="shared" si="48"/>
        <v>0.99647864783519269</v>
      </c>
      <c r="P146">
        <f t="shared" si="49"/>
        <v>23.547977722329357</v>
      </c>
      <c r="Q146">
        <f t="shared" si="50"/>
        <v>23547.977722329357</v>
      </c>
      <c r="R146">
        <f t="shared" si="44"/>
        <v>-72</v>
      </c>
      <c r="S146">
        <f t="shared" si="45"/>
        <v>-3057.5874008801206</v>
      </c>
      <c r="T146">
        <f t="shared" si="51"/>
        <v>-3057.5874008801206</v>
      </c>
      <c r="U146">
        <f t="shared" si="46"/>
        <v>4.8812156140221462E-2</v>
      </c>
      <c r="V146">
        <f t="shared" si="52"/>
        <v>2072881.0225574216</v>
      </c>
      <c r="W146">
        <f t="shared" si="47"/>
        <v>1046.804916391498</v>
      </c>
      <c r="X146">
        <f t="shared" si="53"/>
        <v>897.55748276736358</v>
      </c>
      <c r="Y146" s="2">
        <f t="shared" si="54"/>
        <v>-2160.0299181127571</v>
      </c>
    </row>
    <row r="147" spans="1:25" x14ac:dyDescent="0.2">
      <c r="A147" t="s">
        <v>48</v>
      </c>
      <c r="B147" s="1">
        <v>44199</v>
      </c>
      <c r="C147" t="s">
        <v>8</v>
      </c>
      <c r="D147">
        <v>200</v>
      </c>
      <c r="E147">
        <v>0.45256188200000003</v>
      </c>
      <c r="F147">
        <v>22</v>
      </c>
      <c r="G147" t="s">
        <v>2</v>
      </c>
      <c r="H147">
        <v>715</v>
      </c>
      <c r="I147">
        <v>505</v>
      </c>
      <c r="J147">
        <v>-16.239999999999998</v>
      </c>
      <c r="K147">
        <v>1.087844</v>
      </c>
      <c r="L147">
        <v>14</v>
      </c>
      <c r="M147">
        <v>287.14999999999998</v>
      </c>
      <c r="N147">
        <v>1009.681967</v>
      </c>
      <c r="O147">
        <f t="shared" si="48"/>
        <v>0.99647864783519269</v>
      </c>
      <c r="P147">
        <f t="shared" si="49"/>
        <v>23.646797702279677</v>
      </c>
      <c r="Q147">
        <f t="shared" si="50"/>
        <v>23646.797702279677</v>
      </c>
      <c r="R147">
        <f t="shared" si="44"/>
        <v>210</v>
      </c>
      <c r="S147">
        <f t="shared" si="45"/>
        <v>8880.6950794760196</v>
      </c>
      <c r="T147">
        <f t="shared" si="51"/>
        <v>8880.6950794760196</v>
      </c>
      <c r="U147">
        <f t="shared" si="46"/>
        <v>4.6897561511380637E-2</v>
      </c>
      <c r="V147">
        <f t="shared" si="52"/>
        <v>1983252.1131121048</v>
      </c>
      <c r="W147">
        <f t="shared" si="47"/>
        <v>1001.5423171216129</v>
      </c>
      <c r="X147">
        <f t="shared" si="53"/>
        <v>1418.025260875155</v>
      </c>
      <c r="Y147" s="2">
        <f t="shared" si="54"/>
        <v>10298.720340351174</v>
      </c>
    </row>
    <row r="148" spans="1:25" x14ac:dyDescent="0.2">
      <c r="A148" t="s">
        <v>48</v>
      </c>
      <c r="B148" s="1">
        <v>44199</v>
      </c>
      <c r="C148" t="s">
        <v>5</v>
      </c>
      <c r="D148">
        <v>25</v>
      </c>
      <c r="E148">
        <v>0.38994810499999999</v>
      </c>
      <c r="F148">
        <v>23</v>
      </c>
      <c r="G148" t="s">
        <v>2</v>
      </c>
      <c r="H148">
        <v>311</v>
      </c>
      <c r="I148">
        <v>505</v>
      </c>
      <c r="J148">
        <v>-7.94</v>
      </c>
      <c r="K148">
        <v>1.096916</v>
      </c>
      <c r="L148">
        <v>13.3</v>
      </c>
      <c r="M148">
        <v>286.45</v>
      </c>
      <c r="N148">
        <v>1009.681967</v>
      </c>
      <c r="O148">
        <f t="shared" si="48"/>
        <v>0.99647864783519269</v>
      </c>
      <c r="P148">
        <f t="shared" si="49"/>
        <v>23.589152713975324</v>
      </c>
      <c r="Q148">
        <f t="shared" si="50"/>
        <v>23589.152713975323</v>
      </c>
      <c r="R148">
        <f t="shared" si="44"/>
        <v>-194</v>
      </c>
      <c r="S148">
        <f t="shared" si="45"/>
        <v>-8224.1190411669722</v>
      </c>
      <c r="T148">
        <f t="shared" si="51"/>
        <v>-8224.1190411669722</v>
      </c>
      <c r="U148">
        <f t="shared" si="46"/>
        <v>4.7984193202001701E-2</v>
      </c>
      <c r="V148">
        <f t="shared" si="52"/>
        <v>2034163.4896268914</v>
      </c>
      <c r="W148">
        <f t="shared" si="47"/>
        <v>1027.2525622615801</v>
      </c>
      <c r="X148">
        <f t="shared" si="53"/>
        <v>632.62484527396316</v>
      </c>
      <c r="Y148" s="2">
        <f t="shared" si="54"/>
        <v>-7591.4941958930094</v>
      </c>
    </row>
    <row r="149" spans="1:25" x14ac:dyDescent="0.2">
      <c r="A149" t="s">
        <v>48</v>
      </c>
      <c r="B149" s="1">
        <v>44199</v>
      </c>
      <c r="C149" t="s">
        <v>8</v>
      </c>
      <c r="D149">
        <v>225</v>
      </c>
      <c r="E149">
        <v>0.45560000899999997</v>
      </c>
      <c r="F149">
        <v>24</v>
      </c>
      <c r="G149" t="s">
        <v>2</v>
      </c>
      <c r="H149">
        <v>600</v>
      </c>
      <c r="I149">
        <v>505</v>
      </c>
      <c r="J149">
        <v>-15.36</v>
      </c>
      <c r="K149">
        <v>1.0888</v>
      </c>
      <c r="L149">
        <v>13.8</v>
      </c>
      <c r="M149">
        <v>286.95</v>
      </c>
      <c r="N149">
        <v>1009.681967</v>
      </c>
      <c r="O149">
        <f t="shared" si="48"/>
        <v>0.99647864783519269</v>
      </c>
      <c r="P149">
        <f t="shared" si="49"/>
        <v>23.630327705621291</v>
      </c>
      <c r="Q149">
        <f t="shared" si="50"/>
        <v>23630.32770562129</v>
      </c>
      <c r="R149">
        <f t="shared" si="44"/>
        <v>95</v>
      </c>
      <c r="S149">
        <f t="shared" si="45"/>
        <v>4020.2574074925319</v>
      </c>
      <c r="T149">
        <f t="shared" si="51"/>
        <v>4020.2574074925319</v>
      </c>
      <c r="U149">
        <f t="shared" si="46"/>
        <v>4.7199492980673184E-2</v>
      </c>
      <c r="V149">
        <f t="shared" si="52"/>
        <v>1997411.6977415066</v>
      </c>
      <c r="W149">
        <f t="shared" si="47"/>
        <v>1008.6929073594608</v>
      </c>
      <c r="X149">
        <f t="shared" si="53"/>
        <v>1198.4470186449039</v>
      </c>
      <c r="Y149" s="2">
        <f t="shared" si="54"/>
        <v>5218.7044261374358</v>
      </c>
    </row>
    <row r="150" spans="1:25" x14ac:dyDescent="0.2">
      <c r="A150" t="s">
        <v>48</v>
      </c>
      <c r="B150" s="1">
        <v>44199</v>
      </c>
      <c r="C150" t="s">
        <v>5</v>
      </c>
      <c r="D150">
        <v>10</v>
      </c>
      <c r="E150">
        <v>0.38665674100000003</v>
      </c>
      <c r="F150">
        <v>25</v>
      </c>
      <c r="G150" t="s">
        <v>2</v>
      </c>
      <c r="H150">
        <v>397</v>
      </c>
      <c r="I150">
        <v>505</v>
      </c>
      <c r="J150">
        <v>-10.59</v>
      </c>
      <c r="K150">
        <v>1.094022</v>
      </c>
      <c r="L150">
        <v>13.1</v>
      </c>
      <c r="M150">
        <v>286.25</v>
      </c>
      <c r="N150">
        <v>1009.681967</v>
      </c>
      <c r="O150">
        <f t="shared" si="48"/>
        <v>0.99647864783519269</v>
      </c>
      <c r="P150">
        <f t="shared" si="49"/>
        <v>23.572682717316937</v>
      </c>
      <c r="Q150">
        <f t="shared" si="50"/>
        <v>23572.682717316937</v>
      </c>
      <c r="R150">
        <f t="shared" si="44"/>
        <v>-108</v>
      </c>
      <c r="S150">
        <f t="shared" si="45"/>
        <v>-4581.574413703077</v>
      </c>
      <c r="T150">
        <f t="shared" si="51"/>
        <v>-4581.574413703077</v>
      </c>
      <c r="U150">
        <f t="shared" si="46"/>
        <v>4.829799514998416E-2</v>
      </c>
      <c r="V150">
        <f t="shared" si="52"/>
        <v>2048896.8408548399</v>
      </c>
      <c r="W150">
        <f t="shared" si="47"/>
        <v>1034.6929046316941</v>
      </c>
      <c r="X150">
        <f t="shared" si="53"/>
        <v>813.41204581937143</v>
      </c>
      <c r="Y150" s="2">
        <f t="shared" si="54"/>
        <v>-3768.1623678837054</v>
      </c>
    </row>
    <row r="151" spans="1:25" x14ac:dyDescent="0.2">
      <c r="A151" t="s">
        <v>48</v>
      </c>
      <c r="B151" s="1">
        <v>44199</v>
      </c>
      <c r="C151" t="s">
        <v>8</v>
      </c>
      <c r="D151">
        <v>250</v>
      </c>
      <c r="E151">
        <v>0.440425917</v>
      </c>
      <c r="F151">
        <v>26</v>
      </c>
      <c r="G151" t="s">
        <v>2</v>
      </c>
      <c r="H151">
        <v>1013</v>
      </c>
      <c r="I151">
        <v>505</v>
      </c>
      <c r="J151">
        <v>-17.899999999999999</v>
      </c>
      <c r="K151">
        <v>1.086025</v>
      </c>
      <c r="L151">
        <v>13.7</v>
      </c>
      <c r="M151">
        <v>286.85000000000002</v>
      </c>
      <c r="N151">
        <v>1009.681967</v>
      </c>
      <c r="O151">
        <f t="shared" si="48"/>
        <v>0.99647864783519269</v>
      </c>
      <c r="P151">
        <f t="shared" si="49"/>
        <v>23.622092707292101</v>
      </c>
      <c r="Q151">
        <f t="shared" si="50"/>
        <v>23622.0927072921</v>
      </c>
      <c r="R151">
        <f t="shared" si="44"/>
        <v>508</v>
      </c>
      <c r="S151">
        <f t="shared" si="45"/>
        <v>21505.29194406138</v>
      </c>
      <c r="T151">
        <f t="shared" si="51"/>
        <v>21505.291944061384</v>
      </c>
      <c r="U151">
        <f t="shared" si="46"/>
        <v>4.7355393133234808E-2</v>
      </c>
      <c r="V151">
        <f t="shared" si="52"/>
        <v>2004707.784362233</v>
      </c>
      <c r="W151">
        <f t="shared" si="47"/>
        <v>1012.3774311029276</v>
      </c>
      <c r="X151">
        <f t="shared" si="53"/>
        <v>2030.7689855589422</v>
      </c>
      <c r="Y151" s="2">
        <f t="shared" si="54"/>
        <v>23536.060929620322</v>
      </c>
    </row>
    <row r="152" spans="1:25" x14ac:dyDescent="0.2">
      <c r="A152" t="s">
        <v>48</v>
      </c>
      <c r="B152" s="1">
        <v>44199</v>
      </c>
      <c r="C152" t="s">
        <v>5</v>
      </c>
      <c r="D152">
        <v>5</v>
      </c>
      <c r="E152">
        <v>0.38715654300000002</v>
      </c>
      <c r="F152">
        <v>27</v>
      </c>
      <c r="G152" t="s">
        <v>2</v>
      </c>
      <c r="H152">
        <v>420</v>
      </c>
      <c r="I152">
        <v>505</v>
      </c>
      <c r="J152">
        <v>-9.9700000000000006</v>
      </c>
      <c r="K152">
        <v>1.094695</v>
      </c>
      <c r="L152">
        <v>11.8</v>
      </c>
      <c r="M152">
        <v>284.95</v>
      </c>
      <c r="N152">
        <v>1009.681967</v>
      </c>
      <c r="O152">
        <f t="shared" si="48"/>
        <v>0.99647864783519269</v>
      </c>
      <c r="P152">
        <f t="shared" si="49"/>
        <v>23.465627739037419</v>
      </c>
      <c r="Q152">
        <f t="shared" si="50"/>
        <v>23465.62773903742</v>
      </c>
      <c r="R152">
        <f t="shared" si="44"/>
        <v>-85</v>
      </c>
      <c r="S152">
        <f t="shared" si="45"/>
        <v>-3622.319459990154</v>
      </c>
      <c r="T152">
        <f t="shared" si="51"/>
        <v>-3622.319459990154</v>
      </c>
      <c r="U152">
        <f t="shared" si="46"/>
        <v>5.0407621748631552E-2</v>
      </c>
      <c r="V152">
        <f t="shared" si="52"/>
        <v>2148147.1669634236</v>
      </c>
      <c r="W152">
        <f t="shared" si="47"/>
        <v>1084.814319316529</v>
      </c>
      <c r="X152">
        <f t="shared" si="53"/>
        <v>902.22181012463795</v>
      </c>
      <c r="Y152" s="2">
        <f t="shared" si="54"/>
        <v>-2720.0976498655159</v>
      </c>
    </row>
    <row r="153" spans="1:25" x14ac:dyDescent="0.2">
      <c r="A153" t="s">
        <v>48</v>
      </c>
      <c r="B153" s="1">
        <v>44199</v>
      </c>
      <c r="C153" t="s">
        <v>8</v>
      </c>
      <c r="D153">
        <v>300</v>
      </c>
      <c r="E153">
        <v>0.442699395</v>
      </c>
      <c r="F153">
        <v>28</v>
      </c>
      <c r="G153" t="s">
        <v>2</v>
      </c>
      <c r="H153">
        <v>1042</v>
      </c>
      <c r="I153">
        <v>505</v>
      </c>
      <c r="J153">
        <v>-18.100000000000001</v>
      </c>
      <c r="K153">
        <v>1.0858049999999999</v>
      </c>
      <c r="L153">
        <v>14.1</v>
      </c>
      <c r="M153">
        <v>287.25</v>
      </c>
      <c r="N153">
        <v>1009.681967</v>
      </c>
      <c r="O153">
        <f t="shared" si="48"/>
        <v>0.99647864783519269</v>
      </c>
      <c r="P153">
        <f t="shared" si="49"/>
        <v>23.655032700608874</v>
      </c>
      <c r="Q153">
        <f t="shared" si="50"/>
        <v>23655.032700608874</v>
      </c>
      <c r="R153">
        <f t="shared" si="44"/>
        <v>537</v>
      </c>
      <c r="S153">
        <f t="shared" si="45"/>
        <v>22701.300260142008</v>
      </c>
      <c r="T153">
        <f t="shared" si="51"/>
        <v>22701.300260142008</v>
      </c>
      <c r="U153">
        <f t="shared" si="46"/>
        <v>4.67495643254889E-2</v>
      </c>
      <c r="V153">
        <f t="shared" si="52"/>
        <v>1976305.2081634018</v>
      </c>
      <c r="W153">
        <f t="shared" si="47"/>
        <v>998.03413012251792</v>
      </c>
      <c r="X153">
        <f t="shared" si="53"/>
        <v>2059.3100269062647</v>
      </c>
      <c r="Y153" s="2">
        <f t="shared" si="54"/>
        <v>24760.610287048272</v>
      </c>
    </row>
    <row r="154" spans="1:25" x14ac:dyDescent="0.2">
      <c r="A154" t="s">
        <v>48</v>
      </c>
      <c r="B154" s="1">
        <v>44199</v>
      </c>
      <c r="C154" t="s">
        <v>5</v>
      </c>
      <c r="D154">
        <v>0</v>
      </c>
      <c r="E154">
        <v>0.38191070599999999</v>
      </c>
      <c r="F154">
        <v>29</v>
      </c>
      <c r="G154" t="s">
        <v>2</v>
      </c>
      <c r="H154">
        <v>416</v>
      </c>
      <c r="I154">
        <v>505</v>
      </c>
      <c r="J154">
        <v>-10.7</v>
      </c>
      <c r="K154">
        <v>1.0939030000000001</v>
      </c>
      <c r="L154">
        <v>12.9</v>
      </c>
      <c r="M154">
        <v>286.05</v>
      </c>
      <c r="N154">
        <v>1009.681967</v>
      </c>
      <c r="O154">
        <f t="shared" si="48"/>
        <v>0.99647864783519269</v>
      </c>
      <c r="P154">
        <f t="shared" si="49"/>
        <v>23.55621272065855</v>
      </c>
      <c r="Q154">
        <f t="shared" si="50"/>
        <v>23556.21272065855</v>
      </c>
      <c r="R154">
        <f t="shared" si="44"/>
        <v>-89</v>
      </c>
      <c r="S154">
        <f t="shared" si="45"/>
        <v>-3778.1964807079507</v>
      </c>
      <c r="T154">
        <f t="shared" si="51"/>
        <v>-3778.1964807079512</v>
      </c>
      <c r="U154">
        <f t="shared" si="46"/>
        <v>4.8615170250634401E-2</v>
      </c>
      <c r="V154">
        <f t="shared" si="52"/>
        <v>2063793.9904490423</v>
      </c>
      <c r="W154">
        <f t="shared" si="47"/>
        <v>1042.2159651767663</v>
      </c>
      <c r="X154">
        <f t="shared" si="53"/>
        <v>858.53830002680161</v>
      </c>
      <c r="Y154" s="2">
        <f t="shared" si="54"/>
        <v>-2919.6581806811491</v>
      </c>
    </row>
    <row r="155" spans="1:25" x14ac:dyDescent="0.2">
      <c r="A155" t="s">
        <v>48</v>
      </c>
      <c r="B155" s="1">
        <v>44199</v>
      </c>
      <c r="C155" t="s">
        <v>8</v>
      </c>
      <c r="D155">
        <v>400</v>
      </c>
      <c r="E155">
        <v>0.46168116399999998</v>
      </c>
      <c r="F155">
        <v>30</v>
      </c>
      <c r="G155" t="s">
        <v>2</v>
      </c>
      <c r="H155">
        <v>1967</v>
      </c>
      <c r="I155">
        <v>505</v>
      </c>
      <c r="J155">
        <v>-19.579999999999998</v>
      </c>
      <c r="K155">
        <v>1.0841879999999999</v>
      </c>
      <c r="L155">
        <v>15.3</v>
      </c>
      <c r="M155">
        <v>288.45</v>
      </c>
      <c r="N155">
        <v>1009.681967</v>
      </c>
      <c r="O155">
        <f t="shared" si="48"/>
        <v>0.99647864783519269</v>
      </c>
      <c r="P155">
        <f t="shared" si="49"/>
        <v>23.753852680559199</v>
      </c>
      <c r="Q155">
        <f t="shared" si="50"/>
        <v>23753.852680559197</v>
      </c>
      <c r="R155">
        <f t="shared" si="44"/>
        <v>1462</v>
      </c>
      <c r="S155">
        <f t="shared" si="45"/>
        <v>61547.910549960623</v>
      </c>
      <c r="T155">
        <f t="shared" si="51"/>
        <v>61547.910549960623</v>
      </c>
      <c r="U155">
        <f t="shared" si="46"/>
        <v>4.4996825340496094E-2</v>
      </c>
      <c r="V155">
        <f t="shared" si="52"/>
        <v>1894295.8830978491</v>
      </c>
      <c r="W155">
        <f t="shared" si="47"/>
        <v>956.61942096441373</v>
      </c>
      <c r="X155">
        <f t="shared" si="53"/>
        <v>3726.0800020534693</v>
      </c>
      <c r="Y155" s="2">
        <f t="shared" si="54"/>
        <v>65273.990552014089</v>
      </c>
    </row>
    <row r="156" spans="1:25" x14ac:dyDescent="0.2">
      <c r="A156" t="s">
        <v>48</v>
      </c>
      <c r="B156" s="1">
        <v>44199</v>
      </c>
      <c r="C156" t="s">
        <v>7</v>
      </c>
      <c r="D156" t="s">
        <v>7</v>
      </c>
      <c r="E156">
        <v>0</v>
      </c>
      <c r="F156" t="s">
        <v>9</v>
      </c>
      <c r="G156" t="s">
        <v>2</v>
      </c>
      <c r="H156">
        <v>505</v>
      </c>
      <c r="J156">
        <v>-11.35</v>
      </c>
      <c r="K156">
        <v>1.0931839999999999</v>
      </c>
      <c r="L156">
        <v>0</v>
      </c>
      <c r="M156">
        <v>0</v>
      </c>
      <c r="U156" t="e">
        <f t="shared" si="46"/>
        <v>#DIV/0!</v>
      </c>
    </row>
    <row r="157" spans="1:25" x14ac:dyDescent="0.2">
      <c r="A157" t="s">
        <v>45</v>
      </c>
      <c r="B157" s="1">
        <v>44504</v>
      </c>
      <c r="C157" t="s">
        <v>5</v>
      </c>
      <c r="D157">
        <v>400</v>
      </c>
      <c r="E157">
        <v>0.46244175999999998</v>
      </c>
      <c r="F157">
        <v>1</v>
      </c>
      <c r="G157" t="s">
        <v>2</v>
      </c>
      <c r="H157">
        <v>688</v>
      </c>
      <c r="I157">
        <v>531</v>
      </c>
      <c r="J157">
        <v>-13.46</v>
      </c>
      <c r="K157">
        <v>1.090875</v>
      </c>
      <c r="L157">
        <v>22.4</v>
      </c>
      <c r="M157">
        <v>295.55</v>
      </c>
      <c r="N157">
        <v>1005.857025</v>
      </c>
      <c r="O157">
        <f t="shared" ref="O157:O188" si="55">N157/1013.249977</f>
        <v>0.99270372349586555</v>
      </c>
      <c r="P157">
        <f t="shared" ref="P157:P188" si="56">(1*0.08206*M157)/O157</f>
        <v>24.431088980498831</v>
      </c>
      <c r="Q157">
        <f t="shared" ref="Q157:Q188" si="57">P157*1000</f>
        <v>24431.088980498833</v>
      </c>
      <c r="R157">
        <f t="shared" ref="R157:R186" si="58">H157-I157</f>
        <v>157</v>
      </c>
      <c r="S157">
        <f t="shared" ref="S157:S186" si="59">((R157/1000000)*(1/P157))/0.000000001</f>
        <v>6426.2383115758421</v>
      </c>
      <c r="T157">
        <f t="shared" ref="T157:T188" si="60">R157*0.025/0.025/P157*1000</f>
        <v>6426.238311575843</v>
      </c>
      <c r="U157">
        <f t="shared" si="46"/>
        <v>3.6417356691001067E-2</v>
      </c>
      <c r="V157">
        <f t="shared" ref="V157:V188" si="61">U157/Q157*1000000000*1000</f>
        <v>1490615.3679874775</v>
      </c>
      <c r="W157">
        <f t="shared" ref="W157:W186" si="62">I157*V157/1000000</f>
        <v>791.51676040135055</v>
      </c>
      <c r="X157">
        <f t="shared" ref="X157:X188" si="63">V157*H157/1000000</f>
        <v>1025.5433731753844</v>
      </c>
      <c r="Y157" s="2">
        <f t="shared" ref="Y157:Y188" si="64">X157+S157</f>
        <v>7451.7816847512267</v>
      </c>
    </row>
    <row r="158" spans="1:25" x14ac:dyDescent="0.2">
      <c r="A158" t="s">
        <v>45</v>
      </c>
      <c r="B158" s="1">
        <v>44504</v>
      </c>
      <c r="C158" t="s">
        <v>8</v>
      </c>
      <c r="D158">
        <v>0</v>
      </c>
      <c r="E158">
        <v>0.46244175999999998</v>
      </c>
      <c r="F158">
        <v>2</v>
      </c>
      <c r="G158" t="s">
        <v>2</v>
      </c>
      <c r="H158">
        <v>721</v>
      </c>
      <c r="I158">
        <v>531</v>
      </c>
      <c r="J158">
        <v>-13.93</v>
      </c>
      <c r="K158">
        <v>1.090363</v>
      </c>
      <c r="L158">
        <v>21.5</v>
      </c>
      <c r="M158">
        <v>294.64999999999998</v>
      </c>
      <c r="N158">
        <v>1005.857025</v>
      </c>
      <c r="O158">
        <f t="shared" si="55"/>
        <v>0.99270372349586555</v>
      </c>
      <c r="P158">
        <f t="shared" si="56"/>
        <v>24.35669216073077</v>
      </c>
      <c r="Q158">
        <f t="shared" si="57"/>
        <v>24356.69216073077</v>
      </c>
      <c r="R158">
        <f t="shared" si="58"/>
        <v>190</v>
      </c>
      <c r="S158">
        <f t="shared" si="59"/>
        <v>7800.7308523744741</v>
      </c>
      <c r="T158">
        <f t="shared" si="60"/>
        <v>7800.7308523744741</v>
      </c>
      <c r="U158">
        <f t="shared" ref="U158:U186" si="65">EXP(-58.0931+90.5069*(100/M158)+22.294*LN(M158/100)+E158*(0.027766+(-0.025888)*(M158/100)+(0.0050578)*(M158/100)^2))</f>
        <v>3.7359010346547317E-2</v>
      </c>
      <c r="V158">
        <f t="shared" si="61"/>
        <v>1533829.3927604675</v>
      </c>
      <c r="W158">
        <f t="shared" si="62"/>
        <v>814.4634075558082</v>
      </c>
      <c r="X158">
        <f t="shared" si="63"/>
        <v>1105.8909921802972</v>
      </c>
      <c r="Y158" s="2">
        <f t="shared" si="64"/>
        <v>8906.6218445547711</v>
      </c>
    </row>
    <row r="159" spans="1:25" x14ac:dyDescent="0.2">
      <c r="A159" t="s">
        <v>45</v>
      </c>
      <c r="B159" s="1">
        <v>44504</v>
      </c>
      <c r="C159" t="s">
        <v>5</v>
      </c>
      <c r="D159">
        <v>300</v>
      </c>
      <c r="E159">
        <v>0.46244175999999998</v>
      </c>
      <c r="F159">
        <v>3</v>
      </c>
      <c r="G159" t="s">
        <v>2</v>
      </c>
      <c r="H159">
        <v>711</v>
      </c>
      <c r="I159">
        <v>531</v>
      </c>
      <c r="J159">
        <v>-13.86</v>
      </c>
      <c r="K159">
        <v>1.0904430000000001</v>
      </c>
      <c r="L159">
        <v>21.2</v>
      </c>
      <c r="M159">
        <v>294.35000000000002</v>
      </c>
      <c r="N159">
        <v>1005.857025</v>
      </c>
      <c r="O159">
        <f t="shared" si="55"/>
        <v>0.99270372349586555</v>
      </c>
      <c r="P159">
        <f t="shared" si="56"/>
        <v>24.331893220808091</v>
      </c>
      <c r="Q159">
        <f t="shared" si="57"/>
        <v>24331.893220808091</v>
      </c>
      <c r="R159">
        <f t="shared" si="58"/>
        <v>180</v>
      </c>
      <c r="S159">
        <f t="shared" si="59"/>
        <v>7397.6980897675494</v>
      </c>
      <c r="T159">
        <f t="shared" si="60"/>
        <v>7397.6980897675494</v>
      </c>
      <c r="U159">
        <f t="shared" si="65"/>
        <v>3.7681328350128988E-2</v>
      </c>
      <c r="V159">
        <f t="shared" si="61"/>
        <v>1548639.3930869612</v>
      </c>
      <c r="W159">
        <f t="shared" si="62"/>
        <v>822.32751772917641</v>
      </c>
      <c r="X159">
        <f t="shared" si="63"/>
        <v>1101.0826084848295</v>
      </c>
      <c r="Y159" s="2">
        <f t="shared" si="64"/>
        <v>8498.7806982523798</v>
      </c>
    </row>
    <row r="160" spans="1:25" x14ac:dyDescent="0.2">
      <c r="A160" t="s">
        <v>45</v>
      </c>
      <c r="B160" s="1">
        <v>44504</v>
      </c>
      <c r="C160" t="s">
        <v>8</v>
      </c>
      <c r="D160">
        <v>5</v>
      </c>
      <c r="E160">
        <v>0.46244175999999998</v>
      </c>
      <c r="F160">
        <v>4</v>
      </c>
      <c r="G160" t="s">
        <v>2</v>
      </c>
      <c r="H160">
        <v>772</v>
      </c>
      <c r="I160">
        <v>531</v>
      </c>
      <c r="J160">
        <v>-17.13</v>
      </c>
      <c r="K160">
        <v>1.0868660000000001</v>
      </c>
      <c r="L160">
        <v>21.3</v>
      </c>
      <c r="M160">
        <v>294.45</v>
      </c>
      <c r="N160">
        <v>1005.857025</v>
      </c>
      <c r="O160">
        <f t="shared" si="55"/>
        <v>0.99270372349586555</v>
      </c>
      <c r="P160">
        <f t="shared" si="56"/>
        <v>24.340159534115649</v>
      </c>
      <c r="Q160">
        <f t="shared" si="57"/>
        <v>24340.15953411565</v>
      </c>
      <c r="R160">
        <f t="shared" si="58"/>
        <v>241</v>
      </c>
      <c r="S160">
        <f t="shared" si="59"/>
        <v>9901.3319802694641</v>
      </c>
      <c r="T160">
        <f t="shared" si="60"/>
        <v>9901.3319802694641</v>
      </c>
      <c r="U160">
        <f t="shared" si="65"/>
        <v>3.7573411307049956E-2</v>
      </c>
      <c r="V160">
        <f t="shared" si="61"/>
        <v>1543679.7468145725</v>
      </c>
      <c r="W160">
        <f t="shared" si="62"/>
        <v>819.69394555853796</v>
      </c>
      <c r="X160">
        <f t="shared" si="63"/>
        <v>1191.7207645408498</v>
      </c>
      <c r="Y160" s="2">
        <f t="shared" si="64"/>
        <v>11093.052744810313</v>
      </c>
    </row>
    <row r="161" spans="1:25" x14ac:dyDescent="0.2">
      <c r="A161" t="s">
        <v>45</v>
      </c>
      <c r="B161" s="1">
        <v>44504</v>
      </c>
      <c r="C161" t="s">
        <v>5</v>
      </c>
      <c r="D161">
        <v>250</v>
      </c>
      <c r="E161">
        <v>0.46244175999999998</v>
      </c>
      <c r="F161">
        <v>5</v>
      </c>
      <c r="G161" t="s">
        <v>2</v>
      </c>
      <c r="H161">
        <v>799</v>
      </c>
      <c r="I161">
        <v>531</v>
      </c>
      <c r="J161">
        <v>-14.25</v>
      </c>
      <c r="K161">
        <v>1.0900209999999999</v>
      </c>
      <c r="L161">
        <v>20.9</v>
      </c>
      <c r="M161">
        <v>294.05</v>
      </c>
      <c r="N161">
        <v>1005.857025</v>
      </c>
      <c r="O161">
        <f t="shared" si="55"/>
        <v>0.99270372349586555</v>
      </c>
      <c r="P161">
        <f t="shared" si="56"/>
        <v>24.307094280885401</v>
      </c>
      <c r="Q161">
        <f t="shared" si="57"/>
        <v>24307.094280885402</v>
      </c>
      <c r="R161">
        <f t="shared" si="58"/>
        <v>268</v>
      </c>
      <c r="S161">
        <f t="shared" si="59"/>
        <v>11025.587711269531</v>
      </c>
      <c r="T161">
        <f t="shared" si="60"/>
        <v>11025.587711269533</v>
      </c>
      <c r="U161">
        <f t="shared" si="65"/>
        <v>3.8007976492240511E-2</v>
      </c>
      <c r="V161">
        <f t="shared" si="61"/>
        <v>1563657.7557577172</v>
      </c>
      <c r="W161">
        <f t="shared" si="62"/>
        <v>830.30226830734773</v>
      </c>
      <c r="X161">
        <f t="shared" si="63"/>
        <v>1249.362546850416</v>
      </c>
      <c r="Y161" s="2">
        <f t="shared" si="64"/>
        <v>12274.950258119947</v>
      </c>
    </row>
    <row r="162" spans="1:25" x14ac:dyDescent="0.2">
      <c r="A162" t="s">
        <v>45</v>
      </c>
      <c r="B162" s="1">
        <v>44504</v>
      </c>
      <c r="C162" t="s">
        <v>8</v>
      </c>
      <c r="D162">
        <v>10</v>
      </c>
      <c r="E162">
        <v>0.46244175999999998</v>
      </c>
      <c r="F162">
        <v>6</v>
      </c>
      <c r="G162" t="s">
        <v>2</v>
      </c>
      <c r="H162">
        <v>758</v>
      </c>
      <c r="I162">
        <v>531</v>
      </c>
      <c r="J162">
        <v>-18.010000000000002</v>
      </c>
      <c r="K162">
        <v>1.0858989999999999</v>
      </c>
      <c r="L162">
        <v>21</v>
      </c>
      <c r="M162">
        <v>294.14999999999998</v>
      </c>
      <c r="N162">
        <v>1005.857025</v>
      </c>
      <c r="O162">
        <f t="shared" si="55"/>
        <v>0.99270372349586555</v>
      </c>
      <c r="P162">
        <f t="shared" si="56"/>
        <v>24.315360594192963</v>
      </c>
      <c r="Q162">
        <f t="shared" si="57"/>
        <v>24315.360594192964</v>
      </c>
      <c r="R162">
        <f t="shared" si="58"/>
        <v>227</v>
      </c>
      <c r="S162">
        <f t="shared" si="59"/>
        <v>9335.662496990175</v>
      </c>
      <c r="T162">
        <f t="shared" si="60"/>
        <v>9335.6624969901768</v>
      </c>
      <c r="U162">
        <f t="shared" si="65"/>
        <v>3.7898608359244801E-2</v>
      </c>
      <c r="V162">
        <f t="shared" si="61"/>
        <v>1558628.2676102205</v>
      </c>
      <c r="W162">
        <f t="shared" si="62"/>
        <v>827.63161010102704</v>
      </c>
      <c r="X162">
        <f t="shared" si="63"/>
        <v>1181.4402268485471</v>
      </c>
      <c r="Y162" s="2">
        <f t="shared" si="64"/>
        <v>10517.102723838721</v>
      </c>
    </row>
    <row r="163" spans="1:25" x14ac:dyDescent="0.2">
      <c r="A163" t="s">
        <v>45</v>
      </c>
      <c r="B163" s="1">
        <v>44504</v>
      </c>
      <c r="C163" t="s">
        <v>5</v>
      </c>
      <c r="D163">
        <v>225</v>
      </c>
      <c r="E163">
        <v>0.46244175999999998</v>
      </c>
      <c r="F163">
        <v>7</v>
      </c>
      <c r="G163" t="s">
        <v>2</v>
      </c>
      <c r="H163">
        <v>721</v>
      </c>
      <c r="I163">
        <v>531</v>
      </c>
      <c r="J163">
        <v>-13.44</v>
      </c>
      <c r="K163">
        <v>1.0908979999999999</v>
      </c>
      <c r="L163">
        <v>21.7</v>
      </c>
      <c r="M163">
        <v>294.85000000000002</v>
      </c>
      <c r="N163">
        <v>1005.857025</v>
      </c>
      <c r="O163">
        <f t="shared" si="55"/>
        <v>0.99270372349586555</v>
      </c>
      <c r="P163">
        <f t="shared" si="56"/>
        <v>24.373224787345901</v>
      </c>
      <c r="Q163">
        <f t="shared" si="57"/>
        <v>24373.224787345902</v>
      </c>
      <c r="R163">
        <f t="shared" si="58"/>
        <v>190</v>
      </c>
      <c r="S163">
        <f t="shared" si="59"/>
        <v>7795.4395307856112</v>
      </c>
      <c r="T163">
        <f t="shared" si="60"/>
        <v>7795.439530785613</v>
      </c>
      <c r="U163">
        <f t="shared" si="65"/>
        <v>3.7146503341909512E-2</v>
      </c>
      <c r="V163">
        <f t="shared" si="61"/>
        <v>1524070.1083262172</v>
      </c>
      <c r="W163">
        <f t="shared" si="62"/>
        <v>809.28122752122124</v>
      </c>
      <c r="X163">
        <f t="shared" si="63"/>
        <v>1098.8545481032027</v>
      </c>
      <c r="Y163" s="2">
        <f t="shared" si="64"/>
        <v>8894.2940788888136</v>
      </c>
    </row>
    <row r="164" spans="1:25" x14ac:dyDescent="0.2">
      <c r="A164" t="s">
        <v>45</v>
      </c>
      <c r="B164" s="1">
        <v>44504</v>
      </c>
      <c r="C164" t="s">
        <v>8</v>
      </c>
      <c r="D164">
        <v>25</v>
      </c>
      <c r="E164">
        <v>0.46244175999999998</v>
      </c>
      <c r="F164">
        <v>8</v>
      </c>
      <c r="G164" t="s">
        <v>2</v>
      </c>
      <c r="H164">
        <v>835</v>
      </c>
      <c r="I164">
        <v>531</v>
      </c>
      <c r="J164">
        <v>-18.45</v>
      </c>
      <c r="K164">
        <v>1.0854200000000001</v>
      </c>
      <c r="L164">
        <v>21.7</v>
      </c>
      <c r="M164">
        <v>294.85000000000002</v>
      </c>
      <c r="N164">
        <v>1005.857025</v>
      </c>
      <c r="O164">
        <f t="shared" si="55"/>
        <v>0.99270372349586555</v>
      </c>
      <c r="P164">
        <f t="shared" si="56"/>
        <v>24.373224787345901</v>
      </c>
      <c r="Q164">
        <f t="shared" si="57"/>
        <v>24373.224787345902</v>
      </c>
      <c r="R164">
        <f t="shared" si="58"/>
        <v>304</v>
      </c>
      <c r="S164">
        <f t="shared" si="59"/>
        <v>12472.70324925698</v>
      </c>
      <c r="T164">
        <f t="shared" si="60"/>
        <v>12472.70324925698</v>
      </c>
      <c r="U164">
        <f t="shared" si="65"/>
        <v>3.7146503341909512E-2</v>
      </c>
      <c r="V164">
        <f t="shared" si="61"/>
        <v>1524070.1083262172</v>
      </c>
      <c r="W164">
        <f t="shared" si="62"/>
        <v>809.28122752122124</v>
      </c>
      <c r="X164">
        <f t="shared" si="63"/>
        <v>1272.5985404523915</v>
      </c>
      <c r="Y164" s="2">
        <f t="shared" si="64"/>
        <v>13745.30178970937</v>
      </c>
    </row>
    <row r="165" spans="1:25" x14ac:dyDescent="0.2">
      <c r="A165" t="s">
        <v>45</v>
      </c>
      <c r="B165" s="1">
        <v>44504</v>
      </c>
      <c r="C165" t="s">
        <v>5</v>
      </c>
      <c r="D165">
        <v>200</v>
      </c>
      <c r="E165">
        <v>0.46244175999999998</v>
      </c>
      <c r="F165">
        <v>9</v>
      </c>
      <c r="G165" t="s">
        <v>2</v>
      </c>
      <c r="H165">
        <v>638</v>
      </c>
      <c r="I165">
        <v>531</v>
      </c>
      <c r="J165">
        <v>-13.51</v>
      </c>
      <c r="K165">
        <v>1.0908230000000001</v>
      </c>
      <c r="L165">
        <v>21.6</v>
      </c>
      <c r="M165">
        <v>294.75</v>
      </c>
      <c r="N165">
        <v>1005.857025</v>
      </c>
      <c r="O165">
        <f t="shared" si="55"/>
        <v>0.99270372349586555</v>
      </c>
      <c r="P165">
        <f t="shared" si="56"/>
        <v>24.364958474038335</v>
      </c>
      <c r="Q165">
        <f t="shared" si="57"/>
        <v>24364.958474038336</v>
      </c>
      <c r="R165">
        <f t="shared" si="58"/>
        <v>107</v>
      </c>
      <c r="S165">
        <f t="shared" si="59"/>
        <v>4391.5527339811397</v>
      </c>
      <c r="T165">
        <f t="shared" si="60"/>
        <v>4391.5527339811397</v>
      </c>
      <c r="U165">
        <f t="shared" si="65"/>
        <v>3.7252521357770386E-2</v>
      </c>
      <c r="V165">
        <f t="shared" si="61"/>
        <v>1528938.4300598816</v>
      </c>
      <c r="W165">
        <f t="shared" si="62"/>
        <v>811.86630636179723</v>
      </c>
      <c r="X165">
        <f t="shared" si="63"/>
        <v>975.4627183782045</v>
      </c>
      <c r="Y165" s="2">
        <f t="shared" si="64"/>
        <v>5367.0154523593446</v>
      </c>
    </row>
    <row r="166" spans="1:25" x14ac:dyDescent="0.2">
      <c r="A166" t="s">
        <v>45</v>
      </c>
      <c r="B166" s="1">
        <v>44504</v>
      </c>
      <c r="C166" t="s">
        <v>8</v>
      </c>
      <c r="D166">
        <v>50</v>
      </c>
      <c r="E166">
        <v>0.46244175999999998</v>
      </c>
      <c r="F166">
        <v>10</v>
      </c>
      <c r="G166" t="s">
        <v>2</v>
      </c>
      <c r="H166">
        <v>716</v>
      </c>
      <c r="I166">
        <v>531</v>
      </c>
      <c r="J166">
        <v>-13.94</v>
      </c>
      <c r="K166">
        <v>1.0903590000000001</v>
      </c>
      <c r="L166">
        <v>21.6</v>
      </c>
      <c r="M166">
        <v>294.75</v>
      </c>
      <c r="N166">
        <v>1005.857025</v>
      </c>
      <c r="O166">
        <f t="shared" si="55"/>
        <v>0.99270372349586555</v>
      </c>
      <c r="P166">
        <f t="shared" si="56"/>
        <v>24.364958474038335</v>
      </c>
      <c r="Q166">
        <f t="shared" si="57"/>
        <v>24364.958474038336</v>
      </c>
      <c r="R166">
        <f t="shared" si="58"/>
        <v>185</v>
      </c>
      <c r="S166">
        <f t="shared" si="59"/>
        <v>7592.8715494066428</v>
      </c>
      <c r="T166">
        <f t="shared" si="60"/>
        <v>7592.8715494066446</v>
      </c>
      <c r="U166">
        <f t="shared" si="65"/>
        <v>3.7252521357770386E-2</v>
      </c>
      <c r="V166">
        <f t="shared" si="61"/>
        <v>1528938.4300598816</v>
      </c>
      <c r="W166">
        <f t="shared" si="62"/>
        <v>811.86630636179723</v>
      </c>
      <c r="X166">
        <f t="shared" si="63"/>
        <v>1094.7199159228751</v>
      </c>
      <c r="Y166" s="2">
        <f t="shared" si="64"/>
        <v>8687.5914653295185</v>
      </c>
    </row>
    <row r="167" spans="1:25" x14ac:dyDescent="0.2">
      <c r="A167" t="s">
        <v>45</v>
      </c>
      <c r="B167" s="1">
        <v>44504</v>
      </c>
      <c r="C167" t="s">
        <v>5</v>
      </c>
      <c r="D167">
        <v>175</v>
      </c>
      <c r="E167">
        <v>0.46244175999999998</v>
      </c>
      <c r="F167">
        <v>11</v>
      </c>
      <c r="G167" t="s">
        <v>2</v>
      </c>
      <c r="H167">
        <v>688</v>
      </c>
      <c r="I167">
        <v>531</v>
      </c>
      <c r="J167">
        <v>-13.93</v>
      </c>
      <c r="K167">
        <v>1.0903670000000001</v>
      </c>
      <c r="L167">
        <v>21.2</v>
      </c>
      <c r="M167">
        <v>294.35000000000002</v>
      </c>
      <c r="N167">
        <v>1005.857025</v>
      </c>
      <c r="O167">
        <f t="shared" si="55"/>
        <v>0.99270372349586555</v>
      </c>
      <c r="P167">
        <f t="shared" si="56"/>
        <v>24.331893220808091</v>
      </c>
      <c r="Q167">
        <f t="shared" si="57"/>
        <v>24331.893220808091</v>
      </c>
      <c r="R167">
        <f t="shared" si="58"/>
        <v>157</v>
      </c>
      <c r="S167">
        <f t="shared" si="59"/>
        <v>6452.4366671861399</v>
      </c>
      <c r="T167">
        <f t="shared" si="60"/>
        <v>6452.4366671861408</v>
      </c>
      <c r="U167">
        <f t="shared" si="65"/>
        <v>3.7681328350128988E-2</v>
      </c>
      <c r="V167">
        <f t="shared" si="61"/>
        <v>1548639.3930869612</v>
      </c>
      <c r="W167">
        <f t="shared" si="62"/>
        <v>822.32751772917641</v>
      </c>
      <c r="X167">
        <f t="shared" si="63"/>
        <v>1065.4639024438293</v>
      </c>
      <c r="Y167" s="2">
        <f t="shared" si="64"/>
        <v>7517.9005696299691</v>
      </c>
    </row>
    <row r="168" spans="1:25" x14ac:dyDescent="0.2">
      <c r="A168" t="s">
        <v>45</v>
      </c>
      <c r="B168" s="1">
        <v>44504</v>
      </c>
      <c r="C168" t="s">
        <v>8</v>
      </c>
      <c r="D168">
        <v>75</v>
      </c>
      <c r="E168">
        <v>0.46244175999999998</v>
      </c>
      <c r="F168">
        <v>12</v>
      </c>
      <c r="G168" t="s">
        <v>2</v>
      </c>
      <c r="H168">
        <v>745</v>
      </c>
      <c r="I168">
        <v>531</v>
      </c>
      <c r="J168">
        <v>-14.12</v>
      </c>
      <c r="K168">
        <v>1.090155</v>
      </c>
      <c r="L168">
        <v>21.4</v>
      </c>
      <c r="M168">
        <v>294.55</v>
      </c>
      <c r="N168">
        <v>1005.857025</v>
      </c>
      <c r="O168">
        <f t="shared" si="55"/>
        <v>0.99270372349586555</v>
      </c>
      <c r="P168">
        <f t="shared" si="56"/>
        <v>24.348425847423215</v>
      </c>
      <c r="Q168">
        <f t="shared" si="57"/>
        <v>24348.425847423216</v>
      </c>
      <c r="R168">
        <f t="shared" si="58"/>
        <v>214</v>
      </c>
      <c r="S168">
        <f t="shared" si="59"/>
        <v>8789.0692129753224</v>
      </c>
      <c r="T168">
        <f t="shared" si="60"/>
        <v>8789.0692129753243</v>
      </c>
      <c r="U168">
        <f t="shared" si="65"/>
        <v>3.7465972820376156E-2</v>
      </c>
      <c r="V168">
        <f t="shared" si="61"/>
        <v>1538743.1226623286</v>
      </c>
      <c r="W168">
        <f t="shared" si="62"/>
        <v>817.0725981336966</v>
      </c>
      <c r="X168">
        <f t="shared" si="63"/>
        <v>1146.3636263834348</v>
      </c>
      <c r="Y168" s="2">
        <f t="shared" si="64"/>
        <v>9935.4328393587566</v>
      </c>
    </row>
    <row r="169" spans="1:25" x14ac:dyDescent="0.2">
      <c r="A169" t="s">
        <v>45</v>
      </c>
      <c r="B169" s="1">
        <v>44504</v>
      </c>
      <c r="C169" t="s">
        <v>5</v>
      </c>
      <c r="D169">
        <v>150</v>
      </c>
      <c r="E169">
        <v>0.46244175999999998</v>
      </c>
      <c r="F169">
        <v>13</v>
      </c>
      <c r="G169" t="s">
        <v>2</v>
      </c>
      <c r="H169">
        <v>534</v>
      </c>
      <c r="I169">
        <v>531</v>
      </c>
      <c r="J169">
        <v>-11.1</v>
      </c>
      <c r="K169">
        <v>1.0934630000000001</v>
      </c>
      <c r="L169">
        <v>21.6</v>
      </c>
      <c r="M169">
        <v>294.75</v>
      </c>
      <c r="N169">
        <v>1005.857025</v>
      </c>
      <c r="O169">
        <f t="shared" si="55"/>
        <v>0.99270372349586555</v>
      </c>
      <c r="P169">
        <f t="shared" si="56"/>
        <v>24.364958474038335</v>
      </c>
      <c r="Q169">
        <f t="shared" si="57"/>
        <v>24364.958474038336</v>
      </c>
      <c r="R169">
        <f t="shared" si="58"/>
        <v>3</v>
      </c>
      <c r="S169">
        <f t="shared" si="59"/>
        <v>123.12764674713475</v>
      </c>
      <c r="T169">
        <f t="shared" si="60"/>
        <v>123.12764674713479</v>
      </c>
      <c r="U169">
        <f t="shared" si="65"/>
        <v>3.7252521357770386E-2</v>
      </c>
      <c r="V169">
        <f t="shared" si="61"/>
        <v>1528938.4300598816</v>
      </c>
      <c r="W169">
        <f t="shared" si="62"/>
        <v>811.86630636179723</v>
      </c>
      <c r="X169">
        <f t="shared" si="63"/>
        <v>816.45312165197686</v>
      </c>
      <c r="Y169" s="2">
        <f t="shared" si="64"/>
        <v>939.58076839911155</v>
      </c>
    </row>
    <row r="170" spans="1:25" x14ac:dyDescent="0.2">
      <c r="A170" t="s">
        <v>45</v>
      </c>
      <c r="B170" s="1">
        <v>44504</v>
      </c>
      <c r="C170" t="s">
        <v>8</v>
      </c>
      <c r="D170">
        <v>100</v>
      </c>
      <c r="E170">
        <v>0.46244175999999998</v>
      </c>
      <c r="F170">
        <v>14</v>
      </c>
      <c r="G170" t="s">
        <v>2</v>
      </c>
      <c r="H170">
        <v>692</v>
      </c>
      <c r="I170">
        <v>531</v>
      </c>
      <c r="J170">
        <v>-13.99</v>
      </c>
      <c r="K170">
        <v>1.090298</v>
      </c>
      <c r="L170">
        <v>21.7</v>
      </c>
      <c r="M170">
        <v>294.85000000000002</v>
      </c>
      <c r="N170">
        <v>1005.857025</v>
      </c>
      <c r="O170">
        <f t="shared" si="55"/>
        <v>0.99270372349586555</v>
      </c>
      <c r="P170">
        <f t="shared" si="56"/>
        <v>24.373224787345901</v>
      </c>
      <c r="Q170">
        <f t="shared" si="57"/>
        <v>24373.224787345902</v>
      </c>
      <c r="R170">
        <f t="shared" si="58"/>
        <v>161</v>
      </c>
      <c r="S170">
        <f t="shared" si="59"/>
        <v>6605.6092866130721</v>
      </c>
      <c r="T170">
        <f t="shared" si="60"/>
        <v>6605.6092866130721</v>
      </c>
      <c r="U170">
        <f t="shared" si="65"/>
        <v>3.7146503341909512E-2</v>
      </c>
      <c r="V170">
        <f t="shared" si="61"/>
        <v>1524070.1083262172</v>
      </c>
      <c r="W170">
        <f t="shared" si="62"/>
        <v>809.28122752122124</v>
      </c>
      <c r="X170">
        <f t="shared" si="63"/>
        <v>1054.6565149617422</v>
      </c>
      <c r="Y170" s="2">
        <f t="shared" si="64"/>
        <v>7660.2658015748148</v>
      </c>
    </row>
    <row r="171" spans="1:25" x14ac:dyDescent="0.2">
      <c r="A171" t="s">
        <v>45</v>
      </c>
      <c r="B171" s="1">
        <v>44504</v>
      </c>
      <c r="C171" t="s">
        <v>5</v>
      </c>
      <c r="D171">
        <v>125</v>
      </c>
      <c r="E171">
        <v>0.46244175999999998</v>
      </c>
      <c r="F171">
        <v>15</v>
      </c>
      <c r="G171" t="s">
        <v>2</v>
      </c>
      <c r="H171">
        <v>644</v>
      </c>
      <c r="I171">
        <v>531</v>
      </c>
      <c r="J171">
        <v>-15.75</v>
      </c>
      <c r="K171">
        <v>1.0883780000000001</v>
      </c>
      <c r="L171">
        <v>22</v>
      </c>
      <c r="M171">
        <v>295.14999999999998</v>
      </c>
      <c r="N171">
        <v>1005.857025</v>
      </c>
      <c r="O171">
        <f t="shared" si="55"/>
        <v>0.99270372349586555</v>
      </c>
      <c r="P171">
        <f t="shared" si="56"/>
        <v>24.398023727268583</v>
      </c>
      <c r="Q171">
        <f t="shared" si="57"/>
        <v>24398.023727268584</v>
      </c>
      <c r="R171">
        <f t="shared" si="58"/>
        <v>113</v>
      </c>
      <c r="S171">
        <f t="shared" si="59"/>
        <v>4631.5226701622114</v>
      </c>
      <c r="T171">
        <f t="shared" si="60"/>
        <v>4631.5226701622123</v>
      </c>
      <c r="U171">
        <f t="shared" si="65"/>
        <v>3.6831250243031383E-2</v>
      </c>
      <c r="V171">
        <f t="shared" si="61"/>
        <v>1509599.7386815692</v>
      </c>
      <c r="W171">
        <f t="shared" si="62"/>
        <v>801.59746123991317</v>
      </c>
      <c r="X171">
        <f t="shared" si="63"/>
        <v>972.18223171093064</v>
      </c>
      <c r="Y171" s="2">
        <f t="shared" si="64"/>
        <v>5603.7049018731423</v>
      </c>
    </row>
    <row r="172" spans="1:25" x14ac:dyDescent="0.2">
      <c r="A172" t="s">
        <v>45</v>
      </c>
      <c r="B172" s="1">
        <v>44504</v>
      </c>
      <c r="C172" t="s">
        <v>8</v>
      </c>
      <c r="D172">
        <v>125</v>
      </c>
      <c r="E172">
        <v>0.46244175999999998</v>
      </c>
      <c r="F172">
        <v>16</v>
      </c>
      <c r="G172" t="s">
        <v>2</v>
      </c>
      <c r="H172">
        <v>714</v>
      </c>
      <c r="I172">
        <v>531</v>
      </c>
      <c r="J172">
        <v>-14.32</v>
      </c>
      <c r="K172">
        <v>1.089942</v>
      </c>
      <c r="L172">
        <v>22.2</v>
      </c>
      <c r="M172">
        <v>295.35000000000002</v>
      </c>
      <c r="N172">
        <v>1005.857025</v>
      </c>
      <c r="O172">
        <f t="shared" si="55"/>
        <v>0.99270372349586555</v>
      </c>
      <c r="P172">
        <f t="shared" si="56"/>
        <v>24.414556353883707</v>
      </c>
      <c r="Q172">
        <f t="shared" si="57"/>
        <v>24414.556353883709</v>
      </c>
      <c r="R172">
        <f t="shared" si="58"/>
        <v>183</v>
      </c>
      <c r="S172">
        <f t="shared" si="59"/>
        <v>7495.5283785400234</v>
      </c>
      <c r="T172">
        <f t="shared" si="60"/>
        <v>7495.5283785400243</v>
      </c>
      <c r="U172">
        <f t="shared" si="65"/>
        <v>3.6623391013884961E-2</v>
      </c>
      <c r="V172">
        <f t="shared" si="61"/>
        <v>1500063.7522565159</v>
      </c>
      <c r="W172">
        <f t="shared" si="62"/>
        <v>796.53385244821004</v>
      </c>
      <c r="X172">
        <f t="shared" si="63"/>
        <v>1071.0455191111523</v>
      </c>
      <c r="Y172" s="2">
        <f t="shared" si="64"/>
        <v>8566.5738976511748</v>
      </c>
    </row>
    <row r="173" spans="1:25" x14ac:dyDescent="0.2">
      <c r="A173" t="s">
        <v>45</v>
      </c>
      <c r="B173" s="1">
        <v>44504</v>
      </c>
      <c r="C173" t="s">
        <v>5</v>
      </c>
      <c r="D173">
        <v>100</v>
      </c>
      <c r="E173">
        <v>0.46244175999999998</v>
      </c>
      <c r="F173">
        <v>17</v>
      </c>
      <c r="G173" t="s">
        <v>2</v>
      </c>
      <c r="H173">
        <v>611</v>
      </c>
      <c r="I173">
        <v>531</v>
      </c>
      <c r="J173">
        <v>-13.37</v>
      </c>
      <c r="K173">
        <v>1.090984</v>
      </c>
      <c r="L173">
        <v>22.4</v>
      </c>
      <c r="M173">
        <v>295.55</v>
      </c>
      <c r="N173">
        <v>1005.857025</v>
      </c>
      <c r="O173">
        <f t="shared" si="55"/>
        <v>0.99270372349586555</v>
      </c>
      <c r="P173">
        <f t="shared" si="56"/>
        <v>24.431088980498831</v>
      </c>
      <c r="Q173">
        <f t="shared" si="57"/>
        <v>24431.088980498833</v>
      </c>
      <c r="R173">
        <f t="shared" si="58"/>
        <v>80</v>
      </c>
      <c r="S173">
        <f t="shared" si="59"/>
        <v>3274.5163371087101</v>
      </c>
      <c r="T173">
        <f t="shared" si="60"/>
        <v>3274.5163371087101</v>
      </c>
      <c r="U173">
        <f t="shared" si="65"/>
        <v>3.6417356691001067E-2</v>
      </c>
      <c r="V173">
        <f t="shared" si="61"/>
        <v>1490615.3679874775</v>
      </c>
      <c r="W173">
        <f t="shared" si="62"/>
        <v>791.51676040135055</v>
      </c>
      <c r="X173">
        <f t="shared" si="63"/>
        <v>910.76598984034877</v>
      </c>
      <c r="Y173" s="2">
        <f t="shared" si="64"/>
        <v>4185.2823269490591</v>
      </c>
    </row>
    <row r="174" spans="1:25" x14ac:dyDescent="0.2">
      <c r="A174" t="s">
        <v>45</v>
      </c>
      <c r="B174" s="1">
        <v>44504</v>
      </c>
      <c r="C174" t="s">
        <v>8</v>
      </c>
      <c r="D174">
        <v>150</v>
      </c>
      <c r="E174">
        <v>0.46244175999999998</v>
      </c>
      <c r="F174">
        <v>18</v>
      </c>
      <c r="G174" t="s">
        <v>2</v>
      </c>
      <c r="H174">
        <v>748</v>
      </c>
      <c r="I174">
        <v>531</v>
      </c>
      <c r="J174">
        <v>-14.1</v>
      </c>
      <c r="K174">
        <v>1.090184</v>
      </c>
      <c r="L174">
        <v>22.3</v>
      </c>
      <c r="M174">
        <v>295.45</v>
      </c>
      <c r="N174">
        <v>1005.857025</v>
      </c>
      <c r="O174">
        <f t="shared" si="55"/>
        <v>0.99270372349586555</v>
      </c>
      <c r="P174">
        <f t="shared" si="56"/>
        <v>24.422822667191266</v>
      </c>
      <c r="Q174">
        <f t="shared" si="57"/>
        <v>24422.822667191267</v>
      </c>
      <c r="R174">
        <f t="shared" si="58"/>
        <v>217</v>
      </c>
      <c r="S174">
        <f t="shared" si="59"/>
        <v>8885.1318685415463</v>
      </c>
      <c r="T174">
        <f t="shared" si="60"/>
        <v>8885.1318685415499</v>
      </c>
      <c r="U174">
        <f t="shared" si="65"/>
        <v>3.6520146943798626E-2</v>
      </c>
      <c r="V174">
        <f t="shared" si="61"/>
        <v>1495328.670295693</v>
      </c>
      <c r="W174">
        <f t="shared" si="62"/>
        <v>794.01952392701287</v>
      </c>
      <c r="X174">
        <f t="shared" si="63"/>
        <v>1118.5058453811785</v>
      </c>
      <c r="Y174" s="2">
        <f t="shared" si="64"/>
        <v>10003.637713922724</v>
      </c>
    </row>
    <row r="175" spans="1:25" x14ac:dyDescent="0.2">
      <c r="A175" t="s">
        <v>45</v>
      </c>
      <c r="B175" s="1">
        <v>44504</v>
      </c>
      <c r="C175" t="s">
        <v>5</v>
      </c>
      <c r="D175">
        <v>75</v>
      </c>
      <c r="E175">
        <v>0.46244175999999998</v>
      </c>
      <c r="F175">
        <v>19</v>
      </c>
      <c r="G175" t="s">
        <v>2</v>
      </c>
      <c r="H175">
        <v>684</v>
      </c>
      <c r="I175">
        <v>531</v>
      </c>
      <c r="J175">
        <v>-13.91</v>
      </c>
      <c r="K175">
        <v>1.090387</v>
      </c>
      <c r="L175">
        <v>21.9</v>
      </c>
      <c r="M175">
        <v>295.05</v>
      </c>
      <c r="N175">
        <v>1005.857025</v>
      </c>
      <c r="O175">
        <f t="shared" si="55"/>
        <v>0.99270372349586555</v>
      </c>
      <c r="P175">
        <f t="shared" si="56"/>
        <v>24.389757413961021</v>
      </c>
      <c r="Q175">
        <f t="shared" si="57"/>
        <v>24389.757413961022</v>
      </c>
      <c r="R175">
        <f t="shared" si="58"/>
        <v>153</v>
      </c>
      <c r="S175">
        <f t="shared" si="59"/>
        <v>6273.1251239268486</v>
      </c>
      <c r="T175">
        <f t="shared" si="60"/>
        <v>6273.1251239268486</v>
      </c>
      <c r="U175">
        <f t="shared" si="65"/>
        <v>3.6935870258023119E-2</v>
      </c>
      <c r="V175">
        <f t="shared" si="61"/>
        <v>1514400.8868608319</v>
      </c>
      <c r="W175">
        <f t="shared" si="62"/>
        <v>804.1468709231018</v>
      </c>
      <c r="X175">
        <f t="shared" si="63"/>
        <v>1035.850206612809</v>
      </c>
      <c r="Y175" s="2">
        <f t="shared" si="64"/>
        <v>7308.9753305396571</v>
      </c>
    </row>
    <row r="176" spans="1:25" x14ac:dyDescent="0.2">
      <c r="A176" t="s">
        <v>45</v>
      </c>
      <c r="B176" s="1">
        <v>44504</v>
      </c>
      <c r="C176" t="s">
        <v>8</v>
      </c>
      <c r="D176">
        <v>175</v>
      </c>
      <c r="E176">
        <v>0.46244175999999998</v>
      </c>
      <c r="F176">
        <v>20</v>
      </c>
      <c r="G176" t="s">
        <v>2</v>
      </c>
      <c r="H176">
        <v>738</v>
      </c>
      <c r="I176">
        <v>531</v>
      </c>
      <c r="J176">
        <v>-13.73</v>
      </c>
      <c r="K176">
        <v>1.0905860000000001</v>
      </c>
      <c r="L176">
        <v>21.9</v>
      </c>
      <c r="M176">
        <v>295.05</v>
      </c>
      <c r="N176">
        <v>1005.857025</v>
      </c>
      <c r="O176">
        <f t="shared" si="55"/>
        <v>0.99270372349586555</v>
      </c>
      <c r="P176">
        <f t="shared" si="56"/>
        <v>24.389757413961021</v>
      </c>
      <c r="Q176">
        <f t="shared" si="57"/>
        <v>24389.757413961022</v>
      </c>
      <c r="R176">
        <f t="shared" si="58"/>
        <v>207</v>
      </c>
      <c r="S176">
        <f t="shared" si="59"/>
        <v>8487.1692853127952</v>
      </c>
      <c r="T176">
        <f t="shared" si="60"/>
        <v>8487.1692853127952</v>
      </c>
      <c r="U176">
        <f t="shared" si="65"/>
        <v>3.6935870258023119E-2</v>
      </c>
      <c r="V176">
        <f t="shared" si="61"/>
        <v>1514400.8868608319</v>
      </c>
      <c r="W176">
        <f t="shared" si="62"/>
        <v>804.1468709231018</v>
      </c>
      <c r="X176">
        <f t="shared" si="63"/>
        <v>1117.627854503294</v>
      </c>
      <c r="Y176" s="2">
        <f t="shared" si="64"/>
        <v>9604.7971398160898</v>
      </c>
    </row>
    <row r="177" spans="1:25" x14ac:dyDescent="0.2">
      <c r="A177" t="s">
        <v>45</v>
      </c>
      <c r="B177" s="1">
        <v>44504</v>
      </c>
      <c r="C177" t="s">
        <v>5</v>
      </c>
      <c r="D177">
        <v>50</v>
      </c>
      <c r="E177">
        <v>0.46244175999999998</v>
      </c>
      <c r="F177">
        <v>21</v>
      </c>
      <c r="G177" t="s">
        <v>2</v>
      </c>
      <c r="H177">
        <v>668</v>
      </c>
      <c r="I177">
        <v>531</v>
      </c>
      <c r="J177">
        <v>-13.86</v>
      </c>
      <c r="K177">
        <v>1.090446</v>
      </c>
      <c r="L177">
        <v>21.9</v>
      </c>
      <c r="M177">
        <v>295.05</v>
      </c>
      <c r="N177">
        <v>1005.857025</v>
      </c>
      <c r="O177">
        <f t="shared" si="55"/>
        <v>0.99270372349586555</v>
      </c>
      <c r="P177">
        <f t="shared" si="56"/>
        <v>24.389757413961021</v>
      </c>
      <c r="Q177">
        <f t="shared" si="57"/>
        <v>24389.757413961022</v>
      </c>
      <c r="R177">
        <f t="shared" si="58"/>
        <v>137</v>
      </c>
      <c r="S177">
        <f t="shared" si="59"/>
        <v>5617.1120390717524</v>
      </c>
      <c r="T177">
        <f t="shared" si="60"/>
        <v>5617.1120390717533</v>
      </c>
      <c r="U177">
        <f t="shared" si="65"/>
        <v>3.6935870258023119E-2</v>
      </c>
      <c r="V177">
        <f t="shared" si="61"/>
        <v>1514400.8868608319</v>
      </c>
      <c r="W177">
        <f t="shared" si="62"/>
        <v>804.1468709231018</v>
      </c>
      <c r="X177">
        <f t="shared" si="63"/>
        <v>1011.6197924230357</v>
      </c>
      <c r="Y177" s="2">
        <f t="shared" si="64"/>
        <v>6628.7318314947879</v>
      </c>
    </row>
    <row r="178" spans="1:25" x14ac:dyDescent="0.2">
      <c r="A178" t="s">
        <v>45</v>
      </c>
      <c r="B178" s="1">
        <v>44504</v>
      </c>
      <c r="C178" t="s">
        <v>8</v>
      </c>
      <c r="D178">
        <v>200</v>
      </c>
      <c r="E178">
        <v>0.46244175999999998</v>
      </c>
      <c r="F178">
        <v>22</v>
      </c>
      <c r="G178" t="s">
        <v>2</v>
      </c>
      <c r="H178">
        <v>690</v>
      </c>
      <c r="I178">
        <v>531</v>
      </c>
      <c r="J178">
        <v>-14.2</v>
      </c>
      <c r="K178">
        <v>1.090071</v>
      </c>
      <c r="L178">
        <v>21.7</v>
      </c>
      <c r="M178">
        <v>294.85000000000002</v>
      </c>
      <c r="N178">
        <v>1005.857025</v>
      </c>
      <c r="O178">
        <f t="shared" si="55"/>
        <v>0.99270372349586555</v>
      </c>
      <c r="P178">
        <f t="shared" si="56"/>
        <v>24.373224787345901</v>
      </c>
      <c r="Q178">
        <f t="shared" si="57"/>
        <v>24373.224787345902</v>
      </c>
      <c r="R178">
        <f t="shared" si="58"/>
        <v>159</v>
      </c>
      <c r="S178">
        <f t="shared" si="59"/>
        <v>6523.5520283942742</v>
      </c>
      <c r="T178">
        <f t="shared" si="60"/>
        <v>6523.552028394276</v>
      </c>
      <c r="U178">
        <f t="shared" si="65"/>
        <v>3.7146503341909512E-2</v>
      </c>
      <c r="V178">
        <f t="shared" si="61"/>
        <v>1524070.1083262172</v>
      </c>
      <c r="W178">
        <f t="shared" si="62"/>
        <v>809.28122752122124</v>
      </c>
      <c r="X178">
        <f t="shared" si="63"/>
        <v>1051.6083747450898</v>
      </c>
      <c r="Y178" s="2">
        <f t="shared" si="64"/>
        <v>7575.1604031393636</v>
      </c>
    </row>
    <row r="179" spans="1:25" x14ac:dyDescent="0.2">
      <c r="A179" t="s">
        <v>45</v>
      </c>
      <c r="B179" s="1">
        <v>44504</v>
      </c>
      <c r="C179" t="s">
        <v>5</v>
      </c>
      <c r="D179">
        <v>25</v>
      </c>
      <c r="E179">
        <v>0.46244175999999998</v>
      </c>
      <c r="F179">
        <v>23</v>
      </c>
      <c r="G179" t="s">
        <v>2</v>
      </c>
      <c r="H179">
        <v>675</v>
      </c>
      <c r="I179">
        <v>531</v>
      </c>
      <c r="J179">
        <v>-14.01</v>
      </c>
      <c r="K179">
        <v>1.0902769999999999</v>
      </c>
      <c r="L179">
        <v>21.6</v>
      </c>
      <c r="M179">
        <v>294.75</v>
      </c>
      <c r="N179">
        <v>1005.857025</v>
      </c>
      <c r="O179">
        <f t="shared" si="55"/>
        <v>0.99270372349586555</v>
      </c>
      <c r="P179">
        <f t="shared" si="56"/>
        <v>24.364958474038335</v>
      </c>
      <c r="Q179">
        <f t="shared" si="57"/>
        <v>24364.958474038336</v>
      </c>
      <c r="R179">
        <f t="shared" si="58"/>
        <v>144</v>
      </c>
      <c r="S179">
        <f t="shared" si="59"/>
        <v>5910.1270438624688</v>
      </c>
      <c r="T179">
        <f t="shared" si="60"/>
        <v>5910.1270438624697</v>
      </c>
      <c r="U179">
        <f t="shared" si="65"/>
        <v>3.7252521357770386E-2</v>
      </c>
      <c r="V179">
        <f t="shared" si="61"/>
        <v>1528938.4300598816</v>
      </c>
      <c r="W179">
        <f t="shared" si="62"/>
        <v>811.86630636179723</v>
      </c>
      <c r="X179">
        <f t="shared" si="63"/>
        <v>1032.03344029042</v>
      </c>
      <c r="Y179" s="2">
        <f t="shared" si="64"/>
        <v>6942.1604841528888</v>
      </c>
    </row>
    <row r="180" spans="1:25" x14ac:dyDescent="0.2">
      <c r="A180" t="s">
        <v>45</v>
      </c>
      <c r="B180" s="1">
        <v>44504</v>
      </c>
      <c r="C180" t="s">
        <v>8</v>
      </c>
      <c r="D180">
        <v>225</v>
      </c>
      <c r="E180">
        <v>0.46244175999999998</v>
      </c>
      <c r="F180">
        <v>24</v>
      </c>
      <c r="G180" t="s">
        <v>2</v>
      </c>
      <c r="H180">
        <v>730</v>
      </c>
      <c r="I180">
        <v>531</v>
      </c>
      <c r="J180">
        <v>-21.78</v>
      </c>
      <c r="K180">
        <v>1.0817859999999999</v>
      </c>
      <c r="L180">
        <v>21.8</v>
      </c>
      <c r="M180">
        <v>294.95</v>
      </c>
      <c r="N180">
        <v>1005.857025</v>
      </c>
      <c r="O180">
        <f t="shared" si="55"/>
        <v>0.99270372349586555</v>
      </c>
      <c r="P180">
        <f t="shared" si="56"/>
        <v>24.381491100653459</v>
      </c>
      <c r="Q180">
        <f t="shared" si="57"/>
        <v>24381.49110065346</v>
      </c>
      <c r="R180">
        <f t="shared" si="58"/>
        <v>199</v>
      </c>
      <c r="S180">
        <f t="shared" si="59"/>
        <v>8161.9290296263525</v>
      </c>
      <c r="T180">
        <f t="shared" si="60"/>
        <v>8161.9290296263498</v>
      </c>
      <c r="U180">
        <f t="shared" si="65"/>
        <v>3.7040953802377014E-2</v>
      </c>
      <c r="V180">
        <f t="shared" si="61"/>
        <v>1519224.3021340175</v>
      </c>
      <c r="W180">
        <f t="shared" si="62"/>
        <v>806.70810443316327</v>
      </c>
      <c r="X180">
        <f t="shared" si="63"/>
        <v>1109.0337405578327</v>
      </c>
      <c r="Y180" s="2">
        <f t="shared" si="64"/>
        <v>9270.9627701841855</v>
      </c>
    </row>
    <row r="181" spans="1:25" x14ac:dyDescent="0.2">
      <c r="A181" t="s">
        <v>45</v>
      </c>
      <c r="B181" s="1">
        <v>44504</v>
      </c>
      <c r="C181" t="s">
        <v>5</v>
      </c>
      <c r="D181">
        <v>10</v>
      </c>
      <c r="E181">
        <v>0.46244175999999998</v>
      </c>
      <c r="F181">
        <v>25</v>
      </c>
      <c r="G181" t="s">
        <v>2</v>
      </c>
      <c r="H181">
        <v>641</v>
      </c>
      <c r="I181">
        <v>531</v>
      </c>
      <c r="J181">
        <v>-13.48</v>
      </c>
      <c r="K181">
        <v>1.090862</v>
      </c>
      <c r="L181">
        <v>21.8</v>
      </c>
      <c r="M181">
        <v>294.95</v>
      </c>
      <c r="N181">
        <v>1005.857025</v>
      </c>
      <c r="O181">
        <f t="shared" si="55"/>
        <v>0.99270372349586555</v>
      </c>
      <c r="P181">
        <f t="shared" si="56"/>
        <v>24.381491100653459</v>
      </c>
      <c r="Q181">
        <f t="shared" si="57"/>
        <v>24381.49110065346</v>
      </c>
      <c r="R181">
        <f t="shared" si="58"/>
        <v>110</v>
      </c>
      <c r="S181">
        <f t="shared" si="59"/>
        <v>4511.619061602506</v>
      </c>
      <c r="T181">
        <f t="shared" si="60"/>
        <v>4511.619061602506</v>
      </c>
      <c r="U181">
        <f t="shared" si="65"/>
        <v>3.7040953802377014E-2</v>
      </c>
      <c r="V181">
        <f t="shared" si="61"/>
        <v>1519224.3021340175</v>
      </c>
      <c r="W181">
        <f t="shared" si="62"/>
        <v>806.70810443316327</v>
      </c>
      <c r="X181">
        <f t="shared" si="63"/>
        <v>973.82277766790526</v>
      </c>
      <c r="Y181" s="2">
        <f t="shared" si="64"/>
        <v>5485.441839270411</v>
      </c>
    </row>
    <row r="182" spans="1:25" x14ac:dyDescent="0.2">
      <c r="A182" t="s">
        <v>45</v>
      </c>
      <c r="B182" s="1">
        <v>44504</v>
      </c>
      <c r="C182" t="s">
        <v>8</v>
      </c>
      <c r="D182">
        <v>250</v>
      </c>
      <c r="E182">
        <v>0.46244175999999998</v>
      </c>
      <c r="F182">
        <v>26</v>
      </c>
      <c r="G182" t="s">
        <v>2</v>
      </c>
      <c r="H182">
        <v>692</v>
      </c>
      <c r="I182">
        <v>531</v>
      </c>
      <c r="J182">
        <v>-13.91</v>
      </c>
      <c r="K182">
        <v>1.090387</v>
      </c>
      <c r="L182">
        <v>22.1</v>
      </c>
      <c r="M182">
        <v>295.25</v>
      </c>
      <c r="N182">
        <v>1005.857025</v>
      </c>
      <c r="O182">
        <f t="shared" si="55"/>
        <v>0.99270372349586555</v>
      </c>
      <c r="P182">
        <f t="shared" si="56"/>
        <v>24.406290040576145</v>
      </c>
      <c r="Q182">
        <f t="shared" si="57"/>
        <v>24406.290040576147</v>
      </c>
      <c r="R182">
        <f t="shared" si="58"/>
        <v>161</v>
      </c>
      <c r="S182">
        <f t="shared" si="59"/>
        <v>6596.6601123043674</v>
      </c>
      <c r="T182">
        <f t="shared" si="60"/>
        <v>6596.6601123043674</v>
      </c>
      <c r="U182">
        <f t="shared" si="65"/>
        <v>3.6727091306809526E-2</v>
      </c>
      <c r="V182">
        <f t="shared" si="61"/>
        <v>1504820.7345626762</v>
      </c>
      <c r="W182">
        <f t="shared" si="62"/>
        <v>799.05981005278102</v>
      </c>
      <c r="X182">
        <f t="shared" si="63"/>
        <v>1041.335948317372</v>
      </c>
      <c r="Y182" s="2">
        <f t="shared" si="64"/>
        <v>7637.9960606217392</v>
      </c>
    </row>
    <row r="183" spans="1:25" x14ac:dyDescent="0.2">
      <c r="A183" t="s">
        <v>45</v>
      </c>
      <c r="B183" s="1">
        <v>44504</v>
      </c>
      <c r="C183" t="s">
        <v>5</v>
      </c>
      <c r="D183">
        <v>5</v>
      </c>
      <c r="E183">
        <v>0.46244175999999998</v>
      </c>
      <c r="F183">
        <v>27</v>
      </c>
      <c r="G183" t="s">
        <v>2</v>
      </c>
      <c r="H183">
        <v>659</v>
      </c>
      <c r="I183">
        <v>531</v>
      </c>
      <c r="J183">
        <v>-13.78</v>
      </c>
      <c r="K183">
        <v>1.0905279999999999</v>
      </c>
      <c r="L183">
        <v>22.2</v>
      </c>
      <c r="M183">
        <v>295.35000000000002</v>
      </c>
      <c r="N183">
        <v>1005.857025</v>
      </c>
      <c r="O183">
        <f t="shared" si="55"/>
        <v>0.99270372349586555</v>
      </c>
      <c r="P183">
        <f t="shared" si="56"/>
        <v>24.414556353883707</v>
      </c>
      <c r="Q183">
        <f t="shared" si="57"/>
        <v>24414.556353883709</v>
      </c>
      <c r="R183">
        <f t="shared" si="58"/>
        <v>128</v>
      </c>
      <c r="S183">
        <f t="shared" si="59"/>
        <v>5242.7739478312733</v>
      </c>
      <c r="T183">
        <f t="shared" si="60"/>
        <v>5242.7739478312733</v>
      </c>
      <c r="U183">
        <f t="shared" si="65"/>
        <v>3.6623391013884961E-2</v>
      </c>
      <c r="V183">
        <f t="shared" si="61"/>
        <v>1500063.7522565159</v>
      </c>
      <c r="W183">
        <f t="shared" si="62"/>
        <v>796.53385244821004</v>
      </c>
      <c r="X183">
        <f t="shared" si="63"/>
        <v>988.54201273704393</v>
      </c>
      <c r="Y183" s="2">
        <f t="shared" si="64"/>
        <v>6231.3159605683177</v>
      </c>
    </row>
    <row r="184" spans="1:25" x14ac:dyDescent="0.2">
      <c r="A184" t="s">
        <v>45</v>
      </c>
      <c r="B184" s="1">
        <v>44504</v>
      </c>
      <c r="C184" t="s">
        <v>8</v>
      </c>
      <c r="D184">
        <v>300</v>
      </c>
      <c r="E184">
        <v>0.46244175999999998</v>
      </c>
      <c r="F184">
        <v>28</v>
      </c>
      <c r="G184" t="s">
        <v>2</v>
      </c>
      <c r="H184">
        <v>684</v>
      </c>
      <c r="I184">
        <v>531</v>
      </c>
      <c r="J184">
        <v>-13.91</v>
      </c>
      <c r="K184">
        <v>1.0903890000000001</v>
      </c>
      <c r="L184">
        <v>22.3</v>
      </c>
      <c r="M184">
        <v>295.45</v>
      </c>
      <c r="N184">
        <v>1005.857025</v>
      </c>
      <c r="O184">
        <f t="shared" si="55"/>
        <v>0.99270372349586555</v>
      </c>
      <c r="P184">
        <f t="shared" si="56"/>
        <v>24.422822667191266</v>
      </c>
      <c r="Q184">
        <f t="shared" si="57"/>
        <v>24422.822667191267</v>
      </c>
      <c r="R184">
        <f t="shared" si="58"/>
        <v>153</v>
      </c>
      <c r="S184">
        <f t="shared" si="59"/>
        <v>6264.63214694404</v>
      </c>
      <c r="T184">
        <f t="shared" si="60"/>
        <v>6264.6321469440409</v>
      </c>
      <c r="U184">
        <f t="shared" si="65"/>
        <v>3.6520146943798626E-2</v>
      </c>
      <c r="V184">
        <f t="shared" si="61"/>
        <v>1495328.670295693</v>
      </c>
      <c r="W184">
        <f t="shared" si="62"/>
        <v>794.01952392701287</v>
      </c>
      <c r="X184">
        <f t="shared" si="63"/>
        <v>1022.8048104822541</v>
      </c>
      <c r="Y184" s="2">
        <f t="shared" si="64"/>
        <v>7287.4369574262937</v>
      </c>
    </row>
    <row r="185" spans="1:25" x14ac:dyDescent="0.2">
      <c r="A185" t="s">
        <v>45</v>
      </c>
      <c r="B185" s="1">
        <v>44504</v>
      </c>
      <c r="C185" t="s">
        <v>5</v>
      </c>
      <c r="D185">
        <v>0</v>
      </c>
      <c r="E185">
        <v>0.46244175999999998</v>
      </c>
      <c r="F185">
        <v>29</v>
      </c>
      <c r="G185" t="s">
        <v>2</v>
      </c>
      <c r="H185">
        <v>700</v>
      </c>
      <c r="I185">
        <v>531</v>
      </c>
      <c r="J185">
        <v>-13.76</v>
      </c>
      <c r="K185">
        <v>1.0905480000000001</v>
      </c>
      <c r="L185">
        <v>22.4</v>
      </c>
      <c r="M185">
        <v>295.55</v>
      </c>
      <c r="N185">
        <v>1005.857025</v>
      </c>
      <c r="O185">
        <f t="shared" si="55"/>
        <v>0.99270372349586555</v>
      </c>
      <c r="P185">
        <f t="shared" si="56"/>
        <v>24.431088980498831</v>
      </c>
      <c r="Q185">
        <f t="shared" si="57"/>
        <v>24431.088980498833</v>
      </c>
      <c r="R185">
        <f t="shared" si="58"/>
        <v>169</v>
      </c>
      <c r="S185">
        <f t="shared" si="59"/>
        <v>6917.4157621421491</v>
      </c>
      <c r="T185">
        <f t="shared" si="60"/>
        <v>6917.4157621421491</v>
      </c>
      <c r="U185">
        <f t="shared" si="65"/>
        <v>3.6417356691001067E-2</v>
      </c>
      <c r="V185">
        <f t="shared" si="61"/>
        <v>1490615.3679874775</v>
      </c>
      <c r="W185">
        <f t="shared" si="62"/>
        <v>791.51676040135055</v>
      </c>
      <c r="X185">
        <f t="shared" si="63"/>
        <v>1043.4307575912342</v>
      </c>
      <c r="Y185" s="2">
        <f t="shared" si="64"/>
        <v>7960.8465197333835</v>
      </c>
    </row>
    <row r="186" spans="1:25" x14ac:dyDescent="0.2">
      <c r="A186" t="s">
        <v>45</v>
      </c>
      <c r="B186" s="1">
        <v>44504</v>
      </c>
      <c r="C186" t="s">
        <v>8</v>
      </c>
      <c r="D186">
        <v>400</v>
      </c>
      <c r="E186">
        <v>0.46244175999999998</v>
      </c>
      <c r="F186">
        <v>30</v>
      </c>
      <c r="G186" t="s">
        <v>2</v>
      </c>
      <c r="H186">
        <v>657</v>
      </c>
      <c r="I186">
        <v>531</v>
      </c>
      <c r="J186">
        <v>-13.97</v>
      </c>
      <c r="K186">
        <v>1.0903179999999999</v>
      </c>
      <c r="L186">
        <v>22.5</v>
      </c>
      <c r="M186">
        <v>295.64999999999998</v>
      </c>
      <c r="N186">
        <v>1005.857025</v>
      </c>
      <c r="O186">
        <f t="shared" si="55"/>
        <v>0.99270372349586555</v>
      </c>
      <c r="P186">
        <f t="shared" si="56"/>
        <v>24.43935529380639</v>
      </c>
      <c r="Q186">
        <f t="shared" si="57"/>
        <v>24439.355293806391</v>
      </c>
      <c r="R186">
        <f t="shared" si="58"/>
        <v>126</v>
      </c>
      <c r="S186">
        <f t="shared" si="59"/>
        <v>5155.6188158503464</v>
      </c>
      <c r="T186">
        <f t="shared" si="60"/>
        <v>5155.6188158503464</v>
      </c>
      <c r="U186">
        <f t="shared" si="65"/>
        <v>3.6315017864749971E-2</v>
      </c>
      <c r="V186">
        <f t="shared" si="61"/>
        <v>1485923.7254083047</v>
      </c>
      <c r="W186">
        <f t="shared" si="62"/>
        <v>789.02549819180979</v>
      </c>
      <c r="X186">
        <f t="shared" si="63"/>
        <v>976.25188759325624</v>
      </c>
      <c r="Y186" s="2">
        <f t="shared" si="64"/>
        <v>6131.8707034436029</v>
      </c>
    </row>
    <row r="187" spans="1:25" x14ac:dyDescent="0.2">
      <c r="A187" t="s">
        <v>45</v>
      </c>
      <c r="B187" s="1">
        <v>44504</v>
      </c>
      <c r="C187" t="s">
        <v>7</v>
      </c>
      <c r="D187" t="s">
        <v>7</v>
      </c>
      <c r="E187">
        <v>0</v>
      </c>
      <c r="F187" t="s">
        <v>9</v>
      </c>
      <c r="G187" t="s">
        <v>2</v>
      </c>
      <c r="H187">
        <v>531</v>
      </c>
      <c r="J187">
        <v>-10.92</v>
      </c>
      <c r="K187">
        <v>1.093656</v>
      </c>
      <c r="L187">
        <v>0</v>
      </c>
      <c r="M187">
        <v>0</v>
      </c>
      <c r="O187">
        <f t="shared" si="55"/>
        <v>0</v>
      </c>
      <c r="P187" t="e">
        <f t="shared" si="56"/>
        <v>#DIV/0!</v>
      </c>
      <c r="Q187" t="e">
        <f t="shared" si="57"/>
        <v>#DIV/0!</v>
      </c>
      <c r="T187" t="e">
        <f t="shared" si="60"/>
        <v>#DIV/0!</v>
      </c>
      <c r="U187" t="e">
        <f xml:space="preserve"> EXP(-67.1962+99.1624*(100/M187)+27.9015*LN(M187/100)+E187*(-0.072909+0.041674*(M187/100)-0.0064603*(M187/100)^2))</f>
        <v>#DIV/0!</v>
      </c>
      <c r="V187" t="e">
        <f t="shared" si="61"/>
        <v>#DIV/0!</v>
      </c>
      <c r="X187" t="e">
        <f t="shared" si="63"/>
        <v>#DIV/0!</v>
      </c>
      <c r="Y187" s="2" t="e">
        <f t="shared" si="64"/>
        <v>#DIV/0!</v>
      </c>
    </row>
    <row r="188" spans="1:25" x14ac:dyDescent="0.2">
      <c r="A188" t="s">
        <v>46</v>
      </c>
      <c r="B188" s="1">
        <v>44515</v>
      </c>
      <c r="C188" t="s">
        <v>5</v>
      </c>
      <c r="D188">
        <v>400</v>
      </c>
      <c r="E188">
        <v>0.500087426</v>
      </c>
      <c r="F188">
        <v>1</v>
      </c>
      <c r="G188" t="s">
        <v>2</v>
      </c>
      <c r="H188">
        <v>4628</v>
      </c>
      <c r="I188">
        <v>540</v>
      </c>
      <c r="J188">
        <v>-17.93</v>
      </c>
      <c r="K188">
        <v>1.0859909999999999</v>
      </c>
      <c r="L188">
        <v>20.9</v>
      </c>
      <c r="M188">
        <v>294.05</v>
      </c>
      <c r="N188">
        <v>1007.265934</v>
      </c>
      <c r="O188">
        <f t="shared" si="55"/>
        <v>0.99409420860021402</v>
      </c>
      <c r="P188">
        <f t="shared" si="56"/>
        <v>24.273094834721082</v>
      </c>
      <c r="Q188">
        <f t="shared" si="57"/>
        <v>24273.094834721083</v>
      </c>
      <c r="R188">
        <f t="shared" ref="R188:R217" si="66">H188-I188</f>
        <v>4088</v>
      </c>
      <c r="S188">
        <f t="shared" ref="S188:S217" si="67">((R188/1000000)*(1/P188))/0.000000001</f>
        <v>168416.9253173428</v>
      </c>
      <c r="T188">
        <f t="shared" si="60"/>
        <v>168416.92531734283</v>
      </c>
      <c r="U188">
        <f t="shared" ref="U188:U219" si="68">EXP(-58.0931+90.5069*(100/M188)+22.294*LN(M188/100)+E188*(0.027766+(-0.025888)*(M188/100)+(0.0050578)*(M188/100)^2))</f>
        <v>3.8001359178003638E-2</v>
      </c>
      <c r="V188">
        <f t="shared" si="61"/>
        <v>1565575.3597454398</v>
      </c>
      <c r="W188">
        <f t="shared" ref="W188:W217" si="69">I188*V188/1000000</f>
        <v>845.4106942625375</v>
      </c>
      <c r="X188">
        <f t="shared" si="63"/>
        <v>7245.4827649018953</v>
      </c>
      <c r="Y188" s="2">
        <f t="shared" si="64"/>
        <v>175662.40808224468</v>
      </c>
    </row>
    <row r="189" spans="1:25" x14ac:dyDescent="0.2">
      <c r="A189" t="s">
        <v>46</v>
      </c>
      <c r="B189" s="1">
        <v>44515</v>
      </c>
      <c r="C189" t="s">
        <v>8</v>
      </c>
      <c r="D189">
        <v>0</v>
      </c>
      <c r="E189">
        <v>0.454333918</v>
      </c>
      <c r="F189">
        <v>2</v>
      </c>
      <c r="G189" t="s">
        <v>2</v>
      </c>
      <c r="H189">
        <v>534</v>
      </c>
      <c r="I189">
        <v>540</v>
      </c>
      <c r="J189">
        <v>-11.67</v>
      </c>
      <c r="K189">
        <v>1.092838</v>
      </c>
      <c r="L189">
        <v>18.100000000000001</v>
      </c>
      <c r="M189">
        <v>291.25</v>
      </c>
      <c r="N189">
        <v>1007.265934</v>
      </c>
      <c r="O189">
        <f t="shared" ref="O189:O218" si="70">N189/1013.249977</f>
        <v>0.99409420860021402</v>
      </c>
      <c r="P189">
        <f t="shared" ref="P189:P220" si="71">(1*0.08206*M189)/O189</f>
        <v>24.041961811299153</v>
      </c>
      <c r="Q189">
        <f t="shared" ref="Q189:Q220" si="72">P189*1000</f>
        <v>24041.961811299152</v>
      </c>
      <c r="R189">
        <f t="shared" si="66"/>
        <v>-6</v>
      </c>
      <c r="S189">
        <f t="shared" si="67"/>
        <v>-249.56366069844361</v>
      </c>
      <c r="T189">
        <f t="shared" ref="T189:T220" si="73">R189*0.025/0.025/P189*1000</f>
        <v>-249.56366069844364</v>
      </c>
      <c r="U189">
        <f t="shared" si="68"/>
        <v>4.1280349836299357E-2</v>
      </c>
      <c r="V189">
        <f t="shared" ref="V189:V220" si="74">U189/Q189*1000000000*1000</f>
        <v>1717012.536676544</v>
      </c>
      <c r="W189">
        <f t="shared" si="69"/>
        <v>927.18676980533371</v>
      </c>
      <c r="X189">
        <f t="shared" ref="X189:X220" si="75">V189*H189/1000000</f>
        <v>916.88469458527447</v>
      </c>
      <c r="Y189" s="2">
        <f t="shared" ref="Y189:Y220" si="76">X189+S189</f>
        <v>667.32103388683083</v>
      </c>
    </row>
    <row r="190" spans="1:25" x14ac:dyDescent="0.2">
      <c r="A190" t="s">
        <v>46</v>
      </c>
      <c r="B190" s="1">
        <v>44515</v>
      </c>
      <c r="C190" t="s">
        <v>5</v>
      </c>
      <c r="D190">
        <v>300</v>
      </c>
      <c r="E190">
        <v>0.48683530800000002</v>
      </c>
      <c r="F190">
        <v>3</v>
      </c>
      <c r="G190" t="s">
        <v>2</v>
      </c>
      <c r="H190">
        <v>4260</v>
      </c>
      <c r="I190">
        <v>540</v>
      </c>
      <c r="J190">
        <v>-18.190000000000001</v>
      </c>
      <c r="K190">
        <v>1.0857079999999999</v>
      </c>
      <c r="L190">
        <v>18.2</v>
      </c>
      <c r="M190">
        <v>291.35000000000002</v>
      </c>
      <c r="N190">
        <v>1007.265934</v>
      </c>
      <c r="O190">
        <f t="shared" si="70"/>
        <v>0.99409420860021402</v>
      </c>
      <c r="P190">
        <f t="shared" si="71"/>
        <v>24.050216562135649</v>
      </c>
      <c r="Q190">
        <f t="shared" si="72"/>
        <v>24050.216562135651</v>
      </c>
      <c r="R190">
        <f t="shared" si="66"/>
        <v>3720</v>
      </c>
      <c r="S190">
        <f t="shared" si="67"/>
        <v>154676.36186930307</v>
      </c>
      <c r="T190">
        <f t="shared" si="73"/>
        <v>154676.3618693031</v>
      </c>
      <c r="U190">
        <f t="shared" si="68"/>
        <v>4.1149917863993794E-2</v>
      </c>
      <c r="V190">
        <f t="shared" si="74"/>
        <v>1710999.8888234415</v>
      </c>
      <c r="W190">
        <f t="shared" si="69"/>
        <v>923.93993996465838</v>
      </c>
      <c r="X190">
        <f t="shared" si="75"/>
        <v>7288.8595263878606</v>
      </c>
      <c r="Y190" s="2">
        <f t="shared" si="76"/>
        <v>161965.22139569093</v>
      </c>
    </row>
    <row r="191" spans="1:25" x14ac:dyDescent="0.2">
      <c r="A191" t="s">
        <v>46</v>
      </c>
      <c r="B191" s="1">
        <v>44515</v>
      </c>
      <c r="C191" t="s">
        <v>8</v>
      </c>
      <c r="D191">
        <v>5</v>
      </c>
      <c r="E191">
        <v>0.46193488300000002</v>
      </c>
      <c r="F191">
        <v>4</v>
      </c>
      <c r="G191" t="s">
        <v>2</v>
      </c>
      <c r="H191">
        <v>574</v>
      </c>
      <c r="I191">
        <v>540</v>
      </c>
      <c r="J191">
        <v>-13.38</v>
      </c>
      <c r="K191">
        <v>1.090967</v>
      </c>
      <c r="L191">
        <v>18.2</v>
      </c>
      <c r="M191">
        <v>291.35000000000002</v>
      </c>
      <c r="N191">
        <v>1007.265934</v>
      </c>
      <c r="O191">
        <f t="shared" si="70"/>
        <v>0.99409420860021402</v>
      </c>
      <c r="P191">
        <f t="shared" si="71"/>
        <v>24.050216562135649</v>
      </c>
      <c r="Q191">
        <f t="shared" si="72"/>
        <v>24050.216562135651</v>
      </c>
      <c r="R191">
        <f t="shared" si="66"/>
        <v>34</v>
      </c>
      <c r="S191">
        <f t="shared" si="67"/>
        <v>1413.7086837516947</v>
      </c>
      <c r="T191">
        <f t="shared" si="73"/>
        <v>1413.7086837516947</v>
      </c>
      <c r="U191">
        <f t="shared" si="68"/>
        <v>4.1154760280551955E-2</v>
      </c>
      <c r="V191">
        <f t="shared" si="74"/>
        <v>1711201.2348922247</v>
      </c>
      <c r="W191">
        <f t="shared" si="69"/>
        <v>924.04866684180126</v>
      </c>
      <c r="X191">
        <f t="shared" si="75"/>
        <v>982.22950882813689</v>
      </c>
      <c r="Y191" s="2">
        <f t="shared" si="76"/>
        <v>2395.9381925798316</v>
      </c>
    </row>
    <row r="192" spans="1:25" x14ac:dyDescent="0.2">
      <c r="A192" t="s">
        <v>46</v>
      </c>
      <c r="B192" s="1">
        <v>44515</v>
      </c>
      <c r="C192" t="s">
        <v>5</v>
      </c>
      <c r="D192">
        <v>250</v>
      </c>
      <c r="E192">
        <v>0.48250841</v>
      </c>
      <c r="F192">
        <v>5</v>
      </c>
      <c r="G192" t="s">
        <v>2</v>
      </c>
      <c r="H192">
        <v>3533</v>
      </c>
      <c r="I192">
        <v>540</v>
      </c>
      <c r="J192">
        <v>-18.07</v>
      </c>
      <c r="K192">
        <v>1.0858410000000001</v>
      </c>
      <c r="L192">
        <v>18.100000000000001</v>
      </c>
      <c r="M192">
        <v>291.25</v>
      </c>
      <c r="N192">
        <v>1007.265934</v>
      </c>
      <c r="O192">
        <f t="shared" si="70"/>
        <v>0.99409420860021402</v>
      </c>
      <c r="P192">
        <f t="shared" si="71"/>
        <v>24.041961811299153</v>
      </c>
      <c r="Q192">
        <f t="shared" si="72"/>
        <v>24041.961811299152</v>
      </c>
      <c r="R192">
        <f t="shared" si="66"/>
        <v>2993</v>
      </c>
      <c r="S192">
        <f t="shared" si="67"/>
        <v>124490.67274507361</v>
      </c>
      <c r="T192">
        <f t="shared" si="73"/>
        <v>124490.67274507361</v>
      </c>
      <c r="U192">
        <f t="shared" si="68"/>
        <v>4.1274849868336683E-2</v>
      </c>
      <c r="V192">
        <f t="shared" si="74"/>
        <v>1716783.7713201293</v>
      </c>
      <c r="W192">
        <f t="shared" si="69"/>
        <v>927.06323651286982</v>
      </c>
      <c r="X192">
        <f t="shared" si="75"/>
        <v>6065.3970640740163</v>
      </c>
      <c r="Y192" s="2">
        <f t="shared" si="76"/>
        <v>130556.06980914762</v>
      </c>
    </row>
    <row r="193" spans="1:25" x14ac:dyDescent="0.2">
      <c r="A193" t="s">
        <v>46</v>
      </c>
      <c r="B193" s="1">
        <v>44515</v>
      </c>
      <c r="C193" t="s">
        <v>8</v>
      </c>
      <c r="D193">
        <v>10</v>
      </c>
      <c r="E193">
        <v>0.46016031099999999</v>
      </c>
      <c r="F193">
        <v>6</v>
      </c>
      <c r="G193" t="s">
        <v>2</v>
      </c>
      <c r="H193">
        <v>558</v>
      </c>
      <c r="I193">
        <v>540</v>
      </c>
      <c r="J193">
        <v>-13.25</v>
      </c>
      <c r="K193">
        <v>1.0911139999999999</v>
      </c>
      <c r="L193">
        <v>18</v>
      </c>
      <c r="M193">
        <v>291.14999999999998</v>
      </c>
      <c r="N193">
        <v>1007.265934</v>
      </c>
      <c r="O193">
        <f t="shared" si="70"/>
        <v>0.99409420860021402</v>
      </c>
      <c r="P193">
        <f t="shared" si="71"/>
        <v>24.033707060462653</v>
      </c>
      <c r="Q193">
        <f t="shared" si="72"/>
        <v>24033.707060462653</v>
      </c>
      <c r="R193">
        <f t="shared" si="66"/>
        <v>18</v>
      </c>
      <c r="S193">
        <f t="shared" si="67"/>
        <v>748.94813166843585</v>
      </c>
      <c r="T193">
        <f t="shared" si="73"/>
        <v>748.94813166843585</v>
      </c>
      <c r="U193">
        <f t="shared" si="68"/>
        <v>4.140388838490474E-2</v>
      </c>
      <c r="V193">
        <f t="shared" si="74"/>
        <v>1722742.4916490477</v>
      </c>
      <c r="W193">
        <f t="shared" si="69"/>
        <v>930.28094549048581</v>
      </c>
      <c r="X193">
        <f t="shared" si="75"/>
        <v>961.29031034016862</v>
      </c>
      <c r="Y193" s="2">
        <f t="shared" si="76"/>
        <v>1710.2384420086046</v>
      </c>
    </row>
    <row r="194" spans="1:25" x14ac:dyDescent="0.2">
      <c r="A194" t="s">
        <v>46</v>
      </c>
      <c r="B194" s="1">
        <v>44515</v>
      </c>
      <c r="C194" t="s">
        <v>5</v>
      </c>
      <c r="D194">
        <v>225</v>
      </c>
      <c r="E194">
        <v>0.49090938099999998</v>
      </c>
      <c r="F194">
        <v>7</v>
      </c>
      <c r="G194" t="s">
        <v>2</v>
      </c>
      <c r="H194">
        <v>3313</v>
      </c>
      <c r="I194">
        <v>540</v>
      </c>
      <c r="J194">
        <v>-18.420000000000002</v>
      </c>
      <c r="K194">
        <v>1.0854539999999999</v>
      </c>
      <c r="L194">
        <v>20.100000000000001</v>
      </c>
      <c r="M194">
        <v>293.25</v>
      </c>
      <c r="N194">
        <v>1007.265934</v>
      </c>
      <c r="O194">
        <f t="shared" si="70"/>
        <v>0.99409420860021402</v>
      </c>
      <c r="P194">
        <f t="shared" si="71"/>
        <v>24.207056828029103</v>
      </c>
      <c r="Q194">
        <f t="shared" si="72"/>
        <v>24207.056828029105</v>
      </c>
      <c r="R194">
        <f t="shared" si="66"/>
        <v>2773</v>
      </c>
      <c r="S194">
        <f t="shared" si="67"/>
        <v>114553.37258469073</v>
      </c>
      <c r="T194">
        <f t="shared" si="73"/>
        <v>114553.37258469075</v>
      </c>
      <c r="U194">
        <f t="shared" si="68"/>
        <v>3.889558866369465E-2</v>
      </c>
      <c r="V194">
        <f t="shared" si="74"/>
        <v>1606787.183589285</v>
      </c>
      <c r="W194">
        <f t="shared" si="69"/>
        <v>867.66507913821386</v>
      </c>
      <c r="X194">
        <f t="shared" si="75"/>
        <v>5323.2859392313012</v>
      </c>
      <c r="Y194" s="2">
        <f t="shared" si="76"/>
        <v>119876.65852392203</v>
      </c>
    </row>
    <row r="195" spans="1:25" x14ac:dyDescent="0.2">
      <c r="A195" t="s">
        <v>46</v>
      </c>
      <c r="B195" s="1">
        <v>44515</v>
      </c>
      <c r="C195" t="s">
        <v>8</v>
      </c>
      <c r="D195">
        <v>25</v>
      </c>
      <c r="E195">
        <v>0.45787967400000001</v>
      </c>
      <c r="F195">
        <v>8</v>
      </c>
      <c r="G195" t="s">
        <v>2</v>
      </c>
      <c r="H195">
        <v>286</v>
      </c>
      <c r="I195">
        <v>540</v>
      </c>
      <c r="J195">
        <v>-5.45</v>
      </c>
      <c r="K195">
        <v>1.0996440000000001</v>
      </c>
      <c r="L195">
        <v>18.899999999999999</v>
      </c>
      <c r="M195">
        <v>292.05</v>
      </c>
      <c r="N195">
        <v>1007.265934</v>
      </c>
      <c r="O195">
        <f t="shared" si="70"/>
        <v>0.99409420860021402</v>
      </c>
      <c r="P195">
        <f t="shared" si="71"/>
        <v>24.107999817991136</v>
      </c>
      <c r="Q195">
        <f t="shared" si="72"/>
        <v>24107.999817991134</v>
      </c>
      <c r="R195">
        <f t="shared" si="66"/>
        <v>-254</v>
      </c>
      <c r="S195">
        <f t="shared" si="67"/>
        <v>-10535.921765290823</v>
      </c>
      <c r="T195">
        <f t="shared" si="73"/>
        <v>-10535.921765290823</v>
      </c>
      <c r="U195">
        <f t="shared" si="68"/>
        <v>4.0302461241652487E-2</v>
      </c>
      <c r="V195">
        <f t="shared" si="74"/>
        <v>1671746.3724043949</v>
      </c>
      <c r="W195">
        <f t="shared" si="69"/>
        <v>902.74304109837328</v>
      </c>
      <c r="X195">
        <f t="shared" si="75"/>
        <v>478.11946250765692</v>
      </c>
      <c r="Y195" s="2">
        <f t="shared" si="76"/>
        <v>-10057.802302783166</v>
      </c>
    </row>
    <row r="196" spans="1:25" x14ac:dyDescent="0.2">
      <c r="A196" t="s">
        <v>46</v>
      </c>
      <c r="B196" s="1">
        <v>44515</v>
      </c>
      <c r="C196" t="s">
        <v>5</v>
      </c>
      <c r="D196">
        <v>200</v>
      </c>
      <c r="E196">
        <v>0.48963577000000003</v>
      </c>
      <c r="F196">
        <v>9</v>
      </c>
      <c r="G196" t="s">
        <v>2</v>
      </c>
      <c r="H196">
        <v>3557</v>
      </c>
      <c r="I196">
        <v>540</v>
      </c>
      <c r="J196">
        <v>-18.25</v>
      </c>
      <c r="K196">
        <v>1.085642</v>
      </c>
      <c r="L196">
        <v>19.100000000000001</v>
      </c>
      <c r="M196">
        <v>292.25</v>
      </c>
      <c r="N196">
        <v>1007.265934</v>
      </c>
      <c r="O196">
        <f t="shared" si="70"/>
        <v>0.99409420860021402</v>
      </c>
      <c r="P196">
        <f t="shared" si="71"/>
        <v>24.124509319664128</v>
      </c>
      <c r="Q196">
        <f t="shared" si="72"/>
        <v>24124.509319664128</v>
      </c>
      <c r="R196">
        <f t="shared" si="66"/>
        <v>3017</v>
      </c>
      <c r="S196">
        <f t="shared" si="67"/>
        <v>125059.53841476947</v>
      </c>
      <c r="T196">
        <f t="shared" si="73"/>
        <v>125059.53841476944</v>
      </c>
      <c r="U196">
        <f t="shared" si="68"/>
        <v>4.0057698497353092E-2</v>
      </c>
      <c r="V196">
        <f t="shared" si="74"/>
        <v>1660456.5078014524</v>
      </c>
      <c r="W196">
        <f t="shared" si="69"/>
        <v>896.64651421278427</v>
      </c>
      <c r="X196">
        <f t="shared" si="75"/>
        <v>5906.2437982497668</v>
      </c>
      <c r="Y196" s="2">
        <f t="shared" si="76"/>
        <v>130965.78221301924</v>
      </c>
    </row>
    <row r="197" spans="1:25" x14ac:dyDescent="0.2">
      <c r="A197" t="s">
        <v>46</v>
      </c>
      <c r="B197" s="1">
        <v>44515</v>
      </c>
      <c r="C197" t="s">
        <v>8</v>
      </c>
      <c r="D197">
        <v>50</v>
      </c>
      <c r="E197">
        <v>0.47691286900000002</v>
      </c>
      <c r="F197">
        <v>10</v>
      </c>
      <c r="G197" t="s">
        <v>2</v>
      </c>
      <c r="H197">
        <v>1437</v>
      </c>
      <c r="I197">
        <v>540</v>
      </c>
      <c r="J197">
        <v>-18.670000000000002</v>
      </c>
      <c r="K197">
        <v>1.0851820000000001</v>
      </c>
      <c r="L197">
        <v>18.7</v>
      </c>
      <c r="M197">
        <v>291.85000000000002</v>
      </c>
      <c r="N197">
        <v>1007.265934</v>
      </c>
      <c r="O197">
        <f t="shared" si="70"/>
        <v>0.99409420860021402</v>
      </c>
      <c r="P197">
        <f t="shared" si="71"/>
        <v>24.09149031631814</v>
      </c>
      <c r="Q197">
        <f t="shared" si="72"/>
        <v>24091.490316318141</v>
      </c>
      <c r="R197">
        <f t="shared" si="66"/>
        <v>897</v>
      </c>
      <c r="S197">
        <f t="shared" si="67"/>
        <v>37233.063966674803</v>
      </c>
      <c r="T197">
        <f t="shared" si="73"/>
        <v>37233.063966674803</v>
      </c>
      <c r="U197">
        <f t="shared" si="68"/>
        <v>4.0539799771325429E-2</v>
      </c>
      <c r="V197">
        <f t="shared" si="74"/>
        <v>1682743.5430122057</v>
      </c>
      <c r="W197">
        <f t="shared" si="69"/>
        <v>908.68151322659116</v>
      </c>
      <c r="X197">
        <f t="shared" si="75"/>
        <v>2418.1024713085399</v>
      </c>
      <c r="Y197" s="2">
        <f t="shared" si="76"/>
        <v>39651.166437983346</v>
      </c>
    </row>
    <row r="198" spans="1:25" x14ac:dyDescent="0.2">
      <c r="A198" t="s">
        <v>46</v>
      </c>
      <c r="B198" s="1">
        <v>44515</v>
      </c>
      <c r="C198" t="s">
        <v>5</v>
      </c>
      <c r="D198">
        <v>175</v>
      </c>
      <c r="E198">
        <v>0.484288836</v>
      </c>
      <c r="F198">
        <v>11</v>
      </c>
      <c r="G198" t="s">
        <v>2</v>
      </c>
      <c r="H198">
        <v>2806</v>
      </c>
      <c r="I198">
        <v>540</v>
      </c>
      <c r="J198">
        <v>-18.239999999999998</v>
      </c>
      <c r="K198">
        <v>1.085653</v>
      </c>
      <c r="L198">
        <v>19.2</v>
      </c>
      <c r="M198">
        <v>292.35000000000002</v>
      </c>
      <c r="N198">
        <v>1007.265934</v>
      </c>
      <c r="O198">
        <f t="shared" si="70"/>
        <v>0.99409420860021402</v>
      </c>
      <c r="P198">
        <f t="shared" si="71"/>
        <v>24.132764070500627</v>
      </c>
      <c r="Q198">
        <f t="shared" si="72"/>
        <v>24132.764070500627</v>
      </c>
      <c r="R198">
        <f t="shared" si="66"/>
        <v>2266</v>
      </c>
      <c r="S198">
        <f t="shared" si="67"/>
        <v>93897.242494899663</v>
      </c>
      <c r="T198">
        <f t="shared" si="73"/>
        <v>93897.242494899692</v>
      </c>
      <c r="U198">
        <f t="shared" si="68"/>
        <v>3.9940135617648989E-2</v>
      </c>
      <c r="V198">
        <f t="shared" si="74"/>
        <v>1655017.0341436749</v>
      </c>
      <c r="W198">
        <f t="shared" si="69"/>
        <v>893.7091984375844</v>
      </c>
      <c r="X198">
        <f t="shared" si="75"/>
        <v>4643.9777978071515</v>
      </c>
      <c r="Y198" s="2">
        <f t="shared" si="76"/>
        <v>98541.220292706814</v>
      </c>
    </row>
    <row r="199" spans="1:25" x14ac:dyDescent="0.2">
      <c r="A199" t="s">
        <v>46</v>
      </c>
      <c r="B199" s="1">
        <v>44515</v>
      </c>
      <c r="C199" t="s">
        <v>8</v>
      </c>
      <c r="D199">
        <v>75</v>
      </c>
      <c r="E199">
        <v>0.48021803699999999</v>
      </c>
      <c r="F199">
        <v>12</v>
      </c>
      <c r="G199" t="s">
        <v>2</v>
      </c>
      <c r="H199">
        <v>1220</v>
      </c>
      <c r="I199">
        <v>540</v>
      </c>
      <c r="J199">
        <v>-16.59</v>
      </c>
      <c r="K199">
        <v>1.0874619999999999</v>
      </c>
      <c r="L199">
        <v>18.5</v>
      </c>
      <c r="M199">
        <v>291.64999999999998</v>
      </c>
      <c r="N199">
        <v>1007.265934</v>
      </c>
      <c r="O199">
        <f t="shared" si="70"/>
        <v>0.99409420860021402</v>
      </c>
      <c r="P199">
        <f t="shared" si="71"/>
        <v>24.074980814645141</v>
      </c>
      <c r="Q199">
        <f t="shared" si="72"/>
        <v>24074.98081464514</v>
      </c>
      <c r="R199">
        <f t="shared" si="66"/>
        <v>680</v>
      </c>
      <c r="S199">
        <f t="shared" si="67"/>
        <v>28245.090005901344</v>
      </c>
      <c r="T199">
        <f t="shared" si="73"/>
        <v>28245.090005901344</v>
      </c>
      <c r="U199">
        <f t="shared" si="68"/>
        <v>4.0782310406193588E-2</v>
      </c>
      <c r="V199">
        <f t="shared" si="74"/>
        <v>1693970.6295169778</v>
      </c>
      <c r="W199">
        <f t="shared" si="69"/>
        <v>914.74413993916801</v>
      </c>
      <c r="X199">
        <f t="shared" si="75"/>
        <v>2066.6441680107127</v>
      </c>
      <c r="Y199" s="2">
        <f t="shared" si="76"/>
        <v>30311.734173912057</v>
      </c>
    </row>
    <row r="200" spans="1:25" x14ac:dyDescent="0.2">
      <c r="A200" t="s">
        <v>46</v>
      </c>
      <c r="B200" s="1">
        <v>44515</v>
      </c>
      <c r="C200" t="s">
        <v>5</v>
      </c>
      <c r="D200">
        <v>150</v>
      </c>
      <c r="E200">
        <v>0.483526179</v>
      </c>
      <c r="F200">
        <v>13</v>
      </c>
      <c r="G200" t="s">
        <v>2</v>
      </c>
      <c r="H200">
        <v>2589</v>
      </c>
      <c r="I200">
        <v>540</v>
      </c>
      <c r="J200">
        <v>-17.47</v>
      </c>
      <c r="K200">
        <v>1.086495</v>
      </c>
      <c r="L200">
        <v>19.899999999999999</v>
      </c>
      <c r="M200">
        <v>293.05</v>
      </c>
      <c r="N200">
        <v>1007.265934</v>
      </c>
      <c r="O200">
        <f t="shared" si="70"/>
        <v>0.99409420860021402</v>
      </c>
      <c r="P200">
        <f t="shared" si="71"/>
        <v>24.190547326356107</v>
      </c>
      <c r="Q200">
        <f t="shared" si="72"/>
        <v>24190.547326356107</v>
      </c>
      <c r="R200">
        <f t="shared" si="66"/>
        <v>2049</v>
      </c>
      <c r="S200">
        <f t="shared" si="67"/>
        <v>84702.506824538505</v>
      </c>
      <c r="T200">
        <f t="shared" si="73"/>
        <v>84702.506824538519</v>
      </c>
      <c r="U200">
        <f t="shared" si="68"/>
        <v>3.912513820377176E-2</v>
      </c>
      <c r="V200">
        <f t="shared" si="74"/>
        <v>1617373.0042537774</v>
      </c>
      <c r="W200">
        <f t="shared" si="69"/>
        <v>873.38142229703988</v>
      </c>
      <c r="X200">
        <f t="shared" si="75"/>
        <v>4187.3787080130296</v>
      </c>
      <c r="Y200" s="2">
        <f t="shared" si="76"/>
        <v>88889.885532551532</v>
      </c>
    </row>
    <row r="201" spans="1:25" x14ac:dyDescent="0.2">
      <c r="A201" t="s">
        <v>46</v>
      </c>
      <c r="B201" s="1">
        <v>44515</v>
      </c>
      <c r="C201" t="s">
        <v>8</v>
      </c>
      <c r="D201">
        <v>100</v>
      </c>
      <c r="E201">
        <v>0.47462609100000003</v>
      </c>
      <c r="F201">
        <v>14</v>
      </c>
      <c r="G201" t="s">
        <v>2</v>
      </c>
      <c r="H201">
        <v>1562</v>
      </c>
      <c r="I201">
        <v>540</v>
      </c>
      <c r="J201">
        <v>-17.010000000000002</v>
      </c>
      <c r="K201">
        <v>1.0869960000000001</v>
      </c>
      <c r="L201">
        <v>18.7</v>
      </c>
      <c r="M201">
        <v>291.85000000000002</v>
      </c>
      <c r="N201">
        <v>1007.265934</v>
      </c>
      <c r="O201">
        <f t="shared" si="70"/>
        <v>0.99409420860021402</v>
      </c>
      <c r="P201">
        <f t="shared" si="71"/>
        <v>24.09149031631814</v>
      </c>
      <c r="Q201">
        <f t="shared" si="72"/>
        <v>24091.490316318141</v>
      </c>
      <c r="R201">
        <f t="shared" si="66"/>
        <v>1022</v>
      </c>
      <c r="S201">
        <f t="shared" si="67"/>
        <v>42421.618031150108</v>
      </c>
      <c r="T201">
        <f t="shared" si="73"/>
        <v>42421.618031150116</v>
      </c>
      <c r="U201">
        <f t="shared" si="68"/>
        <v>4.0540236193915502E-2</v>
      </c>
      <c r="V201">
        <f t="shared" si="74"/>
        <v>1682761.6582298339</v>
      </c>
      <c r="W201">
        <f t="shared" si="69"/>
        <v>908.69129544411032</v>
      </c>
      <c r="X201">
        <f t="shared" si="75"/>
        <v>2628.4737101550008</v>
      </c>
      <c r="Y201" s="2">
        <f t="shared" si="76"/>
        <v>45050.091741305107</v>
      </c>
    </row>
    <row r="202" spans="1:25" x14ac:dyDescent="0.2">
      <c r="A202" t="s">
        <v>46</v>
      </c>
      <c r="B202" s="1">
        <v>44515</v>
      </c>
      <c r="C202" t="s">
        <v>5</v>
      </c>
      <c r="D202">
        <v>125</v>
      </c>
      <c r="E202">
        <v>0.47818403900000001</v>
      </c>
      <c r="F202">
        <v>15</v>
      </c>
      <c r="G202" t="s">
        <v>2</v>
      </c>
      <c r="H202">
        <v>2275</v>
      </c>
      <c r="I202">
        <v>540</v>
      </c>
      <c r="J202">
        <v>-17.82</v>
      </c>
      <c r="K202">
        <v>1.086111</v>
      </c>
      <c r="L202">
        <v>18.3</v>
      </c>
      <c r="M202">
        <v>291.45</v>
      </c>
      <c r="N202">
        <v>1007.265934</v>
      </c>
      <c r="O202">
        <f t="shared" si="70"/>
        <v>0.99409420860021402</v>
      </c>
      <c r="P202">
        <f t="shared" si="71"/>
        <v>24.058471312972145</v>
      </c>
      <c r="Q202">
        <f t="shared" si="72"/>
        <v>24058.471312972146</v>
      </c>
      <c r="R202">
        <f t="shared" si="66"/>
        <v>1735</v>
      </c>
      <c r="S202">
        <f t="shared" si="67"/>
        <v>72115.9701890328</v>
      </c>
      <c r="T202">
        <f t="shared" si="73"/>
        <v>72115.9701890328</v>
      </c>
      <c r="U202">
        <f t="shared" si="68"/>
        <v>4.1028072280178823E-2</v>
      </c>
      <c r="V202">
        <f t="shared" si="74"/>
        <v>1705348.2636719649</v>
      </c>
      <c r="W202">
        <f t="shared" si="69"/>
        <v>920.88806238286099</v>
      </c>
      <c r="X202">
        <f t="shared" si="75"/>
        <v>3879.6672998537201</v>
      </c>
      <c r="Y202" s="2">
        <f t="shared" si="76"/>
        <v>75995.637488886525</v>
      </c>
    </row>
    <row r="203" spans="1:25" x14ac:dyDescent="0.2">
      <c r="A203" t="s">
        <v>46</v>
      </c>
      <c r="B203" s="1">
        <v>44515</v>
      </c>
      <c r="C203" t="s">
        <v>8</v>
      </c>
      <c r="D203">
        <v>125</v>
      </c>
      <c r="E203">
        <v>0.475896494</v>
      </c>
      <c r="F203">
        <v>16</v>
      </c>
      <c r="G203" t="s">
        <v>2</v>
      </c>
      <c r="H203">
        <v>1904</v>
      </c>
      <c r="I203">
        <v>540</v>
      </c>
      <c r="J203">
        <v>-17.649999999999999</v>
      </c>
      <c r="K203">
        <v>1.086293</v>
      </c>
      <c r="L203">
        <v>18.8</v>
      </c>
      <c r="M203">
        <v>291.95</v>
      </c>
      <c r="N203">
        <v>1007.265934</v>
      </c>
      <c r="O203">
        <f t="shared" si="70"/>
        <v>0.99409420860021402</v>
      </c>
      <c r="P203">
        <f t="shared" si="71"/>
        <v>24.099745067154632</v>
      </c>
      <c r="Q203">
        <f t="shared" si="72"/>
        <v>24099.745067154632</v>
      </c>
      <c r="R203">
        <f t="shared" si="66"/>
        <v>1364</v>
      </c>
      <c r="S203">
        <f t="shared" si="67"/>
        <v>56598.109075393739</v>
      </c>
      <c r="T203">
        <f t="shared" si="73"/>
        <v>56598.109075393739</v>
      </c>
      <c r="U203">
        <f t="shared" si="68"/>
        <v>4.041924728048997E-2</v>
      </c>
      <c r="V203">
        <f t="shared" si="74"/>
        <v>1677164.9313244012</v>
      </c>
      <c r="W203">
        <f t="shared" si="69"/>
        <v>905.6690629151766</v>
      </c>
      <c r="X203">
        <f t="shared" si="75"/>
        <v>3193.3220292416595</v>
      </c>
      <c r="Y203" s="2">
        <f t="shared" si="76"/>
        <v>59791.431104635398</v>
      </c>
    </row>
    <row r="204" spans="1:25" x14ac:dyDescent="0.2">
      <c r="A204" t="s">
        <v>46</v>
      </c>
      <c r="B204" s="1">
        <v>44515</v>
      </c>
      <c r="C204" t="s">
        <v>5</v>
      </c>
      <c r="D204">
        <v>100</v>
      </c>
      <c r="E204">
        <v>0.473101506</v>
      </c>
      <c r="F204">
        <v>17</v>
      </c>
      <c r="G204" t="s">
        <v>2</v>
      </c>
      <c r="H204">
        <v>1988</v>
      </c>
      <c r="I204">
        <v>540</v>
      </c>
      <c r="J204">
        <v>-17.32</v>
      </c>
      <c r="K204">
        <v>1.08666</v>
      </c>
      <c r="L204">
        <v>19.2</v>
      </c>
      <c r="M204">
        <v>292.35000000000002</v>
      </c>
      <c r="N204">
        <v>1007.265934</v>
      </c>
      <c r="O204">
        <f t="shared" si="70"/>
        <v>0.99409420860021402</v>
      </c>
      <c r="P204">
        <f t="shared" si="71"/>
        <v>24.132764070500627</v>
      </c>
      <c r="Q204">
        <f t="shared" si="72"/>
        <v>24132.764070500627</v>
      </c>
      <c r="R204">
        <f t="shared" si="66"/>
        <v>1448</v>
      </c>
      <c r="S204">
        <f t="shared" si="67"/>
        <v>60001.415327720541</v>
      </c>
      <c r="T204">
        <f t="shared" si="73"/>
        <v>60001.415327720541</v>
      </c>
      <c r="U204">
        <f t="shared" si="68"/>
        <v>3.9942230961357357E-2</v>
      </c>
      <c r="V204">
        <f t="shared" si="74"/>
        <v>1655103.8598260644</v>
      </c>
      <c r="W204">
        <f t="shared" si="69"/>
        <v>893.75608430607474</v>
      </c>
      <c r="X204">
        <f t="shared" si="75"/>
        <v>3290.3464733342162</v>
      </c>
      <c r="Y204" s="2">
        <f t="shared" si="76"/>
        <v>63291.761801054759</v>
      </c>
    </row>
    <row r="205" spans="1:25" x14ac:dyDescent="0.2">
      <c r="A205" t="s">
        <v>46</v>
      </c>
      <c r="B205" s="1">
        <v>44515</v>
      </c>
      <c r="C205" t="s">
        <v>8</v>
      </c>
      <c r="D205">
        <v>150</v>
      </c>
      <c r="E205">
        <v>0.48352505400000001</v>
      </c>
      <c r="F205">
        <v>18</v>
      </c>
      <c r="G205" t="s">
        <v>2</v>
      </c>
      <c r="H205">
        <v>2147</v>
      </c>
      <c r="I205">
        <v>540</v>
      </c>
      <c r="J205">
        <v>-17.84</v>
      </c>
      <c r="K205">
        <v>1.0860920000000001</v>
      </c>
      <c r="L205">
        <v>18.899999999999999</v>
      </c>
      <c r="M205">
        <v>292.05</v>
      </c>
      <c r="N205">
        <v>1007.265934</v>
      </c>
      <c r="O205">
        <f t="shared" si="70"/>
        <v>0.99409420860021402</v>
      </c>
      <c r="P205">
        <f t="shared" si="71"/>
        <v>24.107999817991136</v>
      </c>
      <c r="Q205">
        <f t="shared" si="72"/>
        <v>24107.999817991134</v>
      </c>
      <c r="R205">
        <f t="shared" si="66"/>
        <v>1607</v>
      </c>
      <c r="S205">
        <f t="shared" si="67"/>
        <v>66658.371168591941</v>
      </c>
      <c r="T205">
        <f t="shared" si="73"/>
        <v>66658.371168591941</v>
      </c>
      <c r="U205">
        <f t="shared" si="68"/>
        <v>4.0297603427973304E-2</v>
      </c>
      <c r="V205">
        <f t="shared" si="74"/>
        <v>1671544.8702592205</v>
      </c>
      <c r="W205">
        <f t="shared" si="69"/>
        <v>902.63422993997904</v>
      </c>
      <c r="X205">
        <f t="shared" si="75"/>
        <v>3588.8068364465466</v>
      </c>
      <c r="Y205" s="2">
        <f t="shared" si="76"/>
        <v>70247.178005038484</v>
      </c>
    </row>
    <row r="206" spans="1:25" x14ac:dyDescent="0.2">
      <c r="A206" t="s">
        <v>46</v>
      </c>
      <c r="B206" s="1">
        <v>44515</v>
      </c>
      <c r="C206" t="s">
        <v>5</v>
      </c>
      <c r="D206">
        <v>75</v>
      </c>
      <c r="E206">
        <v>0.48047226300000001</v>
      </c>
      <c r="F206">
        <v>19</v>
      </c>
      <c r="G206" t="s">
        <v>2</v>
      </c>
      <c r="H206">
        <v>1092</v>
      </c>
      <c r="I206">
        <v>540</v>
      </c>
      <c r="J206">
        <v>-16.09</v>
      </c>
      <c r="K206">
        <v>1.088001</v>
      </c>
      <c r="L206">
        <v>20</v>
      </c>
      <c r="M206">
        <v>293.14999999999998</v>
      </c>
      <c r="N206">
        <v>1007.265934</v>
      </c>
      <c r="O206">
        <f t="shared" si="70"/>
        <v>0.99409420860021402</v>
      </c>
      <c r="P206">
        <f t="shared" si="71"/>
        <v>24.198802077192603</v>
      </c>
      <c r="Q206">
        <f t="shared" si="72"/>
        <v>24198.802077192602</v>
      </c>
      <c r="R206">
        <f t="shared" si="66"/>
        <v>552</v>
      </c>
      <c r="S206">
        <f t="shared" si="67"/>
        <v>22811.046523673194</v>
      </c>
      <c r="T206">
        <f t="shared" si="73"/>
        <v>22811.046523673194</v>
      </c>
      <c r="U206">
        <f t="shared" si="68"/>
        <v>3.9011330538071397E-2</v>
      </c>
      <c r="V206">
        <f t="shared" si="74"/>
        <v>1612118.2533593108</v>
      </c>
      <c r="W206">
        <f t="shared" si="69"/>
        <v>870.54385681402778</v>
      </c>
      <c r="X206">
        <f t="shared" si="75"/>
        <v>1760.4331326683673</v>
      </c>
      <c r="Y206" s="2">
        <f t="shared" si="76"/>
        <v>24571.479656341562</v>
      </c>
    </row>
    <row r="207" spans="1:25" x14ac:dyDescent="0.2">
      <c r="A207" t="s">
        <v>46</v>
      </c>
      <c r="B207" s="1">
        <v>44515</v>
      </c>
      <c r="C207" t="s">
        <v>8</v>
      </c>
      <c r="D207">
        <v>175</v>
      </c>
      <c r="E207">
        <v>0.48683530800000002</v>
      </c>
      <c r="F207">
        <v>20</v>
      </c>
      <c r="G207" t="s">
        <v>2</v>
      </c>
      <c r="H207">
        <v>2107</v>
      </c>
      <c r="I207">
        <v>540</v>
      </c>
      <c r="J207">
        <v>-17.54</v>
      </c>
      <c r="K207">
        <v>1.086416</v>
      </c>
      <c r="L207">
        <v>19.600000000000001</v>
      </c>
      <c r="M207">
        <v>292.75</v>
      </c>
      <c r="N207">
        <v>1007.265934</v>
      </c>
      <c r="O207">
        <f t="shared" si="70"/>
        <v>0.99409420860021402</v>
      </c>
      <c r="P207">
        <f t="shared" si="71"/>
        <v>24.165783073846615</v>
      </c>
      <c r="Q207">
        <f t="shared" si="72"/>
        <v>24165.783073846615</v>
      </c>
      <c r="R207">
        <f t="shared" si="66"/>
        <v>1567</v>
      </c>
      <c r="S207">
        <f t="shared" si="67"/>
        <v>64843.750157464739</v>
      </c>
      <c r="T207">
        <f t="shared" si="73"/>
        <v>64843.750157464725</v>
      </c>
      <c r="U207">
        <f t="shared" si="68"/>
        <v>3.9470722134812369E-2</v>
      </c>
      <c r="V207">
        <f t="shared" si="74"/>
        <v>1633330.9793519378</v>
      </c>
      <c r="W207">
        <f t="shared" si="69"/>
        <v>881.9987288500464</v>
      </c>
      <c r="X207">
        <f t="shared" si="75"/>
        <v>3441.4283734945329</v>
      </c>
      <c r="Y207" s="2">
        <f t="shared" si="76"/>
        <v>68285.178530959267</v>
      </c>
    </row>
    <row r="208" spans="1:25" x14ac:dyDescent="0.2">
      <c r="A208" t="s">
        <v>46</v>
      </c>
      <c r="B208" s="1">
        <v>44515</v>
      </c>
      <c r="C208" t="s">
        <v>5</v>
      </c>
      <c r="D208">
        <v>50</v>
      </c>
      <c r="E208">
        <v>0.47792946400000003</v>
      </c>
      <c r="F208">
        <v>21</v>
      </c>
      <c r="G208" t="s">
        <v>2</v>
      </c>
      <c r="H208">
        <v>1000</v>
      </c>
      <c r="I208">
        <v>540</v>
      </c>
      <c r="J208">
        <v>-15.75</v>
      </c>
      <c r="K208">
        <v>1.088381</v>
      </c>
      <c r="L208">
        <v>19.100000000000001</v>
      </c>
      <c r="M208">
        <v>292.25</v>
      </c>
      <c r="N208">
        <v>1007.265934</v>
      </c>
      <c r="O208">
        <f t="shared" si="70"/>
        <v>0.99409420860021402</v>
      </c>
      <c r="P208">
        <f t="shared" si="71"/>
        <v>24.124509319664128</v>
      </c>
      <c r="Q208">
        <f t="shared" si="72"/>
        <v>24124.509319664128</v>
      </c>
      <c r="R208">
        <f t="shared" si="66"/>
        <v>460</v>
      </c>
      <c r="S208">
        <f t="shared" si="67"/>
        <v>19067.745333375526</v>
      </c>
      <c r="T208">
        <f t="shared" si="73"/>
        <v>19067.745333375522</v>
      </c>
      <c r="U208">
        <f t="shared" si="68"/>
        <v>4.0059899225348111E-2</v>
      </c>
      <c r="V208">
        <f t="shared" si="74"/>
        <v>1660547.7315426634</v>
      </c>
      <c r="W208">
        <f t="shared" si="69"/>
        <v>896.69577503303822</v>
      </c>
      <c r="X208">
        <f t="shared" si="75"/>
        <v>1660.5477315426633</v>
      </c>
      <c r="Y208" s="2">
        <f t="shared" si="76"/>
        <v>20728.293064918187</v>
      </c>
    </row>
    <row r="209" spans="1:25" x14ac:dyDescent="0.2">
      <c r="A209" t="s">
        <v>46</v>
      </c>
      <c r="B209" s="1">
        <v>44515</v>
      </c>
      <c r="C209" t="s">
        <v>8</v>
      </c>
      <c r="D209">
        <v>200</v>
      </c>
      <c r="E209">
        <v>0.491673633</v>
      </c>
      <c r="F209">
        <v>22</v>
      </c>
      <c r="G209" t="s">
        <v>2</v>
      </c>
      <c r="H209">
        <v>2540</v>
      </c>
      <c r="I209">
        <v>540</v>
      </c>
      <c r="J209">
        <v>-17.97</v>
      </c>
      <c r="K209">
        <v>1.08595</v>
      </c>
      <c r="L209">
        <v>19.899999999999999</v>
      </c>
      <c r="M209">
        <v>293.05</v>
      </c>
      <c r="N209">
        <v>1007.265934</v>
      </c>
      <c r="O209">
        <f t="shared" si="70"/>
        <v>0.99409420860021402</v>
      </c>
      <c r="P209">
        <f t="shared" si="71"/>
        <v>24.190547326356107</v>
      </c>
      <c r="Q209">
        <f t="shared" si="72"/>
        <v>24190.547326356107</v>
      </c>
      <c r="R209">
        <f t="shared" si="66"/>
        <v>2000</v>
      </c>
      <c r="S209">
        <f t="shared" si="67"/>
        <v>82676.922229905816</v>
      </c>
      <c r="T209">
        <f t="shared" si="73"/>
        <v>82676.922229905816</v>
      </c>
      <c r="U209">
        <f t="shared" si="68"/>
        <v>3.9123651724613739E-2</v>
      </c>
      <c r="V209">
        <f t="shared" si="74"/>
        <v>1617311.5554929054</v>
      </c>
      <c r="W209">
        <f t="shared" si="69"/>
        <v>873.34823996616888</v>
      </c>
      <c r="X209">
        <f t="shared" si="75"/>
        <v>4107.9713509519797</v>
      </c>
      <c r="Y209" s="2">
        <f t="shared" si="76"/>
        <v>86784.893580857795</v>
      </c>
    </row>
    <row r="210" spans="1:25" x14ac:dyDescent="0.2">
      <c r="A210" t="s">
        <v>46</v>
      </c>
      <c r="B210" s="1">
        <v>44515</v>
      </c>
      <c r="C210" t="s">
        <v>5</v>
      </c>
      <c r="D210">
        <v>25</v>
      </c>
      <c r="E210">
        <v>0.47615006199999999</v>
      </c>
      <c r="F210">
        <v>23</v>
      </c>
      <c r="G210" t="s">
        <v>2</v>
      </c>
      <c r="H210">
        <v>837</v>
      </c>
      <c r="I210">
        <v>540</v>
      </c>
      <c r="J210">
        <v>-15.84</v>
      </c>
      <c r="K210">
        <v>1.088279</v>
      </c>
      <c r="L210">
        <v>19.3</v>
      </c>
      <c r="M210">
        <v>292.45</v>
      </c>
      <c r="N210">
        <v>1007.265934</v>
      </c>
      <c r="O210">
        <f t="shared" si="70"/>
        <v>0.99409420860021402</v>
      </c>
      <c r="P210">
        <f t="shared" si="71"/>
        <v>24.141018821337124</v>
      </c>
      <c r="Q210">
        <f t="shared" si="72"/>
        <v>24141.018821337122</v>
      </c>
      <c r="R210">
        <f t="shared" si="66"/>
        <v>297</v>
      </c>
      <c r="S210">
        <f t="shared" si="67"/>
        <v>12302.711919411435</v>
      </c>
      <c r="T210">
        <f t="shared" si="73"/>
        <v>12302.711919411435</v>
      </c>
      <c r="U210">
        <f t="shared" si="68"/>
        <v>3.9823621957583086E-2</v>
      </c>
      <c r="V210">
        <f t="shared" si="74"/>
        <v>1649624.7425309508</v>
      </c>
      <c r="W210">
        <f t="shared" si="69"/>
        <v>890.79736096671343</v>
      </c>
      <c r="X210">
        <f t="shared" si="75"/>
        <v>1380.735909498406</v>
      </c>
      <c r="Y210" s="2">
        <f t="shared" si="76"/>
        <v>13683.447828909841</v>
      </c>
    </row>
    <row r="211" spans="1:25" x14ac:dyDescent="0.2">
      <c r="A211" t="s">
        <v>46</v>
      </c>
      <c r="B211" s="1">
        <v>44515</v>
      </c>
      <c r="C211" t="s">
        <v>8</v>
      </c>
      <c r="D211">
        <v>225</v>
      </c>
      <c r="E211">
        <v>0.501108895</v>
      </c>
      <c r="F211">
        <v>24</v>
      </c>
      <c r="G211" t="s">
        <v>2</v>
      </c>
      <c r="H211">
        <v>3013</v>
      </c>
      <c r="I211">
        <v>540</v>
      </c>
      <c r="J211">
        <v>-18.149999999999999</v>
      </c>
      <c r="K211">
        <v>1.0857559999999999</v>
      </c>
      <c r="L211">
        <v>19.8</v>
      </c>
      <c r="M211">
        <v>292.95</v>
      </c>
      <c r="N211">
        <v>1007.265934</v>
      </c>
      <c r="O211">
        <f t="shared" si="70"/>
        <v>0.99409420860021402</v>
      </c>
      <c r="P211">
        <f t="shared" si="71"/>
        <v>24.182292575519611</v>
      </c>
      <c r="Q211">
        <f t="shared" si="72"/>
        <v>24182.292575519612</v>
      </c>
      <c r="R211">
        <f t="shared" si="66"/>
        <v>2473</v>
      </c>
      <c r="S211">
        <f t="shared" si="67"/>
        <v>102264.91108223067</v>
      </c>
      <c r="T211">
        <f t="shared" si="73"/>
        <v>102264.91108223067</v>
      </c>
      <c r="U211">
        <f t="shared" si="68"/>
        <v>3.9236796959410451E-2</v>
      </c>
      <c r="V211">
        <f t="shared" si="74"/>
        <v>1622542.4796626158</v>
      </c>
      <c r="W211">
        <f t="shared" si="69"/>
        <v>876.1729390178125</v>
      </c>
      <c r="X211">
        <f t="shared" si="75"/>
        <v>4888.7204912234611</v>
      </c>
      <c r="Y211" s="2">
        <f t="shared" si="76"/>
        <v>107153.63157345413</v>
      </c>
    </row>
    <row r="212" spans="1:25" x14ac:dyDescent="0.2">
      <c r="A212" t="s">
        <v>46</v>
      </c>
      <c r="B212" s="1">
        <v>44515</v>
      </c>
      <c r="C212" t="s">
        <v>5</v>
      </c>
      <c r="D212">
        <v>10</v>
      </c>
      <c r="E212">
        <v>0.47513355400000001</v>
      </c>
      <c r="F212">
        <v>25</v>
      </c>
      <c r="G212" t="s">
        <v>2</v>
      </c>
      <c r="H212">
        <v>535</v>
      </c>
      <c r="I212">
        <v>540</v>
      </c>
      <c r="J212">
        <v>-12.45</v>
      </c>
      <c r="K212">
        <v>1.0919859999999999</v>
      </c>
      <c r="L212">
        <v>19.5</v>
      </c>
      <c r="M212">
        <v>292.64999999999998</v>
      </c>
      <c r="N212">
        <v>1007.265934</v>
      </c>
      <c r="O212">
        <f t="shared" si="70"/>
        <v>0.99409420860021402</v>
      </c>
      <c r="P212">
        <f t="shared" si="71"/>
        <v>24.157528323010116</v>
      </c>
      <c r="Q212">
        <f t="shared" si="72"/>
        <v>24157.528323010116</v>
      </c>
      <c r="R212">
        <f t="shared" si="66"/>
        <v>-5</v>
      </c>
      <c r="S212">
        <f t="shared" si="67"/>
        <v>-206.97481684156759</v>
      </c>
      <c r="T212">
        <f t="shared" si="73"/>
        <v>-206.97481684156756</v>
      </c>
      <c r="U212">
        <f t="shared" si="68"/>
        <v>3.9589329944309679E-2</v>
      </c>
      <c r="V212">
        <f t="shared" si="74"/>
        <v>1638798.8628207766</v>
      </c>
      <c r="W212">
        <f t="shared" si="69"/>
        <v>884.95138592321939</v>
      </c>
      <c r="X212">
        <f t="shared" si="75"/>
        <v>876.75739160911553</v>
      </c>
      <c r="Y212" s="2">
        <f t="shared" si="76"/>
        <v>669.78257476754789</v>
      </c>
    </row>
    <row r="213" spans="1:25" x14ac:dyDescent="0.2">
      <c r="A213" t="s">
        <v>46</v>
      </c>
      <c r="B213" s="1">
        <v>44515</v>
      </c>
      <c r="C213" t="s">
        <v>8</v>
      </c>
      <c r="D213">
        <v>250</v>
      </c>
      <c r="E213">
        <v>0.49575191699999999</v>
      </c>
      <c r="F213">
        <v>26</v>
      </c>
      <c r="G213" t="s">
        <v>2</v>
      </c>
      <c r="H213">
        <v>3665</v>
      </c>
      <c r="I213">
        <v>540</v>
      </c>
      <c r="J213">
        <v>-18.12</v>
      </c>
      <c r="K213">
        <v>1.0857870000000001</v>
      </c>
      <c r="L213">
        <v>20.100000000000001</v>
      </c>
      <c r="M213">
        <v>293.25</v>
      </c>
      <c r="N213">
        <v>1007.265934</v>
      </c>
      <c r="O213">
        <f t="shared" si="70"/>
        <v>0.99409420860021402</v>
      </c>
      <c r="P213">
        <f t="shared" si="71"/>
        <v>24.207056828029103</v>
      </c>
      <c r="Q213">
        <f t="shared" si="72"/>
        <v>24207.056828029105</v>
      </c>
      <c r="R213">
        <f t="shared" si="66"/>
        <v>3125</v>
      </c>
      <c r="S213">
        <f t="shared" si="67"/>
        <v>129094.58684715421</v>
      </c>
      <c r="T213">
        <f t="shared" si="73"/>
        <v>129094.58684715421</v>
      </c>
      <c r="U213">
        <f t="shared" si="68"/>
        <v>3.8894711752579754E-2</v>
      </c>
      <c r="V213">
        <f t="shared" si="74"/>
        <v>1606750.9581562995</v>
      </c>
      <c r="W213">
        <f t="shared" si="69"/>
        <v>867.64551740440174</v>
      </c>
      <c r="X213">
        <f t="shared" si="75"/>
        <v>5888.7422616428375</v>
      </c>
      <c r="Y213" s="2">
        <f t="shared" si="76"/>
        <v>134983.32910879704</v>
      </c>
    </row>
    <row r="214" spans="1:25" x14ac:dyDescent="0.2">
      <c r="A214" t="s">
        <v>46</v>
      </c>
      <c r="B214" s="1">
        <v>44515</v>
      </c>
      <c r="C214" t="s">
        <v>5</v>
      </c>
      <c r="D214">
        <v>5</v>
      </c>
      <c r="E214">
        <v>0.47259305299999999</v>
      </c>
      <c r="F214">
        <v>27</v>
      </c>
      <c r="G214" t="s">
        <v>2</v>
      </c>
      <c r="H214">
        <v>511</v>
      </c>
      <c r="I214">
        <v>540</v>
      </c>
      <c r="J214">
        <v>-12.74</v>
      </c>
      <c r="K214">
        <v>1.0916729999999999</v>
      </c>
      <c r="L214">
        <v>19.600000000000001</v>
      </c>
      <c r="M214">
        <v>292.75</v>
      </c>
      <c r="N214">
        <v>1007.265934</v>
      </c>
      <c r="O214">
        <f t="shared" si="70"/>
        <v>0.99409420860021402</v>
      </c>
      <c r="P214">
        <f t="shared" si="71"/>
        <v>24.165783073846615</v>
      </c>
      <c r="Q214">
        <f t="shared" si="72"/>
        <v>24165.783073846615</v>
      </c>
      <c r="R214">
        <f t="shared" si="66"/>
        <v>-29</v>
      </c>
      <c r="S214">
        <f t="shared" si="67"/>
        <v>-1200.0438765580582</v>
      </c>
      <c r="T214">
        <f t="shared" si="73"/>
        <v>-1200.0438765580584</v>
      </c>
      <c r="U214">
        <f t="shared" si="68"/>
        <v>3.9473349989827683E-2</v>
      </c>
      <c r="V214">
        <f t="shared" si="74"/>
        <v>1633439.7221560623</v>
      </c>
      <c r="W214">
        <f t="shared" si="69"/>
        <v>882.05744996427359</v>
      </c>
      <c r="X214">
        <f t="shared" si="75"/>
        <v>834.68769802174779</v>
      </c>
      <c r="Y214" s="2">
        <f t="shared" si="76"/>
        <v>-365.35617853631038</v>
      </c>
    </row>
    <row r="215" spans="1:25" x14ac:dyDescent="0.2">
      <c r="A215" t="s">
        <v>46</v>
      </c>
      <c r="B215" s="1">
        <v>44515</v>
      </c>
      <c r="C215" t="s">
        <v>8</v>
      </c>
      <c r="D215">
        <v>300</v>
      </c>
      <c r="E215">
        <v>0.50340598800000003</v>
      </c>
      <c r="F215">
        <v>28</v>
      </c>
      <c r="G215" t="s">
        <v>2</v>
      </c>
      <c r="H215">
        <v>3808</v>
      </c>
      <c r="I215">
        <v>540</v>
      </c>
      <c r="J215">
        <v>-18.149999999999999</v>
      </c>
      <c r="K215">
        <v>1.0857460000000001</v>
      </c>
      <c r="L215">
        <v>20.2</v>
      </c>
      <c r="M215">
        <v>293.35000000000002</v>
      </c>
      <c r="N215">
        <v>1007.265934</v>
      </c>
      <c r="O215">
        <f t="shared" si="70"/>
        <v>0.99409420860021402</v>
      </c>
      <c r="P215">
        <f t="shared" si="71"/>
        <v>24.215311578865602</v>
      </c>
      <c r="Q215">
        <f t="shared" si="72"/>
        <v>24215.311578865603</v>
      </c>
      <c r="R215">
        <f t="shared" si="66"/>
        <v>3268</v>
      </c>
      <c r="S215">
        <f t="shared" si="67"/>
        <v>134955.93436229878</v>
      </c>
      <c r="T215">
        <f t="shared" si="73"/>
        <v>134955.93436229878</v>
      </c>
      <c r="U215">
        <f t="shared" si="68"/>
        <v>3.8779999717050026E-2</v>
      </c>
      <c r="V215">
        <f t="shared" si="74"/>
        <v>1601466.0637650455</v>
      </c>
      <c r="W215">
        <f t="shared" si="69"/>
        <v>864.79167443312451</v>
      </c>
      <c r="X215">
        <f t="shared" si="75"/>
        <v>6098.382770817293</v>
      </c>
      <c r="Y215" s="2">
        <f t="shared" si="76"/>
        <v>141054.31713311607</v>
      </c>
    </row>
    <row r="216" spans="1:25" x14ac:dyDescent="0.2">
      <c r="A216" t="s">
        <v>46</v>
      </c>
      <c r="B216" s="1">
        <v>44515</v>
      </c>
      <c r="C216" t="s">
        <v>5</v>
      </c>
      <c r="D216">
        <v>0</v>
      </c>
      <c r="E216">
        <v>0.47106894999999999</v>
      </c>
      <c r="F216">
        <v>29</v>
      </c>
      <c r="G216" t="s">
        <v>2</v>
      </c>
      <c r="H216">
        <v>496</v>
      </c>
      <c r="I216">
        <v>540</v>
      </c>
      <c r="J216">
        <v>-11.77</v>
      </c>
      <c r="K216">
        <v>1.0927290000000001</v>
      </c>
      <c r="L216">
        <v>19.7</v>
      </c>
      <c r="M216">
        <v>292.85000000000002</v>
      </c>
      <c r="N216">
        <v>1007.265934</v>
      </c>
      <c r="O216">
        <f t="shared" si="70"/>
        <v>0.99409420860021402</v>
      </c>
      <c r="P216">
        <f t="shared" si="71"/>
        <v>24.174037824683115</v>
      </c>
      <c r="Q216">
        <f t="shared" si="72"/>
        <v>24174.037824683113</v>
      </c>
      <c r="R216">
        <f t="shared" si="66"/>
        <v>-44</v>
      </c>
      <c r="S216">
        <f t="shared" si="67"/>
        <v>-1820.1344896992509</v>
      </c>
      <c r="T216">
        <f t="shared" si="73"/>
        <v>-1820.1344896992514</v>
      </c>
      <c r="U216">
        <f t="shared" si="68"/>
        <v>3.9357703980002212E-2</v>
      </c>
      <c r="V216">
        <f t="shared" si="74"/>
        <v>1628098.0556676257</v>
      </c>
      <c r="W216">
        <f t="shared" si="69"/>
        <v>879.17295006051791</v>
      </c>
      <c r="X216">
        <f t="shared" si="75"/>
        <v>807.5366356111424</v>
      </c>
      <c r="Y216" s="2">
        <f t="shared" si="76"/>
        <v>-1012.5978540881085</v>
      </c>
    </row>
    <row r="217" spans="1:25" x14ac:dyDescent="0.2">
      <c r="A217" t="s">
        <v>46</v>
      </c>
      <c r="B217" s="1">
        <v>44515</v>
      </c>
      <c r="C217" t="s">
        <v>8</v>
      </c>
      <c r="D217">
        <v>400</v>
      </c>
      <c r="E217">
        <v>0.26222896200000001</v>
      </c>
      <c r="F217">
        <v>30</v>
      </c>
      <c r="G217" t="s">
        <v>2</v>
      </c>
      <c r="H217">
        <v>4315</v>
      </c>
      <c r="I217">
        <v>540</v>
      </c>
      <c r="J217">
        <v>-18.18</v>
      </c>
      <c r="K217">
        <v>1.0857159999999999</v>
      </c>
      <c r="L217">
        <v>20.2</v>
      </c>
      <c r="M217">
        <v>293.35000000000002</v>
      </c>
      <c r="N217">
        <v>1007.265934</v>
      </c>
      <c r="O217">
        <f t="shared" si="70"/>
        <v>0.99409420860021402</v>
      </c>
      <c r="P217">
        <f t="shared" si="71"/>
        <v>24.215311578865602</v>
      </c>
      <c r="Q217">
        <f t="shared" si="72"/>
        <v>24215.311578865603</v>
      </c>
      <c r="R217">
        <f t="shared" si="66"/>
        <v>3775</v>
      </c>
      <c r="S217">
        <f t="shared" si="67"/>
        <v>155893.10043380599</v>
      </c>
      <c r="T217">
        <f t="shared" si="73"/>
        <v>155893.10043380599</v>
      </c>
      <c r="U217">
        <f t="shared" si="68"/>
        <v>3.882353303845628E-2</v>
      </c>
      <c r="V217">
        <f t="shared" si="74"/>
        <v>1603263.8238832448</v>
      </c>
      <c r="W217">
        <f t="shared" si="69"/>
        <v>865.76246489695211</v>
      </c>
      <c r="X217">
        <f t="shared" si="75"/>
        <v>6918.0834000562008</v>
      </c>
      <c r="Y217" s="2">
        <f t="shared" si="76"/>
        <v>162811.18383386219</v>
      </c>
    </row>
    <row r="218" spans="1:25" x14ac:dyDescent="0.2">
      <c r="A218" t="s">
        <v>46</v>
      </c>
      <c r="B218" s="1">
        <v>44515</v>
      </c>
      <c r="C218" t="s">
        <v>7</v>
      </c>
      <c r="D218" t="s">
        <v>7</v>
      </c>
      <c r="E218">
        <v>0</v>
      </c>
      <c r="F218" t="s">
        <v>9</v>
      </c>
      <c r="G218" t="s">
        <v>2</v>
      </c>
      <c r="H218">
        <v>540</v>
      </c>
      <c r="J218">
        <v>-11.14</v>
      </c>
      <c r="K218">
        <v>1.093423</v>
      </c>
      <c r="L218">
        <v>0</v>
      </c>
      <c r="M218">
        <v>0</v>
      </c>
      <c r="O218">
        <f t="shared" si="70"/>
        <v>0</v>
      </c>
      <c r="P218" t="e">
        <f t="shared" si="71"/>
        <v>#DIV/0!</v>
      </c>
      <c r="Q218" t="e">
        <f t="shared" si="72"/>
        <v>#DIV/0!</v>
      </c>
      <c r="T218" t="e">
        <f t="shared" si="73"/>
        <v>#DIV/0!</v>
      </c>
      <c r="U218" t="e">
        <f t="shared" si="68"/>
        <v>#DIV/0!</v>
      </c>
      <c r="V218" t="e">
        <f t="shared" si="74"/>
        <v>#DIV/0!</v>
      </c>
      <c r="X218" t="e">
        <f t="shared" si="75"/>
        <v>#DIV/0!</v>
      </c>
      <c r="Y218" s="2" t="e">
        <f t="shared" si="76"/>
        <v>#DIV/0!</v>
      </c>
    </row>
    <row r="219" spans="1:25" x14ac:dyDescent="0.2">
      <c r="A219" t="s">
        <v>47</v>
      </c>
      <c r="B219" s="1">
        <v>44536</v>
      </c>
      <c r="C219" t="s">
        <v>5</v>
      </c>
      <c r="D219">
        <v>400</v>
      </c>
      <c r="E219">
        <v>0.54669572300000002</v>
      </c>
      <c r="F219">
        <v>1</v>
      </c>
      <c r="G219" t="s">
        <v>2</v>
      </c>
      <c r="H219">
        <v>1495</v>
      </c>
      <c r="I219">
        <v>538</v>
      </c>
      <c r="J219">
        <v>-21.06</v>
      </c>
      <c r="K219">
        <v>1.082573</v>
      </c>
      <c r="L219">
        <v>13.4</v>
      </c>
      <c r="M219">
        <v>286.55</v>
      </c>
      <c r="N219">
        <v>1006.3446279999999</v>
      </c>
      <c r="O219">
        <v>1</v>
      </c>
      <c r="P219">
        <f t="shared" si="71"/>
        <v>23.514292999999999</v>
      </c>
      <c r="Q219">
        <f t="shared" si="72"/>
        <v>23514.292999999998</v>
      </c>
      <c r="R219">
        <f t="shared" ref="R219:R248" si="77">H219-I219</f>
        <v>957</v>
      </c>
      <c r="S219">
        <f t="shared" ref="S219:S248" si="78">((R219/1000000)*(1/P219))/0.000000001</f>
        <v>40698.650816335408</v>
      </c>
      <c r="T219">
        <f t="shared" si="73"/>
        <v>40698.650816335408</v>
      </c>
      <c r="U219">
        <f t="shared" si="68"/>
        <v>4.7792184294113013E-2</v>
      </c>
      <c r="V219">
        <f t="shared" si="74"/>
        <v>2032473.7934546031</v>
      </c>
      <c r="W219">
        <f t="shared" ref="W219:W248" si="79">I219*V219/1000000</f>
        <v>1093.4709008785765</v>
      </c>
      <c r="X219">
        <f t="shared" si="75"/>
        <v>3038.5483212146314</v>
      </c>
      <c r="Y219" s="2">
        <f t="shared" si="76"/>
        <v>43737.199137550037</v>
      </c>
    </row>
    <row r="220" spans="1:25" x14ac:dyDescent="0.2">
      <c r="A220" t="s">
        <v>47</v>
      </c>
      <c r="B220" s="1">
        <v>44536</v>
      </c>
      <c r="C220" t="s">
        <v>8</v>
      </c>
      <c r="D220">
        <v>0</v>
      </c>
      <c r="E220">
        <v>0.45813303300000002</v>
      </c>
      <c r="F220">
        <v>2</v>
      </c>
      <c r="G220" t="s">
        <v>2</v>
      </c>
      <c r="H220">
        <v>383</v>
      </c>
      <c r="I220">
        <v>538</v>
      </c>
      <c r="J220">
        <v>-8.83</v>
      </c>
      <c r="K220">
        <v>1.0959429999999999</v>
      </c>
      <c r="L220">
        <v>12.9</v>
      </c>
      <c r="M220">
        <v>286.05</v>
      </c>
      <c r="N220">
        <v>1006.3446279999999</v>
      </c>
      <c r="O220">
        <f t="shared" ref="O220:O249" si="80">N220/1013.249977</f>
        <v>0.99318495025240938</v>
      </c>
      <c r="P220">
        <f t="shared" si="71"/>
        <v>23.634332149348893</v>
      </c>
      <c r="Q220">
        <f t="shared" si="72"/>
        <v>23634.332149348891</v>
      </c>
      <c r="R220">
        <f t="shared" si="77"/>
        <v>-155</v>
      </c>
      <c r="S220">
        <f t="shared" si="78"/>
        <v>-6558.2559735782552</v>
      </c>
      <c r="T220">
        <f t="shared" si="73"/>
        <v>-6558.2559735782561</v>
      </c>
      <c r="U220">
        <f t="shared" ref="U220:U248" si="81">EXP(-58.0931+90.5069*(100/M220)+22.294*LN(M220/100)+E220*(0.027766+(-0.025888)*(M220/100)+(0.0050578)*(M220/100)^2))</f>
        <v>4.8597011291126632E-2</v>
      </c>
      <c r="V220">
        <f t="shared" si="74"/>
        <v>2056204.1264392338</v>
      </c>
      <c r="W220">
        <f t="shared" si="79"/>
        <v>1106.2378200243077</v>
      </c>
      <c r="X220">
        <f t="shared" si="75"/>
        <v>787.52618042622646</v>
      </c>
      <c r="Y220" s="2">
        <f t="shared" si="76"/>
        <v>-5770.7297931520288</v>
      </c>
    </row>
    <row r="221" spans="1:25" x14ac:dyDescent="0.2">
      <c r="A221" t="s">
        <v>47</v>
      </c>
      <c r="B221" s="1">
        <v>44536</v>
      </c>
      <c r="C221" t="s">
        <v>5</v>
      </c>
      <c r="D221">
        <v>300</v>
      </c>
      <c r="E221">
        <v>0.52872990900000005</v>
      </c>
      <c r="F221">
        <v>3</v>
      </c>
      <c r="G221" t="s">
        <v>2</v>
      </c>
      <c r="H221">
        <v>1659</v>
      </c>
      <c r="I221">
        <v>538</v>
      </c>
      <c r="J221">
        <v>-20.239999999999998</v>
      </c>
      <c r="K221">
        <v>1.0834680000000001</v>
      </c>
      <c r="L221">
        <v>12.9</v>
      </c>
      <c r="M221">
        <v>286.05</v>
      </c>
      <c r="N221">
        <v>1006.3446279999999</v>
      </c>
      <c r="O221">
        <f t="shared" si="80"/>
        <v>0.99318495025240938</v>
      </c>
      <c r="P221">
        <f t="shared" ref="P221:P249" si="82">(1*0.08206*M221)/O221</f>
        <v>23.634332149348893</v>
      </c>
      <c r="Q221">
        <f t="shared" ref="Q221:Q249" si="83">P221*1000</f>
        <v>23634.332149348891</v>
      </c>
      <c r="R221">
        <f t="shared" si="77"/>
        <v>1121</v>
      </c>
      <c r="S221">
        <f t="shared" si="78"/>
        <v>47430.999654072417</v>
      </c>
      <c r="T221">
        <f t="shared" ref="T221:T249" si="84">R221*0.025/0.025/P221*1000</f>
        <v>47430.999654072424</v>
      </c>
      <c r="U221">
        <f t="shared" si="81"/>
        <v>4.8580198571240893E-2</v>
      </c>
      <c r="V221">
        <f t="shared" ref="V221:V249" si="85">U221/Q221*1000000000*1000</f>
        <v>2055492.7579190871</v>
      </c>
      <c r="W221">
        <f t="shared" si="79"/>
        <v>1105.8551037604689</v>
      </c>
      <c r="X221">
        <f t="shared" ref="X221:X249" si="86">V221*H221/1000000</f>
        <v>3410.0624853877653</v>
      </c>
      <c r="Y221" s="2">
        <f t="shared" ref="Y221:Y249" si="87">X221+S221</f>
        <v>50841.062139460184</v>
      </c>
    </row>
    <row r="222" spans="1:25" x14ac:dyDescent="0.2">
      <c r="A222" t="s">
        <v>47</v>
      </c>
      <c r="B222" s="1">
        <v>44536</v>
      </c>
      <c r="C222" t="s">
        <v>8</v>
      </c>
      <c r="D222">
        <v>5</v>
      </c>
      <c r="E222">
        <v>0.47640391500000001</v>
      </c>
      <c r="F222">
        <v>4</v>
      </c>
      <c r="G222" t="s">
        <v>2</v>
      </c>
      <c r="H222">
        <v>450</v>
      </c>
      <c r="I222">
        <v>538</v>
      </c>
      <c r="J222">
        <v>-12.25</v>
      </c>
      <c r="K222">
        <v>1.092203</v>
      </c>
      <c r="L222">
        <v>12.8</v>
      </c>
      <c r="M222">
        <v>285.95</v>
      </c>
      <c r="N222">
        <v>1006.3446279999999</v>
      </c>
      <c r="O222">
        <f t="shared" si="80"/>
        <v>0.99318495025240938</v>
      </c>
      <c r="P222">
        <f t="shared" si="82"/>
        <v>23.626069841308567</v>
      </c>
      <c r="Q222">
        <f t="shared" si="83"/>
        <v>23626.069841308567</v>
      </c>
      <c r="R222">
        <f t="shared" si="77"/>
        <v>-88</v>
      </c>
      <c r="S222">
        <f t="shared" si="78"/>
        <v>-3724.6990545223061</v>
      </c>
      <c r="T222">
        <f t="shared" si="84"/>
        <v>-3724.6990545223066</v>
      </c>
      <c r="U222">
        <f t="shared" si="81"/>
        <v>4.875173958497564E-2</v>
      </c>
      <c r="V222">
        <f t="shared" si="85"/>
        <v>2063472.2538463234</v>
      </c>
      <c r="W222">
        <f t="shared" si="79"/>
        <v>1110.1480725693218</v>
      </c>
      <c r="X222">
        <f t="shared" si="86"/>
        <v>928.56251423084541</v>
      </c>
      <c r="Y222" s="2">
        <f t="shared" si="87"/>
        <v>-2796.1365402914607</v>
      </c>
    </row>
    <row r="223" spans="1:25" x14ac:dyDescent="0.2">
      <c r="A223" t="s">
        <v>47</v>
      </c>
      <c r="B223" s="1">
        <v>44536</v>
      </c>
      <c r="C223" t="s">
        <v>5</v>
      </c>
      <c r="D223">
        <v>250</v>
      </c>
      <c r="E223">
        <v>0.52334993200000002</v>
      </c>
      <c r="F223">
        <v>5</v>
      </c>
      <c r="G223" t="s">
        <v>2</v>
      </c>
      <c r="H223">
        <v>2058</v>
      </c>
      <c r="I223">
        <v>538</v>
      </c>
      <c r="J223">
        <v>-19.78</v>
      </c>
      <c r="K223">
        <v>1.0839639999999999</v>
      </c>
      <c r="L223">
        <v>12.7</v>
      </c>
      <c r="M223">
        <v>285.85000000000002</v>
      </c>
      <c r="N223">
        <v>1006.3446279999999</v>
      </c>
      <c r="O223">
        <f t="shared" si="80"/>
        <v>0.99318495025240938</v>
      </c>
      <c r="P223">
        <f t="shared" si="82"/>
        <v>23.617807533268245</v>
      </c>
      <c r="Q223">
        <f t="shared" si="83"/>
        <v>23617.807533268246</v>
      </c>
      <c r="R223">
        <f t="shared" si="77"/>
        <v>1520</v>
      </c>
      <c r="S223">
        <f t="shared" si="78"/>
        <v>64358.217749844691</v>
      </c>
      <c r="T223">
        <f t="shared" si="84"/>
        <v>64358.217749844684</v>
      </c>
      <c r="U223">
        <f t="shared" si="81"/>
        <v>4.8900318781749164E-2</v>
      </c>
      <c r="V223">
        <f t="shared" si="85"/>
        <v>2070485.1080214689</v>
      </c>
      <c r="W223">
        <f t="shared" si="79"/>
        <v>1113.9209881155502</v>
      </c>
      <c r="X223">
        <f t="shared" si="86"/>
        <v>4261.0583523081823</v>
      </c>
      <c r="Y223" s="2">
        <f t="shared" si="87"/>
        <v>68619.276102152871</v>
      </c>
    </row>
    <row r="224" spans="1:25" x14ac:dyDescent="0.2">
      <c r="A224" t="s">
        <v>47</v>
      </c>
      <c r="B224" s="1">
        <v>44536</v>
      </c>
      <c r="C224" t="s">
        <v>8</v>
      </c>
      <c r="D224">
        <v>10</v>
      </c>
      <c r="E224">
        <v>0.470053322</v>
      </c>
      <c r="F224">
        <v>6</v>
      </c>
      <c r="G224" t="s">
        <v>2</v>
      </c>
      <c r="H224">
        <v>564</v>
      </c>
      <c r="I224">
        <v>538</v>
      </c>
      <c r="J224">
        <v>-13.13</v>
      </c>
      <c r="K224">
        <v>1.0912360000000001</v>
      </c>
      <c r="L224">
        <v>12.8</v>
      </c>
      <c r="M224">
        <v>285.95</v>
      </c>
      <c r="N224">
        <v>1006.3446279999999</v>
      </c>
      <c r="O224">
        <f t="shared" si="80"/>
        <v>0.99318495025240938</v>
      </c>
      <c r="P224">
        <f t="shared" si="82"/>
        <v>23.626069841308567</v>
      </c>
      <c r="Q224">
        <f t="shared" si="83"/>
        <v>23626.069841308567</v>
      </c>
      <c r="R224">
        <f t="shared" si="77"/>
        <v>26</v>
      </c>
      <c r="S224">
        <f t="shared" si="78"/>
        <v>1100.4792661088632</v>
      </c>
      <c r="T224">
        <f t="shared" si="84"/>
        <v>1100.4792661088634</v>
      </c>
      <c r="U224">
        <f t="shared" si="81"/>
        <v>4.8753258028841236E-2</v>
      </c>
      <c r="V224">
        <f t="shared" si="85"/>
        <v>2063536.5236921248</v>
      </c>
      <c r="W224">
        <f t="shared" si="79"/>
        <v>1110.1826497463633</v>
      </c>
      <c r="X224">
        <f t="shared" si="86"/>
        <v>1163.8345993623584</v>
      </c>
      <c r="Y224" s="2">
        <f t="shared" si="87"/>
        <v>2264.3138654712216</v>
      </c>
    </row>
    <row r="225" spans="1:25" x14ac:dyDescent="0.2">
      <c r="A225" t="s">
        <v>47</v>
      </c>
      <c r="B225" s="1">
        <v>44536</v>
      </c>
      <c r="C225" t="s">
        <v>5</v>
      </c>
      <c r="D225">
        <v>225</v>
      </c>
      <c r="E225">
        <v>0.54258516700000003</v>
      </c>
      <c r="F225">
        <v>7</v>
      </c>
      <c r="G225" t="s">
        <v>2</v>
      </c>
      <c r="H225">
        <v>1362</v>
      </c>
      <c r="I225">
        <v>538</v>
      </c>
      <c r="J225">
        <v>-19.510000000000002</v>
      </c>
      <c r="K225">
        <v>1.084265</v>
      </c>
      <c r="L225">
        <v>13.5</v>
      </c>
      <c r="M225">
        <v>286.64999999999998</v>
      </c>
      <c r="N225">
        <v>1006.3446279999999</v>
      </c>
      <c r="O225">
        <f t="shared" si="80"/>
        <v>0.99318495025240938</v>
      </c>
      <c r="P225">
        <f t="shared" si="82"/>
        <v>23.683905997590838</v>
      </c>
      <c r="Q225">
        <f t="shared" si="83"/>
        <v>23683.905997590839</v>
      </c>
      <c r="R225">
        <f t="shared" si="77"/>
        <v>824</v>
      </c>
      <c r="S225">
        <f t="shared" si="78"/>
        <v>34791.558456777289</v>
      </c>
      <c r="T225">
        <f t="shared" si="84"/>
        <v>34791.558456777297</v>
      </c>
      <c r="U225">
        <f t="shared" si="81"/>
        <v>4.7638630517746854E-2</v>
      </c>
      <c r="V225">
        <f t="shared" si="85"/>
        <v>2011434.7068677237</v>
      </c>
      <c r="W225">
        <f t="shared" si="79"/>
        <v>1082.1518722948354</v>
      </c>
      <c r="X225">
        <f t="shared" si="86"/>
        <v>2739.5740707538394</v>
      </c>
      <c r="Y225" s="2">
        <f t="shared" si="87"/>
        <v>37531.132527531132</v>
      </c>
    </row>
    <row r="226" spans="1:25" x14ac:dyDescent="0.2">
      <c r="A226" t="s">
        <v>47</v>
      </c>
      <c r="B226" s="1">
        <v>44536</v>
      </c>
      <c r="C226" t="s">
        <v>8</v>
      </c>
      <c r="D226">
        <v>25</v>
      </c>
      <c r="E226">
        <v>0.48352462200000002</v>
      </c>
      <c r="F226">
        <v>8</v>
      </c>
      <c r="G226" t="s">
        <v>2</v>
      </c>
      <c r="H226">
        <v>509</v>
      </c>
      <c r="I226">
        <v>538</v>
      </c>
      <c r="J226">
        <v>-14.68</v>
      </c>
      <c r="K226">
        <v>1.0895440000000001</v>
      </c>
      <c r="L226">
        <v>12.8</v>
      </c>
      <c r="M226">
        <v>285.95</v>
      </c>
      <c r="N226">
        <v>1006.3446279999999</v>
      </c>
      <c r="O226">
        <f t="shared" si="80"/>
        <v>0.99318495025240938</v>
      </c>
      <c r="P226">
        <f t="shared" si="82"/>
        <v>23.626069841308567</v>
      </c>
      <c r="Q226">
        <f t="shared" si="83"/>
        <v>23626.069841308567</v>
      </c>
      <c r="R226">
        <f t="shared" si="77"/>
        <v>-29</v>
      </c>
      <c r="S226">
        <f t="shared" si="78"/>
        <v>-1227.4576429675781</v>
      </c>
      <c r="T226">
        <f t="shared" si="84"/>
        <v>-1227.4576429675785</v>
      </c>
      <c r="U226">
        <f t="shared" si="81"/>
        <v>4.8750037061024376E-2</v>
      </c>
      <c r="V226">
        <f t="shared" si="85"/>
        <v>2063400.1926036922</v>
      </c>
      <c r="W226">
        <f t="shared" si="79"/>
        <v>1110.1093036207865</v>
      </c>
      <c r="X226">
        <f t="shared" si="86"/>
        <v>1050.2706980352793</v>
      </c>
      <c r="Y226" s="2">
        <f t="shared" si="87"/>
        <v>-177.18694493229873</v>
      </c>
    </row>
    <row r="227" spans="1:25" x14ac:dyDescent="0.2">
      <c r="A227" t="s">
        <v>47</v>
      </c>
      <c r="B227" s="1">
        <v>44536</v>
      </c>
      <c r="C227" t="s">
        <v>5</v>
      </c>
      <c r="D227">
        <v>200</v>
      </c>
      <c r="E227">
        <v>0.53770680400000004</v>
      </c>
      <c r="F227">
        <v>9</v>
      </c>
      <c r="G227" t="s">
        <v>2</v>
      </c>
      <c r="H227">
        <v>1590</v>
      </c>
      <c r="I227">
        <v>538</v>
      </c>
      <c r="J227">
        <v>-19.850000000000001</v>
      </c>
      <c r="K227">
        <v>1.0838909999999999</v>
      </c>
      <c r="L227">
        <v>12.7</v>
      </c>
      <c r="M227">
        <v>285.85000000000002</v>
      </c>
      <c r="N227">
        <v>1006.3446279999999</v>
      </c>
      <c r="O227">
        <f t="shared" si="80"/>
        <v>0.99318495025240938</v>
      </c>
      <c r="P227">
        <f t="shared" si="82"/>
        <v>23.617807533268245</v>
      </c>
      <c r="Q227">
        <f t="shared" si="83"/>
        <v>23617.807533268246</v>
      </c>
      <c r="R227">
        <f t="shared" si="77"/>
        <v>1052</v>
      </c>
      <c r="S227">
        <f t="shared" si="78"/>
        <v>44542.661232129343</v>
      </c>
      <c r="T227">
        <f t="shared" si="84"/>
        <v>44542.661232129358</v>
      </c>
      <c r="U227">
        <f t="shared" si="81"/>
        <v>4.8896873599108569E-2</v>
      </c>
      <c r="V227">
        <f t="shared" si="85"/>
        <v>2070339.2357750405</v>
      </c>
      <c r="W227">
        <f t="shared" si="79"/>
        <v>1113.8425088469717</v>
      </c>
      <c r="X227">
        <f t="shared" si="86"/>
        <v>3291.8393848823143</v>
      </c>
      <c r="Y227" s="2">
        <f t="shared" si="87"/>
        <v>47834.500617011654</v>
      </c>
    </row>
    <row r="228" spans="1:25" x14ac:dyDescent="0.2">
      <c r="A228" t="s">
        <v>47</v>
      </c>
      <c r="B228" s="1">
        <v>44536</v>
      </c>
      <c r="C228" t="s">
        <v>8</v>
      </c>
      <c r="D228">
        <v>50</v>
      </c>
      <c r="E228">
        <v>0.50315006799999995</v>
      </c>
      <c r="F228">
        <v>10</v>
      </c>
      <c r="G228" t="s">
        <v>2</v>
      </c>
      <c r="H228">
        <v>389</v>
      </c>
      <c r="I228">
        <v>538</v>
      </c>
      <c r="J228">
        <v>-8.44</v>
      </c>
      <c r="K228">
        <v>1.0963750000000001</v>
      </c>
      <c r="L228">
        <v>12.9</v>
      </c>
      <c r="M228">
        <v>286.05</v>
      </c>
      <c r="N228">
        <v>1006.3446279999999</v>
      </c>
      <c r="O228">
        <f t="shared" si="80"/>
        <v>0.99318495025240938</v>
      </c>
      <c r="P228">
        <f t="shared" si="82"/>
        <v>23.634332149348893</v>
      </c>
      <c r="Q228">
        <f t="shared" si="83"/>
        <v>23634.332149348891</v>
      </c>
      <c r="R228">
        <f t="shared" si="77"/>
        <v>-149</v>
      </c>
      <c r="S228">
        <f t="shared" si="78"/>
        <v>-6304.3880004074845</v>
      </c>
      <c r="T228">
        <f t="shared" si="84"/>
        <v>-6304.3880004074854</v>
      </c>
      <c r="U228">
        <f t="shared" si="81"/>
        <v>4.8586289765078984E-2</v>
      </c>
      <c r="V228">
        <f t="shared" si="85"/>
        <v>2055750.4844247315</v>
      </c>
      <c r="W228">
        <f t="shared" si="79"/>
        <v>1105.9937606205056</v>
      </c>
      <c r="X228">
        <f t="shared" si="86"/>
        <v>799.68693844122049</v>
      </c>
      <c r="Y228" s="2">
        <f t="shared" si="87"/>
        <v>-5504.7010619662642</v>
      </c>
    </row>
    <row r="229" spans="1:25" x14ac:dyDescent="0.2">
      <c r="A229" t="s">
        <v>47</v>
      </c>
      <c r="B229" s="1">
        <v>44536</v>
      </c>
      <c r="C229" t="s">
        <v>5</v>
      </c>
      <c r="D229">
        <v>175</v>
      </c>
      <c r="E229">
        <v>0.53026801000000001</v>
      </c>
      <c r="F229">
        <v>11</v>
      </c>
      <c r="G229" t="s">
        <v>2</v>
      </c>
      <c r="H229">
        <v>1517</v>
      </c>
      <c r="I229">
        <v>538</v>
      </c>
      <c r="J229">
        <v>-19.27</v>
      </c>
      <c r="K229">
        <v>1.0845229999999999</v>
      </c>
      <c r="L229">
        <v>12.8</v>
      </c>
      <c r="M229">
        <v>285.95</v>
      </c>
      <c r="N229">
        <v>1006.3446279999999</v>
      </c>
      <c r="O229">
        <f t="shared" si="80"/>
        <v>0.99318495025240938</v>
      </c>
      <c r="P229">
        <f t="shared" si="82"/>
        <v>23.626069841308567</v>
      </c>
      <c r="Q229">
        <f t="shared" si="83"/>
        <v>23626.069841308567</v>
      </c>
      <c r="R229">
        <f t="shared" si="77"/>
        <v>979</v>
      </c>
      <c r="S229">
        <f t="shared" si="78"/>
        <v>41437.276981560659</v>
      </c>
      <c r="T229">
        <f t="shared" si="84"/>
        <v>41437.276981560659</v>
      </c>
      <c r="U229">
        <f t="shared" si="81"/>
        <v>4.8738862436529806E-2</v>
      </c>
      <c r="V229">
        <f t="shared" si="85"/>
        <v>2062927.2140435833</v>
      </c>
      <c r="W229">
        <f t="shared" si="79"/>
        <v>1109.8548411554477</v>
      </c>
      <c r="X229">
        <f t="shared" si="86"/>
        <v>3129.4605837041158</v>
      </c>
      <c r="Y229" s="2">
        <f t="shared" si="87"/>
        <v>44566.737565264775</v>
      </c>
    </row>
    <row r="230" spans="1:25" x14ac:dyDescent="0.2">
      <c r="A230" t="s">
        <v>47</v>
      </c>
      <c r="B230" s="1">
        <v>44536</v>
      </c>
      <c r="C230" t="s">
        <v>8</v>
      </c>
      <c r="D230">
        <v>75</v>
      </c>
      <c r="E230">
        <v>0.504426869</v>
      </c>
      <c r="F230">
        <v>12</v>
      </c>
      <c r="G230" t="s">
        <v>2</v>
      </c>
      <c r="H230">
        <v>354</v>
      </c>
      <c r="I230">
        <v>538</v>
      </c>
      <c r="J230">
        <v>-8.1</v>
      </c>
      <c r="K230">
        <v>1.0967439999999999</v>
      </c>
      <c r="L230">
        <v>12.6</v>
      </c>
      <c r="M230">
        <v>285.75</v>
      </c>
      <c r="N230">
        <v>1006.3446279999999</v>
      </c>
      <c r="O230">
        <f t="shared" si="80"/>
        <v>0.99318495025240938</v>
      </c>
      <c r="P230">
        <f t="shared" si="82"/>
        <v>23.609545225227919</v>
      </c>
      <c r="Q230">
        <f t="shared" si="83"/>
        <v>23609.545225227917</v>
      </c>
      <c r="R230">
        <f t="shared" si="77"/>
        <v>-184</v>
      </c>
      <c r="S230">
        <f t="shared" si="78"/>
        <v>-7793.4580376155345</v>
      </c>
      <c r="T230">
        <f t="shared" si="84"/>
        <v>-7793.4580376155345</v>
      </c>
      <c r="U230">
        <f t="shared" si="81"/>
        <v>4.9065450993464536E-2</v>
      </c>
      <c r="V230">
        <f t="shared" si="85"/>
        <v>2078203.9859469964</v>
      </c>
      <c r="W230">
        <f t="shared" si="79"/>
        <v>1118.073744439484</v>
      </c>
      <c r="X230">
        <f t="shared" si="86"/>
        <v>735.68421102523678</v>
      </c>
      <c r="Y230" s="2">
        <f t="shared" si="87"/>
        <v>-7057.7738265902981</v>
      </c>
    </row>
    <row r="231" spans="1:25" x14ac:dyDescent="0.2">
      <c r="A231" t="s">
        <v>47</v>
      </c>
      <c r="B231" s="1">
        <v>44536</v>
      </c>
      <c r="C231" t="s">
        <v>5</v>
      </c>
      <c r="D231">
        <v>150</v>
      </c>
      <c r="E231">
        <v>0.53180633099999997</v>
      </c>
      <c r="F231">
        <v>13</v>
      </c>
      <c r="G231" t="s">
        <v>2</v>
      </c>
      <c r="H231">
        <v>1354</v>
      </c>
      <c r="I231">
        <v>538</v>
      </c>
      <c r="J231">
        <v>-18.760000000000002</v>
      </c>
      <c r="K231">
        <v>1.085081</v>
      </c>
      <c r="L231">
        <v>12.6</v>
      </c>
      <c r="M231">
        <v>285.75</v>
      </c>
      <c r="N231">
        <v>1006.3446279999999</v>
      </c>
      <c r="O231">
        <f t="shared" si="80"/>
        <v>0.99318495025240938</v>
      </c>
      <c r="P231">
        <f t="shared" si="82"/>
        <v>23.609545225227919</v>
      </c>
      <c r="Q231">
        <f t="shared" si="83"/>
        <v>23609.545225227917</v>
      </c>
      <c r="R231">
        <f t="shared" si="77"/>
        <v>816</v>
      </c>
      <c r="S231">
        <f t="shared" si="78"/>
        <v>34562.292166816718</v>
      </c>
      <c r="T231">
        <f t="shared" si="84"/>
        <v>34562.292166816718</v>
      </c>
      <c r="U231">
        <f t="shared" si="81"/>
        <v>4.9058854776515774E-2</v>
      </c>
      <c r="V231">
        <f t="shared" si="85"/>
        <v>2077924.5982296206</v>
      </c>
      <c r="W231">
        <f t="shared" si="79"/>
        <v>1117.9234338475358</v>
      </c>
      <c r="X231">
        <f t="shared" si="86"/>
        <v>2813.5099060029065</v>
      </c>
      <c r="Y231" s="2">
        <f t="shared" si="87"/>
        <v>37375.802072819628</v>
      </c>
    </row>
    <row r="232" spans="1:25" x14ac:dyDescent="0.2">
      <c r="A232" t="s">
        <v>47</v>
      </c>
      <c r="B232" s="1">
        <v>44536</v>
      </c>
      <c r="C232" t="s">
        <v>8</v>
      </c>
      <c r="D232">
        <v>100</v>
      </c>
      <c r="E232">
        <v>0.50647004900000003</v>
      </c>
      <c r="F232">
        <v>14</v>
      </c>
      <c r="G232" t="s">
        <v>2</v>
      </c>
      <c r="H232">
        <v>763</v>
      </c>
      <c r="I232">
        <v>538</v>
      </c>
      <c r="J232">
        <v>-20.84</v>
      </c>
      <c r="K232">
        <v>1.0828070000000001</v>
      </c>
      <c r="L232">
        <v>12.1</v>
      </c>
      <c r="M232">
        <v>285.25</v>
      </c>
      <c r="N232">
        <v>1006.3446279999999</v>
      </c>
      <c r="O232">
        <f t="shared" si="80"/>
        <v>0.99318495025240938</v>
      </c>
      <c r="P232">
        <f t="shared" si="82"/>
        <v>23.568233685026296</v>
      </c>
      <c r="Q232">
        <f t="shared" si="83"/>
        <v>23568.233685026295</v>
      </c>
      <c r="R232">
        <f t="shared" si="77"/>
        <v>225</v>
      </c>
      <c r="S232">
        <f t="shared" si="78"/>
        <v>9546.7485178132029</v>
      </c>
      <c r="T232">
        <f t="shared" si="84"/>
        <v>9546.7485178132029</v>
      </c>
      <c r="U232">
        <f t="shared" si="81"/>
        <v>4.987962009283764E-2</v>
      </c>
      <c r="V232">
        <f t="shared" si="85"/>
        <v>2116391.9519572598</v>
      </c>
      <c r="W232">
        <f t="shared" si="79"/>
        <v>1138.6188701530059</v>
      </c>
      <c r="X232">
        <f t="shared" si="86"/>
        <v>1614.8070593433893</v>
      </c>
      <c r="Y232" s="2">
        <f t="shared" si="87"/>
        <v>11161.555577156592</v>
      </c>
    </row>
    <row r="233" spans="1:25" x14ac:dyDescent="0.2">
      <c r="A233" t="s">
        <v>47</v>
      </c>
      <c r="B233" s="1">
        <v>44536</v>
      </c>
      <c r="C233" t="s">
        <v>5</v>
      </c>
      <c r="D233">
        <v>125</v>
      </c>
      <c r="E233">
        <v>0.51771845699999997</v>
      </c>
      <c r="F233">
        <v>15</v>
      </c>
      <c r="G233" t="s">
        <v>2</v>
      </c>
      <c r="H233">
        <v>568</v>
      </c>
      <c r="I233">
        <v>538</v>
      </c>
      <c r="J233">
        <v>-14.14</v>
      </c>
      <c r="K233">
        <v>1.0901380000000001</v>
      </c>
      <c r="L233">
        <v>12.1</v>
      </c>
      <c r="M233">
        <v>285.25</v>
      </c>
      <c r="N233">
        <v>1006.3446279999999</v>
      </c>
      <c r="O233">
        <f t="shared" si="80"/>
        <v>0.99318495025240938</v>
      </c>
      <c r="P233">
        <f t="shared" si="82"/>
        <v>23.568233685026296</v>
      </c>
      <c r="Q233">
        <f t="shared" si="83"/>
        <v>23568.233685026295</v>
      </c>
      <c r="R233">
        <f t="shared" si="77"/>
        <v>30</v>
      </c>
      <c r="S233">
        <f t="shared" si="78"/>
        <v>1272.8998023750939</v>
      </c>
      <c r="T233">
        <f t="shared" si="84"/>
        <v>1272.8998023750937</v>
      </c>
      <c r="U233">
        <f t="shared" si="81"/>
        <v>4.9876856674138256E-2</v>
      </c>
      <c r="V233">
        <f t="shared" si="85"/>
        <v>2116274.7001200486</v>
      </c>
      <c r="W233">
        <f t="shared" si="79"/>
        <v>1138.5557886645861</v>
      </c>
      <c r="X233">
        <f t="shared" si="86"/>
        <v>1202.0440296681877</v>
      </c>
      <c r="Y233" s="2">
        <f t="shared" si="87"/>
        <v>2474.9438320432819</v>
      </c>
    </row>
    <row r="234" spans="1:25" x14ac:dyDescent="0.2">
      <c r="A234" t="s">
        <v>47</v>
      </c>
      <c r="B234" s="1">
        <v>44536</v>
      </c>
      <c r="C234" t="s">
        <v>8</v>
      </c>
      <c r="D234">
        <v>125</v>
      </c>
      <c r="E234">
        <v>0.51643883300000004</v>
      </c>
      <c r="F234">
        <v>16</v>
      </c>
      <c r="G234" t="s">
        <v>2</v>
      </c>
      <c r="H234">
        <v>805</v>
      </c>
      <c r="I234">
        <v>538</v>
      </c>
      <c r="J234">
        <v>-15.58</v>
      </c>
      <c r="K234">
        <v>1.0885640000000001</v>
      </c>
      <c r="L234">
        <v>12.1</v>
      </c>
      <c r="M234">
        <v>285.25</v>
      </c>
      <c r="N234">
        <v>1006.3446279999999</v>
      </c>
      <c r="O234">
        <f t="shared" si="80"/>
        <v>0.99318495025240938</v>
      </c>
      <c r="P234">
        <f t="shared" si="82"/>
        <v>23.568233685026296</v>
      </c>
      <c r="Q234">
        <f t="shared" si="83"/>
        <v>23568.233685026295</v>
      </c>
      <c r="R234">
        <f t="shared" si="77"/>
        <v>267</v>
      </c>
      <c r="S234">
        <f t="shared" si="78"/>
        <v>11328.808241138333</v>
      </c>
      <c r="T234">
        <f t="shared" si="84"/>
        <v>11328.808241138335</v>
      </c>
      <c r="U234">
        <f t="shared" si="81"/>
        <v>4.9877171034186089E-2</v>
      </c>
      <c r="V234">
        <f t="shared" si="85"/>
        <v>2116288.0384148075</v>
      </c>
      <c r="W234">
        <f t="shared" si="79"/>
        <v>1138.5629646671664</v>
      </c>
      <c r="X234">
        <f t="shared" si="86"/>
        <v>1703.6118709239202</v>
      </c>
      <c r="Y234" s="2">
        <f t="shared" si="87"/>
        <v>13032.420112062253</v>
      </c>
    </row>
    <row r="235" spans="1:25" x14ac:dyDescent="0.2">
      <c r="A235" t="s">
        <v>47</v>
      </c>
      <c r="B235" s="1">
        <v>44536</v>
      </c>
      <c r="C235" t="s">
        <v>5</v>
      </c>
      <c r="D235">
        <v>100</v>
      </c>
      <c r="E235">
        <v>0.50851418400000004</v>
      </c>
      <c r="F235">
        <v>17</v>
      </c>
      <c r="G235" t="s">
        <v>2</v>
      </c>
      <c r="H235">
        <v>1061</v>
      </c>
      <c r="I235">
        <v>538</v>
      </c>
      <c r="J235">
        <v>-17.149999999999999</v>
      </c>
      <c r="K235">
        <v>1.0868469999999999</v>
      </c>
      <c r="L235">
        <v>12</v>
      </c>
      <c r="M235">
        <v>285.14999999999998</v>
      </c>
      <c r="N235">
        <v>1006.3446279999999</v>
      </c>
      <c r="O235">
        <f t="shared" si="80"/>
        <v>0.99318495025240938</v>
      </c>
      <c r="P235">
        <f t="shared" si="82"/>
        <v>23.559971376985967</v>
      </c>
      <c r="Q235">
        <f t="shared" si="83"/>
        <v>23559.971376985966</v>
      </c>
      <c r="R235">
        <f t="shared" si="77"/>
        <v>523</v>
      </c>
      <c r="S235">
        <f t="shared" si="78"/>
        <v>22198.668734838993</v>
      </c>
      <c r="T235">
        <f t="shared" si="84"/>
        <v>22198.668734838997</v>
      </c>
      <c r="U235">
        <f t="shared" si="81"/>
        <v>5.0044423280153787E-2</v>
      </c>
      <c r="V235">
        <f t="shared" si="85"/>
        <v>2124129.2053961731</v>
      </c>
      <c r="W235">
        <f t="shared" si="79"/>
        <v>1142.7815125031411</v>
      </c>
      <c r="X235">
        <f t="shared" si="86"/>
        <v>2253.7010869253395</v>
      </c>
      <c r="Y235" s="2">
        <f t="shared" si="87"/>
        <v>24452.369821764332</v>
      </c>
    </row>
    <row r="236" spans="1:25" x14ac:dyDescent="0.2">
      <c r="A236" t="s">
        <v>47</v>
      </c>
      <c r="B236" s="1">
        <v>44536</v>
      </c>
      <c r="C236" t="s">
        <v>8</v>
      </c>
      <c r="D236">
        <v>150</v>
      </c>
      <c r="E236">
        <v>0.52847373200000003</v>
      </c>
      <c r="F236">
        <v>18</v>
      </c>
      <c r="G236" t="s">
        <v>2</v>
      </c>
      <c r="H236">
        <v>970</v>
      </c>
      <c r="I236">
        <v>538</v>
      </c>
      <c r="J236">
        <v>-16.760000000000002</v>
      </c>
      <c r="K236">
        <v>1.08727</v>
      </c>
      <c r="L236">
        <v>12.1</v>
      </c>
      <c r="M236">
        <v>285.25</v>
      </c>
      <c r="N236">
        <v>1006.3446279999999</v>
      </c>
      <c r="O236">
        <f t="shared" si="80"/>
        <v>0.99318495025240938</v>
      </c>
      <c r="P236">
        <f t="shared" si="82"/>
        <v>23.568233685026296</v>
      </c>
      <c r="Q236">
        <f t="shared" si="83"/>
        <v>23568.233685026295</v>
      </c>
      <c r="R236">
        <f t="shared" si="77"/>
        <v>432</v>
      </c>
      <c r="S236">
        <f t="shared" si="78"/>
        <v>18329.757154201347</v>
      </c>
      <c r="T236">
        <f t="shared" si="84"/>
        <v>18329.75715420135</v>
      </c>
      <c r="U236">
        <f t="shared" si="81"/>
        <v>4.9874214547578566E-2</v>
      </c>
      <c r="V236">
        <f t="shared" si="85"/>
        <v>2116162.5947075263</v>
      </c>
      <c r="W236">
        <f t="shared" si="79"/>
        <v>1138.495475952649</v>
      </c>
      <c r="X236">
        <f t="shared" si="86"/>
        <v>2052.6777168663007</v>
      </c>
      <c r="Y236" s="2">
        <f t="shared" si="87"/>
        <v>20382.434871067646</v>
      </c>
    </row>
    <row r="237" spans="1:25" x14ac:dyDescent="0.2">
      <c r="A237" t="s">
        <v>47</v>
      </c>
      <c r="B237" s="1">
        <v>44536</v>
      </c>
      <c r="C237" t="s">
        <v>5</v>
      </c>
      <c r="D237">
        <v>75</v>
      </c>
      <c r="E237">
        <v>0.50493743499999999</v>
      </c>
      <c r="F237">
        <v>19</v>
      </c>
      <c r="G237" t="s">
        <v>2</v>
      </c>
      <c r="H237">
        <v>597</v>
      </c>
      <c r="I237">
        <v>538</v>
      </c>
      <c r="J237">
        <v>-20.239999999999998</v>
      </c>
      <c r="K237">
        <v>1.0834630000000001</v>
      </c>
      <c r="L237">
        <v>12.7</v>
      </c>
      <c r="M237">
        <v>285.85000000000002</v>
      </c>
      <c r="N237">
        <v>1006.3446279999999</v>
      </c>
      <c r="O237">
        <f t="shared" si="80"/>
        <v>0.99318495025240938</v>
      </c>
      <c r="P237">
        <f t="shared" si="82"/>
        <v>23.617807533268245</v>
      </c>
      <c r="Q237">
        <f t="shared" si="83"/>
        <v>23617.807533268246</v>
      </c>
      <c r="R237">
        <f t="shared" si="77"/>
        <v>59</v>
      </c>
      <c r="S237">
        <f t="shared" si="78"/>
        <v>2498.1150310794974</v>
      </c>
      <c r="T237">
        <f t="shared" si="84"/>
        <v>2498.1150310794978</v>
      </c>
      <c r="U237">
        <f t="shared" si="81"/>
        <v>4.8904737537855805E-2</v>
      </c>
      <c r="V237">
        <f t="shared" si="85"/>
        <v>2070672.2022765311</v>
      </c>
      <c r="W237">
        <f t="shared" si="79"/>
        <v>1114.0216448247738</v>
      </c>
      <c r="X237">
        <f t="shared" si="86"/>
        <v>1236.191304759089</v>
      </c>
      <c r="Y237" s="2">
        <f t="shared" si="87"/>
        <v>3734.3063358385862</v>
      </c>
    </row>
    <row r="238" spans="1:25" x14ac:dyDescent="0.2">
      <c r="A238" t="s">
        <v>47</v>
      </c>
      <c r="B238" s="1">
        <v>44536</v>
      </c>
      <c r="C238" t="s">
        <v>8</v>
      </c>
      <c r="D238">
        <v>175</v>
      </c>
      <c r="E238">
        <v>0.53462761400000003</v>
      </c>
      <c r="F238">
        <v>20</v>
      </c>
      <c r="G238" t="s">
        <v>2</v>
      </c>
      <c r="H238">
        <v>1039</v>
      </c>
      <c r="I238">
        <v>538</v>
      </c>
      <c r="J238">
        <v>-17.059999999999999</v>
      </c>
      <c r="K238">
        <v>1.086946</v>
      </c>
      <c r="L238">
        <v>12.7</v>
      </c>
      <c r="M238">
        <v>285.85000000000002</v>
      </c>
      <c r="N238">
        <v>1006.3446279999999</v>
      </c>
      <c r="O238">
        <f t="shared" si="80"/>
        <v>0.99318495025240938</v>
      </c>
      <c r="P238">
        <f t="shared" si="82"/>
        <v>23.617807533268245</v>
      </c>
      <c r="Q238">
        <f t="shared" si="83"/>
        <v>23617.807533268246</v>
      </c>
      <c r="R238">
        <f t="shared" si="77"/>
        <v>501</v>
      </c>
      <c r="S238">
        <f t="shared" si="78"/>
        <v>21212.80729781065</v>
      </c>
      <c r="T238">
        <f t="shared" si="84"/>
        <v>21212.807297810654</v>
      </c>
      <c r="U238">
        <f t="shared" si="81"/>
        <v>4.8897612484178975E-2</v>
      </c>
      <c r="V238">
        <f t="shared" si="85"/>
        <v>2070370.5208581013</v>
      </c>
      <c r="W238">
        <f t="shared" si="79"/>
        <v>1113.8593402216584</v>
      </c>
      <c r="X238">
        <f t="shared" si="86"/>
        <v>2151.1149711715675</v>
      </c>
      <c r="Y238" s="2">
        <f t="shared" si="87"/>
        <v>23363.922268982216</v>
      </c>
    </row>
    <row r="239" spans="1:25" x14ac:dyDescent="0.2">
      <c r="A239" t="s">
        <v>47</v>
      </c>
      <c r="B239" s="1">
        <v>44536</v>
      </c>
      <c r="C239" t="s">
        <v>5</v>
      </c>
      <c r="D239">
        <v>50</v>
      </c>
      <c r="E239">
        <v>0.49906690300000001</v>
      </c>
      <c r="F239">
        <v>21</v>
      </c>
      <c r="G239" t="s">
        <v>2</v>
      </c>
      <c r="H239">
        <v>424</v>
      </c>
      <c r="I239">
        <v>538</v>
      </c>
      <c r="J239">
        <v>-11.16</v>
      </c>
      <c r="K239">
        <v>1.093397</v>
      </c>
      <c r="L239">
        <v>12.5</v>
      </c>
      <c r="M239">
        <v>285.64999999999998</v>
      </c>
      <c r="N239">
        <v>1006.3446279999999</v>
      </c>
      <c r="O239">
        <f t="shared" si="80"/>
        <v>0.99318495025240938</v>
      </c>
      <c r="P239">
        <f t="shared" si="82"/>
        <v>23.601282917187593</v>
      </c>
      <c r="Q239">
        <f t="shared" si="83"/>
        <v>23601.282917187593</v>
      </c>
      <c r="R239">
        <f t="shared" si="77"/>
        <v>-114</v>
      </c>
      <c r="S239">
        <f t="shared" si="78"/>
        <v>-4830.245898072757</v>
      </c>
      <c r="T239">
        <f t="shared" si="84"/>
        <v>-4830.245898072757</v>
      </c>
      <c r="U239">
        <f t="shared" si="81"/>
        <v>4.9228113463258963E-2</v>
      </c>
      <c r="V239">
        <f t="shared" si="85"/>
        <v>2085823.6239102357</v>
      </c>
      <c r="W239">
        <f t="shared" si="79"/>
        <v>1122.1731096637068</v>
      </c>
      <c r="X239">
        <f t="shared" si="86"/>
        <v>884.38921653793989</v>
      </c>
      <c r="Y239" s="2">
        <f t="shared" si="87"/>
        <v>-3945.8566815348172</v>
      </c>
    </row>
    <row r="240" spans="1:25" x14ac:dyDescent="0.2">
      <c r="A240" t="s">
        <v>47</v>
      </c>
      <c r="B240" s="1">
        <v>44536</v>
      </c>
      <c r="C240" t="s">
        <v>8</v>
      </c>
      <c r="D240">
        <v>200</v>
      </c>
      <c r="E240">
        <v>0.53976055899999997</v>
      </c>
      <c r="F240">
        <v>22</v>
      </c>
      <c r="G240" t="s">
        <v>2</v>
      </c>
      <c r="H240">
        <v>1266</v>
      </c>
      <c r="I240">
        <v>538</v>
      </c>
      <c r="J240">
        <v>-18.11</v>
      </c>
      <c r="K240">
        <v>1.0857939999999999</v>
      </c>
      <c r="L240">
        <v>13.1</v>
      </c>
      <c r="M240">
        <v>286.25</v>
      </c>
      <c r="N240">
        <v>1006.3446279999999</v>
      </c>
      <c r="O240">
        <f t="shared" si="80"/>
        <v>0.99318495025240938</v>
      </c>
      <c r="P240">
        <f t="shared" si="82"/>
        <v>23.650856765429541</v>
      </c>
      <c r="Q240">
        <f t="shared" si="83"/>
        <v>23650.85676542954</v>
      </c>
      <c r="R240">
        <f t="shared" si="77"/>
        <v>728</v>
      </c>
      <c r="S240">
        <f t="shared" si="78"/>
        <v>30781.125911012139</v>
      </c>
      <c r="T240">
        <f t="shared" si="84"/>
        <v>30781.125911012132</v>
      </c>
      <c r="U240">
        <f t="shared" si="81"/>
        <v>4.8261810178416853E-2</v>
      </c>
      <c r="V240">
        <f t="shared" si="85"/>
        <v>2040594.5821362864</v>
      </c>
      <c r="W240">
        <f t="shared" si="79"/>
        <v>1097.8398851893221</v>
      </c>
      <c r="X240">
        <f t="shared" si="86"/>
        <v>2583.3927409845387</v>
      </c>
      <c r="Y240" s="2">
        <f t="shared" si="87"/>
        <v>33364.518651996681</v>
      </c>
    </row>
    <row r="241" spans="1:25" x14ac:dyDescent="0.2">
      <c r="A241" t="s">
        <v>47</v>
      </c>
      <c r="B241" s="1">
        <v>44536</v>
      </c>
      <c r="C241" t="s">
        <v>5</v>
      </c>
      <c r="D241">
        <v>25</v>
      </c>
      <c r="E241">
        <v>0.51416272200000002</v>
      </c>
      <c r="F241">
        <v>23</v>
      </c>
      <c r="G241" t="s">
        <v>2</v>
      </c>
      <c r="H241">
        <v>407</v>
      </c>
      <c r="I241">
        <v>538</v>
      </c>
      <c r="J241">
        <v>-8.0299999999999994</v>
      </c>
      <c r="K241">
        <v>1.096822</v>
      </c>
      <c r="L241">
        <v>12.5</v>
      </c>
      <c r="M241">
        <v>285.64999999999998</v>
      </c>
      <c r="N241">
        <v>1006.3446279999999</v>
      </c>
      <c r="O241">
        <f t="shared" si="80"/>
        <v>0.99318495025240938</v>
      </c>
      <c r="P241">
        <f t="shared" si="82"/>
        <v>23.601282917187593</v>
      </c>
      <c r="Q241">
        <f t="shared" si="83"/>
        <v>23601.282917187593</v>
      </c>
      <c r="R241">
        <f t="shared" si="77"/>
        <v>-131</v>
      </c>
      <c r="S241">
        <f t="shared" si="78"/>
        <v>-5550.545724978344</v>
      </c>
      <c r="T241">
        <f t="shared" si="84"/>
        <v>-5550.545724978344</v>
      </c>
      <c r="U241">
        <f t="shared" si="81"/>
        <v>4.9224462196885137E-2</v>
      </c>
      <c r="V241">
        <f t="shared" si="85"/>
        <v>2085668.9176433501</v>
      </c>
      <c r="W241">
        <f t="shared" si="79"/>
        <v>1122.0898776921224</v>
      </c>
      <c r="X241">
        <f t="shared" si="86"/>
        <v>848.86724948084338</v>
      </c>
      <c r="Y241" s="2">
        <f t="shared" si="87"/>
        <v>-4701.6784754975006</v>
      </c>
    </row>
    <row r="242" spans="1:25" x14ac:dyDescent="0.2">
      <c r="A242" t="s">
        <v>47</v>
      </c>
      <c r="B242" s="1">
        <v>44536</v>
      </c>
      <c r="C242" t="s">
        <v>8</v>
      </c>
      <c r="D242">
        <v>225</v>
      </c>
      <c r="E242">
        <v>0.55029483700000004</v>
      </c>
      <c r="F242">
        <v>24</v>
      </c>
      <c r="G242" t="s">
        <v>2</v>
      </c>
      <c r="H242">
        <v>1558</v>
      </c>
      <c r="I242">
        <v>538</v>
      </c>
      <c r="J242">
        <v>-18.940000000000001</v>
      </c>
      <c r="K242">
        <v>1.0848819999999999</v>
      </c>
      <c r="L242">
        <v>12.5</v>
      </c>
      <c r="M242">
        <v>285.64999999999998</v>
      </c>
      <c r="N242">
        <v>1006.3446279999999</v>
      </c>
      <c r="O242">
        <f t="shared" si="80"/>
        <v>0.99318495025240938</v>
      </c>
      <c r="P242">
        <f t="shared" si="82"/>
        <v>23.601282917187593</v>
      </c>
      <c r="Q242">
        <f t="shared" si="83"/>
        <v>23601.282917187593</v>
      </c>
      <c r="R242">
        <f t="shared" si="77"/>
        <v>1020</v>
      </c>
      <c r="S242">
        <f t="shared" si="78"/>
        <v>43217.989614335194</v>
      </c>
      <c r="T242">
        <f t="shared" si="84"/>
        <v>43217.989614335194</v>
      </c>
      <c r="U242">
        <f t="shared" si="81"/>
        <v>4.9215723924781095E-2</v>
      </c>
      <c r="V242">
        <f t="shared" si="85"/>
        <v>2085298.6720031148</v>
      </c>
      <c r="W242">
        <f t="shared" si="79"/>
        <v>1121.8906855376758</v>
      </c>
      <c r="X242">
        <f t="shared" si="86"/>
        <v>3248.895330980853</v>
      </c>
      <c r="Y242" s="2">
        <f t="shared" si="87"/>
        <v>46466.884945316051</v>
      </c>
    </row>
    <row r="243" spans="1:25" x14ac:dyDescent="0.2">
      <c r="A243" t="s">
        <v>47</v>
      </c>
      <c r="B243" s="1">
        <v>44536</v>
      </c>
      <c r="C243" t="s">
        <v>5</v>
      </c>
      <c r="D243">
        <v>10</v>
      </c>
      <c r="E243">
        <v>0.49753640199999999</v>
      </c>
      <c r="F243">
        <v>25</v>
      </c>
      <c r="G243" t="s">
        <v>2</v>
      </c>
      <c r="H243">
        <v>557</v>
      </c>
      <c r="I243">
        <v>538</v>
      </c>
      <c r="J243">
        <v>-13.2</v>
      </c>
      <c r="K243">
        <v>1.09117</v>
      </c>
      <c r="L243">
        <v>12.2</v>
      </c>
      <c r="M243">
        <v>285.35000000000002</v>
      </c>
      <c r="N243">
        <v>1006.3446279999999</v>
      </c>
      <c r="O243">
        <f t="shared" si="80"/>
        <v>0.99318495025240938</v>
      </c>
      <c r="P243">
        <f t="shared" si="82"/>
        <v>23.576495993066622</v>
      </c>
      <c r="Q243">
        <f t="shared" si="83"/>
        <v>23576.495993066623</v>
      </c>
      <c r="R243">
        <f t="shared" si="77"/>
        <v>19</v>
      </c>
      <c r="S243">
        <f t="shared" si="78"/>
        <v>805.88735516878853</v>
      </c>
      <c r="T243">
        <f t="shared" si="84"/>
        <v>805.88735516878853</v>
      </c>
      <c r="U243">
        <f t="shared" si="81"/>
        <v>4.9717296840336607E-2</v>
      </c>
      <c r="V243">
        <f t="shared" si="85"/>
        <v>2108765.3082526545</v>
      </c>
      <c r="W243">
        <f t="shared" si="79"/>
        <v>1134.5157358399281</v>
      </c>
      <c r="X243">
        <f t="shared" si="86"/>
        <v>1174.5822766967285</v>
      </c>
      <c r="Y243" s="2">
        <f t="shared" si="87"/>
        <v>1980.4696318655169</v>
      </c>
    </row>
    <row r="244" spans="1:25" x14ac:dyDescent="0.2">
      <c r="A244" t="s">
        <v>47</v>
      </c>
      <c r="B244" s="1">
        <v>44536</v>
      </c>
      <c r="C244" t="s">
        <v>8</v>
      </c>
      <c r="D244">
        <v>250</v>
      </c>
      <c r="E244">
        <v>0.54926621899999994</v>
      </c>
      <c r="F244">
        <v>26</v>
      </c>
      <c r="G244" t="s">
        <v>2</v>
      </c>
      <c r="H244">
        <v>1539</v>
      </c>
      <c r="I244">
        <v>538</v>
      </c>
      <c r="J244">
        <v>-19.420000000000002</v>
      </c>
      <c r="K244">
        <v>1.084362</v>
      </c>
      <c r="L244">
        <v>12.4</v>
      </c>
      <c r="M244">
        <v>285.55</v>
      </c>
      <c r="N244">
        <v>1006.3446279999999</v>
      </c>
      <c r="O244">
        <f t="shared" si="80"/>
        <v>0.99318495025240938</v>
      </c>
      <c r="P244">
        <f t="shared" si="82"/>
        <v>23.593020609147271</v>
      </c>
      <c r="Q244">
        <f t="shared" si="83"/>
        <v>23593.020609147272</v>
      </c>
      <c r="R244">
        <f t="shared" si="77"/>
        <v>1001</v>
      </c>
      <c r="S244">
        <f t="shared" si="78"/>
        <v>42427.801703860729</v>
      </c>
      <c r="T244">
        <f t="shared" si="84"/>
        <v>42427.801703860736</v>
      </c>
      <c r="U244">
        <f t="shared" si="81"/>
        <v>4.9378075882128773E-2</v>
      </c>
      <c r="V244">
        <f t="shared" si="85"/>
        <v>2092910.3017434045</v>
      </c>
      <c r="W244">
        <f t="shared" si="79"/>
        <v>1125.9857423379517</v>
      </c>
      <c r="X244">
        <f t="shared" si="86"/>
        <v>3220.9889543830996</v>
      </c>
      <c r="Y244" s="2">
        <f t="shared" si="87"/>
        <v>45648.79065824383</v>
      </c>
    </row>
    <row r="245" spans="1:25" x14ac:dyDescent="0.2">
      <c r="A245" t="s">
        <v>47</v>
      </c>
      <c r="B245" s="1">
        <v>44536</v>
      </c>
      <c r="C245" t="s">
        <v>5</v>
      </c>
      <c r="D245">
        <v>5</v>
      </c>
      <c r="E245">
        <v>0.503405361</v>
      </c>
      <c r="F245">
        <v>27</v>
      </c>
      <c r="G245" t="s">
        <v>2</v>
      </c>
      <c r="H245">
        <v>548</v>
      </c>
      <c r="I245">
        <v>538</v>
      </c>
      <c r="J245">
        <v>-11.62</v>
      </c>
      <c r="K245">
        <v>1.092892</v>
      </c>
      <c r="L245">
        <v>12.4</v>
      </c>
      <c r="M245">
        <v>285.55</v>
      </c>
      <c r="N245">
        <v>1006.3446279999999</v>
      </c>
      <c r="O245">
        <f t="shared" si="80"/>
        <v>0.99318495025240938</v>
      </c>
      <c r="P245">
        <f t="shared" si="82"/>
        <v>23.593020609147271</v>
      </c>
      <c r="Q245">
        <f t="shared" si="83"/>
        <v>23593.020609147272</v>
      </c>
      <c r="R245">
        <f t="shared" si="77"/>
        <v>10</v>
      </c>
      <c r="S245">
        <f t="shared" si="78"/>
        <v>423.85416287573167</v>
      </c>
      <c r="T245">
        <f t="shared" si="84"/>
        <v>423.85416287573162</v>
      </c>
      <c r="U245">
        <f t="shared" si="81"/>
        <v>4.9389210628409556E-2</v>
      </c>
      <c r="V245">
        <f t="shared" si="85"/>
        <v>2093382.2525997721</v>
      </c>
      <c r="W245">
        <f t="shared" si="79"/>
        <v>1126.2396518986773</v>
      </c>
      <c r="X245">
        <f t="shared" si="86"/>
        <v>1147.1734744246751</v>
      </c>
      <c r="Y245" s="2">
        <f t="shared" si="87"/>
        <v>1571.0276373004067</v>
      </c>
    </row>
    <row r="246" spans="1:25" x14ac:dyDescent="0.2">
      <c r="A246" t="s">
        <v>47</v>
      </c>
      <c r="B246" s="1">
        <v>44536</v>
      </c>
      <c r="C246" t="s">
        <v>8</v>
      </c>
      <c r="D246">
        <v>300</v>
      </c>
      <c r="E246">
        <v>0.55441014</v>
      </c>
      <c r="F246">
        <v>28</v>
      </c>
      <c r="G246" t="s">
        <v>2</v>
      </c>
      <c r="H246">
        <v>1546</v>
      </c>
      <c r="I246">
        <v>538</v>
      </c>
      <c r="J246">
        <v>-19.55</v>
      </c>
      <c r="K246">
        <v>1.084219</v>
      </c>
      <c r="L246">
        <v>12.4</v>
      </c>
      <c r="M246">
        <v>285.55</v>
      </c>
      <c r="N246">
        <v>1006.3446279999999</v>
      </c>
      <c r="O246">
        <f t="shared" si="80"/>
        <v>0.99318495025240938</v>
      </c>
      <c r="P246">
        <f t="shared" si="82"/>
        <v>23.593020609147271</v>
      </c>
      <c r="Q246">
        <f t="shared" si="83"/>
        <v>23593.020609147272</v>
      </c>
      <c r="R246">
        <f t="shared" si="77"/>
        <v>1008</v>
      </c>
      <c r="S246">
        <f t="shared" si="78"/>
        <v>42724.499617873742</v>
      </c>
      <c r="T246">
        <f t="shared" si="84"/>
        <v>42724.499617873757</v>
      </c>
      <c r="U246">
        <f t="shared" si="81"/>
        <v>4.9376827124983175E-2</v>
      </c>
      <c r="V246">
        <f t="shared" si="85"/>
        <v>2092857.3726519458</v>
      </c>
      <c r="W246">
        <f t="shared" si="79"/>
        <v>1125.9572664867467</v>
      </c>
      <c r="X246">
        <f t="shared" si="86"/>
        <v>3235.5574981199084</v>
      </c>
      <c r="Y246" s="2">
        <f t="shared" si="87"/>
        <v>45960.057115993652</v>
      </c>
    </row>
    <row r="247" spans="1:25" x14ac:dyDescent="0.2">
      <c r="A247" t="s">
        <v>47</v>
      </c>
      <c r="B247" s="1">
        <v>44536</v>
      </c>
      <c r="C247" t="s">
        <v>5</v>
      </c>
      <c r="D247">
        <v>0</v>
      </c>
      <c r="E247">
        <v>0.499832322</v>
      </c>
      <c r="F247">
        <v>29</v>
      </c>
      <c r="G247" t="s">
        <v>2</v>
      </c>
      <c r="H247">
        <v>541</v>
      </c>
      <c r="I247">
        <v>538</v>
      </c>
      <c r="J247">
        <v>-11.81</v>
      </c>
      <c r="K247">
        <v>1.092686</v>
      </c>
      <c r="L247">
        <v>12.7</v>
      </c>
      <c r="M247">
        <v>285.85000000000002</v>
      </c>
      <c r="N247">
        <v>1006.3446279999999</v>
      </c>
      <c r="O247">
        <f t="shared" si="80"/>
        <v>0.99318495025240938</v>
      </c>
      <c r="P247">
        <f t="shared" si="82"/>
        <v>23.617807533268245</v>
      </c>
      <c r="Q247">
        <f t="shared" si="83"/>
        <v>23617.807533268246</v>
      </c>
      <c r="R247">
        <f t="shared" si="77"/>
        <v>3</v>
      </c>
      <c r="S247">
        <f t="shared" si="78"/>
        <v>127.02279819048293</v>
      </c>
      <c r="T247">
        <f t="shared" si="84"/>
        <v>127.02279819048296</v>
      </c>
      <c r="U247">
        <f t="shared" si="81"/>
        <v>4.8905962768253139E-2</v>
      </c>
      <c r="V247">
        <f t="shared" si="85"/>
        <v>2070724.0796743636</v>
      </c>
      <c r="W247">
        <f t="shared" si="79"/>
        <v>1114.0495548648075</v>
      </c>
      <c r="X247">
        <f t="shared" si="86"/>
        <v>1120.2617271038307</v>
      </c>
      <c r="Y247" s="2">
        <f t="shared" si="87"/>
        <v>1247.2845252943137</v>
      </c>
    </row>
    <row r="248" spans="1:25" x14ac:dyDescent="0.2">
      <c r="A248" t="s">
        <v>47</v>
      </c>
      <c r="B248" s="1">
        <v>44536</v>
      </c>
      <c r="C248" t="s">
        <v>8</v>
      </c>
      <c r="D248">
        <v>400</v>
      </c>
      <c r="E248">
        <v>0.28502085999999999</v>
      </c>
      <c r="F248">
        <v>30</v>
      </c>
      <c r="G248" t="s">
        <v>2</v>
      </c>
      <c r="H248">
        <v>2843</v>
      </c>
      <c r="I248">
        <v>538</v>
      </c>
      <c r="J248">
        <v>-20.079999999999998</v>
      </c>
      <c r="K248">
        <v>1.083639</v>
      </c>
      <c r="L248">
        <v>12.5</v>
      </c>
      <c r="M248">
        <v>285.64999999999998</v>
      </c>
      <c r="N248">
        <v>1006.3446279999999</v>
      </c>
      <c r="O248">
        <f t="shared" si="80"/>
        <v>0.99318495025240938</v>
      </c>
      <c r="P248">
        <f t="shared" si="82"/>
        <v>23.601282917187593</v>
      </c>
      <c r="Q248">
        <f t="shared" si="83"/>
        <v>23601.282917187593</v>
      </c>
      <c r="R248">
        <f t="shared" si="77"/>
        <v>2305</v>
      </c>
      <c r="S248">
        <f t="shared" si="78"/>
        <v>97664.182412786889</v>
      </c>
      <c r="T248">
        <f t="shared" si="84"/>
        <v>97664.182412786889</v>
      </c>
      <c r="U248">
        <f t="shared" si="81"/>
        <v>4.9279914511000666E-2</v>
      </c>
      <c r="V248">
        <f t="shared" si="85"/>
        <v>2088018.4642468167</v>
      </c>
      <c r="W248">
        <f t="shared" si="79"/>
        <v>1123.3539337647874</v>
      </c>
      <c r="X248">
        <f t="shared" si="86"/>
        <v>5936.2364938536994</v>
      </c>
      <c r="Y248" s="2">
        <f t="shared" si="87"/>
        <v>103600.41890664058</v>
      </c>
    </row>
    <row r="249" spans="1:25" x14ac:dyDescent="0.2">
      <c r="A249" t="s">
        <v>47</v>
      </c>
      <c r="B249" s="1">
        <v>44901</v>
      </c>
      <c r="C249" t="s">
        <v>7</v>
      </c>
      <c r="D249" t="s">
        <v>7</v>
      </c>
      <c r="E249">
        <v>0</v>
      </c>
      <c r="F249" t="s">
        <v>9</v>
      </c>
      <c r="G249" t="s">
        <v>2</v>
      </c>
      <c r="H249">
        <v>538</v>
      </c>
      <c r="J249">
        <v>-11.45</v>
      </c>
      <c r="K249">
        <v>1.0900000000000001</v>
      </c>
      <c r="L249">
        <v>0</v>
      </c>
      <c r="M249">
        <v>0</v>
      </c>
      <c r="O249">
        <f t="shared" si="80"/>
        <v>0</v>
      </c>
      <c r="P249" t="e">
        <f t="shared" si="82"/>
        <v>#DIV/0!</v>
      </c>
      <c r="Q249" t="e">
        <f t="shared" si="83"/>
        <v>#DIV/0!</v>
      </c>
      <c r="T249" t="e">
        <f t="shared" si="84"/>
        <v>#DIV/0!</v>
      </c>
      <c r="U249" t="e">
        <f xml:space="preserve"> EXP(-67.1962+99.1624*(100/M249)+27.9015*LN(M249/100)+E249*(-0.072909+0.041674*(M249/100)-0.0064603*(M249/100)^2))</f>
        <v>#DIV/0!</v>
      </c>
      <c r="V249" t="e">
        <f t="shared" si="85"/>
        <v>#DIV/0!</v>
      </c>
      <c r="X249" t="e">
        <f t="shared" si="86"/>
        <v>#DIV/0!</v>
      </c>
      <c r="Y249" s="2" t="e">
        <f t="shared" si="87"/>
        <v>#DIV/0!</v>
      </c>
    </row>
  </sheetData>
  <sortState xmlns:xlrd2="http://schemas.microsoft.com/office/spreadsheetml/2017/richdata2" ref="B2:Y249">
    <sortCondition ref="G2:G249"/>
    <sortCondition ref="B2:B249"/>
  </sortState>
  <phoneticPr fontId="20"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FB1B-AFFD-6740-8CB1-C0E2EFA857F2}">
  <dimension ref="A1:AB125"/>
  <sheetViews>
    <sheetView workbookViewId="0">
      <selection activeCell="E1" sqref="E1"/>
    </sheetView>
  </sheetViews>
  <sheetFormatPr baseColWidth="10" defaultRowHeight="15" x14ac:dyDescent="0.2"/>
  <cols>
    <col min="2" max="2" width="11.5" style="1" bestFit="1" customWidth="1"/>
    <col min="3" max="3" width="9.5" bestFit="1" customWidth="1"/>
    <col min="4" max="4" width="11.83203125" bestFit="1" customWidth="1"/>
    <col min="5" max="5" width="21.83203125" bestFit="1" customWidth="1"/>
    <col min="6" max="7" width="8.83203125"/>
    <col min="8" max="8" width="32.33203125" bestFit="1" customWidth="1"/>
    <col min="9" max="9" width="24.1640625" bestFit="1" customWidth="1"/>
    <col min="10" max="10" width="6.5" bestFit="1" customWidth="1"/>
    <col min="11" max="11" width="10.33203125" bestFit="1" customWidth="1"/>
    <col min="12" max="12" width="37.5" bestFit="1" customWidth="1"/>
    <col min="13" max="13" width="36.5" bestFit="1" customWidth="1"/>
    <col min="14" max="14" width="29.83203125" bestFit="1" customWidth="1"/>
    <col min="15" max="15" width="26.5" bestFit="1" customWidth="1"/>
    <col min="16" max="16" width="34" customWidth="1"/>
    <col min="17" max="17" width="26.5" customWidth="1"/>
    <col min="18" max="18" width="19.6640625" bestFit="1" customWidth="1"/>
    <col min="19" max="19" width="35.5" bestFit="1" customWidth="1"/>
    <col min="20" max="20" width="35.5" customWidth="1"/>
    <col min="21" max="21" width="33.1640625" bestFit="1" customWidth="1"/>
    <col min="22" max="24" width="23.33203125" customWidth="1"/>
    <col min="25" max="25" width="23.33203125" style="2" customWidth="1"/>
    <col min="28" max="28" width="12.33203125" bestFit="1" customWidth="1"/>
  </cols>
  <sheetData>
    <row r="1" spans="1:28" x14ac:dyDescent="0.2">
      <c r="A1" t="s">
        <v>0</v>
      </c>
      <c r="B1" s="1" t="s">
        <v>61</v>
      </c>
      <c r="C1" t="s">
        <v>62</v>
      </c>
      <c r="D1" t="s">
        <v>63</v>
      </c>
      <c r="E1" t="s">
        <v>12</v>
      </c>
      <c r="F1" t="s">
        <v>1</v>
      </c>
      <c r="G1" t="s">
        <v>64</v>
      </c>
      <c r="H1" t="s">
        <v>35</v>
      </c>
      <c r="I1" t="s">
        <v>34</v>
      </c>
      <c r="J1" t="s">
        <v>3</v>
      </c>
      <c r="K1" t="s">
        <v>4</v>
      </c>
      <c r="L1" t="s">
        <v>11</v>
      </c>
      <c r="M1" t="s">
        <v>10</v>
      </c>
      <c r="N1" t="s">
        <v>14</v>
      </c>
      <c r="O1" t="s">
        <v>13</v>
      </c>
      <c r="P1" t="s">
        <v>21</v>
      </c>
      <c r="Q1" t="s">
        <v>22</v>
      </c>
      <c r="R1" t="s">
        <v>19</v>
      </c>
      <c r="S1" t="s">
        <v>20</v>
      </c>
      <c r="T1" t="s">
        <v>24</v>
      </c>
      <c r="U1" t="s">
        <v>49</v>
      </c>
      <c r="V1" t="s">
        <v>55</v>
      </c>
      <c r="W1" t="s">
        <v>54</v>
      </c>
      <c r="X1" t="s">
        <v>53</v>
      </c>
      <c r="Y1" s="2" t="s">
        <v>52</v>
      </c>
      <c r="Z1" s="11" t="s">
        <v>107</v>
      </c>
      <c r="AA1" s="11" t="s">
        <v>108</v>
      </c>
      <c r="AB1" s="11" t="s">
        <v>110</v>
      </c>
    </row>
    <row r="2" spans="1:28" x14ac:dyDescent="0.2">
      <c r="A2" t="s">
        <v>45</v>
      </c>
      <c r="B2" s="1">
        <v>44504</v>
      </c>
      <c r="C2" t="s">
        <v>5</v>
      </c>
      <c r="D2">
        <v>400</v>
      </c>
      <c r="E2">
        <v>0.46244175999999998</v>
      </c>
      <c r="F2">
        <v>1</v>
      </c>
      <c r="G2" t="s">
        <v>6</v>
      </c>
      <c r="H2">
        <v>1.81</v>
      </c>
      <c r="I2" s="4">
        <v>1.9</v>
      </c>
      <c r="J2">
        <v>-45.21</v>
      </c>
      <c r="K2" t="s">
        <v>7</v>
      </c>
      <c r="L2">
        <v>22.4</v>
      </c>
      <c r="M2">
        <v>295.55</v>
      </c>
      <c r="N2">
        <v>1005.857025</v>
      </c>
      <c r="O2">
        <f t="shared" ref="O2:O33" si="0">N2/1013.249977</f>
        <v>0.99270372349586555</v>
      </c>
      <c r="P2">
        <f t="shared" ref="P2:P33" si="1">(1*0.08206*M2)/O2</f>
        <v>24.431088980498831</v>
      </c>
      <c r="Q2">
        <f t="shared" ref="Q2:Q33" si="2">P2*1000</f>
        <v>24431.088980498833</v>
      </c>
      <c r="R2">
        <f t="shared" ref="R2:R31" si="3">H2-I2</f>
        <v>-8.9999999999999858E-2</v>
      </c>
      <c r="S2">
        <f t="shared" ref="S2:S31" si="4">((R2/1000000)*(1/P2))/0.000000001</f>
        <v>-3.6838308792472927</v>
      </c>
      <c r="T2">
        <f t="shared" ref="T2:T33" si="5">R2*0.025/0.025/P2*1000</f>
        <v>-3.6838308792472927</v>
      </c>
      <c r="U2">
        <f t="shared" ref="U2:U33" si="6" xml:space="preserve"> EXP(-67.1962+99.1624*(100/M2)+27.9015*LN(M2/100)+E2*(-0.072909+0.041674*(M2/100)-0.0064603*(M2/100)^2))</f>
        <v>3.2999023346132611E-2</v>
      </c>
      <c r="V2">
        <f t="shared" ref="V2:V33" si="7">U2/Q2*1000000000*1000</f>
        <v>1350698.0131942872</v>
      </c>
      <c r="W2">
        <f t="shared" ref="W2:W31" si="8">I2*V2/1000000</f>
        <v>2.5663262250691457</v>
      </c>
      <c r="X2">
        <f>V2*H2/1000000</f>
        <v>2.4447634038816597</v>
      </c>
      <c r="Y2" s="2">
        <f>X2+S2</f>
        <v>-1.239067475365633</v>
      </c>
      <c r="Z2" s="8">
        <f>Y2/1000</f>
        <v>-1.2390674753656331E-3</v>
      </c>
      <c r="AA2" s="8">
        <f>Z2*16.04</f>
        <v>-1.9874642304864753E-2</v>
      </c>
    </row>
    <row r="3" spans="1:28" x14ac:dyDescent="0.2">
      <c r="A3" t="s">
        <v>45</v>
      </c>
      <c r="B3" s="1">
        <v>44504</v>
      </c>
      <c r="C3" t="s">
        <v>8</v>
      </c>
      <c r="D3">
        <v>0</v>
      </c>
      <c r="E3">
        <v>0.46244175999999998</v>
      </c>
      <c r="F3">
        <v>2</v>
      </c>
      <c r="G3" t="s">
        <v>6</v>
      </c>
      <c r="H3">
        <v>1.69</v>
      </c>
      <c r="I3" s="4">
        <v>1.9</v>
      </c>
      <c r="J3">
        <v>-45.75</v>
      </c>
      <c r="K3" t="s">
        <v>7</v>
      </c>
      <c r="L3">
        <v>21.5</v>
      </c>
      <c r="M3">
        <v>294.64999999999998</v>
      </c>
      <c r="N3">
        <v>1005.857025</v>
      </c>
      <c r="O3">
        <f t="shared" si="0"/>
        <v>0.99270372349586555</v>
      </c>
      <c r="P3">
        <f t="shared" si="1"/>
        <v>24.35669216073077</v>
      </c>
      <c r="Q3">
        <f t="shared" si="2"/>
        <v>24356.69216073077</v>
      </c>
      <c r="R3">
        <f t="shared" si="3"/>
        <v>-0.20999999999999996</v>
      </c>
      <c r="S3">
        <f t="shared" si="4"/>
        <v>-8.6218604157823098</v>
      </c>
      <c r="T3">
        <f t="shared" si="5"/>
        <v>-8.6218604157823115</v>
      </c>
      <c r="U3">
        <f t="shared" si="6"/>
        <v>3.3577353606038127E-2</v>
      </c>
      <c r="V3">
        <f t="shared" si="7"/>
        <v>1378567.8853458362</v>
      </c>
      <c r="W3">
        <f t="shared" si="8"/>
        <v>2.619278982157089</v>
      </c>
      <c r="X3">
        <f t="shared" ref="X3:X33" si="9">V3*H3/1000000</f>
        <v>2.3297797262344631</v>
      </c>
      <c r="Y3" s="2">
        <f t="shared" ref="Y3:Y33" si="10">X3+S3</f>
        <v>-6.2920806895478467</v>
      </c>
      <c r="Z3" s="8">
        <f t="shared" ref="Z3:Z66" si="11">Y3/1000</f>
        <v>-6.292080689547847E-3</v>
      </c>
      <c r="AA3" s="8">
        <f t="shared" ref="AA3:AA66" si="12">Z3*16.04</f>
        <v>-0.10092497426034747</v>
      </c>
    </row>
    <row r="4" spans="1:28" x14ac:dyDescent="0.2">
      <c r="A4" t="s">
        <v>45</v>
      </c>
      <c r="B4" s="1">
        <v>44504</v>
      </c>
      <c r="C4" t="s">
        <v>5</v>
      </c>
      <c r="D4">
        <v>300</v>
      </c>
      <c r="E4">
        <v>0.46244175999999998</v>
      </c>
      <c r="F4">
        <v>3</v>
      </c>
      <c r="G4" t="s">
        <v>6</v>
      </c>
      <c r="H4">
        <v>1.96</v>
      </c>
      <c r="I4" s="4">
        <v>1.9</v>
      </c>
      <c r="J4">
        <v>-45.69</v>
      </c>
      <c r="K4" t="s">
        <v>7</v>
      </c>
      <c r="L4">
        <v>21.2</v>
      </c>
      <c r="M4">
        <v>294.35000000000002</v>
      </c>
      <c r="N4">
        <v>1005.857025</v>
      </c>
      <c r="O4">
        <f t="shared" si="0"/>
        <v>0.99270372349586555</v>
      </c>
      <c r="P4">
        <f t="shared" si="1"/>
        <v>24.331893220808091</v>
      </c>
      <c r="Q4">
        <f t="shared" si="2"/>
        <v>24331.893220808091</v>
      </c>
      <c r="R4">
        <f t="shared" si="3"/>
        <v>6.0000000000000053E-2</v>
      </c>
      <c r="S4">
        <f t="shared" si="4"/>
        <v>2.4658993632558515</v>
      </c>
      <c r="T4">
        <f t="shared" si="5"/>
        <v>2.4658993632558524</v>
      </c>
      <c r="U4">
        <f t="shared" si="6"/>
        <v>3.3775122854437387E-2</v>
      </c>
      <c r="V4">
        <f t="shared" si="7"/>
        <v>1388100.8990107542</v>
      </c>
      <c r="W4">
        <f t="shared" si="8"/>
        <v>2.6373917081204326</v>
      </c>
      <c r="X4">
        <f t="shared" si="9"/>
        <v>2.720677762061078</v>
      </c>
      <c r="Y4" s="2">
        <f t="shared" si="10"/>
        <v>5.1865771253169299</v>
      </c>
      <c r="Z4" s="8">
        <f t="shared" si="11"/>
        <v>5.18657712531693E-3</v>
      </c>
      <c r="AA4" s="8">
        <f t="shared" si="12"/>
        <v>8.3192697090083548E-2</v>
      </c>
    </row>
    <row r="5" spans="1:28" x14ac:dyDescent="0.2">
      <c r="A5" t="s">
        <v>45</v>
      </c>
      <c r="B5" s="1">
        <v>44504</v>
      </c>
      <c r="C5" t="s">
        <v>8</v>
      </c>
      <c r="D5">
        <v>5</v>
      </c>
      <c r="E5">
        <v>0.46244175999999998</v>
      </c>
      <c r="F5">
        <v>4</v>
      </c>
      <c r="G5" t="s">
        <v>6</v>
      </c>
      <c r="H5">
        <v>1.92</v>
      </c>
      <c r="I5" s="4">
        <v>1.9</v>
      </c>
      <c r="J5">
        <v>-45.18</v>
      </c>
      <c r="K5" t="s">
        <v>7</v>
      </c>
      <c r="L5">
        <v>21.3</v>
      </c>
      <c r="M5">
        <v>294.45</v>
      </c>
      <c r="N5">
        <v>1005.857025</v>
      </c>
      <c r="O5">
        <f t="shared" si="0"/>
        <v>0.99270372349586555</v>
      </c>
      <c r="P5">
        <f t="shared" si="1"/>
        <v>24.340159534115649</v>
      </c>
      <c r="Q5">
        <f t="shared" si="2"/>
        <v>24340.15953411565</v>
      </c>
      <c r="R5">
        <f t="shared" si="3"/>
        <v>2.0000000000000018E-2</v>
      </c>
      <c r="S5">
        <f t="shared" si="4"/>
        <v>0.82168730126717615</v>
      </c>
      <c r="T5">
        <f t="shared" si="5"/>
        <v>0.82168730126717626</v>
      </c>
      <c r="U5">
        <f t="shared" si="6"/>
        <v>3.3708917555605795E-2</v>
      </c>
      <c r="V5">
        <f t="shared" si="7"/>
        <v>1384909.4747451721</v>
      </c>
      <c r="W5">
        <f t="shared" si="8"/>
        <v>2.631328002015827</v>
      </c>
      <c r="X5">
        <f t="shared" si="9"/>
        <v>2.6590261915107303</v>
      </c>
      <c r="Y5" s="2">
        <f t="shared" si="10"/>
        <v>3.4807134927779062</v>
      </c>
      <c r="Z5" s="8">
        <f t="shared" si="11"/>
        <v>3.480713492777906E-3</v>
      </c>
      <c r="AA5" s="8">
        <f t="shared" si="12"/>
        <v>5.5830644424157611E-2</v>
      </c>
    </row>
    <row r="6" spans="1:28" x14ac:dyDescent="0.2">
      <c r="A6" t="s">
        <v>45</v>
      </c>
      <c r="B6" s="1">
        <v>44504</v>
      </c>
      <c r="C6" t="s">
        <v>5</v>
      </c>
      <c r="D6">
        <v>250</v>
      </c>
      <c r="E6">
        <v>0.46244175999999998</v>
      </c>
      <c r="F6">
        <v>5</v>
      </c>
      <c r="G6" t="s">
        <v>6</v>
      </c>
      <c r="H6">
        <v>2.0499999999999998</v>
      </c>
      <c r="I6" s="4">
        <v>1.9</v>
      </c>
      <c r="J6">
        <v>-45.68</v>
      </c>
      <c r="K6" t="s">
        <v>7</v>
      </c>
      <c r="L6">
        <v>20.9</v>
      </c>
      <c r="M6">
        <v>294.05</v>
      </c>
      <c r="N6">
        <v>1005.857025</v>
      </c>
      <c r="O6">
        <f t="shared" si="0"/>
        <v>0.99270372349586555</v>
      </c>
      <c r="P6">
        <f t="shared" si="1"/>
        <v>24.307094280885401</v>
      </c>
      <c r="Q6">
        <f t="shared" si="2"/>
        <v>24307.094280885402</v>
      </c>
      <c r="R6">
        <f t="shared" si="3"/>
        <v>0.14999999999999991</v>
      </c>
      <c r="S6">
        <f t="shared" si="4"/>
        <v>6.1710378980986142</v>
      </c>
      <c r="T6">
        <f t="shared" si="5"/>
        <v>6.1710378980986151</v>
      </c>
      <c r="U6">
        <f t="shared" si="6"/>
        <v>3.3975448289412125E-2</v>
      </c>
      <c r="V6">
        <f t="shared" si="7"/>
        <v>1397758.5266590139</v>
      </c>
      <c r="W6">
        <f t="shared" si="8"/>
        <v>2.6557412006521264</v>
      </c>
      <c r="X6">
        <f t="shared" si="9"/>
        <v>2.8654049796509784</v>
      </c>
      <c r="Y6" s="2">
        <f t="shared" si="10"/>
        <v>9.0364428777495931</v>
      </c>
      <c r="Z6" s="8">
        <f t="shared" si="11"/>
        <v>9.0364428777495939E-3</v>
      </c>
      <c r="AA6" s="8">
        <f t="shared" si="12"/>
        <v>0.14494454375910348</v>
      </c>
    </row>
    <row r="7" spans="1:28" x14ac:dyDescent="0.2">
      <c r="A7" t="s">
        <v>45</v>
      </c>
      <c r="B7" s="1">
        <v>44504</v>
      </c>
      <c r="C7" t="s">
        <v>8</v>
      </c>
      <c r="D7">
        <v>10</v>
      </c>
      <c r="E7">
        <v>0.46244175999999998</v>
      </c>
      <c r="F7">
        <v>6</v>
      </c>
      <c r="G7" t="s">
        <v>6</v>
      </c>
      <c r="H7">
        <v>1.94</v>
      </c>
      <c r="I7" s="4">
        <v>1.9</v>
      </c>
      <c r="J7">
        <v>-45.62</v>
      </c>
      <c r="K7" t="s">
        <v>7</v>
      </c>
      <c r="L7">
        <v>21</v>
      </c>
      <c r="M7">
        <v>294.14999999999998</v>
      </c>
      <c r="N7">
        <v>1005.857025</v>
      </c>
      <c r="O7">
        <f t="shared" si="0"/>
        <v>0.99270372349586555</v>
      </c>
      <c r="P7">
        <f t="shared" si="1"/>
        <v>24.315360594192963</v>
      </c>
      <c r="Q7">
        <f t="shared" si="2"/>
        <v>24315.360594192964</v>
      </c>
      <c r="R7">
        <f t="shared" si="3"/>
        <v>4.0000000000000036E-2</v>
      </c>
      <c r="S7">
        <f t="shared" si="4"/>
        <v>1.6450506602625874</v>
      </c>
      <c r="T7">
        <f t="shared" si="5"/>
        <v>1.6450506602625876</v>
      </c>
      <c r="U7">
        <f t="shared" si="6"/>
        <v>3.3908386857840499E-2</v>
      </c>
      <c r="V7">
        <f t="shared" si="7"/>
        <v>1394525.3547232428</v>
      </c>
      <c r="W7">
        <f t="shared" si="8"/>
        <v>2.649598173974161</v>
      </c>
      <c r="X7">
        <f t="shared" si="9"/>
        <v>2.7053791881630911</v>
      </c>
      <c r="Y7" s="2">
        <f t="shared" si="10"/>
        <v>4.3504298484256783</v>
      </c>
      <c r="Z7" s="8">
        <f t="shared" si="11"/>
        <v>4.3504298484256781E-3</v>
      </c>
      <c r="AA7" s="8">
        <f t="shared" si="12"/>
        <v>6.9780894768747867E-2</v>
      </c>
    </row>
    <row r="8" spans="1:28" x14ac:dyDescent="0.2">
      <c r="A8" t="s">
        <v>45</v>
      </c>
      <c r="B8" s="1">
        <v>44504</v>
      </c>
      <c r="C8" t="s">
        <v>5</v>
      </c>
      <c r="D8">
        <v>225</v>
      </c>
      <c r="E8">
        <v>0.46244175999999998</v>
      </c>
      <c r="F8">
        <v>7</v>
      </c>
      <c r="G8" t="s">
        <v>6</v>
      </c>
      <c r="H8">
        <v>1.8</v>
      </c>
      <c r="I8" s="4">
        <v>1.9</v>
      </c>
      <c r="J8">
        <v>-45.8</v>
      </c>
      <c r="K8" t="s">
        <v>7</v>
      </c>
      <c r="L8">
        <v>21.7</v>
      </c>
      <c r="M8">
        <v>294.85000000000002</v>
      </c>
      <c r="N8">
        <v>1005.857025</v>
      </c>
      <c r="O8">
        <f t="shared" si="0"/>
        <v>0.99270372349586555</v>
      </c>
      <c r="P8">
        <f t="shared" si="1"/>
        <v>24.373224787345901</v>
      </c>
      <c r="Q8">
        <f t="shared" si="2"/>
        <v>24373.224787345902</v>
      </c>
      <c r="R8">
        <f t="shared" si="3"/>
        <v>-9.9999999999999867E-2</v>
      </c>
      <c r="S8">
        <f t="shared" si="4"/>
        <v>-4.1028629109397894</v>
      </c>
      <c r="T8">
        <f t="shared" si="5"/>
        <v>-4.1028629109397912</v>
      </c>
      <c r="U8">
        <f t="shared" si="6"/>
        <v>3.3446909602533166E-2</v>
      </c>
      <c r="V8">
        <f t="shared" si="7"/>
        <v>1372280.8489378945</v>
      </c>
      <c r="W8">
        <f t="shared" si="8"/>
        <v>2.6073336129819995</v>
      </c>
      <c r="X8">
        <f t="shared" si="9"/>
        <v>2.4701055280882103</v>
      </c>
      <c r="Y8" s="2">
        <f t="shared" si="10"/>
        <v>-1.6327573828515791</v>
      </c>
      <c r="Z8" s="8">
        <f t="shared" si="11"/>
        <v>-1.6327573828515791E-3</v>
      </c>
      <c r="AA8" s="8">
        <f t="shared" si="12"/>
        <v>-2.6189428420939326E-2</v>
      </c>
    </row>
    <row r="9" spans="1:28" x14ac:dyDescent="0.2">
      <c r="A9" t="s">
        <v>45</v>
      </c>
      <c r="B9" s="1">
        <v>44504</v>
      </c>
      <c r="C9" t="s">
        <v>8</v>
      </c>
      <c r="D9">
        <v>25</v>
      </c>
      <c r="E9">
        <v>0.46244175999999998</v>
      </c>
      <c r="F9">
        <v>8</v>
      </c>
      <c r="G9" t="s">
        <v>6</v>
      </c>
      <c r="H9">
        <v>1.87</v>
      </c>
      <c r="I9" s="4">
        <v>1.9</v>
      </c>
      <c r="J9">
        <v>-45.54</v>
      </c>
      <c r="K9" t="s">
        <v>7</v>
      </c>
      <c r="L9">
        <v>21.7</v>
      </c>
      <c r="M9">
        <v>294.85000000000002</v>
      </c>
      <c r="N9">
        <v>1005.857025</v>
      </c>
      <c r="O9">
        <f t="shared" si="0"/>
        <v>0.99270372349586555</v>
      </c>
      <c r="P9">
        <f t="shared" si="1"/>
        <v>24.373224787345901</v>
      </c>
      <c r="Q9">
        <f t="shared" si="2"/>
        <v>24373.224787345902</v>
      </c>
      <c r="R9">
        <f t="shared" si="3"/>
        <v>-2.9999999999999805E-2</v>
      </c>
      <c r="S9">
        <f t="shared" si="4"/>
        <v>-1.2308588732819308</v>
      </c>
      <c r="T9">
        <f t="shared" si="5"/>
        <v>-1.230858873281931</v>
      </c>
      <c r="U9">
        <f t="shared" si="6"/>
        <v>3.3446909602533166E-2</v>
      </c>
      <c r="V9">
        <f t="shared" si="7"/>
        <v>1372280.8489378945</v>
      </c>
      <c r="W9">
        <f t="shared" si="8"/>
        <v>2.6073336129819995</v>
      </c>
      <c r="X9">
        <f t="shared" si="9"/>
        <v>2.5661651875138629</v>
      </c>
      <c r="Y9" s="2">
        <f t="shared" si="10"/>
        <v>1.3353063142319321</v>
      </c>
      <c r="Z9" s="8">
        <f t="shared" si="11"/>
        <v>1.3353063142319322E-3</v>
      </c>
      <c r="AA9" s="8">
        <f t="shared" si="12"/>
        <v>2.1418313280280193E-2</v>
      </c>
    </row>
    <row r="10" spans="1:28" x14ac:dyDescent="0.2">
      <c r="A10" t="s">
        <v>45</v>
      </c>
      <c r="B10" s="1">
        <v>44504</v>
      </c>
      <c r="C10" t="s">
        <v>5</v>
      </c>
      <c r="D10">
        <v>200</v>
      </c>
      <c r="E10">
        <v>0.46244175999999998</v>
      </c>
      <c r="F10">
        <v>9</v>
      </c>
      <c r="G10" t="s">
        <v>6</v>
      </c>
      <c r="H10">
        <v>1.97</v>
      </c>
      <c r="I10" s="4">
        <v>1.9</v>
      </c>
      <c r="J10">
        <v>-45.23</v>
      </c>
      <c r="K10" t="s">
        <v>7</v>
      </c>
      <c r="L10">
        <v>21.6</v>
      </c>
      <c r="M10">
        <v>294.75</v>
      </c>
      <c r="N10">
        <v>1005.857025</v>
      </c>
      <c r="O10">
        <f t="shared" si="0"/>
        <v>0.99270372349586555</v>
      </c>
      <c r="P10">
        <f t="shared" si="1"/>
        <v>24.364958474038335</v>
      </c>
      <c r="Q10">
        <f t="shared" si="2"/>
        <v>24364.958474038336</v>
      </c>
      <c r="R10">
        <f t="shared" si="3"/>
        <v>7.0000000000000062E-2</v>
      </c>
      <c r="S10">
        <f t="shared" si="4"/>
        <v>2.8729784240998137</v>
      </c>
      <c r="T10">
        <f t="shared" si="5"/>
        <v>2.8729784240998137</v>
      </c>
      <c r="U10">
        <f t="shared" si="6"/>
        <v>3.3511992275965477E-2</v>
      </c>
      <c r="V10">
        <f t="shared" si="7"/>
        <v>1375417.5822492619</v>
      </c>
      <c r="W10">
        <f t="shared" si="8"/>
        <v>2.6132934062735975</v>
      </c>
      <c r="X10">
        <f t="shared" si="9"/>
        <v>2.7095726370310458</v>
      </c>
      <c r="Y10" s="2">
        <f t="shared" si="10"/>
        <v>5.5825510611308591</v>
      </c>
      <c r="Z10" s="8">
        <f t="shared" si="11"/>
        <v>5.5825510611308589E-3</v>
      </c>
      <c r="AA10" s="8">
        <f t="shared" si="12"/>
        <v>8.9544119020538979E-2</v>
      </c>
    </row>
    <row r="11" spans="1:28" x14ac:dyDescent="0.2">
      <c r="A11" t="s">
        <v>45</v>
      </c>
      <c r="B11" s="1">
        <v>44504</v>
      </c>
      <c r="C11" t="s">
        <v>8</v>
      </c>
      <c r="D11">
        <v>50</v>
      </c>
      <c r="E11">
        <v>0.46244175999999998</v>
      </c>
      <c r="F11">
        <v>10</v>
      </c>
      <c r="G11" t="s">
        <v>6</v>
      </c>
      <c r="H11">
        <v>2.02</v>
      </c>
      <c r="I11" s="4">
        <v>1.9</v>
      </c>
      <c r="J11">
        <v>-46.12</v>
      </c>
      <c r="K11" t="s">
        <v>7</v>
      </c>
      <c r="L11">
        <v>21.6</v>
      </c>
      <c r="M11">
        <v>294.75</v>
      </c>
      <c r="N11">
        <v>1005.857025</v>
      </c>
      <c r="O11">
        <f t="shared" si="0"/>
        <v>0.99270372349586555</v>
      </c>
      <c r="P11">
        <f t="shared" si="1"/>
        <v>24.364958474038335</v>
      </c>
      <c r="Q11">
        <f t="shared" si="2"/>
        <v>24364.958474038336</v>
      </c>
      <c r="R11">
        <f t="shared" si="3"/>
        <v>0.12000000000000011</v>
      </c>
      <c r="S11">
        <f t="shared" si="4"/>
        <v>4.9251058698853942</v>
      </c>
      <c r="T11">
        <f t="shared" si="5"/>
        <v>4.9251058698853951</v>
      </c>
      <c r="U11">
        <f t="shared" si="6"/>
        <v>3.3511992275965477E-2</v>
      </c>
      <c r="V11">
        <f t="shared" si="7"/>
        <v>1375417.5822492619</v>
      </c>
      <c r="W11">
        <f t="shared" si="8"/>
        <v>2.6132934062735975</v>
      </c>
      <c r="X11">
        <f t="shared" si="9"/>
        <v>2.7783435161435093</v>
      </c>
      <c r="Y11" s="2">
        <f t="shared" si="10"/>
        <v>7.7034493860289039</v>
      </c>
      <c r="Z11" s="8">
        <f t="shared" si="11"/>
        <v>7.7034493860289035E-3</v>
      </c>
      <c r="AA11" s="8">
        <f t="shared" si="12"/>
        <v>0.1235633281519036</v>
      </c>
    </row>
    <row r="12" spans="1:28" x14ac:dyDescent="0.2">
      <c r="A12" t="s">
        <v>45</v>
      </c>
      <c r="B12" s="1">
        <v>44504</v>
      </c>
      <c r="C12" t="s">
        <v>5</v>
      </c>
      <c r="D12">
        <v>175</v>
      </c>
      <c r="E12">
        <v>0.46244175999999998</v>
      </c>
      <c r="F12">
        <v>11</v>
      </c>
      <c r="G12" t="s">
        <v>6</v>
      </c>
      <c r="H12">
        <v>1.97</v>
      </c>
      <c r="I12" s="4">
        <v>1.9</v>
      </c>
      <c r="J12">
        <v>-45.47</v>
      </c>
      <c r="K12" t="s">
        <v>7</v>
      </c>
      <c r="L12">
        <v>21.2</v>
      </c>
      <c r="M12">
        <v>294.35000000000002</v>
      </c>
      <c r="N12">
        <v>1005.857025</v>
      </c>
      <c r="O12">
        <f t="shared" si="0"/>
        <v>0.99270372349586555</v>
      </c>
      <c r="P12">
        <f t="shared" si="1"/>
        <v>24.331893220808091</v>
      </c>
      <c r="Q12">
        <f t="shared" si="2"/>
        <v>24331.893220808091</v>
      </c>
      <c r="R12">
        <f t="shared" si="3"/>
        <v>7.0000000000000062E-2</v>
      </c>
      <c r="S12">
        <f t="shared" si="4"/>
        <v>2.87688259046516</v>
      </c>
      <c r="T12">
        <f t="shared" si="5"/>
        <v>2.8768825904651605</v>
      </c>
      <c r="U12">
        <f t="shared" si="6"/>
        <v>3.3775122854437387E-2</v>
      </c>
      <c r="V12">
        <f t="shared" si="7"/>
        <v>1388100.8990107542</v>
      </c>
      <c r="W12">
        <f t="shared" si="8"/>
        <v>2.6373917081204326</v>
      </c>
      <c r="X12">
        <f t="shared" si="9"/>
        <v>2.7345587710511858</v>
      </c>
      <c r="Y12" s="2">
        <f t="shared" si="10"/>
        <v>5.6114413615163459</v>
      </c>
      <c r="Z12" s="8">
        <f t="shared" si="11"/>
        <v>5.6114413615163455E-3</v>
      </c>
      <c r="AA12" s="8">
        <f t="shared" si="12"/>
        <v>9.0007519438722178E-2</v>
      </c>
    </row>
    <row r="13" spans="1:28" x14ac:dyDescent="0.2">
      <c r="A13" t="s">
        <v>45</v>
      </c>
      <c r="B13" s="1">
        <v>44504</v>
      </c>
      <c r="C13" t="s">
        <v>8</v>
      </c>
      <c r="D13">
        <v>75</v>
      </c>
      <c r="E13">
        <v>0.46244175999999998</v>
      </c>
      <c r="F13">
        <v>12</v>
      </c>
      <c r="G13" t="s">
        <v>6</v>
      </c>
      <c r="H13">
        <v>1.87</v>
      </c>
      <c r="I13" s="4">
        <v>1.9</v>
      </c>
      <c r="J13">
        <v>-45.28</v>
      </c>
      <c r="K13" t="s">
        <v>7</v>
      </c>
      <c r="L13">
        <v>21.4</v>
      </c>
      <c r="M13">
        <v>294.55</v>
      </c>
      <c r="N13">
        <v>1005.857025</v>
      </c>
      <c r="O13">
        <f t="shared" si="0"/>
        <v>0.99270372349586555</v>
      </c>
      <c r="P13">
        <f t="shared" si="1"/>
        <v>24.348425847423215</v>
      </c>
      <c r="Q13">
        <f t="shared" si="2"/>
        <v>24348.425847423216</v>
      </c>
      <c r="R13">
        <f t="shared" si="3"/>
        <v>-2.9999999999999805E-2</v>
      </c>
      <c r="S13">
        <f t="shared" si="4"/>
        <v>-1.2321125064918597</v>
      </c>
      <c r="T13">
        <f t="shared" si="5"/>
        <v>-1.2321125064918599</v>
      </c>
      <c r="U13">
        <f t="shared" si="6"/>
        <v>3.3642994920673026E-2</v>
      </c>
      <c r="V13">
        <f t="shared" si="7"/>
        <v>1381731.8265867876</v>
      </c>
      <c r="W13">
        <f t="shared" si="8"/>
        <v>2.6252904705148965</v>
      </c>
      <c r="X13">
        <f t="shared" si="9"/>
        <v>2.5838385157172929</v>
      </c>
      <c r="Y13" s="2">
        <f t="shared" si="10"/>
        <v>1.3517260092254333</v>
      </c>
      <c r="Z13" s="8">
        <f t="shared" si="11"/>
        <v>1.3517260092254333E-3</v>
      </c>
      <c r="AA13" s="8">
        <f t="shared" si="12"/>
        <v>2.168168518797595E-2</v>
      </c>
    </row>
    <row r="14" spans="1:28" x14ac:dyDescent="0.2">
      <c r="A14" t="s">
        <v>45</v>
      </c>
      <c r="B14" s="1">
        <v>44504</v>
      </c>
      <c r="C14" t="s">
        <v>5</v>
      </c>
      <c r="D14">
        <v>150</v>
      </c>
      <c r="E14">
        <v>0.46244175999999998</v>
      </c>
      <c r="F14">
        <v>13</v>
      </c>
      <c r="G14" t="s">
        <v>6</v>
      </c>
      <c r="H14">
        <v>1.85</v>
      </c>
      <c r="I14" s="4">
        <v>1.9</v>
      </c>
      <c r="J14">
        <v>-45.27</v>
      </c>
      <c r="K14" t="s">
        <v>7</v>
      </c>
      <c r="L14">
        <v>21.6</v>
      </c>
      <c r="M14">
        <v>294.75</v>
      </c>
      <c r="N14">
        <v>1005.857025</v>
      </c>
      <c r="O14">
        <f t="shared" si="0"/>
        <v>0.99270372349586555</v>
      </c>
      <c r="P14">
        <f t="shared" si="1"/>
        <v>24.364958474038335</v>
      </c>
      <c r="Q14">
        <f t="shared" si="2"/>
        <v>24364.958474038336</v>
      </c>
      <c r="R14">
        <f t="shared" si="3"/>
        <v>-4.9999999999999822E-2</v>
      </c>
      <c r="S14">
        <f t="shared" si="4"/>
        <v>-2.0521274457855716</v>
      </c>
      <c r="T14">
        <f t="shared" si="5"/>
        <v>-2.052127445785572</v>
      </c>
      <c r="U14">
        <f t="shared" si="6"/>
        <v>3.3511992275965477E-2</v>
      </c>
      <c r="V14">
        <f t="shared" si="7"/>
        <v>1375417.5822492619</v>
      </c>
      <c r="W14">
        <f t="shared" si="8"/>
        <v>2.6132934062735975</v>
      </c>
      <c r="X14">
        <f t="shared" si="9"/>
        <v>2.5445225271611349</v>
      </c>
      <c r="Y14" s="2">
        <f t="shared" si="10"/>
        <v>0.49239508137556331</v>
      </c>
      <c r="Z14" s="8">
        <f t="shared" si="11"/>
        <v>4.9239508137556326E-4</v>
      </c>
      <c r="AA14" s="8">
        <f t="shared" si="12"/>
        <v>7.8980171052640338E-3</v>
      </c>
    </row>
    <row r="15" spans="1:28" x14ac:dyDescent="0.2">
      <c r="A15" t="s">
        <v>45</v>
      </c>
      <c r="B15" s="1">
        <v>44504</v>
      </c>
      <c r="C15" t="s">
        <v>8</v>
      </c>
      <c r="D15">
        <v>100</v>
      </c>
      <c r="E15">
        <v>0.46244175999999998</v>
      </c>
      <c r="F15">
        <v>14</v>
      </c>
      <c r="G15" t="s">
        <v>6</v>
      </c>
      <c r="H15">
        <v>1.96</v>
      </c>
      <c r="I15" s="4">
        <v>1.9</v>
      </c>
      <c r="J15">
        <v>-46.07</v>
      </c>
      <c r="K15" t="s">
        <v>7</v>
      </c>
      <c r="L15">
        <v>21.7</v>
      </c>
      <c r="M15">
        <v>294.85000000000002</v>
      </c>
      <c r="N15">
        <v>1005.857025</v>
      </c>
      <c r="O15">
        <f t="shared" si="0"/>
        <v>0.99270372349586555</v>
      </c>
      <c r="P15">
        <f t="shared" si="1"/>
        <v>24.373224787345901</v>
      </c>
      <c r="Q15">
        <f t="shared" si="2"/>
        <v>24373.224787345902</v>
      </c>
      <c r="R15">
        <f t="shared" si="3"/>
        <v>6.0000000000000053E-2</v>
      </c>
      <c r="S15">
        <f t="shared" si="4"/>
        <v>2.4617177465638793</v>
      </c>
      <c r="T15">
        <f t="shared" si="5"/>
        <v>2.4617177465638802</v>
      </c>
      <c r="U15">
        <f t="shared" si="6"/>
        <v>3.3446909602533166E-2</v>
      </c>
      <c r="V15">
        <f t="shared" si="7"/>
        <v>1372280.8489378945</v>
      </c>
      <c r="W15">
        <f t="shared" si="8"/>
        <v>2.6073336129819995</v>
      </c>
      <c r="X15">
        <f t="shared" si="9"/>
        <v>2.6896704639182727</v>
      </c>
      <c r="Y15" s="2">
        <f t="shared" si="10"/>
        <v>5.1513882104821516</v>
      </c>
      <c r="Z15" s="8">
        <f t="shared" si="11"/>
        <v>5.1513882104821515E-3</v>
      </c>
      <c r="AA15" s="8">
        <f t="shared" si="12"/>
        <v>8.2628266896133701E-2</v>
      </c>
    </row>
    <row r="16" spans="1:28" x14ac:dyDescent="0.2">
      <c r="A16" t="s">
        <v>45</v>
      </c>
      <c r="B16" s="1">
        <v>44504</v>
      </c>
      <c r="C16" t="s">
        <v>5</v>
      </c>
      <c r="D16">
        <v>125</v>
      </c>
      <c r="E16">
        <v>0.46244175999999998</v>
      </c>
      <c r="F16">
        <v>15</v>
      </c>
      <c r="G16" t="s">
        <v>6</v>
      </c>
      <c r="H16">
        <v>1.94</v>
      </c>
      <c r="I16" s="4">
        <v>1.9</v>
      </c>
      <c r="J16">
        <v>-45.97</v>
      </c>
      <c r="K16" t="s">
        <v>7</v>
      </c>
      <c r="L16">
        <v>22</v>
      </c>
      <c r="M16">
        <v>295.14999999999998</v>
      </c>
      <c r="N16">
        <v>1005.857025</v>
      </c>
      <c r="O16">
        <f t="shared" si="0"/>
        <v>0.99270372349586555</v>
      </c>
      <c r="P16">
        <f t="shared" si="1"/>
        <v>24.398023727268583</v>
      </c>
      <c r="Q16">
        <f t="shared" si="2"/>
        <v>24398.023727268584</v>
      </c>
      <c r="R16">
        <f t="shared" si="3"/>
        <v>4.0000000000000036E-2</v>
      </c>
      <c r="S16">
        <f t="shared" si="4"/>
        <v>1.6394770513848553</v>
      </c>
      <c r="T16">
        <f t="shared" si="5"/>
        <v>1.6394770513848553</v>
      </c>
      <c r="U16">
        <f t="shared" si="6"/>
        <v>3.3253320358975845E-2</v>
      </c>
      <c r="V16">
        <f t="shared" si="7"/>
        <v>1362951.3902722413</v>
      </c>
      <c r="W16">
        <f t="shared" si="8"/>
        <v>2.5896076415172584</v>
      </c>
      <c r="X16">
        <f t="shared" si="9"/>
        <v>2.6441256971281484</v>
      </c>
      <c r="Y16" s="2">
        <f t="shared" si="10"/>
        <v>4.2836027485130037</v>
      </c>
      <c r="Z16" s="8">
        <f t="shared" si="11"/>
        <v>4.2836027485130034E-3</v>
      </c>
      <c r="AA16" s="8">
        <f t="shared" si="12"/>
        <v>6.8708988086148573E-2</v>
      </c>
    </row>
    <row r="17" spans="1:27" x14ac:dyDescent="0.2">
      <c r="A17" t="s">
        <v>45</v>
      </c>
      <c r="B17" s="1">
        <v>44504</v>
      </c>
      <c r="C17" t="s">
        <v>8</v>
      </c>
      <c r="D17">
        <v>125</v>
      </c>
      <c r="E17">
        <v>0.46244175999999998</v>
      </c>
      <c r="F17">
        <v>16</v>
      </c>
      <c r="G17" t="s">
        <v>6</v>
      </c>
      <c r="H17">
        <v>1.9</v>
      </c>
      <c r="I17" s="4">
        <v>1.9</v>
      </c>
      <c r="J17">
        <v>-45.46</v>
      </c>
      <c r="K17" t="s">
        <v>7</v>
      </c>
      <c r="L17">
        <v>22.2</v>
      </c>
      <c r="M17">
        <v>295.35000000000002</v>
      </c>
      <c r="N17">
        <v>1005.857025</v>
      </c>
      <c r="O17">
        <f t="shared" si="0"/>
        <v>0.99270372349586555</v>
      </c>
      <c r="P17">
        <f t="shared" si="1"/>
        <v>24.414556353883707</v>
      </c>
      <c r="Q17">
        <f t="shared" si="2"/>
        <v>24414.556353883709</v>
      </c>
      <c r="R17">
        <f t="shared" si="3"/>
        <v>0</v>
      </c>
      <c r="S17">
        <f t="shared" si="4"/>
        <v>0</v>
      </c>
      <c r="T17">
        <f t="shared" si="5"/>
        <v>0</v>
      </c>
      <c r="U17">
        <f t="shared" si="6"/>
        <v>3.312563014816889E-2</v>
      </c>
      <c r="V17">
        <f t="shared" si="7"/>
        <v>1356798.3652055787</v>
      </c>
      <c r="W17">
        <f t="shared" si="8"/>
        <v>2.5779168938905994</v>
      </c>
      <c r="X17">
        <f t="shared" si="9"/>
        <v>2.5779168938905994</v>
      </c>
      <c r="Y17" s="2">
        <f t="shared" si="10"/>
        <v>2.5779168938905994</v>
      </c>
      <c r="Z17" s="8">
        <f t="shared" si="11"/>
        <v>2.5779168938905995E-3</v>
      </c>
      <c r="AA17" s="8">
        <f t="shared" si="12"/>
        <v>4.1349786978005211E-2</v>
      </c>
    </row>
    <row r="18" spans="1:27" x14ac:dyDescent="0.2">
      <c r="A18" t="s">
        <v>45</v>
      </c>
      <c r="B18" s="1">
        <v>44504</v>
      </c>
      <c r="C18" t="s">
        <v>5</v>
      </c>
      <c r="D18">
        <v>100</v>
      </c>
      <c r="E18">
        <v>0.46244175999999998</v>
      </c>
      <c r="F18">
        <v>17</v>
      </c>
      <c r="G18" t="s">
        <v>6</v>
      </c>
      <c r="H18">
        <v>2.06</v>
      </c>
      <c r="I18" s="4">
        <v>1.9</v>
      </c>
      <c r="J18">
        <v>-46.78</v>
      </c>
      <c r="K18" t="s">
        <v>7</v>
      </c>
      <c r="L18">
        <v>22.4</v>
      </c>
      <c r="M18">
        <v>295.55</v>
      </c>
      <c r="N18">
        <v>1005.857025</v>
      </c>
      <c r="O18">
        <f t="shared" si="0"/>
        <v>0.99270372349586555</v>
      </c>
      <c r="P18">
        <f t="shared" si="1"/>
        <v>24.431088980498831</v>
      </c>
      <c r="Q18">
        <f t="shared" si="2"/>
        <v>24431.088980498833</v>
      </c>
      <c r="R18">
        <f t="shared" si="3"/>
        <v>0.16000000000000014</v>
      </c>
      <c r="S18">
        <f t="shared" si="4"/>
        <v>6.5490326742174254</v>
      </c>
      <c r="T18">
        <f t="shared" si="5"/>
        <v>6.5490326742174254</v>
      </c>
      <c r="U18">
        <f t="shared" si="6"/>
        <v>3.2999023346132611E-2</v>
      </c>
      <c r="V18">
        <f t="shared" si="7"/>
        <v>1350698.0131942872</v>
      </c>
      <c r="W18">
        <f t="shared" si="8"/>
        <v>2.5663262250691457</v>
      </c>
      <c r="X18">
        <f t="shared" si="9"/>
        <v>2.7824379071802317</v>
      </c>
      <c r="Y18" s="2">
        <f t="shared" si="10"/>
        <v>9.3314705813976566</v>
      </c>
      <c r="Z18" s="8">
        <f t="shared" si="11"/>
        <v>9.3314705813976571E-3</v>
      </c>
      <c r="AA18" s="8">
        <f t="shared" si="12"/>
        <v>0.14967678812561841</v>
      </c>
    </row>
    <row r="19" spans="1:27" x14ac:dyDescent="0.2">
      <c r="A19" t="s">
        <v>45</v>
      </c>
      <c r="B19" s="1">
        <v>44504</v>
      </c>
      <c r="C19" t="s">
        <v>8</v>
      </c>
      <c r="D19">
        <v>150</v>
      </c>
      <c r="E19">
        <v>0.46244175999999998</v>
      </c>
      <c r="F19">
        <v>18</v>
      </c>
      <c r="G19" t="s">
        <v>6</v>
      </c>
      <c r="H19">
        <v>2.0499999999999998</v>
      </c>
      <c r="I19" s="4">
        <v>1.9</v>
      </c>
      <c r="J19">
        <v>-45.52</v>
      </c>
      <c r="K19" t="s">
        <v>7</v>
      </c>
      <c r="L19">
        <v>22.3</v>
      </c>
      <c r="M19">
        <v>295.45</v>
      </c>
      <c r="N19">
        <v>1005.857025</v>
      </c>
      <c r="O19">
        <f t="shared" si="0"/>
        <v>0.99270372349586555</v>
      </c>
      <c r="P19">
        <f t="shared" si="1"/>
        <v>24.422822667191266</v>
      </c>
      <c r="Q19">
        <f t="shared" si="2"/>
        <v>24422.822667191267</v>
      </c>
      <c r="R19">
        <f t="shared" si="3"/>
        <v>0.14999999999999991</v>
      </c>
      <c r="S19">
        <f t="shared" si="4"/>
        <v>6.1417962224941531</v>
      </c>
      <c r="T19">
        <f t="shared" si="5"/>
        <v>6.141796222494154</v>
      </c>
      <c r="U19">
        <f t="shared" si="6"/>
        <v>3.3062191959312134E-2</v>
      </c>
      <c r="V19">
        <f t="shared" si="7"/>
        <v>1353741.6378871996</v>
      </c>
      <c r="W19">
        <f t="shared" si="8"/>
        <v>2.5721091119856792</v>
      </c>
      <c r="X19">
        <f t="shared" si="9"/>
        <v>2.7751703576687587</v>
      </c>
      <c r="Y19" s="2">
        <f t="shared" si="10"/>
        <v>8.9169665801629119</v>
      </c>
      <c r="Z19" s="8">
        <f t="shared" si="11"/>
        <v>8.9169665801629126E-3</v>
      </c>
      <c r="AA19" s="8">
        <f t="shared" si="12"/>
        <v>0.14302814394581312</v>
      </c>
    </row>
    <row r="20" spans="1:27" x14ac:dyDescent="0.2">
      <c r="A20" t="s">
        <v>45</v>
      </c>
      <c r="B20" s="1">
        <v>44504</v>
      </c>
      <c r="C20" t="s">
        <v>5</v>
      </c>
      <c r="D20">
        <v>75</v>
      </c>
      <c r="E20">
        <v>0.46244175999999998</v>
      </c>
      <c r="F20">
        <v>19</v>
      </c>
      <c r="G20" t="s">
        <v>6</v>
      </c>
      <c r="H20">
        <v>1.92</v>
      </c>
      <c r="I20" s="4">
        <v>1.9</v>
      </c>
      <c r="J20">
        <v>-45.86</v>
      </c>
      <c r="K20" t="s">
        <v>7</v>
      </c>
      <c r="L20">
        <v>21.9</v>
      </c>
      <c r="M20">
        <v>295.05</v>
      </c>
      <c r="N20">
        <v>1005.857025</v>
      </c>
      <c r="O20">
        <f t="shared" si="0"/>
        <v>0.99270372349586555</v>
      </c>
      <c r="P20">
        <f t="shared" si="1"/>
        <v>24.389757413961021</v>
      </c>
      <c r="Q20">
        <f t="shared" si="2"/>
        <v>24389.757413961022</v>
      </c>
      <c r="R20">
        <f t="shared" si="3"/>
        <v>2.0000000000000018E-2</v>
      </c>
      <c r="S20">
        <f t="shared" si="4"/>
        <v>0.82001635606886969</v>
      </c>
      <c r="T20">
        <f t="shared" si="5"/>
        <v>0.8200163560688698</v>
      </c>
      <c r="U20">
        <f t="shared" si="6"/>
        <v>3.3317574952658198E-2</v>
      </c>
      <c r="V20">
        <f t="shared" si="7"/>
        <v>1366047.82028651</v>
      </c>
      <c r="W20">
        <f t="shared" si="8"/>
        <v>2.5954908585443688</v>
      </c>
      <c r="X20">
        <f t="shared" si="9"/>
        <v>2.6228118149500994</v>
      </c>
      <c r="Y20" s="2">
        <f t="shared" si="10"/>
        <v>3.4428281710189692</v>
      </c>
      <c r="Z20" s="8">
        <f t="shared" si="11"/>
        <v>3.4428281710189692E-3</v>
      </c>
      <c r="AA20" s="8">
        <f t="shared" si="12"/>
        <v>5.5222963863144264E-2</v>
      </c>
    </row>
    <row r="21" spans="1:27" x14ac:dyDescent="0.2">
      <c r="A21" t="s">
        <v>45</v>
      </c>
      <c r="B21" s="1">
        <v>44504</v>
      </c>
      <c r="C21" t="s">
        <v>8</v>
      </c>
      <c r="D21">
        <v>175</v>
      </c>
      <c r="E21">
        <v>0.46244175999999998</v>
      </c>
      <c r="F21">
        <v>20</v>
      </c>
      <c r="G21" t="s">
        <v>6</v>
      </c>
      <c r="H21">
        <v>1.88</v>
      </c>
      <c r="I21" s="4">
        <v>1.9</v>
      </c>
      <c r="J21">
        <v>-45.57</v>
      </c>
      <c r="K21" t="s">
        <v>7</v>
      </c>
      <c r="L21">
        <v>21.9</v>
      </c>
      <c r="M21">
        <v>295.05</v>
      </c>
      <c r="N21">
        <v>1005.857025</v>
      </c>
      <c r="O21">
        <f t="shared" si="0"/>
        <v>0.99270372349586555</v>
      </c>
      <c r="P21">
        <f t="shared" si="1"/>
        <v>24.389757413961021</v>
      </c>
      <c r="Q21">
        <f t="shared" si="2"/>
        <v>24389.757413961022</v>
      </c>
      <c r="R21">
        <f t="shared" si="3"/>
        <v>-2.0000000000000018E-2</v>
      </c>
      <c r="S21">
        <f t="shared" si="4"/>
        <v>-0.82001635606886969</v>
      </c>
      <c r="T21">
        <f t="shared" si="5"/>
        <v>-0.8200163560688698</v>
      </c>
      <c r="U21">
        <f t="shared" si="6"/>
        <v>3.3317574952658198E-2</v>
      </c>
      <c r="V21">
        <f t="shared" si="7"/>
        <v>1366047.82028651</v>
      </c>
      <c r="W21">
        <f t="shared" si="8"/>
        <v>2.5954908585443688</v>
      </c>
      <c r="X21">
        <f t="shared" si="9"/>
        <v>2.5681699021386386</v>
      </c>
      <c r="Y21" s="2">
        <f t="shared" si="10"/>
        <v>1.7481535460697688</v>
      </c>
      <c r="Z21" s="8">
        <f t="shared" si="11"/>
        <v>1.7481535460697687E-3</v>
      </c>
      <c r="AA21" s="8">
        <f t="shared" si="12"/>
        <v>2.8040382878959089E-2</v>
      </c>
    </row>
    <row r="22" spans="1:27" x14ac:dyDescent="0.2">
      <c r="A22" t="s">
        <v>45</v>
      </c>
      <c r="B22" s="1">
        <v>44504</v>
      </c>
      <c r="C22" t="s">
        <v>5</v>
      </c>
      <c r="D22">
        <v>50</v>
      </c>
      <c r="E22">
        <v>0.46244175999999998</v>
      </c>
      <c r="F22">
        <v>21</v>
      </c>
      <c r="G22" t="s">
        <v>6</v>
      </c>
      <c r="H22">
        <v>1.96</v>
      </c>
      <c r="I22" s="4">
        <v>1.9</v>
      </c>
      <c r="J22">
        <v>-45.17</v>
      </c>
      <c r="K22" t="s">
        <v>7</v>
      </c>
      <c r="L22">
        <v>21.9</v>
      </c>
      <c r="M22">
        <v>295.05</v>
      </c>
      <c r="N22">
        <v>1005.857025</v>
      </c>
      <c r="O22">
        <f t="shared" si="0"/>
        <v>0.99270372349586555</v>
      </c>
      <c r="P22">
        <f t="shared" si="1"/>
        <v>24.389757413961021</v>
      </c>
      <c r="Q22">
        <f t="shared" si="2"/>
        <v>24389.757413961022</v>
      </c>
      <c r="R22">
        <f t="shared" si="3"/>
        <v>6.0000000000000053E-2</v>
      </c>
      <c r="S22">
        <f t="shared" si="4"/>
        <v>2.460049068206609</v>
      </c>
      <c r="T22">
        <f t="shared" si="5"/>
        <v>2.4600490682066094</v>
      </c>
      <c r="U22">
        <f t="shared" si="6"/>
        <v>3.3317574952658198E-2</v>
      </c>
      <c r="V22">
        <f t="shared" si="7"/>
        <v>1366047.82028651</v>
      </c>
      <c r="W22">
        <f t="shared" si="8"/>
        <v>2.5954908585443688</v>
      </c>
      <c r="X22">
        <f t="shared" si="9"/>
        <v>2.6774537277615598</v>
      </c>
      <c r="Y22" s="2">
        <f t="shared" si="10"/>
        <v>5.1375027959681692</v>
      </c>
      <c r="Z22" s="8">
        <f t="shared" si="11"/>
        <v>5.1375027959681694E-3</v>
      </c>
      <c r="AA22" s="8">
        <f t="shared" si="12"/>
        <v>8.2405544847329426E-2</v>
      </c>
    </row>
    <row r="23" spans="1:27" x14ac:dyDescent="0.2">
      <c r="A23" t="s">
        <v>45</v>
      </c>
      <c r="B23" s="1">
        <v>44504</v>
      </c>
      <c r="C23" t="s">
        <v>8</v>
      </c>
      <c r="D23">
        <v>200</v>
      </c>
      <c r="E23">
        <v>0.46244175999999998</v>
      </c>
      <c r="F23">
        <v>22</v>
      </c>
      <c r="G23" t="s">
        <v>6</v>
      </c>
      <c r="H23">
        <v>1.95</v>
      </c>
      <c r="I23" s="4">
        <v>1.9</v>
      </c>
      <c r="J23">
        <v>-45.71</v>
      </c>
      <c r="K23" t="s">
        <v>7</v>
      </c>
      <c r="L23">
        <v>21.7</v>
      </c>
      <c r="M23">
        <v>294.85000000000002</v>
      </c>
      <c r="N23">
        <v>1005.857025</v>
      </c>
      <c r="O23">
        <f t="shared" si="0"/>
        <v>0.99270372349586555</v>
      </c>
      <c r="P23">
        <f t="shared" si="1"/>
        <v>24.373224787345901</v>
      </c>
      <c r="Q23">
        <f t="shared" si="2"/>
        <v>24373.224787345902</v>
      </c>
      <c r="R23">
        <f t="shared" si="3"/>
        <v>5.0000000000000044E-2</v>
      </c>
      <c r="S23">
        <f t="shared" si="4"/>
        <v>2.0514314554699</v>
      </c>
      <c r="T23">
        <f t="shared" si="5"/>
        <v>2.0514314554699</v>
      </c>
      <c r="U23">
        <f t="shared" si="6"/>
        <v>3.3446909602533166E-2</v>
      </c>
      <c r="V23">
        <f t="shared" si="7"/>
        <v>1372280.8489378945</v>
      </c>
      <c r="W23">
        <f t="shared" si="8"/>
        <v>2.6073336129819995</v>
      </c>
      <c r="X23">
        <f t="shared" si="9"/>
        <v>2.6759476554288941</v>
      </c>
      <c r="Y23" s="2">
        <f t="shared" si="10"/>
        <v>4.7273791108987941</v>
      </c>
      <c r="Z23" s="8">
        <f t="shared" si="11"/>
        <v>4.7273791108987939E-3</v>
      </c>
      <c r="AA23" s="8">
        <f t="shared" si="12"/>
        <v>7.5827160938816654E-2</v>
      </c>
    </row>
    <row r="24" spans="1:27" x14ac:dyDescent="0.2">
      <c r="A24" t="s">
        <v>45</v>
      </c>
      <c r="B24" s="1">
        <v>44504</v>
      </c>
      <c r="C24" t="s">
        <v>5</v>
      </c>
      <c r="D24">
        <v>25</v>
      </c>
      <c r="E24">
        <v>0.46244175999999998</v>
      </c>
      <c r="F24">
        <v>23</v>
      </c>
      <c r="G24" t="s">
        <v>6</v>
      </c>
      <c r="H24">
        <v>2.0499999999999998</v>
      </c>
      <c r="I24" s="4">
        <v>1.9</v>
      </c>
      <c r="J24">
        <v>-45.59</v>
      </c>
      <c r="K24" t="s">
        <v>7</v>
      </c>
      <c r="L24">
        <v>21.6</v>
      </c>
      <c r="M24">
        <v>294.75</v>
      </c>
      <c r="N24">
        <v>1005.857025</v>
      </c>
      <c r="O24">
        <f t="shared" si="0"/>
        <v>0.99270372349586555</v>
      </c>
      <c r="P24">
        <f t="shared" si="1"/>
        <v>24.364958474038335</v>
      </c>
      <c r="Q24">
        <f t="shared" si="2"/>
        <v>24364.958474038336</v>
      </c>
      <c r="R24">
        <f t="shared" si="3"/>
        <v>0.14999999999999991</v>
      </c>
      <c r="S24">
        <f t="shared" si="4"/>
        <v>6.1563823373567343</v>
      </c>
      <c r="T24">
        <f t="shared" si="5"/>
        <v>6.1563823373567343</v>
      </c>
      <c r="U24">
        <f t="shared" si="6"/>
        <v>3.3511992275965477E-2</v>
      </c>
      <c r="V24">
        <f t="shared" si="7"/>
        <v>1375417.5822492619</v>
      </c>
      <c r="W24">
        <f t="shared" si="8"/>
        <v>2.6132934062735975</v>
      </c>
      <c r="X24">
        <f t="shared" si="9"/>
        <v>2.8196060436109867</v>
      </c>
      <c r="Y24" s="2">
        <f t="shared" si="10"/>
        <v>8.9759883809677206</v>
      </c>
      <c r="Z24" s="8">
        <f t="shared" si="11"/>
        <v>8.9759883809677199E-3</v>
      </c>
      <c r="AA24" s="8">
        <f t="shared" si="12"/>
        <v>0.14397485363072221</v>
      </c>
    </row>
    <row r="25" spans="1:27" x14ac:dyDescent="0.2">
      <c r="A25" t="s">
        <v>45</v>
      </c>
      <c r="B25" s="1">
        <v>44504</v>
      </c>
      <c r="C25" t="s">
        <v>8</v>
      </c>
      <c r="D25">
        <v>225</v>
      </c>
      <c r="E25">
        <v>0.46244175999999998</v>
      </c>
      <c r="F25">
        <v>24</v>
      </c>
      <c r="G25" t="s">
        <v>6</v>
      </c>
      <c r="H25">
        <v>1.88</v>
      </c>
      <c r="I25" s="4">
        <v>1.9</v>
      </c>
      <c r="J25">
        <v>-45.32</v>
      </c>
      <c r="K25" t="s">
        <v>7</v>
      </c>
      <c r="L25">
        <v>21.8</v>
      </c>
      <c r="M25">
        <v>294.95</v>
      </c>
      <c r="N25">
        <v>1005.857025</v>
      </c>
      <c r="O25">
        <f t="shared" si="0"/>
        <v>0.99270372349586555</v>
      </c>
      <c r="P25">
        <f t="shared" si="1"/>
        <v>24.381491100653459</v>
      </c>
      <c r="Q25">
        <f t="shared" si="2"/>
        <v>24381.49110065346</v>
      </c>
      <c r="R25">
        <f t="shared" si="3"/>
        <v>-2.0000000000000018E-2</v>
      </c>
      <c r="S25">
        <f t="shared" si="4"/>
        <v>-0.82029437483681988</v>
      </c>
      <c r="T25">
        <f t="shared" si="5"/>
        <v>-0.82029437483681999</v>
      </c>
      <c r="U25">
        <f t="shared" si="6"/>
        <v>3.3382104265581053E-2</v>
      </c>
      <c r="V25">
        <f t="shared" si="7"/>
        <v>1369157.6174636162</v>
      </c>
      <c r="W25">
        <f t="shared" si="8"/>
        <v>2.6013994731808707</v>
      </c>
      <c r="X25">
        <f t="shared" si="9"/>
        <v>2.574016320831598</v>
      </c>
      <c r="Y25" s="2">
        <f t="shared" si="10"/>
        <v>1.7537219459947782</v>
      </c>
      <c r="Z25" s="8">
        <f t="shared" si="11"/>
        <v>1.7537219459947781E-3</v>
      </c>
      <c r="AA25" s="8">
        <f t="shared" si="12"/>
        <v>2.812970001375624E-2</v>
      </c>
    </row>
    <row r="26" spans="1:27" x14ac:dyDescent="0.2">
      <c r="A26" t="s">
        <v>45</v>
      </c>
      <c r="B26" s="1">
        <v>44504</v>
      </c>
      <c r="C26" t="s">
        <v>5</v>
      </c>
      <c r="D26">
        <v>10</v>
      </c>
      <c r="E26">
        <v>0.46244175999999998</v>
      </c>
      <c r="F26">
        <v>25</v>
      </c>
      <c r="G26" t="s">
        <v>6</v>
      </c>
      <c r="H26">
        <v>2</v>
      </c>
      <c r="I26" s="4">
        <v>1.9</v>
      </c>
      <c r="J26">
        <v>-45.21</v>
      </c>
      <c r="K26" t="s">
        <v>7</v>
      </c>
      <c r="L26">
        <v>21.8</v>
      </c>
      <c r="M26">
        <v>294.95</v>
      </c>
      <c r="N26">
        <v>1005.857025</v>
      </c>
      <c r="O26">
        <f t="shared" si="0"/>
        <v>0.99270372349586555</v>
      </c>
      <c r="P26">
        <f t="shared" si="1"/>
        <v>24.381491100653459</v>
      </c>
      <c r="Q26">
        <f t="shared" si="2"/>
        <v>24381.49110065346</v>
      </c>
      <c r="R26">
        <f t="shared" si="3"/>
        <v>0.10000000000000009</v>
      </c>
      <c r="S26">
        <f t="shared" si="4"/>
        <v>4.1014718741840994</v>
      </c>
      <c r="T26">
        <f t="shared" si="5"/>
        <v>4.1014718741841003</v>
      </c>
      <c r="U26">
        <f t="shared" si="6"/>
        <v>3.3382104265581053E-2</v>
      </c>
      <c r="V26">
        <f t="shared" si="7"/>
        <v>1369157.6174636162</v>
      </c>
      <c r="W26">
        <f t="shared" si="8"/>
        <v>2.6013994731808707</v>
      </c>
      <c r="X26">
        <f t="shared" si="9"/>
        <v>2.7383152349272324</v>
      </c>
      <c r="Y26" s="2">
        <f t="shared" si="10"/>
        <v>6.8397871091113318</v>
      </c>
      <c r="Z26" s="8">
        <f t="shared" si="11"/>
        <v>6.8397871091113319E-3</v>
      </c>
      <c r="AA26" s="8">
        <f t="shared" si="12"/>
        <v>0.10971018523014575</v>
      </c>
    </row>
    <row r="27" spans="1:27" x14ac:dyDescent="0.2">
      <c r="A27" t="s">
        <v>45</v>
      </c>
      <c r="B27" s="1">
        <v>44504</v>
      </c>
      <c r="C27" t="s">
        <v>8</v>
      </c>
      <c r="D27">
        <v>250</v>
      </c>
      <c r="E27">
        <v>0.46244175999999998</v>
      </c>
      <c r="F27">
        <v>26</v>
      </c>
      <c r="G27" t="s">
        <v>6</v>
      </c>
      <c r="H27">
        <v>2</v>
      </c>
      <c r="I27" s="4">
        <v>1.9</v>
      </c>
      <c r="J27">
        <v>-45.55</v>
      </c>
      <c r="K27" t="s">
        <v>7</v>
      </c>
      <c r="L27">
        <v>22.1</v>
      </c>
      <c r="M27">
        <v>295.25</v>
      </c>
      <c r="N27">
        <v>1005.857025</v>
      </c>
      <c r="O27">
        <f t="shared" si="0"/>
        <v>0.99270372349586555</v>
      </c>
      <c r="P27">
        <f t="shared" si="1"/>
        <v>24.406290040576145</v>
      </c>
      <c r="Q27">
        <f t="shared" si="2"/>
        <v>24406.290040576147</v>
      </c>
      <c r="R27">
        <f t="shared" si="3"/>
        <v>0.10000000000000009</v>
      </c>
      <c r="S27">
        <f t="shared" si="4"/>
        <v>4.0973044175803564</v>
      </c>
      <c r="T27">
        <f t="shared" si="5"/>
        <v>4.0973044175803564</v>
      </c>
      <c r="U27">
        <f t="shared" si="6"/>
        <v>3.318933918735284E-2</v>
      </c>
      <c r="V27">
        <f t="shared" si="7"/>
        <v>1359868.2606891349</v>
      </c>
      <c r="W27">
        <f t="shared" si="8"/>
        <v>2.5837496953093564</v>
      </c>
      <c r="X27">
        <f t="shared" si="9"/>
        <v>2.71973652137827</v>
      </c>
      <c r="Y27" s="2">
        <f t="shared" si="10"/>
        <v>6.8170409389586268</v>
      </c>
      <c r="Z27" s="8">
        <f t="shared" si="11"/>
        <v>6.8170409389586269E-3</v>
      </c>
      <c r="AA27" s="8">
        <f t="shared" si="12"/>
        <v>0.10934533666089637</v>
      </c>
    </row>
    <row r="28" spans="1:27" x14ac:dyDescent="0.2">
      <c r="A28" t="s">
        <v>45</v>
      </c>
      <c r="B28" s="1">
        <v>44504</v>
      </c>
      <c r="C28" t="s">
        <v>5</v>
      </c>
      <c r="D28">
        <v>5</v>
      </c>
      <c r="E28">
        <v>0.46244175999999998</v>
      </c>
      <c r="F28">
        <v>27</v>
      </c>
      <c r="G28" t="s">
        <v>6</v>
      </c>
      <c r="H28">
        <v>1.96</v>
      </c>
      <c r="I28" s="4">
        <v>1.9</v>
      </c>
      <c r="J28">
        <v>-45.39</v>
      </c>
      <c r="K28" t="s">
        <v>7</v>
      </c>
      <c r="L28">
        <v>22.2</v>
      </c>
      <c r="M28">
        <v>295.35000000000002</v>
      </c>
      <c r="N28">
        <v>1005.857025</v>
      </c>
      <c r="O28">
        <f t="shared" si="0"/>
        <v>0.99270372349586555</v>
      </c>
      <c r="P28">
        <f t="shared" si="1"/>
        <v>24.414556353883707</v>
      </c>
      <c r="Q28">
        <f t="shared" si="2"/>
        <v>24414.556353883709</v>
      </c>
      <c r="R28">
        <f t="shared" si="3"/>
        <v>6.0000000000000053E-2</v>
      </c>
      <c r="S28">
        <f t="shared" si="4"/>
        <v>2.4575502880459115</v>
      </c>
      <c r="T28">
        <f t="shared" si="5"/>
        <v>2.4575502880459119</v>
      </c>
      <c r="U28">
        <f t="shared" si="6"/>
        <v>3.312563014816889E-2</v>
      </c>
      <c r="V28">
        <f t="shared" si="7"/>
        <v>1356798.3652055787</v>
      </c>
      <c r="W28">
        <f t="shared" si="8"/>
        <v>2.5779168938905994</v>
      </c>
      <c r="X28">
        <f t="shared" si="9"/>
        <v>2.659324795802934</v>
      </c>
      <c r="Y28" s="2">
        <f t="shared" si="10"/>
        <v>5.1168750838488455</v>
      </c>
      <c r="Z28" s="8">
        <f t="shared" si="11"/>
        <v>5.1168750838488453E-3</v>
      </c>
      <c r="AA28" s="8">
        <f t="shared" si="12"/>
        <v>8.2074676344935468E-2</v>
      </c>
    </row>
    <row r="29" spans="1:27" x14ac:dyDescent="0.2">
      <c r="A29" t="s">
        <v>45</v>
      </c>
      <c r="B29" s="1">
        <v>44504</v>
      </c>
      <c r="C29" t="s">
        <v>8</v>
      </c>
      <c r="D29">
        <v>300</v>
      </c>
      <c r="E29">
        <v>0.46244175999999998</v>
      </c>
      <c r="F29">
        <v>28</v>
      </c>
      <c r="G29" t="s">
        <v>6</v>
      </c>
      <c r="H29">
        <v>1.95</v>
      </c>
      <c r="I29" s="4">
        <v>1.9</v>
      </c>
      <c r="J29">
        <v>-45.06</v>
      </c>
      <c r="K29" t="s">
        <v>7</v>
      </c>
      <c r="L29">
        <v>22.3</v>
      </c>
      <c r="M29">
        <v>295.45</v>
      </c>
      <c r="N29">
        <v>1005.857025</v>
      </c>
      <c r="O29">
        <f t="shared" si="0"/>
        <v>0.99270372349586555</v>
      </c>
      <c r="P29">
        <f t="shared" si="1"/>
        <v>24.422822667191266</v>
      </c>
      <c r="Q29">
        <f t="shared" si="2"/>
        <v>24422.822667191267</v>
      </c>
      <c r="R29">
        <f t="shared" si="3"/>
        <v>5.0000000000000044E-2</v>
      </c>
      <c r="S29">
        <f t="shared" si="4"/>
        <v>2.0472654074980543</v>
      </c>
      <c r="T29">
        <f t="shared" si="5"/>
        <v>2.0472654074980543</v>
      </c>
      <c r="U29">
        <f t="shared" si="6"/>
        <v>3.3062191959312134E-2</v>
      </c>
      <c r="V29">
        <f t="shared" si="7"/>
        <v>1353741.6378871996</v>
      </c>
      <c r="W29">
        <f t="shared" si="8"/>
        <v>2.5721091119856792</v>
      </c>
      <c r="X29">
        <f t="shared" si="9"/>
        <v>2.6397961938800392</v>
      </c>
      <c r="Y29" s="2">
        <f t="shared" si="10"/>
        <v>4.6870616013780939</v>
      </c>
      <c r="Z29" s="8">
        <f t="shared" si="11"/>
        <v>4.6870616013780942E-3</v>
      </c>
      <c r="AA29" s="8">
        <f t="shared" si="12"/>
        <v>7.5180468086104624E-2</v>
      </c>
    </row>
    <row r="30" spans="1:27" x14ac:dyDescent="0.2">
      <c r="A30" t="s">
        <v>45</v>
      </c>
      <c r="B30" s="1">
        <v>44504</v>
      </c>
      <c r="C30" t="s">
        <v>5</v>
      </c>
      <c r="D30">
        <v>0</v>
      </c>
      <c r="E30">
        <v>0.46244175999999998</v>
      </c>
      <c r="F30">
        <v>29</v>
      </c>
      <c r="G30" t="s">
        <v>6</v>
      </c>
      <c r="H30">
        <v>1.95</v>
      </c>
      <c r="I30" s="4">
        <v>1.9</v>
      </c>
      <c r="J30">
        <v>-45.49</v>
      </c>
      <c r="K30" t="s">
        <v>7</v>
      </c>
      <c r="L30">
        <v>22.4</v>
      </c>
      <c r="M30">
        <v>295.55</v>
      </c>
      <c r="N30">
        <v>1005.857025</v>
      </c>
      <c r="O30">
        <f t="shared" si="0"/>
        <v>0.99270372349586555</v>
      </c>
      <c r="P30">
        <f t="shared" si="1"/>
        <v>24.431088980498831</v>
      </c>
      <c r="Q30">
        <f t="shared" si="2"/>
        <v>24431.088980498833</v>
      </c>
      <c r="R30">
        <f t="shared" si="3"/>
        <v>5.0000000000000044E-2</v>
      </c>
      <c r="S30">
        <f t="shared" si="4"/>
        <v>2.0465727106929452</v>
      </c>
      <c r="T30">
        <f t="shared" si="5"/>
        <v>2.0465727106929457</v>
      </c>
      <c r="U30">
        <f t="shared" si="6"/>
        <v>3.2999023346132611E-2</v>
      </c>
      <c r="V30">
        <f t="shared" si="7"/>
        <v>1350698.0131942872</v>
      </c>
      <c r="W30">
        <f t="shared" si="8"/>
        <v>2.5663262250691457</v>
      </c>
      <c r="X30">
        <f t="shared" si="9"/>
        <v>2.6338611257288602</v>
      </c>
      <c r="Y30" s="2">
        <f t="shared" si="10"/>
        <v>4.6804338364218054</v>
      </c>
      <c r="Z30" s="8">
        <f t="shared" si="11"/>
        <v>4.6804338364218054E-3</v>
      </c>
      <c r="AA30" s="8">
        <f t="shared" si="12"/>
        <v>7.5074158736205751E-2</v>
      </c>
    </row>
    <row r="31" spans="1:27" x14ac:dyDescent="0.2">
      <c r="A31" t="s">
        <v>45</v>
      </c>
      <c r="B31" s="1">
        <v>44504</v>
      </c>
      <c r="C31" t="s">
        <v>8</v>
      </c>
      <c r="D31">
        <v>400</v>
      </c>
      <c r="E31">
        <v>0.46244175999999998</v>
      </c>
      <c r="F31">
        <v>30</v>
      </c>
      <c r="G31" t="s">
        <v>6</v>
      </c>
      <c r="H31">
        <v>2.0099999999999998</v>
      </c>
      <c r="I31" s="4">
        <v>1.9</v>
      </c>
      <c r="J31">
        <v>-45.35</v>
      </c>
      <c r="K31" t="s">
        <v>7</v>
      </c>
      <c r="L31">
        <v>22.5</v>
      </c>
      <c r="M31">
        <v>295.64999999999998</v>
      </c>
      <c r="N31">
        <v>1005.857025</v>
      </c>
      <c r="O31">
        <f t="shared" si="0"/>
        <v>0.99270372349586555</v>
      </c>
      <c r="P31">
        <f t="shared" si="1"/>
        <v>24.43935529380639</v>
      </c>
      <c r="Q31">
        <f t="shared" si="2"/>
        <v>24439.355293806391</v>
      </c>
      <c r="R31">
        <f t="shared" si="3"/>
        <v>0.10999999999999988</v>
      </c>
      <c r="S31">
        <f t="shared" si="4"/>
        <v>4.5009370614566464</v>
      </c>
      <c r="T31">
        <f t="shared" si="5"/>
        <v>4.5009370614566473</v>
      </c>
      <c r="U31">
        <f t="shared" si="6"/>
        <v>3.2936123041390597E-2</v>
      </c>
      <c r="V31">
        <f t="shared" si="7"/>
        <v>1347667.4259790117</v>
      </c>
      <c r="W31">
        <f t="shared" si="8"/>
        <v>2.5605681093601222</v>
      </c>
      <c r="X31">
        <f t="shared" si="9"/>
        <v>2.7088115262178132</v>
      </c>
      <c r="Y31" s="2">
        <f t="shared" si="10"/>
        <v>7.2097485876744596</v>
      </c>
      <c r="Z31" s="8">
        <f t="shared" si="11"/>
        <v>7.2097485876744596E-3</v>
      </c>
      <c r="AA31" s="8">
        <f t="shared" si="12"/>
        <v>0.11564436734629832</v>
      </c>
    </row>
    <row r="32" spans="1:27" x14ac:dyDescent="0.2">
      <c r="A32" t="s">
        <v>45</v>
      </c>
      <c r="B32" s="1">
        <v>44504</v>
      </c>
      <c r="C32" t="s">
        <v>7</v>
      </c>
      <c r="D32" t="s">
        <v>7</v>
      </c>
      <c r="E32">
        <v>0</v>
      </c>
      <c r="F32" t="s">
        <v>9</v>
      </c>
      <c r="G32" t="s">
        <v>6</v>
      </c>
      <c r="H32">
        <v>3.23</v>
      </c>
      <c r="I32" t="s">
        <v>7</v>
      </c>
      <c r="J32">
        <v>-48.02</v>
      </c>
      <c r="K32" t="s">
        <v>7</v>
      </c>
      <c r="L32">
        <v>0</v>
      </c>
      <c r="M32">
        <v>0</v>
      </c>
      <c r="O32">
        <f t="shared" si="0"/>
        <v>0</v>
      </c>
      <c r="P32" t="e">
        <f t="shared" si="1"/>
        <v>#DIV/0!</v>
      </c>
      <c r="Q32" t="e">
        <f t="shared" si="2"/>
        <v>#DIV/0!</v>
      </c>
      <c r="T32" t="e">
        <f t="shared" si="5"/>
        <v>#DIV/0!</v>
      </c>
      <c r="U32" t="e">
        <f t="shared" si="6"/>
        <v>#DIV/0!</v>
      </c>
      <c r="V32" t="e">
        <f t="shared" si="7"/>
        <v>#DIV/0!</v>
      </c>
      <c r="X32" t="e">
        <f t="shared" si="9"/>
        <v>#DIV/0!</v>
      </c>
      <c r="Y32" s="2" t="e">
        <f t="shared" si="10"/>
        <v>#DIV/0!</v>
      </c>
      <c r="Z32" s="8" t="e">
        <f t="shared" si="11"/>
        <v>#DIV/0!</v>
      </c>
      <c r="AA32" s="8" t="e">
        <f t="shared" si="12"/>
        <v>#DIV/0!</v>
      </c>
    </row>
    <row r="33" spans="1:27" x14ac:dyDescent="0.2">
      <c r="A33" t="s">
        <v>46</v>
      </c>
      <c r="B33" s="1">
        <v>44515</v>
      </c>
      <c r="C33" t="s">
        <v>5</v>
      </c>
      <c r="D33">
        <v>400</v>
      </c>
      <c r="E33">
        <v>0.500087426</v>
      </c>
      <c r="F33">
        <v>1</v>
      </c>
      <c r="G33" t="s">
        <v>6</v>
      </c>
      <c r="H33">
        <v>2.34</v>
      </c>
      <c r="I33">
        <v>1.9</v>
      </c>
      <c r="J33">
        <v>-46.28</v>
      </c>
      <c r="K33" t="s">
        <v>7</v>
      </c>
      <c r="L33">
        <v>20.9</v>
      </c>
      <c r="M33">
        <v>294.05</v>
      </c>
      <c r="N33">
        <v>1007.265934</v>
      </c>
      <c r="O33">
        <f t="shared" si="0"/>
        <v>0.99409420860021402</v>
      </c>
      <c r="P33">
        <f t="shared" si="1"/>
        <v>24.273094834721082</v>
      </c>
      <c r="Q33">
        <f t="shared" si="2"/>
        <v>24273.094834721083</v>
      </c>
      <c r="R33">
        <f t="shared" ref="R33:R62" si="13">H33-I33</f>
        <v>0.43999999999999995</v>
      </c>
      <c r="S33">
        <f t="shared" ref="S33:S62" si="14">((R33/1000000)*(1/P33))/0.000000001</f>
        <v>18.127066325741396</v>
      </c>
      <c r="T33">
        <f t="shared" si="5"/>
        <v>18.127066325741396</v>
      </c>
      <c r="U33">
        <f t="shared" si="6"/>
        <v>3.3967486187548093E-2</v>
      </c>
      <c r="V33">
        <f t="shared" si="7"/>
        <v>1399388.3523645205</v>
      </c>
      <c r="W33">
        <f t="shared" ref="W33:W62" si="15">I33*V33/1000000</f>
        <v>2.6588378694925892</v>
      </c>
      <c r="X33">
        <f t="shared" si="9"/>
        <v>3.2745687445329779</v>
      </c>
      <c r="Y33" s="2">
        <f t="shared" si="10"/>
        <v>21.401635070274374</v>
      </c>
      <c r="Z33" s="8">
        <f t="shared" si="11"/>
        <v>2.1401635070274375E-2</v>
      </c>
      <c r="AA33" s="8">
        <f t="shared" si="12"/>
        <v>0.34328222652720097</v>
      </c>
    </row>
    <row r="34" spans="1:27" x14ac:dyDescent="0.2">
      <c r="A34" t="s">
        <v>46</v>
      </c>
      <c r="B34" s="1">
        <v>44515</v>
      </c>
      <c r="C34" t="s">
        <v>8</v>
      </c>
      <c r="D34">
        <v>0</v>
      </c>
      <c r="E34">
        <v>0.454333918</v>
      </c>
      <c r="F34">
        <v>2</v>
      </c>
      <c r="G34" t="s">
        <v>6</v>
      </c>
      <c r="H34">
        <v>2.11</v>
      </c>
      <c r="I34">
        <v>1.9</v>
      </c>
      <c r="J34">
        <v>-45.92</v>
      </c>
      <c r="K34" t="s">
        <v>7</v>
      </c>
      <c r="L34">
        <v>18.100000000000001</v>
      </c>
      <c r="M34">
        <v>291.25</v>
      </c>
      <c r="N34">
        <v>1007.265934</v>
      </c>
      <c r="O34">
        <f t="shared" ref="O34:O65" si="16">N34/1013.249977</f>
        <v>0.99409420860021402</v>
      </c>
      <c r="P34">
        <f t="shared" ref="P34:P65" si="17">(1*0.08206*M34)/O34</f>
        <v>24.041961811299153</v>
      </c>
      <c r="Q34">
        <f t="shared" ref="Q34:Q65" si="18">P34*1000</f>
        <v>24041.961811299152</v>
      </c>
      <c r="R34">
        <f t="shared" si="13"/>
        <v>0.20999999999999996</v>
      </c>
      <c r="S34">
        <f t="shared" si="14"/>
        <v>8.7347281244455228</v>
      </c>
      <c r="T34">
        <f t="shared" ref="T34:T65" si="19">R34*0.025/0.025/P34*1000</f>
        <v>8.7347281244455246</v>
      </c>
      <c r="U34">
        <f t="shared" ref="U34:U65" si="20" xml:space="preserve"> EXP(-67.1962+99.1624*(100/M34)+27.9015*LN(M34/100)+E34*(-0.072909+0.041674*(M34/100)-0.0064603*(M34/100)^2))</f>
        <v>3.5977249051393559E-2</v>
      </c>
      <c r="V34">
        <f t="shared" ref="V34:V65" si="21">U34/Q34*1000000000*1000</f>
        <v>1496435.6625208973</v>
      </c>
      <c r="W34">
        <f t="shared" si="15"/>
        <v>2.8432277587897046</v>
      </c>
      <c r="X34">
        <f t="shared" ref="X34:X65" si="22">V34*H34/1000000</f>
        <v>3.1574792479190932</v>
      </c>
      <c r="Y34" s="2">
        <f t="shared" ref="Y34:Y65" si="23">X34+S34</f>
        <v>11.892207372364616</v>
      </c>
      <c r="Z34" s="8">
        <f t="shared" si="11"/>
        <v>1.1892207372364617E-2</v>
      </c>
      <c r="AA34" s="8">
        <f t="shared" si="12"/>
        <v>0.19075100625272845</v>
      </c>
    </row>
    <row r="35" spans="1:27" x14ac:dyDescent="0.2">
      <c r="A35" t="s">
        <v>46</v>
      </c>
      <c r="B35" s="1">
        <v>44515</v>
      </c>
      <c r="C35" t="s">
        <v>5</v>
      </c>
      <c r="D35">
        <v>300</v>
      </c>
      <c r="E35">
        <v>0.48683530800000002</v>
      </c>
      <c r="F35">
        <v>3</v>
      </c>
      <c r="G35" t="s">
        <v>6</v>
      </c>
      <c r="H35">
        <v>2.27</v>
      </c>
      <c r="I35">
        <v>1.9</v>
      </c>
      <c r="J35">
        <v>-46.55</v>
      </c>
      <c r="K35" t="s">
        <v>7</v>
      </c>
      <c r="L35">
        <v>18.2</v>
      </c>
      <c r="M35">
        <v>291.35000000000002</v>
      </c>
      <c r="N35">
        <v>1007.265934</v>
      </c>
      <c r="O35">
        <f t="shared" si="16"/>
        <v>0.99409420860021402</v>
      </c>
      <c r="P35">
        <f t="shared" si="17"/>
        <v>24.050216562135649</v>
      </c>
      <c r="Q35">
        <f t="shared" si="18"/>
        <v>24050.216562135651</v>
      </c>
      <c r="R35">
        <f t="shared" si="13"/>
        <v>0.37000000000000011</v>
      </c>
      <c r="S35">
        <f t="shared" si="14"/>
        <v>15.384476852591977</v>
      </c>
      <c r="T35">
        <f t="shared" si="19"/>
        <v>15.384476852591977</v>
      </c>
      <c r="U35">
        <f t="shared" si="20"/>
        <v>3.5894178894032937E-2</v>
      </c>
      <c r="V35">
        <f t="shared" si="21"/>
        <v>1492468.0117244462</v>
      </c>
      <c r="W35">
        <f t="shared" si="15"/>
        <v>2.8356892222764478</v>
      </c>
      <c r="X35">
        <f t="shared" si="22"/>
        <v>3.3879023866144933</v>
      </c>
      <c r="Y35" s="2">
        <f t="shared" si="23"/>
        <v>18.772379239206469</v>
      </c>
      <c r="Z35" s="8">
        <f t="shared" si="11"/>
        <v>1.8772379239206469E-2</v>
      </c>
      <c r="AA35" s="8">
        <f t="shared" si="12"/>
        <v>0.30110896299687173</v>
      </c>
    </row>
    <row r="36" spans="1:27" x14ac:dyDescent="0.2">
      <c r="A36" t="s">
        <v>46</v>
      </c>
      <c r="B36" s="1">
        <v>44515</v>
      </c>
      <c r="C36" t="s">
        <v>8</v>
      </c>
      <c r="D36">
        <v>5</v>
      </c>
      <c r="E36">
        <v>0.46193488300000002</v>
      </c>
      <c r="F36">
        <v>4</v>
      </c>
      <c r="G36" t="s">
        <v>6</v>
      </c>
      <c r="H36">
        <v>2.16</v>
      </c>
      <c r="I36">
        <v>1.9</v>
      </c>
      <c r="J36">
        <v>-46.22</v>
      </c>
      <c r="K36" t="s">
        <v>7</v>
      </c>
      <c r="L36">
        <v>18.2</v>
      </c>
      <c r="M36">
        <v>291.35000000000002</v>
      </c>
      <c r="N36">
        <v>1007.265934</v>
      </c>
      <c r="O36">
        <f t="shared" si="16"/>
        <v>0.99409420860021402</v>
      </c>
      <c r="P36">
        <f t="shared" si="17"/>
        <v>24.050216562135649</v>
      </c>
      <c r="Q36">
        <f t="shared" si="18"/>
        <v>24050.216562135651</v>
      </c>
      <c r="R36">
        <f t="shared" si="13"/>
        <v>0.26000000000000023</v>
      </c>
      <c r="S36">
        <f t="shared" si="14"/>
        <v>10.810713463983555</v>
      </c>
      <c r="T36">
        <f t="shared" si="19"/>
        <v>10.810713463983557</v>
      </c>
      <c r="U36">
        <f t="shared" si="20"/>
        <v>3.5899836918231239E-2</v>
      </c>
      <c r="V36">
        <f t="shared" si="21"/>
        <v>1492703.2704874466</v>
      </c>
      <c r="W36">
        <f t="shared" si="15"/>
        <v>2.8361362139261481</v>
      </c>
      <c r="X36">
        <f t="shared" si="22"/>
        <v>3.2242390642528846</v>
      </c>
      <c r="Y36" s="2">
        <f t="shared" si="23"/>
        <v>14.03495252823644</v>
      </c>
      <c r="Z36" s="8">
        <f t="shared" si="11"/>
        <v>1.4034952528236441E-2</v>
      </c>
      <c r="AA36" s="8">
        <f t="shared" si="12"/>
        <v>0.22512063855291251</v>
      </c>
    </row>
    <row r="37" spans="1:27" x14ac:dyDescent="0.2">
      <c r="A37" t="s">
        <v>46</v>
      </c>
      <c r="B37" s="1">
        <v>44515</v>
      </c>
      <c r="C37" t="s">
        <v>5</v>
      </c>
      <c r="D37">
        <v>250</v>
      </c>
      <c r="E37">
        <v>0.48250841</v>
      </c>
      <c r="F37">
        <v>5</v>
      </c>
      <c r="G37" t="s">
        <v>6</v>
      </c>
      <c r="H37">
        <v>2.25</v>
      </c>
      <c r="I37">
        <v>1.9</v>
      </c>
      <c r="J37">
        <v>-46.48</v>
      </c>
      <c r="K37" t="s">
        <v>7</v>
      </c>
      <c r="L37">
        <v>18.100000000000001</v>
      </c>
      <c r="M37">
        <v>291.25</v>
      </c>
      <c r="N37">
        <v>1007.265934</v>
      </c>
      <c r="O37">
        <f t="shared" si="16"/>
        <v>0.99409420860021402</v>
      </c>
      <c r="P37">
        <f t="shared" si="17"/>
        <v>24.041961811299153</v>
      </c>
      <c r="Q37">
        <f t="shared" si="18"/>
        <v>24041.961811299152</v>
      </c>
      <c r="R37">
        <f t="shared" si="13"/>
        <v>0.35000000000000009</v>
      </c>
      <c r="S37">
        <f t="shared" si="14"/>
        <v>14.557880207409212</v>
      </c>
      <c r="T37">
        <f t="shared" si="19"/>
        <v>14.557880207409214</v>
      </c>
      <c r="U37">
        <f t="shared" si="20"/>
        <v>3.5970829245058906E-2</v>
      </c>
      <c r="V37">
        <f t="shared" si="21"/>
        <v>1496168.6374592555</v>
      </c>
      <c r="W37">
        <f t="shared" si="15"/>
        <v>2.8427204111725857</v>
      </c>
      <c r="X37">
        <f t="shared" si="22"/>
        <v>3.3663794342833251</v>
      </c>
      <c r="Y37" s="2">
        <f t="shared" si="23"/>
        <v>17.924259641692537</v>
      </c>
      <c r="Z37" s="8">
        <f t="shared" si="11"/>
        <v>1.7924259641692537E-2</v>
      </c>
      <c r="AA37" s="8">
        <f t="shared" si="12"/>
        <v>0.2875051246527483</v>
      </c>
    </row>
    <row r="38" spans="1:27" x14ac:dyDescent="0.2">
      <c r="A38" t="s">
        <v>46</v>
      </c>
      <c r="B38" s="1">
        <v>44515</v>
      </c>
      <c r="C38" t="s">
        <v>8</v>
      </c>
      <c r="D38">
        <v>10</v>
      </c>
      <c r="E38">
        <v>0.46016031099999999</v>
      </c>
      <c r="F38">
        <v>6</v>
      </c>
      <c r="G38" t="s">
        <v>6</v>
      </c>
      <c r="H38">
        <v>2.17</v>
      </c>
      <c r="I38">
        <v>1.9</v>
      </c>
      <c r="J38">
        <v>-46.2</v>
      </c>
      <c r="K38" t="s">
        <v>7</v>
      </c>
      <c r="L38">
        <v>18</v>
      </c>
      <c r="M38">
        <v>291.14999999999998</v>
      </c>
      <c r="N38">
        <v>1007.265934</v>
      </c>
      <c r="O38">
        <f t="shared" si="16"/>
        <v>0.99409420860021402</v>
      </c>
      <c r="P38">
        <f t="shared" si="17"/>
        <v>24.033707060462653</v>
      </c>
      <c r="Q38">
        <f t="shared" si="18"/>
        <v>24033.707060462653</v>
      </c>
      <c r="R38">
        <f t="shared" si="13"/>
        <v>0.27</v>
      </c>
      <c r="S38">
        <f t="shared" si="14"/>
        <v>11.234221975026538</v>
      </c>
      <c r="T38">
        <f t="shared" si="19"/>
        <v>11.234221975026539</v>
      </c>
      <c r="U38">
        <f t="shared" si="20"/>
        <v>3.6051932694872696E-2</v>
      </c>
      <c r="V38">
        <f t="shared" si="21"/>
        <v>1500057.0908256168</v>
      </c>
      <c r="W38">
        <f t="shared" si="15"/>
        <v>2.8501084725686718</v>
      </c>
      <c r="X38">
        <f t="shared" si="22"/>
        <v>3.2551238870915884</v>
      </c>
      <c r="Y38" s="2">
        <f t="shared" si="23"/>
        <v>14.489345862118126</v>
      </c>
      <c r="Z38" s="8">
        <f t="shared" si="11"/>
        <v>1.4489345862118126E-2</v>
      </c>
      <c r="AA38" s="8">
        <f t="shared" si="12"/>
        <v>0.23240910762837472</v>
      </c>
    </row>
    <row r="39" spans="1:27" x14ac:dyDescent="0.2">
      <c r="A39" t="s">
        <v>46</v>
      </c>
      <c r="B39" s="1">
        <v>44515</v>
      </c>
      <c r="C39" t="s">
        <v>5</v>
      </c>
      <c r="D39">
        <v>225</v>
      </c>
      <c r="E39">
        <v>0.49090938099999998</v>
      </c>
      <c r="F39">
        <v>7</v>
      </c>
      <c r="G39" t="s">
        <v>6</v>
      </c>
      <c r="H39">
        <v>2.16</v>
      </c>
      <c r="I39">
        <v>1.9</v>
      </c>
      <c r="J39">
        <v>-46.43</v>
      </c>
      <c r="K39" t="s">
        <v>7</v>
      </c>
      <c r="L39">
        <v>20.100000000000001</v>
      </c>
      <c r="M39">
        <v>293.25</v>
      </c>
      <c r="N39">
        <v>1007.265934</v>
      </c>
      <c r="O39">
        <f t="shared" si="16"/>
        <v>0.99409420860021402</v>
      </c>
      <c r="P39">
        <f t="shared" si="17"/>
        <v>24.207056828029103</v>
      </c>
      <c r="Q39">
        <f t="shared" si="18"/>
        <v>24207.056828029105</v>
      </c>
      <c r="R39">
        <f t="shared" si="13"/>
        <v>0.26000000000000023</v>
      </c>
      <c r="S39">
        <f t="shared" si="14"/>
        <v>10.740669625683239</v>
      </c>
      <c r="T39">
        <f t="shared" si="19"/>
        <v>10.740669625683239</v>
      </c>
      <c r="U39">
        <f t="shared" si="20"/>
        <v>3.451628187691963E-2</v>
      </c>
      <c r="V39">
        <f t="shared" si="21"/>
        <v>1425876.8474882739</v>
      </c>
      <c r="W39">
        <f t="shared" si="15"/>
        <v>2.7091660102277202</v>
      </c>
      <c r="X39">
        <f t="shared" si="22"/>
        <v>3.0798939905746718</v>
      </c>
      <c r="Y39" s="2">
        <f t="shared" si="23"/>
        <v>13.82056361625791</v>
      </c>
      <c r="Z39" s="8">
        <f t="shared" si="11"/>
        <v>1.382056361625791E-2</v>
      </c>
      <c r="AA39" s="8">
        <f t="shared" si="12"/>
        <v>0.22168184040477687</v>
      </c>
    </row>
    <row r="40" spans="1:27" x14ac:dyDescent="0.2">
      <c r="A40" t="s">
        <v>46</v>
      </c>
      <c r="B40" s="1">
        <v>44515</v>
      </c>
      <c r="C40" t="s">
        <v>8</v>
      </c>
      <c r="D40">
        <v>25</v>
      </c>
      <c r="E40">
        <v>0.45787967400000001</v>
      </c>
      <c r="F40">
        <v>8</v>
      </c>
      <c r="G40" t="s">
        <v>6</v>
      </c>
      <c r="H40">
        <v>2.04</v>
      </c>
      <c r="I40">
        <v>1.9</v>
      </c>
      <c r="J40">
        <v>-46.1</v>
      </c>
      <c r="K40" t="s">
        <v>7</v>
      </c>
      <c r="L40">
        <v>18.899999999999999</v>
      </c>
      <c r="M40">
        <v>292.05</v>
      </c>
      <c r="N40">
        <v>1007.265934</v>
      </c>
      <c r="O40">
        <f t="shared" si="16"/>
        <v>0.99409420860021402</v>
      </c>
      <c r="P40">
        <f t="shared" si="17"/>
        <v>24.107999817991136</v>
      </c>
      <c r="Q40">
        <f t="shared" si="18"/>
        <v>24107.999817991134</v>
      </c>
      <c r="R40">
        <f t="shared" si="13"/>
        <v>0.14000000000000012</v>
      </c>
      <c r="S40">
        <f t="shared" si="14"/>
        <v>5.8072009729949468</v>
      </c>
      <c r="T40">
        <f t="shared" si="19"/>
        <v>5.8072009729949468</v>
      </c>
      <c r="U40">
        <f t="shared" si="20"/>
        <v>3.5380089352057845E-2</v>
      </c>
      <c r="V40">
        <f t="shared" si="21"/>
        <v>1467566.3522137022</v>
      </c>
      <c r="W40">
        <f t="shared" si="15"/>
        <v>2.7883760692060338</v>
      </c>
      <c r="X40">
        <f t="shared" si="22"/>
        <v>2.9938353585159523</v>
      </c>
      <c r="Y40" s="2">
        <f t="shared" si="23"/>
        <v>8.8010363315108986</v>
      </c>
      <c r="Z40" s="8">
        <f t="shared" si="11"/>
        <v>8.8010363315108985E-3</v>
      </c>
      <c r="AA40" s="8">
        <f t="shared" si="12"/>
        <v>0.1411686227574348</v>
      </c>
    </row>
    <row r="41" spans="1:27" x14ac:dyDescent="0.2">
      <c r="A41" t="s">
        <v>46</v>
      </c>
      <c r="B41" s="1">
        <v>44515</v>
      </c>
      <c r="C41" t="s">
        <v>5</v>
      </c>
      <c r="D41">
        <v>200</v>
      </c>
      <c r="E41">
        <v>0.48963577000000003</v>
      </c>
      <c r="F41">
        <v>9</v>
      </c>
      <c r="G41" t="s">
        <v>6</v>
      </c>
      <c r="H41">
        <v>2.19</v>
      </c>
      <c r="I41">
        <v>1.9</v>
      </c>
      <c r="J41">
        <v>-46.57</v>
      </c>
      <c r="K41" t="s">
        <v>7</v>
      </c>
      <c r="L41">
        <v>19.100000000000001</v>
      </c>
      <c r="M41">
        <v>292.25</v>
      </c>
      <c r="N41">
        <v>1007.265934</v>
      </c>
      <c r="O41">
        <f t="shared" si="16"/>
        <v>0.99409420860021402</v>
      </c>
      <c r="P41">
        <f t="shared" si="17"/>
        <v>24.124509319664128</v>
      </c>
      <c r="Q41">
        <f t="shared" si="18"/>
        <v>24124.509319664128</v>
      </c>
      <c r="R41">
        <f t="shared" si="13"/>
        <v>0.29000000000000004</v>
      </c>
      <c r="S41">
        <f t="shared" si="14"/>
        <v>12.02096988408457</v>
      </c>
      <c r="T41">
        <f t="shared" si="19"/>
        <v>12.02096988408457</v>
      </c>
      <c r="U41">
        <f t="shared" si="20"/>
        <v>3.5227165277744762E-2</v>
      </c>
      <c r="V41">
        <f t="shared" si="21"/>
        <v>1460223.0789842738</v>
      </c>
      <c r="W41">
        <f t="shared" si="15"/>
        <v>2.7744238500701202</v>
      </c>
      <c r="X41">
        <f t="shared" si="22"/>
        <v>3.1978885429755599</v>
      </c>
      <c r="Y41" s="2">
        <f t="shared" si="23"/>
        <v>15.21885842706013</v>
      </c>
      <c r="Z41" s="8">
        <f t="shared" si="11"/>
        <v>1.521885842706013E-2</v>
      </c>
      <c r="AA41" s="8">
        <f t="shared" si="12"/>
        <v>0.24411048917004446</v>
      </c>
    </row>
    <row r="42" spans="1:27" x14ac:dyDescent="0.2">
      <c r="A42" t="s">
        <v>46</v>
      </c>
      <c r="B42" s="1">
        <v>44515</v>
      </c>
      <c r="C42" t="s">
        <v>8</v>
      </c>
      <c r="D42">
        <v>50</v>
      </c>
      <c r="E42">
        <v>0.47691286900000002</v>
      </c>
      <c r="F42">
        <v>10</v>
      </c>
      <c r="G42" t="s">
        <v>6</v>
      </c>
      <c r="H42">
        <v>2.2599999999999998</v>
      </c>
      <c r="I42">
        <v>1.9</v>
      </c>
      <c r="J42">
        <v>-46.05</v>
      </c>
      <c r="K42" t="s">
        <v>7</v>
      </c>
      <c r="L42">
        <v>18.7</v>
      </c>
      <c r="M42">
        <v>291.85000000000002</v>
      </c>
      <c r="N42">
        <v>1007.265934</v>
      </c>
      <c r="O42">
        <f t="shared" si="16"/>
        <v>0.99409420860021402</v>
      </c>
      <c r="P42">
        <f t="shared" si="17"/>
        <v>24.09149031631814</v>
      </c>
      <c r="Q42">
        <f t="shared" si="18"/>
        <v>24091.490316318141</v>
      </c>
      <c r="R42">
        <f t="shared" si="13"/>
        <v>0.35999999999999988</v>
      </c>
      <c r="S42">
        <f t="shared" si="14"/>
        <v>14.943035705688882</v>
      </c>
      <c r="T42">
        <f t="shared" si="19"/>
        <v>14.943035705688882</v>
      </c>
      <c r="U42">
        <f t="shared" si="20"/>
        <v>3.5522974743283052E-2</v>
      </c>
      <c r="V42">
        <f t="shared" si="21"/>
        <v>1474502.99989212</v>
      </c>
      <c r="W42">
        <f t="shared" si="15"/>
        <v>2.8015556997950277</v>
      </c>
      <c r="X42">
        <f t="shared" si="22"/>
        <v>3.3323767797561907</v>
      </c>
      <c r="Y42" s="2">
        <f t="shared" si="23"/>
        <v>18.275412485445074</v>
      </c>
      <c r="Z42" s="8">
        <f t="shared" si="11"/>
        <v>1.8275412485445074E-2</v>
      </c>
      <c r="AA42" s="8">
        <f t="shared" si="12"/>
        <v>0.293137616266539</v>
      </c>
    </row>
    <row r="43" spans="1:27" x14ac:dyDescent="0.2">
      <c r="A43" t="s">
        <v>46</v>
      </c>
      <c r="B43" s="1">
        <v>44515</v>
      </c>
      <c r="C43" t="s">
        <v>5</v>
      </c>
      <c r="D43">
        <v>175</v>
      </c>
      <c r="E43">
        <v>0.484288836</v>
      </c>
      <c r="F43">
        <v>11</v>
      </c>
      <c r="G43" t="s">
        <v>6</v>
      </c>
      <c r="H43">
        <v>1.99</v>
      </c>
      <c r="I43">
        <v>1.9</v>
      </c>
      <c r="J43">
        <v>-46.7</v>
      </c>
      <c r="K43" t="s">
        <v>7</v>
      </c>
      <c r="L43">
        <v>19.2</v>
      </c>
      <c r="M43">
        <v>292.35000000000002</v>
      </c>
      <c r="N43">
        <v>1007.265934</v>
      </c>
      <c r="O43">
        <f t="shared" si="16"/>
        <v>0.99409420860021402</v>
      </c>
      <c r="P43">
        <f t="shared" si="17"/>
        <v>24.132764070500627</v>
      </c>
      <c r="Q43">
        <f t="shared" si="18"/>
        <v>24132.764070500627</v>
      </c>
      <c r="R43">
        <f t="shared" si="13"/>
        <v>9.000000000000008E-2</v>
      </c>
      <c r="S43">
        <f t="shared" si="14"/>
        <v>3.7293697372202028</v>
      </c>
      <c r="T43">
        <f t="shared" si="19"/>
        <v>3.7293697372202028</v>
      </c>
      <c r="U43">
        <f t="shared" si="20"/>
        <v>3.515589770630307E-2</v>
      </c>
      <c r="V43">
        <f t="shared" si="21"/>
        <v>1456770.4554521744</v>
      </c>
      <c r="W43">
        <f t="shared" si="15"/>
        <v>2.7678638653591312</v>
      </c>
      <c r="X43">
        <f t="shared" si="22"/>
        <v>2.8989732063498268</v>
      </c>
      <c r="Y43" s="2">
        <f t="shared" si="23"/>
        <v>6.6283429435700292</v>
      </c>
      <c r="Z43" s="8">
        <f t="shared" si="11"/>
        <v>6.6283429435700291E-3</v>
      </c>
      <c r="AA43" s="8">
        <f t="shared" si="12"/>
        <v>0.10631862081486326</v>
      </c>
    </row>
    <row r="44" spans="1:27" x14ac:dyDescent="0.2">
      <c r="A44" t="s">
        <v>46</v>
      </c>
      <c r="B44" s="1">
        <v>44515</v>
      </c>
      <c r="C44" t="s">
        <v>8</v>
      </c>
      <c r="D44">
        <v>75</v>
      </c>
      <c r="E44">
        <v>0.48021803699999999</v>
      </c>
      <c r="F44">
        <v>12</v>
      </c>
      <c r="G44" t="s">
        <v>6</v>
      </c>
      <c r="H44">
        <v>2.0099999999999998</v>
      </c>
      <c r="I44">
        <v>1.9</v>
      </c>
      <c r="J44">
        <v>-46.21</v>
      </c>
      <c r="K44" t="s">
        <v>7</v>
      </c>
      <c r="L44">
        <v>18.5</v>
      </c>
      <c r="M44">
        <v>291.64999999999998</v>
      </c>
      <c r="N44">
        <v>1007.265934</v>
      </c>
      <c r="O44">
        <f t="shared" si="16"/>
        <v>0.99409420860021402</v>
      </c>
      <c r="P44">
        <f t="shared" si="17"/>
        <v>24.074980814645141</v>
      </c>
      <c r="Q44">
        <f t="shared" si="18"/>
        <v>24074.98081464514</v>
      </c>
      <c r="R44">
        <f t="shared" si="13"/>
        <v>0.10999999999999988</v>
      </c>
      <c r="S44">
        <f t="shared" si="14"/>
        <v>4.569058677425212</v>
      </c>
      <c r="T44">
        <f t="shared" si="19"/>
        <v>4.569058677425212</v>
      </c>
      <c r="U44">
        <f t="shared" si="20"/>
        <v>3.5670640766418349E-2</v>
      </c>
      <c r="V44">
        <f t="shared" si="21"/>
        <v>1481647.7338465587</v>
      </c>
      <c r="W44">
        <f t="shared" si="15"/>
        <v>2.8151306943084617</v>
      </c>
      <c r="X44">
        <f t="shared" si="22"/>
        <v>2.9781119450315829</v>
      </c>
      <c r="Y44" s="2">
        <f t="shared" si="23"/>
        <v>7.5471706224567949</v>
      </c>
      <c r="Z44" s="8">
        <f t="shared" si="11"/>
        <v>7.5471706224567951E-3</v>
      </c>
      <c r="AA44" s="8">
        <f t="shared" si="12"/>
        <v>0.12105661678420698</v>
      </c>
    </row>
    <row r="45" spans="1:27" x14ac:dyDescent="0.2">
      <c r="A45" t="s">
        <v>46</v>
      </c>
      <c r="B45" s="1">
        <v>44515</v>
      </c>
      <c r="C45" t="s">
        <v>5</v>
      </c>
      <c r="D45">
        <v>150</v>
      </c>
      <c r="E45">
        <v>0.483526179</v>
      </c>
      <c r="F45">
        <v>13</v>
      </c>
      <c r="G45" t="s">
        <v>6</v>
      </c>
      <c r="H45">
        <v>2</v>
      </c>
      <c r="I45">
        <v>1.9</v>
      </c>
      <c r="J45">
        <v>-46.48</v>
      </c>
      <c r="K45" t="s">
        <v>7</v>
      </c>
      <c r="L45">
        <v>19.899999999999999</v>
      </c>
      <c r="M45">
        <v>293.05</v>
      </c>
      <c r="N45">
        <v>1007.265934</v>
      </c>
      <c r="O45">
        <f t="shared" si="16"/>
        <v>0.99409420860021402</v>
      </c>
      <c r="P45">
        <f t="shared" si="17"/>
        <v>24.190547326356107</v>
      </c>
      <c r="Q45">
        <f t="shared" si="18"/>
        <v>24190.547326356107</v>
      </c>
      <c r="R45">
        <f t="shared" si="13"/>
        <v>0.10000000000000009</v>
      </c>
      <c r="S45">
        <f t="shared" si="14"/>
        <v>4.1338461114952949</v>
      </c>
      <c r="T45">
        <f t="shared" si="19"/>
        <v>4.1338461114952949</v>
      </c>
      <c r="U45">
        <f t="shared" si="20"/>
        <v>3.4657563021539106E-2</v>
      </c>
      <c r="V45">
        <f t="shared" si="21"/>
        <v>1432690.3213049243</v>
      </c>
      <c r="W45">
        <f t="shared" si="15"/>
        <v>2.7221116104793563</v>
      </c>
      <c r="X45">
        <f t="shared" si="22"/>
        <v>2.8653806426098485</v>
      </c>
      <c r="Y45" s="2">
        <f t="shared" si="23"/>
        <v>6.9992267541051429</v>
      </c>
      <c r="Z45" s="8">
        <f t="shared" si="11"/>
        <v>6.9992267541051428E-3</v>
      </c>
      <c r="AA45" s="8">
        <f t="shared" si="12"/>
        <v>0.11226759713584648</v>
      </c>
    </row>
    <row r="46" spans="1:27" x14ac:dyDescent="0.2">
      <c r="A46" t="s">
        <v>46</v>
      </c>
      <c r="B46" s="1">
        <v>44515</v>
      </c>
      <c r="C46" t="s">
        <v>8</v>
      </c>
      <c r="D46">
        <v>100</v>
      </c>
      <c r="E46">
        <v>0.47462609100000003</v>
      </c>
      <c r="F46">
        <v>14</v>
      </c>
      <c r="G46" t="s">
        <v>6</v>
      </c>
      <c r="H46">
        <v>2.08</v>
      </c>
      <c r="I46">
        <v>1.9</v>
      </c>
      <c r="J46">
        <v>-46.64</v>
      </c>
      <c r="K46" t="s">
        <v>7</v>
      </c>
      <c r="L46">
        <v>18.7</v>
      </c>
      <c r="M46">
        <v>291.85000000000002</v>
      </c>
      <c r="N46">
        <v>1007.265934</v>
      </c>
      <c r="O46">
        <f t="shared" si="16"/>
        <v>0.99409420860021402</v>
      </c>
      <c r="P46">
        <f t="shared" si="17"/>
        <v>24.09149031631814</v>
      </c>
      <c r="Q46">
        <f t="shared" si="18"/>
        <v>24091.490316318141</v>
      </c>
      <c r="R46">
        <f t="shared" si="13"/>
        <v>0.18000000000000016</v>
      </c>
      <c r="S46">
        <f t="shared" si="14"/>
        <v>7.4715178528444488</v>
      </c>
      <c r="T46">
        <f t="shared" si="19"/>
        <v>7.4715178528444497</v>
      </c>
      <c r="U46">
        <f t="shared" si="20"/>
        <v>3.5523487324565721E-2</v>
      </c>
      <c r="V46">
        <f t="shared" si="21"/>
        <v>1474524.2763377004</v>
      </c>
      <c r="W46">
        <f t="shared" si="15"/>
        <v>2.8015961250416308</v>
      </c>
      <c r="X46">
        <f t="shared" si="22"/>
        <v>3.0670104947824171</v>
      </c>
      <c r="Y46" s="2">
        <f t="shared" si="23"/>
        <v>10.538528347626865</v>
      </c>
      <c r="Z46" s="8">
        <f t="shared" si="11"/>
        <v>1.0538528347626865E-2</v>
      </c>
      <c r="AA46" s="8">
        <f t="shared" si="12"/>
        <v>0.16903799469593492</v>
      </c>
    </row>
    <row r="47" spans="1:27" x14ac:dyDescent="0.2">
      <c r="A47" t="s">
        <v>46</v>
      </c>
      <c r="B47" s="1">
        <v>44515</v>
      </c>
      <c r="C47" t="s">
        <v>5</v>
      </c>
      <c r="D47">
        <v>125</v>
      </c>
      <c r="E47">
        <v>0.47818403900000001</v>
      </c>
      <c r="F47">
        <v>15</v>
      </c>
      <c r="G47" t="s">
        <v>6</v>
      </c>
      <c r="H47">
        <v>1.98</v>
      </c>
      <c r="I47">
        <v>1.9</v>
      </c>
      <c r="J47">
        <v>-45.83</v>
      </c>
      <c r="K47" t="s">
        <v>7</v>
      </c>
      <c r="L47">
        <v>18.3</v>
      </c>
      <c r="M47">
        <v>291.45</v>
      </c>
      <c r="N47">
        <v>1007.265934</v>
      </c>
      <c r="O47">
        <f t="shared" si="16"/>
        <v>0.99409420860021402</v>
      </c>
      <c r="P47">
        <f t="shared" si="17"/>
        <v>24.058471312972145</v>
      </c>
      <c r="Q47">
        <f t="shared" si="18"/>
        <v>24058.471312972146</v>
      </c>
      <c r="R47">
        <f t="shared" si="13"/>
        <v>8.0000000000000071E-2</v>
      </c>
      <c r="S47">
        <f t="shared" si="14"/>
        <v>3.3252320548257224</v>
      </c>
      <c r="T47">
        <f t="shared" si="19"/>
        <v>3.3252320548257228</v>
      </c>
      <c r="U47">
        <f t="shared" si="20"/>
        <v>3.5820803125032996E-2</v>
      </c>
      <c r="V47">
        <f t="shared" si="21"/>
        <v>1488906.034762013</v>
      </c>
      <c r="W47">
        <f t="shared" si="15"/>
        <v>2.8289214660478246</v>
      </c>
      <c r="X47">
        <f t="shared" si="22"/>
        <v>2.9480339488287859</v>
      </c>
      <c r="Y47" s="2">
        <f t="shared" si="23"/>
        <v>6.2732660036545083</v>
      </c>
      <c r="Z47" s="8">
        <f t="shared" si="11"/>
        <v>6.2732660036545086E-3</v>
      </c>
      <c r="AA47" s="8">
        <f t="shared" si="12"/>
        <v>0.10062318669861831</v>
      </c>
    </row>
    <row r="48" spans="1:27" x14ac:dyDescent="0.2">
      <c r="A48" t="s">
        <v>46</v>
      </c>
      <c r="B48" s="1">
        <v>44515</v>
      </c>
      <c r="C48" t="s">
        <v>8</v>
      </c>
      <c r="D48">
        <v>125</v>
      </c>
      <c r="E48">
        <v>0.475896494</v>
      </c>
      <c r="F48">
        <v>16</v>
      </c>
      <c r="G48" t="s">
        <v>6</v>
      </c>
      <c r="H48">
        <v>2.09</v>
      </c>
      <c r="I48">
        <v>1.9</v>
      </c>
      <c r="J48">
        <v>-46.64</v>
      </c>
      <c r="K48" t="s">
        <v>7</v>
      </c>
      <c r="L48">
        <v>18.8</v>
      </c>
      <c r="M48">
        <v>291.95</v>
      </c>
      <c r="N48">
        <v>1007.265934</v>
      </c>
      <c r="O48">
        <f t="shared" si="16"/>
        <v>0.99409420860021402</v>
      </c>
      <c r="P48">
        <f t="shared" si="17"/>
        <v>24.099745067154632</v>
      </c>
      <c r="Q48">
        <f t="shared" si="18"/>
        <v>24099.745067154632</v>
      </c>
      <c r="R48">
        <f t="shared" si="13"/>
        <v>0.18999999999999995</v>
      </c>
      <c r="S48">
        <f t="shared" si="14"/>
        <v>7.8839008242850488</v>
      </c>
      <c r="T48">
        <f t="shared" si="19"/>
        <v>7.8839008242850488</v>
      </c>
      <c r="U48">
        <f t="shared" si="20"/>
        <v>3.5449478027704179E-2</v>
      </c>
      <c r="V48">
        <f t="shared" si="21"/>
        <v>1470948.2581215359</v>
      </c>
      <c r="W48">
        <f t="shared" si="15"/>
        <v>2.7948016904309183</v>
      </c>
      <c r="X48">
        <f t="shared" si="22"/>
        <v>3.0742818594740098</v>
      </c>
      <c r="Y48" s="2">
        <f t="shared" si="23"/>
        <v>10.958182683759059</v>
      </c>
      <c r="Z48" s="8">
        <f t="shared" si="11"/>
        <v>1.0958182683759058E-2</v>
      </c>
      <c r="AA48" s="8">
        <f t="shared" si="12"/>
        <v>0.17576925024749529</v>
      </c>
    </row>
    <row r="49" spans="1:27" x14ac:dyDescent="0.2">
      <c r="A49" t="s">
        <v>46</v>
      </c>
      <c r="B49" s="1">
        <v>44515</v>
      </c>
      <c r="C49" t="s">
        <v>5</v>
      </c>
      <c r="D49">
        <v>100</v>
      </c>
      <c r="E49">
        <v>0.473101506</v>
      </c>
      <c r="F49">
        <v>17</v>
      </c>
      <c r="G49" t="s">
        <v>6</v>
      </c>
      <c r="H49">
        <v>1.98</v>
      </c>
      <c r="I49">
        <v>1.9</v>
      </c>
      <c r="J49">
        <v>-45.86</v>
      </c>
      <c r="K49" t="s">
        <v>7</v>
      </c>
      <c r="L49">
        <v>19.2</v>
      </c>
      <c r="M49">
        <v>292.35000000000002</v>
      </c>
      <c r="N49">
        <v>1007.265934</v>
      </c>
      <c r="O49">
        <f t="shared" si="16"/>
        <v>0.99409420860021402</v>
      </c>
      <c r="P49">
        <f t="shared" si="17"/>
        <v>24.132764070500627</v>
      </c>
      <c r="Q49">
        <f t="shared" si="18"/>
        <v>24132.764070500627</v>
      </c>
      <c r="R49">
        <f t="shared" si="13"/>
        <v>8.0000000000000071E-2</v>
      </c>
      <c r="S49">
        <f t="shared" si="14"/>
        <v>3.3149953219735133</v>
      </c>
      <c r="T49">
        <f t="shared" si="19"/>
        <v>3.3149953219735138</v>
      </c>
      <c r="U49">
        <f t="shared" si="20"/>
        <v>3.5158371768600302E-2</v>
      </c>
      <c r="V49">
        <f t="shared" si="21"/>
        <v>1456872.9742639444</v>
      </c>
      <c r="W49">
        <f t="shared" si="15"/>
        <v>2.7680586511014944</v>
      </c>
      <c r="X49">
        <f t="shared" si="22"/>
        <v>2.88460848904261</v>
      </c>
      <c r="Y49" s="2">
        <f t="shared" si="23"/>
        <v>6.1996038110161233</v>
      </c>
      <c r="Z49" s="8">
        <f t="shared" si="11"/>
        <v>6.1996038110161238E-3</v>
      </c>
      <c r="AA49" s="8">
        <f t="shared" si="12"/>
        <v>9.9441645128698616E-2</v>
      </c>
    </row>
    <row r="50" spans="1:27" x14ac:dyDescent="0.2">
      <c r="A50" t="s">
        <v>46</v>
      </c>
      <c r="B50" s="1">
        <v>44515</v>
      </c>
      <c r="C50" t="s">
        <v>8</v>
      </c>
      <c r="D50">
        <v>150</v>
      </c>
      <c r="E50">
        <v>0.48352505400000001</v>
      </c>
      <c r="F50">
        <v>18</v>
      </c>
      <c r="G50" t="s">
        <v>6</v>
      </c>
      <c r="H50">
        <v>2.04</v>
      </c>
      <c r="I50">
        <v>1.9</v>
      </c>
      <c r="J50">
        <v>-46.45</v>
      </c>
      <c r="K50" t="s">
        <v>7</v>
      </c>
      <c r="L50">
        <v>18.899999999999999</v>
      </c>
      <c r="M50">
        <v>292.05</v>
      </c>
      <c r="N50">
        <v>1007.265934</v>
      </c>
      <c r="O50">
        <f t="shared" si="16"/>
        <v>0.99409420860021402</v>
      </c>
      <c r="P50">
        <f t="shared" si="17"/>
        <v>24.107999817991136</v>
      </c>
      <c r="Q50">
        <f t="shared" si="18"/>
        <v>24107.999817991134</v>
      </c>
      <c r="R50">
        <f t="shared" si="13"/>
        <v>0.14000000000000012</v>
      </c>
      <c r="S50">
        <f t="shared" si="14"/>
        <v>5.8072009729949468</v>
      </c>
      <c r="T50">
        <f t="shared" si="19"/>
        <v>5.8072009729949468</v>
      </c>
      <c r="U50">
        <f t="shared" si="20"/>
        <v>3.5374371737747483E-2</v>
      </c>
      <c r="V50">
        <f t="shared" si="21"/>
        <v>1467329.1855323713</v>
      </c>
      <c r="W50">
        <f t="shared" si="15"/>
        <v>2.7879254525115051</v>
      </c>
      <c r="X50">
        <f t="shared" si="22"/>
        <v>2.9933515384860372</v>
      </c>
      <c r="Y50" s="2">
        <f t="shared" si="23"/>
        <v>8.8005525114809835</v>
      </c>
      <c r="Z50" s="8">
        <f t="shared" si="11"/>
        <v>8.800552511480984E-3</v>
      </c>
      <c r="AA50" s="8">
        <f t="shared" si="12"/>
        <v>0.14116086228415498</v>
      </c>
    </row>
    <row r="51" spans="1:27" x14ac:dyDescent="0.2">
      <c r="A51" t="s">
        <v>46</v>
      </c>
      <c r="B51" s="1">
        <v>44515</v>
      </c>
      <c r="C51" t="s">
        <v>5</v>
      </c>
      <c r="D51">
        <v>75</v>
      </c>
      <c r="E51">
        <v>0.48047226300000001</v>
      </c>
      <c r="F51">
        <v>19</v>
      </c>
      <c r="G51" t="s">
        <v>6</v>
      </c>
      <c r="H51">
        <v>2.19</v>
      </c>
      <c r="I51">
        <v>1.9</v>
      </c>
      <c r="J51">
        <v>-45.65</v>
      </c>
      <c r="K51" t="s">
        <v>7</v>
      </c>
      <c r="L51">
        <v>20</v>
      </c>
      <c r="M51">
        <v>293.14999999999998</v>
      </c>
      <c r="N51">
        <v>1007.265934</v>
      </c>
      <c r="O51">
        <f t="shared" si="16"/>
        <v>0.99409420860021402</v>
      </c>
      <c r="P51">
        <f t="shared" si="17"/>
        <v>24.198802077192603</v>
      </c>
      <c r="Q51">
        <f t="shared" si="18"/>
        <v>24198.802077192602</v>
      </c>
      <c r="R51">
        <f t="shared" si="13"/>
        <v>0.29000000000000004</v>
      </c>
      <c r="S51">
        <f t="shared" si="14"/>
        <v>11.984064296857296</v>
      </c>
      <c r="T51">
        <f t="shared" si="19"/>
        <v>11.984064296857294</v>
      </c>
      <c r="U51">
        <f t="shared" si="20"/>
        <v>3.4588230348624384E-2</v>
      </c>
      <c r="V51">
        <f t="shared" si="21"/>
        <v>1429336.4703876739</v>
      </c>
      <c r="W51">
        <f t="shared" si="15"/>
        <v>2.7157392937365801</v>
      </c>
      <c r="X51">
        <f t="shared" si="22"/>
        <v>3.1302468701490058</v>
      </c>
      <c r="Y51" s="2">
        <f t="shared" si="23"/>
        <v>15.114311167006303</v>
      </c>
      <c r="Z51" s="8">
        <f t="shared" si="11"/>
        <v>1.5114311167006303E-2</v>
      </c>
      <c r="AA51" s="8">
        <f t="shared" si="12"/>
        <v>0.24243355111878109</v>
      </c>
    </row>
    <row r="52" spans="1:27" x14ac:dyDescent="0.2">
      <c r="A52" t="s">
        <v>46</v>
      </c>
      <c r="B52" s="1">
        <v>44515</v>
      </c>
      <c r="C52" t="s">
        <v>8</v>
      </c>
      <c r="D52">
        <v>175</v>
      </c>
      <c r="E52">
        <v>0.48683530800000002</v>
      </c>
      <c r="F52">
        <v>20</v>
      </c>
      <c r="G52" t="s">
        <v>6</v>
      </c>
      <c r="H52">
        <v>2.13</v>
      </c>
      <c r="I52">
        <v>1.9</v>
      </c>
      <c r="J52">
        <v>-46.57</v>
      </c>
      <c r="K52" t="s">
        <v>7</v>
      </c>
      <c r="L52">
        <v>19.600000000000001</v>
      </c>
      <c r="M52">
        <v>292.75</v>
      </c>
      <c r="N52">
        <v>1007.265934</v>
      </c>
      <c r="O52">
        <f t="shared" si="16"/>
        <v>0.99409420860021402</v>
      </c>
      <c r="P52">
        <f t="shared" si="17"/>
        <v>24.165783073846615</v>
      </c>
      <c r="Q52">
        <f t="shared" si="18"/>
        <v>24165.783073846615</v>
      </c>
      <c r="R52">
        <f t="shared" si="13"/>
        <v>0.22999999999999998</v>
      </c>
      <c r="S52">
        <f t="shared" si="14"/>
        <v>9.5175893658052892</v>
      </c>
      <c r="T52">
        <f t="shared" si="19"/>
        <v>9.5175893658052892</v>
      </c>
      <c r="U52">
        <f t="shared" si="20"/>
        <v>3.4868640059282967E-2</v>
      </c>
      <c r="V52">
        <f t="shared" si="21"/>
        <v>1442893.0340361907</v>
      </c>
      <c r="W52">
        <f t="shared" si="15"/>
        <v>2.7414967646687622</v>
      </c>
      <c r="X52">
        <f t="shared" si="22"/>
        <v>3.0733621624970859</v>
      </c>
      <c r="Y52" s="2">
        <f t="shared" si="23"/>
        <v>12.590951528302375</v>
      </c>
      <c r="Z52" s="8">
        <f t="shared" si="11"/>
        <v>1.2590951528302375E-2</v>
      </c>
      <c r="AA52" s="8">
        <f t="shared" si="12"/>
        <v>0.20195886251397008</v>
      </c>
    </row>
    <row r="53" spans="1:27" x14ac:dyDescent="0.2">
      <c r="A53" t="s">
        <v>46</v>
      </c>
      <c r="B53" s="1">
        <v>44515</v>
      </c>
      <c r="C53" t="s">
        <v>5</v>
      </c>
      <c r="D53">
        <v>50</v>
      </c>
      <c r="E53">
        <v>0.47792946400000003</v>
      </c>
      <c r="F53">
        <v>21</v>
      </c>
      <c r="G53" t="s">
        <v>6</v>
      </c>
      <c r="H53">
        <v>2.0699999999999998</v>
      </c>
      <c r="I53">
        <v>1.9</v>
      </c>
      <c r="J53">
        <v>-46.51</v>
      </c>
      <c r="K53" t="s">
        <v>7</v>
      </c>
      <c r="L53">
        <v>19.100000000000001</v>
      </c>
      <c r="M53">
        <v>292.25</v>
      </c>
      <c r="N53">
        <v>1007.265934</v>
      </c>
      <c r="O53">
        <f t="shared" si="16"/>
        <v>0.99409420860021402</v>
      </c>
      <c r="P53">
        <f t="shared" si="17"/>
        <v>24.124509319664128</v>
      </c>
      <c r="Q53">
        <f t="shared" si="18"/>
        <v>24124.509319664128</v>
      </c>
      <c r="R53">
        <f t="shared" si="13"/>
        <v>0.16999999999999993</v>
      </c>
      <c r="S53">
        <f t="shared" si="14"/>
        <v>7.0467754492909505</v>
      </c>
      <c r="T53">
        <f t="shared" si="19"/>
        <v>7.0467754492909513</v>
      </c>
      <c r="U53">
        <f t="shared" si="20"/>
        <v>3.5229760974459928E-2</v>
      </c>
      <c r="V53">
        <f t="shared" si="21"/>
        <v>1460330.6748188986</v>
      </c>
      <c r="W53">
        <f t="shared" si="15"/>
        <v>2.7746282821559074</v>
      </c>
      <c r="X53">
        <f t="shared" si="22"/>
        <v>3.0228844968751201</v>
      </c>
      <c r="Y53" s="2">
        <f t="shared" si="23"/>
        <v>10.06965994616607</v>
      </c>
      <c r="Z53" s="8">
        <f t="shared" si="11"/>
        <v>1.0069659946166069E-2</v>
      </c>
      <c r="AA53" s="8">
        <f t="shared" si="12"/>
        <v>0.16151734553650374</v>
      </c>
    </row>
    <row r="54" spans="1:27" x14ac:dyDescent="0.2">
      <c r="A54" t="s">
        <v>46</v>
      </c>
      <c r="B54" s="1">
        <v>44515</v>
      </c>
      <c r="C54" t="s">
        <v>8</v>
      </c>
      <c r="D54">
        <v>200</v>
      </c>
      <c r="E54">
        <v>0.491673633</v>
      </c>
      <c r="F54">
        <v>22</v>
      </c>
      <c r="G54" t="s">
        <v>6</v>
      </c>
      <c r="H54">
        <v>2.0499999999999998</v>
      </c>
      <c r="I54">
        <v>1.9</v>
      </c>
      <c r="J54">
        <v>-46.79</v>
      </c>
      <c r="K54" t="s">
        <v>7</v>
      </c>
      <c r="L54">
        <v>19.899999999999999</v>
      </c>
      <c r="M54">
        <v>293.05</v>
      </c>
      <c r="N54">
        <v>1007.265934</v>
      </c>
      <c r="O54">
        <f t="shared" si="16"/>
        <v>0.99409420860021402</v>
      </c>
      <c r="P54">
        <f t="shared" si="17"/>
        <v>24.190547326356107</v>
      </c>
      <c r="Q54">
        <f t="shared" si="18"/>
        <v>24190.547326356107</v>
      </c>
      <c r="R54">
        <f t="shared" si="13"/>
        <v>0.14999999999999991</v>
      </c>
      <c r="S54">
        <f t="shared" si="14"/>
        <v>6.2007691672429326</v>
      </c>
      <c r="T54">
        <f t="shared" si="19"/>
        <v>6.2007691672429335</v>
      </c>
      <c r="U54">
        <f t="shared" si="20"/>
        <v>3.4655794492222079E-2</v>
      </c>
      <c r="V54">
        <f t="shared" si="21"/>
        <v>1432617.2130245215</v>
      </c>
      <c r="W54">
        <f t="shared" si="15"/>
        <v>2.7219727047465905</v>
      </c>
      <c r="X54">
        <f t="shared" si="22"/>
        <v>2.9368652867002689</v>
      </c>
      <c r="Y54" s="2">
        <f t="shared" si="23"/>
        <v>9.1376344539432015</v>
      </c>
      <c r="Z54" s="8">
        <f t="shared" si="11"/>
        <v>9.1376344539432011E-3</v>
      </c>
      <c r="AA54" s="8">
        <f t="shared" si="12"/>
        <v>0.14656765664124893</v>
      </c>
    </row>
    <row r="55" spans="1:27" x14ac:dyDescent="0.2">
      <c r="A55" t="s">
        <v>46</v>
      </c>
      <c r="B55" s="1">
        <v>44515</v>
      </c>
      <c r="C55" t="s">
        <v>5</v>
      </c>
      <c r="D55">
        <v>25</v>
      </c>
      <c r="E55">
        <v>0.47615006199999999</v>
      </c>
      <c r="F55">
        <v>23</v>
      </c>
      <c r="G55" t="s">
        <v>6</v>
      </c>
      <c r="H55">
        <v>2.19</v>
      </c>
      <c r="I55">
        <v>1.9</v>
      </c>
      <c r="J55">
        <v>-46.63</v>
      </c>
      <c r="K55" t="s">
        <v>7</v>
      </c>
      <c r="L55">
        <v>19.3</v>
      </c>
      <c r="M55">
        <v>292.45</v>
      </c>
      <c r="N55">
        <v>1007.265934</v>
      </c>
      <c r="O55">
        <f t="shared" si="16"/>
        <v>0.99409420860021402</v>
      </c>
      <c r="P55">
        <f t="shared" si="17"/>
        <v>24.141018821337124</v>
      </c>
      <c r="Q55">
        <f t="shared" si="18"/>
        <v>24141.018821337122</v>
      </c>
      <c r="R55">
        <f t="shared" si="13"/>
        <v>0.29000000000000004</v>
      </c>
      <c r="S55">
        <f t="shared" si="14"/>
        <v>12.012749012219919</v>
      </c>
      <c r="T55">
        <f t="shared" si="19"/>
        <v>12.012749012219921</v>
      </c>
      <c r="U55">
        <f t="shared" si="20"/>
        <v>3.5085552339840009E-2</v>
      </c>
      <c r="V55">
        <f t="shared" si="21"/>
        <v>1453358.3938400117</v>
      </c>
      <c r="W55">
        <f t="shared" si="15"/>
        <v>2.7613809482960221</v>
      </c>
      <c r="X55">
        <f t="shared" si="22"/>
        <v>3.1828548825096257</v>
      </c>
      <c r="Y55" s="2">
        <f t="shared" si="23"/>
        <v>15.195603894729544</v>
      </c>
      <c r="Z55" s="8">
        <f t="shared" si="11"/>
        <v>1.5195603894729544E-2</v>
      </c>
      <c r="AA55" s="8">
        <f t="shared" si="12"/>
        <v>0.24373748647146187</v>
      </c>
    </row>
    <row r="56" spans="1:27" x14ac:dyDescent="0.2">
      <c r="A56" t="s">
        <v>46</v>
      </c>
      <c r="B56" s="1">
        <v>44515</v>
      </c>
      <c r="C56" t="s">
        <v>8</v>
      </c>
      <c r="D56">
        <v>225</v>
      </c>
      <c r="E56">
        <v>0.501108895</v>
      </c>
      <c r="F56">
        <v>24</v>
      </c>
      <c r="G56" t="s">
        <v>6</v>
      </c>
      <c r="H56">
        <v>2.12</v>
      </c>
      <c r="I56">
        <v>1.9</v>
      </c>
      <c r="J56">
        <v>-46.63</v>
      </c>
      <c r="K56" t="s">
        <v>7</v>
      </c>
      <c r="L56">
        <v>19.8</v>
      </c>
      <c r="M56">
        <v>292.95</v>
      </c>
      <c r="N56">
        <v>1007.265934</v>
      </c>
      <c r="O56">
        <f t="shared" si="16"/>
        <v>0.99409420860021402</v>
      </c>
      <c r="P56">
        <f t="shared" si="17"/>
        <v>24.182292575519611</v>
      </c>
      <c r="Q56">
        <f t="shared" si="18"/>
        <v>24182.292575519612</v>
      </c>
      <c r="R56">
        <f t="shared" si="13"/>
        <v>0.2200000000000002</v>
      </c>
      <c r="S56">
        <f t="shared" si="14"/>
        <v>9.0975658868138964</v>
      </c>
      <c r="T56">
        <f t="shared" si="19"/>
        <v>9.0975658868138964</v>
      </c>
      <c r="U56">
        <f t="shared" si="20"/>
        <v>3.4724032590263486E-2</v>
      </c>
      <c r="V56">
        <f t="shared" si="21"/>
        <v>1435928.0652081585</v>
      </c>
      <c r="W56">
        <f t="shared" si="15"/>
        <v>2.7282633238955012</v>
      </c>
      <c r="X56">
        <f t="shared" si="22"/>
        <v>3.0441674982412961</v>
      </c>
      <c r="Y56" s="2">
        <f t="shared" si="23"/>
        <v>12.141733385055193</v>
      </c>
      <c r="Z56" s="8">
        <f t="shared" si="11"/>
        <v>1.2141733385055193E-2</v>
      </c>
      <c r="AA56" s="8">
        <f t="shared" si="12"/>
        <v>0.19475340349628528</v>
      </c>
    </row>
    <row r="57" spans="1:27" x14ac:dyDescent="0.2">
      <c r="A57" t="s">
        <v>46</v>
      </c>
      <c r="B57" s="1">
        <v>44515</v>
      </c>
      <c r="C57" t="s">
        <v>5</v>
      </c>
      <c r="D57">
        <v>10</v>
      </c>
      <c r="E57">
        <v>0.47513355400000001</v>
      </c>
      <c r="F57">
        <v>25</v>
      </c>
      <c r="G57" t="s">
        <v>6</v>
      </c>
      <c r="H57">
        <v>2.04</v>
      </c>
      <c r="I57">
        <v>1.9</v>
      </c>
      <c r="J57">
        <v>-45.75</v>
      </c>
      <c r="K57" t="s">
        <v>7</v>
      </c>
      <c r="L57">
        <v>19.5</v>
      </c>
      <c r="M57">
        <v>292.64999999999998</v>
      </c>
      <c r="N57">
        <v>1007.265934</v>
      </c>
      <c r="O57">
        <f t="shared" si="16"/>
        <v>0.99409420860021402</v>
      </c>
      <c r="P57">
        <f t="shared" si="17"/>
        <v>24.157528323010116</v>
      </c>
      <c r="Q57">
        <f t="shared" si="18"/>
        <v>24157.528323010116</v>
      </c>
      <c r="R57">
        <f t="shared" si="13"/>
        <v>0.14000000000000012</v>
      </c>
      <c r="S57">
        <f t="shared" si="14"/>
        <v>5.7952948715638977</v>
      </c>
      <c r="T57">
        <f t="shared" si="19"/>
        <v>5.7952948715638977</v>
      </c>
      <c r="U57">
        <f t="shared" si="20"/>
        <v>3.4942417075632629E-2</v>
      </c>
      <c r="V57">
        <f t="shared" si="21"/>
        <v>1446440.0748461452</v>
      </c>
      <c r="W57">
        <f t="shared" si="15"/>
        <v>2.7482361422076758</v>
      </c>
      <c r="X57">
        <f t="shared" si="22"/>
        <v>2.9507377526861363</v>
      </c>
      <c r="Y57" s="2">
        <f t="shared" si="23"/>
        <v>8.7460326242500344</v>
      </c>
      <c r="Z57" s="8">
        <f t="shared" si="11"/>
        <v>8.7460326242500344E-3</v>
      </c>
      <c r="AA57" s="8">
        <f t="shared" si="12"/>
        <v>0.14028636329297053</v>
      </c>
    </row>
    <row r="58" spans="1:27" x14ac:dyDescent="0.2">
      <c r="A58" t="s">
        <v>46</v>
      </c>
      <c r="B58" s="1">
        <v>44515</v>
      </c>
      <c r="C58" t="s">
        <v>8</v>
      </c>
      <c r="D58">
        <v>250</v>
      </c>
      <c r="E58">
        <v>0.49575191699999999</v>
      </c>
      <c r="F58">
        <v>26</v>
      </c>
      <c r="G58" t="s">
        <v>6</v>
      </c>
      <c r="H58">
        <v>2.06</v>
      </c>
      <c r="I58">
        <v>1.9</v>
      </c>
      <c r="J58">
        <v>-46.52</v>
      </c>
      <c r="K58" t="s">
        <v>7</v>
      </c>
      <c r="L58">
        <v>20.100000000000001</v>
      </c>
      <c r="M58">
        <v>293.25</v>
      </c>
      <c r="N58">
        <v>1007.265934</v>
      </c>
      <c r="O58">
        <f t="shared" si="16"/>
        <v>0.99409420860021402</v>
      </c>
      <c r="P58">
        <f t="shared" si="17"/>
        <v>24.207056828029103</v>
      </c>
      <c r="Q58">
        <f t="shared" si="18"/>
        <v>24207.056828029105</v>
      </c>
      <c r="R58">
        <f t="shared" si="13"/>
        <v>0.16000000000000014</v>
      </c>
      <c r="S58">
        <f t="shared" si="14"/>
        <v>6.6096428465743005</v>
      </c>
      <c r="T58">
        <f t="shared" si="19"/>
        <v>6.6096428465743005</v>
      </c>
      <c r="U58">
        <f t="shared" si="20"/>
        <v>3.4515236274035611E-2</v>
      </c>
      <c r="V58">
        <f t="shared" si="21"/>
        <v>1425833.6533531318</v>
      </c>
      <c r="W58">
        <f t="shared" si="15"/>
        <v>2.7090839413709507</v>
      </c>
      <c r="X58">
        <f t="shared" si="22"/>
        <v>2.9372173259074517</v>
      </c>
      <c r="Y58" s="2">
        <f t="shared" si="23"/>
        <v>9.5468601724817521</v>
      </c>
      <c r="Z58" s="8">
        <f t="shared" si="11"/>
        <v>9.5468601724817519E-3</v>
      </c>
      <c r="AA58" s="8">
        <f t="shared" si="12"/>
        <v>0.1531316371666073</v>
      </c>
    </row>
    <row r="59" spans="1:27" x14ac:dyDescent="0.2">
      <c r="A59" t="s">
        <v>46</v>
      </c>
      <c r="B59" s="1">
        <v>44515</v>
      </c>
      <c r="C59" t="s">
        <v>5</v>
      </c>
      <c r="D59">
        <v>5</v>
      </c>
      <c r="E59">
        <v>0.47259305299999999</v>
      </c>
      <c r="F59">
        <v>27</v>
      </c>
      <c r="G59" t="s">
        <v>6</v>
      </c>
      <c r="H59">
        <v>2.06</v>
      </c>
      <c r="I59">
        <v>1.9</v>
      </c>
      <c r="J59">
        <v>-46.16</v>
      </c>
      <c r="K59" t="s">
        <v>7</v>
      </c>
      <c r="L59">
        <v>19.600000000000001</v>
      </c>
      <c r="M59">
        <v>292.75</v>
      </c>
      <c r="N59">
        <v>1007.265934</v>
      </c>
      <c r="O59">
        <f t="shared" si="16"/>
        <v>0.99409420860021402</v>
      </c>
      <c r="P59">
        <f t="shared" si="17"/>
        <v>24.165783073846615</v>
      </c>
      <c r="Q59">
        <f t="shared" si="18"/>
        <v>24165.783073846615</v>
      </c>
      <c r="R59">
        <f t="shared" si="13"/>
        <v>0.16000000000000014</v>
      </c>
      <c r="S59">
        <f t="shared" si="14"/>
        <v>6.6209317327341193</v>
      </c>
      <c r="T59">
        <f t="shared" si="19"/>
        <v>6.6209317327341202</v>
      </c>
      <c r="U59">
        <f t="shared" si="20"/>
        <v>3.4871756310556265E-2</v>
      </c>
      <c r="V59">
        <f t="shared" si="21"/>
        <v>1443021.9870795817</v>
      </c>
      <c r="W59">
        <f t="shared" si="15"/>
        <v>2.7417417754512052</v>
      </c>
      <c r="X59">
        <f t="shared" si="22"/>
        <v>2.9726252933839383</v>
      </c>
      <c r="Y59" s="2">
        <f t="shared" si="23"/>
        <v>9.5935570261180576</v>
      </c>
      <c r="Z59" s="8">
        <f t="shared" si="11"/>
        <v>9.5935570261180582E-3</v>
      </c>
      <c r="AA59" s="8">
        <f t="shared" si="12"/>
        <v>0.15388065469893364</v>
      </c>
    </row>
    <row r="60" spans="1:27" x14ac:dyDescent="0.2">
      <c r="A60" t="s">
        <v>46</v>
      </c>
      <c r="B60" s="1">
        <v>44515</v>
      </c>
      <c r="C60" t="s">
        <v>8</v>
      </c>
      <c r="D60">
        <v>300</v>
      </c>
      <c r="E60">
        <v>0.50340598800000003</v>
      </c>
      <c r="F60">
        <v>28</v>
      </c>
      <c r="G60" t="s">
        <v>6</v>
      </c>
      <c r="H60">
        <v>2.1</v>
      </c>
      <c r="I60">
        <v>1.9</v>
      </c>
      <c r="J60">
        <v>-46.21</v>
      </c>
      <c r="K60" t="s">
        <v>7</v>
      </c>
      <c r="L60">
        <v>20.2</v>
      </c>
      <c r="M60">
        <v>293.35000000000002</v>
      </c>
      <c r="N60">
        <v>1007.265934</v>
      </c>
      <c r="O60">
        <f t="shared" si="16"/>
        <v>0.99409420860021402</v>
      </c>
      <c r="P60">
        <f t="shared" si="17"/>
        <v>24.215311578865602</v>
      </c>
      <c r="Q60">
        <f t="shared" si="18"/>
        <v>24215.311578865603</v>
      </c>
      <c r="R60">
        <f t="shared" si="13"/>
        <v>0.20000000000000018</v>
      </c>
      <c r="S60">
        <f t="shared" si="14"/>
        <v>8.259237109075821</v>
      </c>
      <c r="T60">
        <f t="shared" si="19"/>
        <v>8.259237109075821</v>
      </c>
      <c r="U60">
        <f t="shared" si="20"/>
        <v>3.4444201199806894E-2</v>
      </c>
      <c r="V60">
        <f t="shared" si="21"/>
        <v>1422414.1237095937</v>
      </c>
      <c r="W60">
        <f t="shared" si="15"/>
        <v>2.7025868350482281</v>
      </c>
      <c r="X60">
        <f t="shared" si="22"/>
        <v>2.9870696597901465</v>
      </c>
      <c r="Y60" s="2">
        <f t="shared" si="23"/>
        <v>11.246306768865967</v>
      </c>
      <c r="Z60" s="8">
        <f t="shared" si="11"/>
        <v>1.1246306768865967E-2</v>
      </c>
      <c r="AA60" s="8">
        <f t="shared" si="12"/>
        <v>0.18039076057261011</v>
      </c>
    </row>
    <row r="61" spans="1:27" x14ac:dyDescent="0.2">
      <c r="A61" t="s">
        <v>46</v>
      </c>
      <c r="B61" s="1">
        <v>44515</v>
      </c>
      <c r="C61" t="s">
        <v>5</v>
      </c>
      <c r="D61">
        <v>0</v>
      </c>
      <c r="E61">
        <v>0.47106894999999999</v>
      </c>
      <c r="F61">
        <v>29</v>
      </c>
      <c r="G61" t="s">
        <v>6</v>
      </c>
      <c r="H61">
        <v>2.1</v>
      </c>
      <c r="I61">
        <v>1.9</v>
      </c>
      <c r="J61">
        <v>-46.04</v>
      </c>
      <c r="K61" t="s">
        <v>7</v>
      </c>
      <c r="L61">
        <v>19.7</v>
      </c>
      <c r="M61">
        <v>292.85000000000002</v>
      </c>
      <c r="N61">
        <v>1007.265934</v>
      </c>
      <c r="O61">
        <f t="shared" si="16"/>
        <v>0.99409420860021402</v>
      </c>
      <c r="P61">
        <f t="shared" si="17"/>
        <v>24.174037824683115</v>
      </c>
      <c r="Q61">
        <f t="shared" si="18"/>
        <v>24174.037824683113</v>
      </c>
      <c r="R61">
        <f t="shared" si="13"/>
        <v>0.20000000000000018</v>
      </c>
      <c r="S61">
        <f t="shared" si="14"/>
        <v>8.2733385895420568</v>
      </c>
      <c r="T61">
        <f t="shared" si="19"/>
        <v>8.2733385895420586</v>
      </c>
      <c r="U61">
        <f t="shared" si="20"/>
        <v>3.4801177521966611E-2</v>
      </c>
      <c r="V61">
        <f t="shared" si="21"/>
        <v>1439609.6247699491</v>
      </c>
      <c r="W61">
        <f t="shared" si="15"/>
        <v>2.7352582870629032</v>
      </c>
      <c r="X61">
        <f t="shared" si="22"/>
        <v>3.0231802120168929</v>
      </c>
      <c r="Y61" s="2">
        <f t="shared" si="23"/>
        <v>11.29651880155895</v>
      </c>
      <c r="Z61" s="8">
        <f t="shared" si="11"/>
        <v>1.129651880155895E-2</v>
      </c>
      <c r="AA61" s="8">
        <f t="shared" si="12"/>
        <v>0.18119616157700555</v>
      </c>
    </row>
    <row r="62" spans="1:27" x14ac:dyDescent="0.2">
      <c r="A62" t="s">
        <v>46</v>
      </c>
      <c r="B62" s="1">
        <v>44515</v>
      </c>
      <c r="C62" t="s">
        <v>8</v>
      </c>
      <c r="D62">
        <v>400</v>
      </c>
      <c r="E62">
        <v>0.26222896200000001</v>
      </c>
      <c r="F62">
        <v>30</v>
      </c>
      <c r="G62" t="s">
        <v>6</v>
      </c>
      <c r="H62">
        <v>2.19</v>
      </c>
      <c r="I62">
        <v>1.9</v>
      </c>
      <c r="J62">
        <v>-46.01</v>
      </c>
      <c r="K62" t="s">
        <v>7</v>
      </c>
      <c r="L62">
        <v>20.2</v>
      </c>
      <c r="M62">
        <v>293.35000000000002</v>
      </c>
      <c r="N62">
        <v>1007.265934</v>
      </c>
      <c r="O62">
        <f t="shared" si="16"/>
        <v>0.99409420860021402</v>
      </c>
      <c r="P62">
        <f t="shared" si="17"/>
        <v>24.215311578865602</v>
      </c>
      <c r="Q62">
        <f t="shared" si="18"/>
        <v>24215.311578865603</v>
      </c>
      <c r="R62">
        <f t="shared" si="13"/>
        <v>0.29000000000000004</v>
      </c>
      <c r="S62">
        <f t="shared" si="14"/>
        <v>11.975893808159929</v>
      </c>
      <c r="T62">
        <f t="shared" si="19"/>
        <v>11.975893808159931</v>
      </c>
      <c r="U62">
        <f t="shared" si="20"/>
        <v>3.4496176097762205E-2</v>
      </c>
      <c r="V62">
        <f t="shared" si="21"/>
        <v>1424560.4887392584</v>
      </c>
      <c r="W62">
        <f t="shared" si="15"/>
        <v>2.7066649286045905</v>
      </c>
      <c r="X62">
        <f t="shared" si="22"/>
        <v>3.1197874703389754</v>
      </c>
      <c r="Y62" s="2">
        <f t="shared" si="23"/>
        <v>15.095681278498905</v>
      </c>
      <c r="Z62" s="8">
        <f t="shared" si="11"/>
        <v>1.5095681278498904E-2</v>
      </c>
      <c r="AA62" s="8">
        <f t="shared" si="12"/>
        <v>0.24213472770712241</v>
      </c>
    </row>
    <row r="63" spans="1:27" x14ac:dyDescent="0.2">
      <c r="A63" t="s">
        <v>46</v>
      </c>
      <c r="B63" s="1">
        <v>44515</v>
      </c>
      <c r="C63" t="s">
        <v>7</v>
      </c>
      <c r="D63" t="s">
        <v>7</v>
      </c>
      <c r="E63">
        <v>0</v>
      </c>
      <c r="F63" t="s">
        <v>9</v>
      </c>
      <c r="G63" t="s">
        <v>6</v>
      </c>
      <c r="H63">
        <v>1.9</v>
      </c>
      <c r="I63" t="s">
        <v>7</v>
      </c>
      <c r="J63">
        <v>-46.3</v>
      </c>
      <c r="K63" t="s">
        <v>7</v>
      </c>
      <c r="L63">
        <v>0</v>
      </c>
      <c r="M63">
        <v>0</v>
      </c>
      <c r="O63">
        <f t="shared" si="16"/>
        <v>0</v>
      </c>
      <c r="P63" t="e">
        <f t="shared" si="17"/>
        <v>#DIV/0!</v>
      </c>
      <c r="Q63" t="e">
        <f t="shared" si="18"/>
        <v>#DIV/0!</v>
      </c>
      <c r="T63" t="e">
        <f t="shared" si="19"/>
        <v>#DIV/0!</v>
      </c>
      <c r="U63" t="e">
        <f t="shared" si="20"/>
        <v>#DIV/0!</v>
      </c>
      <c r="V63" t="e">
        <f t="shared" si="21"/>
        <v>#DIV/0!</v>
      </c>
      <c r="X63" t="e">
        <f t="shared" si="22"/>
        <v>#DIV/0!</v>
      </c>
      <c r="Y63" s="2" t="e">
        <f t="shared" si="23"/>
        <v>#DIV/0!</v>
      </c>
      <c r="Z63" s="8" t="e">
        <f t="shared" si="11"/>
        <v>#DIV/0!</v>
      </c>
      <c r="AA63" s="8" t="e">
        <f t="shared" si="12"/>
        <v>#DIV/0!</v>
      </c>
    </row>
    <row r="64" spans="1:27" x14ac:dyDescent="0.2">
      <c r="A64" t="s">
        <v>47</v>
      </c>
      <c r="B64" s="1">
        <v>44536</v>
      </c>
      <c r="C64" t="s">
        <v>5</v>
      </c>
      <c r="D64">
        <v>400</v>
      </c>
      <c r="E64">
        <v>0.54669572300000002</v>
      </c>
      <c r="F64">
        <v>1</v>
      </c>
      <c r="G64" t="s">
        <v>6</v>
      </c>
      <c r="H64">
        <v>2.4700000000000002</v>
      </c>
      <c r="I64">
        <v>2.17</v>
      </c>
      <c r="J64">
        <v>-47.12</v>
      </c>
      <c r="K64" t="s">
        <v>7</v>
      </c>
      <c r="L64">
        <v>13.4</v>
      </c>
      <c r="M64">
        <v>286.55</v>
      </c>
      <c r="N64">
        <v>1006.3446279999999</v>
      </c>
      <c r="O64">
        <f t="shared" si="16"/>
        <v>0.99318495025240938</v>
      </c>
      <c r="P64">
        <f t="shared" si="17"/>
        <v>23.675643689550515</v>
      </c>
      <c r="Q64">
        <f t="shared" si="18"/>
        <v>23675.643689550514</v>
      </c>
      <c r="R64">
        <f t="shared" ref="R64:R93" si="24">H64-I64</f>
        <v>0.30000000000000027</v>
      </c>
      <c r="S64">
        <f t="shared" ref="S64:S93" si="25">((R64/1000000)*(1/P64))/0.000000001</f>
        <v>12.671249995724859</v>
      </c>
      <c r="T64">
        <f t="shared" si="19"/>
        <v>12.671249995724859</v>
      </c>
      <c r="U64">
        <f t="shared" si="20"/>
        <v>3.991308341606447E-2</v>
      </c>
      <c r="V64">
        <f t="shared" si="21"/>
        <v>1685828.8602172416</v>
      </c>
      <c r="W64">
        <f t="shared" ref="W64:W93" si="26">I64*V64/1000000</f>
        <v>3.6582486266714138</v>
      </c>
      <c r="X64">
        <f t="shared" si="22"/>
        <v>4.1639972847365874</v>
      </c>
      <c r="Y64" s="2">
        <f t="shared" si="23"/>
        <v>16.835247280461445</v>
      </c>
      <c r="Z64" s="8">
        <f t="shared" si="11"/>
        <v>1.6835247280461443E-2</v>
      </c>
      <c r="AA64" s="8">
        <f t="shared" si="12"/>
        <v>0.27003736637860154</v>
      </c>
    </row>
    <row r="65" spans="1:27" x14ac:dyDescent="0.2">
      <c r="A65" t="s">
        <v>47</v>
      </c>
      <c r="B65" s="1">
        <v>44536</v>
      </c>
      <c r="C65" t="s">
        <v>8</v>
      </c>
      <c r="D65">
        <v>0</v>
      </c>
      <c r="E65">
        <v>0.45813303300000002</v>
      </c>
      <c r="F65">
        <v>2</v>
      </c>
      <c r="G65" t="s">
        <v>6</v>
      </c>
      <c r="H65">
        <v>2.35</v>
      </c>
      <c r="I65">
        <v>2.17</v>
      </c>
      <c r="J65">
        <v>-46.95</v>
      </c>
      <c r="K65" t="s">
        <v>7</v>
      </c>
      <c r="L65">
        <v>12.9</v>
      </c>
      <c r="M65">
        <v>286.05</v>
      </c>
      <c r="N65">
        <v>1006.3446279999999</v>
      </c>
      <c r="O65">
        <f t="shared" si="16"/>
        <v>0.99318495025240938</v>
      </c>
      <c r="P65">
        <f t="shared" si="17"/>
        <v>23.634332149348893</v>
      </c>
      <c r="Q65">
        <f t="shared" si="18"/>
        <v>23634.332149348891</v>
      </c>
      <c r="R65">
        <f t="shared" si="24"/>
        <v>0.18000000000000016</v>
      </c>
      <c r="S65">
        <f t="shared" si="25"/>
        <v>7.6160391951231423</v>
      </c>
      <c r="T65">
        <f t="shared" si="19"/>
        <v>7.6160391951231432</v>
      </c>
      <c r="U65">
        <f t="shared" si="20"/>
        <v>4.0408231256270723E-2</v>
      </c>
      <c r="V65">
        <f t="shared" si="21"/>
        <v>1709725.9614075425</v>
      </c>
      <c r="W65">
        <f t="shared" si="26"/>
        <v>3.710105336254367</v>
      </c>
      <c r="X65">
        <f t="shared" si="22"/>
        <v>4.0178560093077245</v>
      </c>
      <c r="Y65" s="2">
        <f t="shared" si="23"/>
        <v>11.633895204430868</v>
      </c>
      <c r="Z65" s="8">
        <f t="shared" si="11"/>
        <v>1.1633895204430868E-2</v>
      </c>
      <c r="AA65" s="8">
        <f t="shared" si="12"/>
        <v>0.18660767907907111</v>
      </c>
    </row>
    <row r="66" spans="1:27" x14ac:dyDescent="0.2">
      <c r="A66" t="s">
        <v>47</v>
      </c>
      <c r="B66" s="1">
        <v>44536</v>
      </c>
      <c r="C66" t="s">
        <v>5</v>
      </c>
      <c r="D66">
        <v>300</v>
      </c>
      <c r="E66">
        <v>0.52872990900000005</v>
      </c>
      <c r="F66">
        <v>3</v>
      </c>
      <c r="G66" t="s">
        <v>6</v>
      </c>
      <c r="H66">
        <v>2.44</v>
      </c>
      <c r="I66">
        <v>2.17</v>
      </c>
      <c r="J66">
        <v>-47.58</v>
      </c>
      <c r="K66" t="s">
        <v>7</v>
      </c>
      <c r="L66">
        <v>12.9</v>
      </c>
      <c r="M66">
        <v>286.05</v>
      </c>
      <c r="N66">
        <v>1006.3446279999999</v>
      </c>
      <c r="O66">
        <f t="shared" ref="O66:O97" si="27">N66/1013.249977</f>
        <v>0.99318495025240938</v>
      </c>
      <c r="P66">
        <f t="shared" ref="P66:P97" si="28">(1*0.08206*M66)/O66</f>
        <v>23.634332149348893</v>
      </c>
      <c r="Q66">
        <f t="shared" ref="Q66:Q97" si="29">P66*1000</f>
        <v>23634.332149348891</v>
      </c>
      <c r="R66">
        <f t="shared" si="24"/>
        <v>0.27</v>
      </c>
      <c r="S66">
        <f t="shared" si="25"/>
        <v>11.424058792684704</v>
      </c>
      <c r="T66">
        <f t="shared" ref="T66:T97" si="30">R66*0.025/0.025/P66*1000</f>
        <v>11.424058792684706</v>
      </c>
      <c r="U66">
        <f t="shared" ref="U66:U97" si="31" xml:space="preserve"> EXP(-67.1962+99.1624*(100/M66)+27.9015*LN(M66/100)+E66*(-0.072909+0.041674*(M66/100)-0.0064603*(M66/100)^2))</f>
        <v>4.0389517145899771E-2</v>
      </c>
      <c r="V66">
        <f t="shared" ref="V66:V97" si="32">U66/Q66*1000000000*1000</f>
        <v>1708934.1425292811</v>
      </c>
      <c r="W66">
        <f t="shared" si="26"/>
        <v>3.7083870892885398</v>
      </c>
      <c r="X66">
        <f t="shared" ref="X66:X97" si="33">V66*H66/1000000</f>
        <v>4.1697993077714459</v>
      </c>
      <c r="Y66" s="2">
        <f t="shared" ref="Y66:Y97" si="34">X66+S66</f>
        <v>15.593858100456149</v>
      </c>
      <c r="Z66" s="8">
        <f t="shared" si="11"/>
        <v>1.5593858100456149E-2</v>
      </c>
      <c r="AA66" s="8">
        <f t="shared" si="12"/>
        <v>0.25012548393131662</v>
      </c>
    </row>
    <row r="67" spans="1:27" x14ac:dyDescent="0.2">
      <c r="A67" t="s">
        <v>47</v>
      </c>
      <c r="B67" s="1">
        <v>44536</v>
      </c>
      <c r="C67" t="s">
        <v>8</v>
      </c>
      <c r="D67">
        <v>5</v>
      </c>
      <c r="E67">
        <v>0.47640391500000001</v>
      </c>
      <c r="F67">
        <v>4</v>
      </c>
      <c r="G67" t="s">
        <v>6</v>
      </c>
      <c r="H67">
        <v>2.34</v>
      </c>
      <c r="I67">
        <v>2.17</v>
      </c>
      <c r="J67">
        <v>-47.33</v>
      </c>
      <c r="K67" t="s">
        <v>7</v>
      </c>
      <c r="L67">
        <v>12.8</v>
      </c>
      <c r="M67">
        <v>285.95</v>
      </c>
      <c r="N67">
        <v>1006.3446279999999</v>
      </c>
      <c r="O67">
        <f t="shared" si="27"/>
        <v>0.99318495025240938</v>
      </c>
      <c r="P67">
        <f t="shared" si="28"/>
        <v>23.626069841308567</v>
      </c>
      <c r="Q67">
        <f t="shared" si="29"/>
        <v>23626.069841308567</v>
      </c>
      <c r="R67">
        <f t="shared" si="24"/>
        <v>0.16999999999999993</v>
      </c>
      <c r="S67">
        <f t="shared" si="25"/>
        <v>7.195441355327179</v>
      </c>
      <c r="T67">
        <f t="shared" si="30"/>
        <v>7.1954413553271808</v>
      </c>
      <c r="U67">
        <f t="shared" si="31"/>
        <v>4.0499058955206779E-2</v>
      </c>
      <c r="V67">
        <f t="shared" si="32"/>
        <v>1714168.2568125208</v>
      </c>
      <c r="W67">
        <f t="shared" si="26"/>
        <v>3.7197451172831699</v>
      </c>
      <c r="X67">
        <f t="shared" si="33"/>
        <v>4.011153720941298</v>
      </c>
      <c r="Y67" s="2">
        <f t="shared" si="34"/>
        <v>11.206595076268478</v>
      </c>
      <c r="Z67" s="8">
        <f t="shared" ref="Z67:Z125" si="35">Y67/1000</f>
        <v>1.1206595076268477E-2</v>
      </c>
      <c r="AA67" s="8">
        <f t="shared" ref="AA67:AA125" si="36">Z67*16.04</f>
        <v>0.17975378502334638</v>
      </c>
    </row>
    <row r="68" spans="1:27" x14ac:dyDescent="0.2">
      <c r="A68" t="s">
        <v>47</v>
      </c>
      <c r="B68" s="1">
        <v>44536</v>
      </c>
      <c r="C68" t="s">
        <v>5</v>
      </c>
      <c r="D68">
        <v>250</v>
      </c>
      <c r="E68">
        <v>0.52334993200000002</v>
      </c>
      <c r="F68">
        <v>5</v>
      </c>
      <c r="G68" t="s">
        <v>6</v>
      </c>
      <c r="H68">
        <v>2.29</v>
      </c>
      <c r="I68">
        <v>2.17</v>
      </c>
      <c r="J68">
        <v>-47.14</v>
      </c>
      <c r="K68" t="s">
        <v>7</v>
      </c>
      <c r="L68">
        <v>12.7</v>
      </c>
      <c r="M68">
        <v>285.85000000000002</v>
      </c>
      <c r="N68">
        <v>1006.3446279999999</v>
      </c>
      <c r="O68">
        <f t="shared" si="27"/>
        <v>0.99318495025240938</v>
      </c>
      <c r="P68">
        <f t="shared" si="28"/>
        <v>23.617807533268245</v>
      </c>
      <c r="Q68">
        <f t="shared" si="29"/>
        <v>23617.807533268246</v>
      </c>
      <c r="R68">
        <f t="shared" si="24"/>
        <v>0.12000000000000011</v>
      </c>
      <c r="S68">
        <f t="shared" si="25"/>
        <v>5.0809119276193213</v>
      </c>
      <c r="T68">
        <f t="shared" si="30"/>
        <v>5.0809119276193222</v>
      </c>
      <c r="U68">
        <f t="shared" si="31"/>
        <v>4.0582641713664887E-2</v>
      </c>
      <c r="V68">
        <f t="shared" si="32"/>
        <v>1718306.9028105098</v>
      </c>
      <c r="W68">
        <f t="shared" si="26"/>
        <v>3.7287259790988063</v>
      </c>
      <c r="X68">
        <f t="shared" si="33"/>
        <v>3.9349228074360676</v>
      </c>
      <c r="Y68" s="2">
        <f t="shared" si="34"/>
        <v>9.0158347350553889</v>
      </c>
      <c r="Z68" s="8">
        <f t="shared" si="35"/>
        <v>9.0158347350553884E-3</v>
      </c>
      <c r="AA68" s="8">
        <f t="shared" si="36"/>
        <v>0.14461398915028842</v>
      </c>
    </row>
    <row r="69" spans="1:27" x14ac:dyDescent="0.2">
      <c r="A69" t="s">
        <v>47</v>
      </c>
      <c r="B69" s="1">
        <v>44536</v>
      </c>
      <c r="C69" t="s">
        <v>8</v>
      </c>
      <c r="D69">
        <v>10</v>
      </c>
      <c r="E69">
        <v>0.470053322</v>
      </c>
      <c r="F69">
        <v>6</v>
      </c>
      <c r="G69" t="s">
        <v>6</v>
      </c>
      <c r="H69">
        <v>2.2000000000000002</v>
      </c>
      <c r="I69">
        <v>2.17</v>
      </c>
      <c r="J69">
        <v>-46.83</v>
      </c>
      <c r="K69" t="s">
        <v>7</v>
      </c>
      <c r="L69">
        <v>12.8</v>
      </c>
      <c r="M69">
        <v>285.95</v>
      </c>
      <c r="N69">
        <v>1006.3446279999999</v>
      </c>
      <c r="O69">
        <f t="shared" si="27"/>
        <v>0.99318495025240938</v>
      </c>
      <c r="P69">
        <f t="shared" si="28"/>
        <v>23.626069841308567</v>
      </c>
      <c r="Q69">
        <f t="shared" si="29"/>
        <v>23626.069841308567</v>
      </c>
      <c r="R69">
        <f t="shared" si="24"/>
        <v>3.0000000000000249E-2</v>
      </c>
      <c r="S69">
        <f t="shared" si="25"/>
        <v>1.2697837685871602</v>
      </c>
      <c r="T69">
        <f t="shared" si="30"/>
        <v>1.2697837685871605</v>
      </c>
      <c r="U69">
        <f t="shared" si="31"/>
        <v>4.0500747820751658E-2</v>
      </c>
      <c r="V69">
        <f t="shared" si="32"/>
        <v>1714239.7399477281</v>
      </c>
      <c r="W69">
        <f t="shared" si="26"/>
        <v>3.7199002356865698</v>
      </c>
      <c r="X69">
        <f t="shared" si="33"/>
        <v>3.771327427885002</v>
      </c>
      <c r="Y69" s="2">
        <f t="shared" si="34"/>
        <v>5.041111196472162</v>
      </c>
      <c r="Z69" s="8">
        <f t="shared" si="35"/>
        <v>5.0411111964721624E-3</v>
      </c>
      <c r="AA69" s="8">
        <f t="shared" si="36"/>
        <v>8.0859423591413473E-2</v>
      </c>
    </row>
    <row r="70" spans="1:27" x14ac:dyDescent="0.2">
      <c r="A70" t="s">
        <v>47</v>
      </c>
      <c r="B70" s="1">
        <v>44536</v>
      </c>
      <c r="C70" t="s">
        <v>5</v>
      </c>
      <c r="D70">
        <v>225</v>
      </c>
      <c r="E70">
        <v>0.54258516700000003</v>
      </c>
      <c r="F70">
        <v>7</v>
      </c>
      <c r="G70" t="s">
        <v>6</v>
      </c>
      <c r="H70">
        <v>2.2599999999999998</v>
      </c>
      <c r="I70">
        <v>2.17</v>
      </c>
      <c r="J70">
        <v>-46.17</v>
      </c>
      <c r="K70" t="s">
        <v>7</v>
      </c>
      <c r="L70">
        <v>13.5</v>
      </c>
      <c r="M70">
        <v>286.64999999999998</v>
      </c>
      <c r="N70">
        <v>1006.3446279999999</v>
      </c>
      <c r="O70">
        <f t="shared" si="27"/>
        <v>0.99318495025240938</v>
      </c>
      <c r="P70">
        <f t="shared" si="28"/>
        <v>23.683905997590838</v>
      </c>
      <c r="Q70">
        <f t="shared" si="29"/>
        <v>23683.905997590839</v>
      </c>
      <c r="R70">
        <f t="shared" si="24"/>
        <v>8.9999999999999858E-2</v>
      </c>
      <c r="S70">
        <f t="shared" si="25"/>
        <v>3.8000488605703291</v>
      </c>
      <c r="T70">
        <f t="shared" si="30"/>
        <v>3.8000488605703286</v>
      </c>
      <c r="U70">
        <f t="shared" si="31"/>
        <v>3.9821082653587428E-2</v>
      </c>
      <c r="V70">
        <f t="shared" si="32"/>
        <v>1681356.2196049117</v>
      </c>
      <c r="W70">
        <f t="shared" si="26"/>
        <v>3.6485429965426581</v>
      </c>
      <c r="X70">
        <f t="shared" si="33"/>
        <v>3.7998650563071004</v>
      </c>
      <c r="Y70" s="2">
        <f t="shared" si="34"/>
        <v>7.5999139168774299</v>
      </c>
      <c r="Z70" s="8">
        <f t="shared" si="35"/>
        <v>7.5999139168774297E-3</v>
      </c>
      <c r="AA70" s="8">
        <f t="shared" si="36"/>
        <v>0.12190261922671397</v>
      </c>
    </row>
    <row r="71" spans="1:27" x14ac:dyDescent="0.2">
      <c r="A71" t="s">
        <v>47</v>
      </c>
      <c r="B71" s="1">
        <v>44536</v>
      </c>
      <c r="C71" t="s">
        <v>8</v>
      </c>
      <c r="D71">
        <v>25</v>
      </c>
      <c r="E71">
        <v>0.48352462200000002</v>
      </c>
      <c r="F71">
        <v>8</v>
      </c>
      <c r="G71" t="s">
        <v>6</v>
      </c>
      <c r="H71">
        <v>2.16</v>
      </c>
      <c r="I71">
        <v>2.17</v>
      </c>
      <c r="J71">
        <v>-46.61</v>
      </c>
      <c r="K71" t="s">
        <v>7</v>
      </c>
      <c r="L71">
        <v>12.8</v>
      </c>
      <c r="M71">
        <v>285.95</v>
      </c>
      <c r="N71">
        <v>1006.3446279999999</v>
      </c>
      <c r="O71">
        <f t="shared" si="27"/>
        <v>0.99318495025240938</v>
      </c>
      <c r="P71">
        <f t="shared" si="28"/>
        <v>23.626069841308567</v>
      </c>
      <c r="Q71">
        <f t="shared" si="29"/>
        <v>23626.069841308567</v>
      </c>
      <c r="R71">
        <f t="shared" si="24"/>
        <v>-9.9999999999997868E-3</v>
      </c>
      <c r="S71">
        <f t="shared" si="25"/>
        <v>-0.42326125619570759</v>
      </c>
      <c r="T71">
        <f t="shared" si="30"/>
        <v>-0.42326125619570765</v>
      </c>
      <c r="U71">
        <f t="shared" si="31"/>
        <v>4.0497165370650796E-2</v>
      </c>
      <c r="V71">
        <f t="shared" si="32"/>
        <v>1714088.108714733</v>
      </c>
      <c r="W71">
        <f t="shared" si="26"/>
        <v>3.7195711959109707</v>
      </c>
      <c r="X71">
        <f t="shared" si="33"/>
        <v>3.7024303148238236</v>
      </c>
      <c r="Y71" s="2">
        <f t="shared" si="34"/>
        <v>3.2791690586281161</v>
      </c>
      <c r="Z71" s="8">
        <f t="shared" si="35"/>
        <v>3.279169058628116E-3</v>
      </c>
      <c r="AA71" s="8">
        <f t="shared" si="36"/>
        <v>5.2597871700394976E-2</v>
      </c>
    </row>
    <row r="72" spans="1:27" x14ac:dyDescent="0.2">
      <c r="A72" t="s">
        <v>47</v>
      </c>
      <c r="B72" s="1">
        <v>44536</v>
      </c>
      <c r="C72" t="s">
        <v>5</v>
      </c>
      <c r="D72">
        <v>200</v>
      </c>
      <c r="E72">
        <v>0.53770680400000004</v>
      </c>
      <c r="F72">
        <v>9</v>
      </c>
      <c r="G72" t="s">
        <v>6</v>
      </c>
      <c r="H72">
        <v>2.44</v>
      </c>
      <c r="I72">
        <v>2.17</v>
      </c>
      <c r="J72">
        <v>-46.96</v>
      </c>
      <c r="K72" t="s">
        <v>7</v>
      </c>
      <c r="L72">
        <v>12.7</v>
      </c>
      <c r="M72">
        <v>285.85000000000002</v>
      </c>
      <c r="N72">
        <v>1006.3446279999999</v>
      </c>
      <c r="O72">
        <f t="shared" si="27"/>
        <v>0.99318495025240938</v>
      </c>
      <c r="P72">
        <f t="shared" si="28"/>
        <v>23.617807533268245</v>
      </c>
      <c r="Q72">
        <f t="shared" si="29"/>
        <v>23617.807533268246</v>
      </c>
      <c r="R72">
        <f t="shared" si="24"/>
        <v>0.27</v>
      </c>
      <c r="S72">
        <f t="shared" si="25"/>
        <v>11.432051837143463</v>
      </c>
      <c r="T72">
        <f t="shared" si="30"/>
        <v>11.432051837143465</v>
      </c>
      <c r="U72">
        <f t="shared" si="31"/>
        <v>4.0578813294742368E-2</v>
      </c>
      <c r="V72">
        <f t="shared" si="32"/>
        <v>1718144.8039824485</v>
      </c>
      <c r="W72">
        <f t="shared" si="26"/>
        <v>3.7283742246419131</v>
      </c>
      <c r="X72">
        <f t="shared" si="33"/>
        <v>4.1922733217171739</v>
      </c>
      <c r="Y72" s="2">
        <f t="shared" si="34"/>
        <v>15.624325158860637</v>
      </c>
      <c r="Z72" s="8">
        <f t="shared" si="35"/>
        <v>1.5624325158860638E-2</v>
      </c>
      <c r="AA72" s="8">
        <f t="shared" si="36"/>
        <v>0.2506141755481246</v>
      </c>
    </row>
    <row r="73" spans="1:27" x14ac:dyDescent="0.2">
      <c r="A73" t="s">
        <v>47</v>
      </c>
      <c r="B73" s="1">
        <v>44536</v>
      </c>
      <c r="C73" t="s">
        <v>8</v>
      </c>
      <c r="D73">
        <v>50</v>
      </c>
      <c r="E73">
        <v>0.50315006799999995</v>
      </c>
      <c r="F73">
        <v>10</v>
      </c>
      <c r="G73" t="s">
        <v>6</v>
      </c>
      <c r="H73">
        <v>2.37</v>
      </c>
      <c r="I73">
        <v>2.17</v>
      </c>
      <c r="J73">
        <v>-46.53</v>
      </c>
      <c r="K73" t="s">
        <v>7</v>
      </c>
      <c r="L73">
        <v>12.9</v>
      </c>
      <c r="M73">
        <v>286.05</v>
      </c>
      <c r="N73">
        <v>1006.3446279999999</v>
      </c>
      <c r="O73">
        <f t="shared" si="27"/>
        <v>0.99318495025240938</v>
      </c>
      <c r="P73">
        <f t="shared" si="28"/>
        <v>23.634332149348893</v>
      </c>
      <c r="Q73">
        <f t="shared" si="29"/>
        <v>23634.332149348891</v>
      </c>
      <c r="R73">
        <f t="shared" si="24"/>
        <v>0.20000000000000018</v>
      </c>
      <c r="S73">
        <f t="shared" si="25"/>
        <v>8.4622657723590464</v>
      </c>
      <c r="T73">
        <f t="shared" si="30"/>
        <v>8.4622657723590482</v>
      </c>
      <c r="U73">
        <f t="shared" si="31"/>
        <v>4.0396296953943846E-2</v>
      </c>
      <c r="V73">
        <f t="shared" si="32"/>
        <v>1709221.0052170537</v>
      </c>
      <c r="W73">
        <f t="shared" si="26"/>
        <v>3.709009581321006</v>
      </c>
      <c r="X73">
        <f t="shared" si="33"/>
        <v>4.0508537823644177</v>
      </c>
      <c r="Y73" s="2">
        <f t="shared" si="34"/>
        <v>12.513119554723463</v>
      </c>
      <c r="Z73" s="8">
        <f t="shared" si="35"/>
        <v>1.2513119554723463E-2</v>
      </c>
      <c r="AA73" s="8">
        <f t="shared" si="36"/>
        <v>0.20071043765776433</v>
      </c>
    </row>
    <row r="74" spans="1:27" x14ac:dyDescent="0.2">
      <c r="A74" t="s">
        <v>47</v>
      </c>
      <c r="B74" s="1">
        <v>44536</v>
      </c>
      <c r="C74" t="s">
        <v>5</v>
      </c>
      <c r="D74">
        <v>175</v>
      </c>
      <c r="E74">
        <v>0.53026801000000001</v>
      </c>
      <c r="F74">
        <v>11</v>
      </c>
      <c r="G74" t="s">
        <v>6</v>
      </c>
      <c r="H74">
        <v>2.34</v>
      </c>
      <c r="I74">
        <v>2.17</v>
      </c>
      <c r="J74">
        <v>-47.34</v>
      </c>
      <c r="K74" t="s">
        <v>7</v>
      </c>
      <c r="L74">
        <v>12.8</v>
      </c>
      <c r="M74">
        <v>285.95</v>
      </c>
      <c r="N74">
        <v>1006.3446279999999</v>
      </c>
      <c r="O74">
        <f t="shared" si="27"/>
        <v>0.99318495025240938</v>
      </c>
      <c r="P74">
        <f t="shared" si="28"/>
        <v>23.626069841308567</v>
      </c>
      <c r="Q74">
        <f t="shared" si="29"/>
        <v>23626.069841308567</v>
      </c>
      <c r="R74">
        <f t="shared" si="24"/>
        <v>0.16999999999999993</v>
      </c>
      <c r="S74">
        <f t="shared" si="25"/>
        <v>7.195441355327179</v>
      </c>
      <c r="T74">
        <f t="shared" si="30"/>
        <v>7.1954413553271808</v>
      </c>
      <c r="U74">
        <f t="shared" si="31"/>
        <v>4.0484737263974169E-2</v>
      </c>
      <c r="V74">
        <f t="shared" si="32"/>
        <v>1713562.0751103247</v>
      </c>
      <c r="W74">
        <f t="shared" si="26"/>
        <v>3.7184297029894045</v>
      </c>
      <c r="X74">
        <f t="shared" si="33"/>
        <v>4.0097352557581596</v>
      </c>
      <c r="Y74" s="2">
        <f t="shared" si="34"/>
        <v>11.205176611085339</v>
      </c>
      <c r="Z74" s="8">
        <f t="shared" si="35"/>
        <v>1.1205176611085339E-2</v>
      </c>
      <c r="AA74" s="8">
        <f t="shared" si="36"/>
        <v>0.17973103284180883</v>
      </c>
    </row>
    <row r="75" spans="1:27" x14ac:dyDescent="0.2">
      <c r="A75" t="s">
        <v>47</v>
      </c>
      <c r="B75" s="1">
        <v>44536</v>
      </c>
      <c r="C75" t="s">
        <v>8</v>
      </c>
      <c r="D75">
        <v>75</v>
      </c>
      <c r="E75">
        <v>0.504426869</v>
      </c>
      <c r="F75">
        <v>12</v>
      </c>
      <c r="G75" t="s">
        <v>6</v>
      </c>
      <c r="H75">
        <v>2.37</v>
      </c>
      <c r="I75">
        <v>2.17</v>
      </c>
      <c r="J75">
        <v>-46.5</v>
      </c>
      <c r="K75" t="s">
        <v>7</v>
      </c>
      <c r="L75">
        <v>12.6</v>
      </c>
      <c r="M75">
        <v>285.75</v>
      </c>
      <c r="N75">
        <v>1006.3446279999999</v>
      </c>
      <c r="O75">
        <f t="shared" si="27"/>
        <v>0.99318495025240938</v>
      </c>
      <c r="P75">
        <f t="shared" si="28"/>
        <v>23.609545225227919</v>
      </c>
      <c r="Q75">
        <f t="shared" si="29"/>
        <v>23609.545225227917</v>
      </c>
      <c r="R75">
        <f t="shared" si="24"/>
        <v>0.20000000000000018</v>
      </c>
      <c r="S75">
        <f t="shared" si="25"/>
        <v>8.4711500408864566</v>
      </c>
      <c r="T75">
        <f t="shared" si="30"/>
        <v>8.4711500408864602</v>
      </c>
      <c r="U75">
        <f t="shared" si="31"/>
        <v>4.0684203447820075E-2</v>
      </c>
      <c r="V75">
        <f t="shared" si="32"/>
        <v>1723209.9585021688</v>
      </c>
      <c r="W75">
        <f t="shared" si="26"/>
        <v>3.7393656099497061</v>
      </c>
      <c r="X75">
        <f t="shared" si="33"/>
        <v>4.0840076016501401</v>
      </c>
      <c r="Y75" s="2">
        <f t="shared" si="34"/>
        <v>12.555157642536596</v>
      </c>
      <c r="Z75" s="8">
        <f t="shared" si="35"/>
        <v>1.2555157642536596E-2</v>
      </c>
      <c r="AA75" s="8">
        <f t="shared" si="36"/>
        <v>0.20138472858628698</v>
      </c>
    </row>
    <row r="76" spans="1:27" x14ac:dyDescent="0.2">
      <c r="A76" t="s">
        <v>47</v>
      </c>
      <c r="B76" s="1">
        <v>44536</v>
      </c>
      <c r="C76" t="s">
        <v>5</v>
      </c>
      <c r="D76">
        <v>150</v>
      </c>
      <c r="E76">
        <v>0.53180633099999997</v>
      </c>
      <c r="F76">
        <v>13</v>
      </c>
      <c r="G76" t="s">
        <v>6</v>
      </c>
      <c r="H76">
        <v>2.15</v>
      </c>
      <c r="I76">
        <v>2.17</v>
      </c>
      <c r="J76">
        <v>-46.64</v>
      </c>
      <c r="K76" t="s">
        <v>7</v>
      </c>
      <c r="L76">
        <v>12.6</v>
      </c>
      <c r="M76">
        <v>285.75</v>
      </c>
      <c r="N76">
        <v>1006.3446279999999</v>
      </c>
      <c r="O76">
        <f t="shared" si="27"/>
        <v>0.99318495025240938</v>
      </c>
      <c r="P76">
        <f t="shared" si="28"/>
        <v>23.609545225227919</v>
      </c>
      <c r="Q76">
        <f t="shared" si="29"/>
        <v>23609.545225227917</v>
      </c>
      <c r="R76">
        <f t="shared" si="24"/>
        <v>-2.0000000000000018E-2</v>
      </c>
      <c r="S76">
        <f t="shared" si="25"/>
        <v>-0.84711500408864571</v>
      </c>
      <c r="T76">
        <f t="shared" si="30"/>
        <v>-0.84711500408864582</v>
      </c>
      <c r="U76">
        <f t="shared" si="31"/>
        <v>4.0676879165992823E-2</v>
      </c>
      <c r="V76">
        <f t="shared" si="32"/>
        <v>1722899.7330506667</v>
      </c>
      <c r="W76">
        <f t="shared" si="26"/>
        <v>3.7386924207199468</v>
      </c>
      <c r="X76">
        <f t="shared" si="33"/>
        <v>3.704234426058933</v>
      </c>
      <c r="Y76" s="2">
        <f t="shared" si="34"/>
        <v>2.8571194219702871</v>
      </c>
      <c r="Z76" s="8">
        <f t="shared" si="35"/>
        <v>2.8571194219702872E-3</v>
      </c>
      <c r="AA76" s="8">
        <f t="shared" si="36"/>
        <v>4.5828195528403406E-2</v>
      </c>
    </row>
    <row r="77" spans="1:27" x14ac:dyDescent="0.2">
      <c r="A77" t="s">
        <v>47</v>
      </c>
      <c r="B77" s="1">
        <v>44536</v>
      </c>
      <c r="C77" t="s">
        <v>8</v>
      </c>
      <c r="D77">
        <v>100</v>
      </c>
      <c r="E77">
        <v>0.50647004900000003</v>
      </c>
      <c r="F77">
        <v>14</v>
      </c>
      <c r="G77" t="s">
        <v>6</v>
      </c>
      <c r="H77">
        <v>2.44</v>
      </c>
      <c r="I77">
        <v>2.17</v>
      </c>
      <c r="J77">
        <v>-46.44</v>
      </c>
      <c r="K77" t="s">
        <v>7</v>
      </c>
      <c r="L77">
        <v>12.1</v>
      </c>
      <c r="M77">
        <v>285.25</v>
      </c>
      <c r="N77">
        <v>1006.3446279999999</v>
      </c>
      <c r="O77">
        <f t="shared" si="27"/>
        <v>0.99318495025240938</v>
      </c>
      <c r="P77">
        <f t="shared" si="28"/>
        <v>23.568233685026296</v>
      </c>
      <c r="Q77">
        <f t="shared" si="29"/>
        <v>23568.233685026295</v>
      </c>
      <c r="R77">
        <f t="shared" si="24"/>
        <v>0.27</v>
      </c>
      <c r="S77">
        <f t="shared" si="25"/>
        <v>11.456098221375843</v>
      </c>
      <c r="T77">
        <f t="shared" si="30"/>
        <v>11.456098221375845</v>
      </c>
      <c r="U77">
        <f t="shared" si="31"/>
        <v>4.1172817932770035E-2</v>
      </c>
      <c r="V77">
        <f t="shared" si="32"/>
        <v>1746962.3936616231</v>
      </c>
      <c r="W77">
        <f t="shared" si="26"/>
        <v>3.7909083942457218</v>
      </c>
      <c r="X77">
        <f t="shared" si="33"/>
        <v>4.2625882405343605</v>
      </c>
      <c r="Y77" s="2">
        <f t="shared" si="34"/>
        <v>15.718686461910202</v>
      </c>
      <c r="Z77" s="8">
        <f t="shared" si="35"/>
        <v>1.5718686461910204E-2</v>
      </c>
      <c r="AA77" s="8">
        <f t="shared" si="36"/>
        <v>0.25212773084903967</v>
      </c>
    </row>
    <row r="78" spans="1:27" x14ac:dyDescent="0.2">
      <c r="A78" t="s">
        <v>47</v>
      </c>
      <c r="B78" s="1">
        <v>44536</v>
      </c>
      <c r="C78" t="s">
        <v>5</v>
      </c>
      <c r="D78">
        <v>125</v>
      </c>
      <c r="E78">
        <v>0.51771845699999997</v>
      </c>
      <c r="F78">
        <v>15</v>
      </c>
      <c r="G78" t="s">
        <v>6</v>
      </c>
      <c r="H78">
        <v>2.29</v>
      </c>
      <c r="I78">
        <v>2.17</v>
      </c>
      <c r="J78">
        <v>-46.57</v>
      </c>
      <c r="K78" t="s">
        <v>7</v>
      </c>
      <c r="L78">
        <v>12.1</v>
      </c>
      <c r="M78">
        <v>285.25</v>
      </c>
      <c r="N78">
        <v>1006.3446279999999</v>
      </c>
      <c r="O78">
        <f t="shared" si="27"/>
        <v>0.99318495025240938</v>
      </c>
      <c r="P78">
        <f t="shared" si="28"/>
        <v>23.568233685026296</v>
      </c>
      <c r="Q78">
        <f t="shared" si="29"/>
        <v>23568.233685026295</v>
      </c>
      <c r="R78">
        <f t="shared" si="24"/>
        <v>0.12000000000000011</v>
      </c>
      <c r="S78">
        <f t="shared" si="25"/>
        <v>5.0915992095003793</v>
      </c>
      <c r="T78">
        <f t="shared" si="30"/>
        <v>5.0915992095003793</v>
      </c>
      <c r="U78">
        <f t="shared" si="31"/>
        <v>4.1169761489078444E-2</v>
      </c>
      <c r="V78">
        <f t="shared" si="32"/>
        <v>1746832.7087759234</v>
      </c>
      <c r="W78">
        <f t="shared" si="26"/>
        <v>3.7906269780437536</v>
      </c>
      <c r="X78">
        <f t="shared" si="33"/>
        <v>4.0002469030968646</v>
      </c>
      <c r="Y78" s="2">
        <f t="shared" si="34"/>
        <v>9.0918461125972438</v>
      </c>
      <c r="Z78" s="8">
        <f t="shared" si="35"/>
        <v>9.0918461125972447E-3</v>
      </c>
      <c r="AA78" s="8">
        <f t="shared" si="36"/>
        <v>0.14583321164605981</v>
      </c>
    </row>
    <row r="79" spans="1:27" x14ac:dyDescent="0.2">
      <c r="A79" t="s">
        <v>47</v>
      </c>
      <c r="B79" s="1">
        <v>44536</v>
      </c>
      <c r="C79" t="s">
        <v>8</v>
      </c>
      <c r="D79">
        <v>125</v>
      </c>
      <c r="E79">
        <v>0.51643883300000004</v>
      </c>
      <c r="F79">
        <v>16</v>
      </c>
      <c r="G79" t="s">
        <v>6</v>
      </c>
      <c r="H79">
        <v>2.2000000000000002</v>
      </c>
      <c r="I79">
        <v>2.17</v>
      </c>
      <c r="J79">
        <v>-46.83</v>
      </c>
      <c r="K79" t="s">
        <v>7</v>
      </c>
      <c r="L79">
        <v>12.1</v>
      </c>
      <c r="M79">
        <v>285.25</v>
      </c>
      <c r="N79">
        <v>1006.3446279999999</v>
      </c>
      <c r="O79">
        <f t="shared" si="27"/>
        <v>0.99318495025240938</v>
      </c>
      <c r="P79">
        <f t="shared" si="28"/>
        <v>23.568233685026296</v>
      </c>
      <c r="Q79">
        <f t="shared" si="29"/>
        <v>23568.233685026295</v>
      </c>
      <c r="R79">
        <f t="shared" si="24"/>
        <v>3.0000000000000249E-2</v>
      </c>
      <c r="S79">
        <f t="shared" si="25"/>
        <v>1.2728998023751041</v>
      </c>
      <c r="T79">
        <f t="shared" si="30"/>
        <v>1.2728998023751044</v>
      </c>
      <c r="U79">
        <f t="shared" si="31"/>
        <v>4.1170109180062288E-2</v>
      </c>
      <c r="V79">
        <f t="shared" si="32"/>
        <v>1746847.4613020774</v>
      </c>
      <c r="W79">
        <f t="shared" si="26"/>
        <v>3.790658991025508</v>
      </c>
      <c r="X79">
        <f t="shared" si="33"/>
        <v>3.8430644148645703</v>
      </c>
      <c r="Y79" s="2">
        <f t="shared" si="34"/>
        <v>5.1159642172396742</v>
      </c>
      <c r="Z79" s="8">
        <f t="shared" si="35"/>
        <v>5.1159642172396739E-3</v>
      </c>
      <c r="AA79" s="8">
        <f t="shared" si="36"/>
        <v>8.2060066044524371E-2</v>
      </c>
    </row>
    <row r="80" spans="1:27" x14ac:dyDescent="0.2">
      <c r="A80" t="s">
        <v>47</v>
      </c>
      <c r="B80" s="1">
        <v>44536</v>
      </c>
      <c r="C80" t="s">
        <v>5</v>
      </c>
      <c r="D80">
        <v>100</v>
      </c>
      <c r="E80">
        <v>0.50851418400000004</v>
      </c>
      <c r="F80">
        <v>17</v>
      </c>
      <c r="G80" t="s">
        <v>6</v>
      </c>
      <c r="H80">
        <v>2.19</v>
      </c>
      <c r="I80">
        <v>2.17</v>
      </c>
      <c r="J80">
        <v>-46.97</v>
      </c>
      <c r="K80" t="s">
        <v>7</v>
      </c>
      <c r="L80">
        <v>12</v>
      </c>
      <c r="M80">
        <v>285.14999999999998</v>
      </c>
      <c r="N80">
        <v>1006.3446279999999</v>
      </c>
      <c r="O80">
        <f t="shared" si="27"/>
        <v>0.99318495025240938</v>
      </c>
      <c r="P80">
        <f t="shared" si="28"/>
        <v>23.559971376985967</v>
      </c>
      <c r="Q80">
        <f t="shared" si="29"/>
        <v>23559.971376985966</v>
      </c>
      <c r="R80">
        <f t="shared" si="24"/>
        <v>2.0000000000000018E-2</v>
      </c>
      <c r="S80">
        <f t="shared" si="25"/>
        <v>0.84889746595942683</v>
      </c>
      <c r="T80">
        <f t="shared" si="30"/>
        <v>0.84889746595942694</v>
      </c>
      <c r="U80">
        <f t="shared" si="31"/>
        <v>4.1271427981663368E-2</v>
      </c>
      <c r="V80">
        <f t="shared" si="32"/>
        <v>1751760.5315080495</v>
      </c>
      <c r="W80">
        <f t="shared" si="26"/>
        <v>3.8013203533724673</v>
      </c>
      <c r="X80">
        <f t="shared" si="33"/>
        <v>3.8363555640026283</v>
      </c>
      <c r="Y80" s="2">
        <f t="shared" si="34"/>
        <v>4.6852530299620554</v>
      </c>
      <c r="Z80" s="8">
        <f t="shared" si="35"/>
        <v>4.6852530299620557E-3</v>
      </c>
      <c r="AA80" s="8">
        <f t="shared" si="36"/>
        <v>7.5151458600591373E-2</v>
      </c>
    </row>
    <row r="81" spans="1:27" x14ac:dyDescent="0.2">
      <c r="A81" t="s">
        <v>47</v>
      </c>
      <c r="B81" s="1">
        <v>44536</v>
      </c>
      <c r="C81" t="s">
        <v>8</v>
      </c>
      <c r="D81">
        <v>150</v>
      </c>
      <c r="E81">
        <v>0.52847373200000003</v>
      </c>
      <c r="F81">
        <v>18</v>
      </c>
      <c r="G81" t="s">
        <v>6</v>
      </c>
      <c r="H81">
        <v>2.2000000000000002</v>
      </c>
      <c r="I81">
        <v>2.17</v>
      </c>
      <c r="J81">
        <v>-46.97</v>
      </c>
      <c r="K81" t="s">
        <v>7</v>
      </c>
      <c r="L81">
        <v>12.1</v>
      </c>
      <c r="M81">
        <v>285.25</v>
      </c>
      <c r="N81">
        <v>1006.3446279999999</v>
      </c>
      <c r="O81">
        <f t="shared" si="27"/>
        <v>0.99318495025240938</v>
      </c>
      <c r="P81">
        <f t="shared" si="28"/>
        <v>23.568233685026296</v>
      </c>
      <c r="Q81">
        <f t="shared" si="29"/>
        <v>23568.233685026295</v>
      </c>
      <c r="R81">
        <f t="shared" si="24"/>
        <v>3.0000000000000249E-2</v>
      </c>
      <c r="S81">
        <f t="shared" si="25"/>
        <v>1.2728998023751041</v>
      </c>
      <c r="T81">
        <f t="shared" si="30"/>
        <v>1.2728998023751044</v>
      </c>
      <c r="U81">
        <f t="shared" si="31"/>
        <v>4.1166839252828533E-2</v>
      </c>
      <c r="V81">
        <f t="shared" si="32"/>
        <v>1746708.7183110898</v>
      </c>
      <c r="W81">
        <f t="shared" si="26"/>
        <v>3.7903579187350647</v>
      </c>
      <c r="X81">
        <f t="shared" si="33"/>
        <v>3.8427591802843977</v>
      </c>
      <c r="Y81" s="2">
        <f t="shared" si="34"/>
        <v>5.115658982659502</v>
      </c>
      <c r="Z81" s="8">
        <f t="shared" si="35"/>
        <v>5.1156589826595019E-3</v>
      </c>
      <c r="AA81" s="8">
        <f t="shared" si="36"/>
        <v>8.2055170081858406E-2</v>
      </c>
    </row>
    <row r="82" spans="1:27" x14ac:dyDescent="0.2">
      <c r="A82" t="s">
        <v>47</v>
      </c>
      <c r="B82" s="1">
        <v>44536</v>
      </c>
      <c r="C82" t="s">
        <v>5</v>
      </c>
      <c r="D82">
        <v>75</v>
      </c>
      <c r="E82">
        <v>0.50493743499999999</v>
      </c>
      <c r="F82">
        <v>19</v>
      </c>
      <c r="G82" t="s">
        <v>6</v>
      </c>
      <c r="H82">
        <v>2.46</v>
      </c>
      <c r="I82">
        <v>2.17</v>
      </c>
      <c r="J82">
        <v>-46.64</v>
      </c>
      <c r="K82" t="s">
        <v>7</v>
      </c>
      <c r="L82">
        <v>12.7</v>
      </c>
      <c r="M82">
        <v>285.85000000000002</v>
      </c>
      <c r="N82">
        <v>1006.3446279999999</v>
      </c>
      <c r="O82">
        <f t="shared" si="27"/>
        <v>0.99318495025240938</v>
      </c>
      <c r="P82">
        <f t="shared" si="28"/>
        <v>23.617807533268245</v>
      </c>
      <c r="Q82">
        <f t="shared" si="29"/>
        <v>23617.807533268246</v>
      </c>
      <c r="R82">
        <f t="shared" si="24"/>
        <v>0.29000000000000004</v>
      </c>
      <c r="S82">
        <f t="shared" si="25"/>
        <v>12.278870491746684</v>
      </c>
      <c r="T82">
        <f t="shared" si="30"/>
        <v>12.278870491746686</v>
      </c>
      <c r="U82">
        <f t="shared" si="31"/>
        <v>4.0587552138567767E-2</v>
      </c>
      <c r="V82">
        <f t="shared" si="32"/>
        <v>1718514.8147809992</v>
      </c>
      <c r="W82">
        <f t="shared" si="26"/>
        <v>3.729177148074768</v>
      </c>
      <c r="X82">
        <f t="shared" si="33"/>
        <v>4.2275464443612583</v>
      </c>
      <c r="Y82" s="2">
        <f t="shared" si="34"/>
        <v>16.506416936107943</v>
      </c>
      <c r="Z82" s="8">
        <f t="shared" si="35"/>
        <v>1.6506416936107944E-2</v>
      </c>
      <c r="AA82" s="8">
        <f t="shared" si="36"/>
        <v>0.2647629276551714</v>
      </c>
    </row>
    <row r="83" spans="1:27" x14ac:dyDescent="0.2">
      <c r="A83" t="s">
        <v>47</v>
      </c>
      <c r="B83" s="1">
        <v>44536</v>
      </c>
      <c r="C83" t="s">
        <v>8</v>
      </c>
      <c r="D83">
        <v>175</v>
      </c>
      <c r="E83">
        <v>0.53462761400000003</v>
      </c>
      <c r="F83">
        <v>20</v>
      </c>
      <c r="G83" t="s">
        <v>6</v>
      </c>
      <c r="H83">
        <v>2.19</v>
      </c>
      <c r="I83">
        <v>2.17</v>
      </c>
      <c r="J83">
        <v>-46.79</v>
      </c>
      <c r="K83" t="s">
        <v>7</v>
      </c>
      <c r="L83">
        <v>12.7</v>
      </c>
      <c r="M83">
        <v>285.85000000000002</v>
      </c>
      <c r="N83">
        <v>1006.3446279999999</v>
      </c>
      <c r="O83">
        <f t="shared" si="27"/>
        <v>0.99318495025240938</v>
      </c>
      <c r="P83">
        <f t="shared" si="28"/>
        <v>23.617807533268245</v>
      </c>
      <c r="Q83">
        <f t="shared" si="29"/>
        <v>23617.807533268246</v>
      </c>
      <c r="R83">
        <f t="shared" si="24"/>
        <v>2.0000000000000018E-2</v>
      </c>
      <c r="S83">
        <f t="shared" si="25"/>
        <v>0.84681865460322026</v>
      </c>
      <c r="T83">
        <f t="shared" si="30"/>
        <v>0.84681865460322037</v>
      </c>
      <c r="U83">
        <f t="shared" si="31"/>
        <v>4.0579634364433785E-2</v>
      </c>
      <c r="V83">
        <f t="shared" si="32"/>
        <v>1718179.5688390199</v>
      </c>
      <c r="W83">
        <f t="shared" si="26"/>
        <v>3.728449664380673</v>
      </c>
      <c r="X83">
        <f t="shared" si="33"/>
        <v>3.7628132557574534</v>
      </c>
      <c r="Y83" s="2">
        <f t="shared" si="34"/>
        <v>4.6096319103606733</v>
      </c>
      <c r="Z83" s="8">
        <f t="shared" si="35"/>
        <v>4.6096319103606734E-3</v>
      </c>
      <c r="AA83" s="8">
        <f t="shared" si="36"/>
        <v>7.3938495842185203E-2</v>
      </c>
    </row>
    <row r="84" spans="1:27" x14ac:dyDescent="0.2">
      <c r="A84" t="s">
        <v>47</v>
      </c>
      <c r="B84" s="1">
        <v>44536</v>
      </c>
      <c r="C84" t="s">
        <v>5</v>
      </c>
      <c r="D84">
        <v>50</v>
      </c>
      <c r="E84">
        <v>0.49906690300000001</v>
      </c>
      <c r="F84">
        <v>21</v>
      </c>
      <c r="G84" t="s">
        <v>6</v>
      </c>
      <c r="H84">
        <v>2.15</v>
      </c>
      <c r="I84">
        <v>2.17</v>
      </c>
      <c r="J84">
        <v>-46.71</v>
      </c>
      <c r="K84" t="s">
        <v>7</v>
      </c>
      <c r="L84">
        <v>12.5</v>
      </c>
      <c r="M84">
        <v>285.64999999999998</v>
      </c>
      <c r="N84">
        <v>1006.3446279999999</v>
      </c>
      <c r="O84">
        <f t="shared" si="27"/>
        <v>0.99318495025240938</v>
      </c>
      <c r="P84">
        <f t="shared" si="28"/>
        <v>23.601282917187593</v>
      </c>
      <c r="Q84">
        <f t="shared" si="29"/>
        <v>23601.282917187593</v>
      </c>
      <c r="R84">
        <f t="shared" si="24"/>
        <v>-2.0000000000000018E-2</v>
      </c>
      <c r="S84">
        <f t="shared" si="25"/>
        <v>-0.84741156106539661</v>
      </c>
      <c r="T84">
        <f t="shared" si="30"/>
        <v>-0.84741156106539672</v>
      </c>
      <c r="U84">
        <f t="shared" si="31"/>
        <v>4.0782593570765177E-2</v>
      </c>
      <c r="V84">
        <f t="shared" si="32"/>
        <v>1727982.0641048849</v>
      </c>
      <c r="W84">
        <f t="shared" si="26"/>
        <v>3.7497210791075997</v>
      </c>
      <c r="X84">
        <f t="shared" si="33"/>
        <v>3.7151614378255022</v>
      </c>
      <c r="Y84" s="2">
        <f t="shared" si="34"/>
        <v>2.8677498767601057</v>
      </c>
      <c r="Z84" s="8">
        <f t="shared" si="35"/>
        <v>2.8677498767601057E-3</v>
      </c>
      <c r="AA84" s="8">
        <f t="shared" si="36"/>
        <v>4.5998708023232089E-2</v>
      </c>
    </row>
    <row r="85" spans="1:27" x14ac:dyDescent="0.2">
      <c r="A85" t="s">
        <v>47</v>
      </c>
      <c r="B85" s="1">
        <v>44536</v>
      </c>
      <c r="C85" t="s">
        <v>8</v>
      </c>
      <c r="D85">
        <v>200</v>
      </c>
      <c r="E85">
        <v>0.53976055899999997</v>
      </c>
      <c r="F85">
        <v>22</v>
      </c>
      <c r="G85" t="s">
        <v>6</v>
      </c>
      <c r="H85">
        <v>2.2400000000000002</v>
      </c>
      <c r="I85">
        <v>2.17</v>
      </c>
      <c r="J85">
        <v>-46.7</v>
      </c>
      <c r="K85" t="s">
        <v>7</v>
      </c>
      <c r="L85">
        <v>13.1</v>
      </c>
      <c r="M85">
        <v>286.25</v>
      </c>
      <c r="N85">
        <v>1006.3446279999999</v>
      </c>
      <c r="O85">
        <f t="shared" si="27"/>
        <v>0.99318495025240938</v>
      </c>
      <c r="P85">
        <f t="shared" si="28"/>
        <v>23.650856765429541</v>
      </c>
      <c r="Q85">
        <f t="shared" si="29"/>
        <v>23650.85676542954</v>
      </c>
      <c r="R85">
        <f t="shared" si="24"/>
        <v>7.0000000000000284E-2</v>
      </c>
      <c r="S85">
        <f t="shared" si="25"/>
        <v>2.9597236452896407</v>
      </c>
      <c r="T85">
        <f t="shared" si="30"/>
        <v>2.9597236452896407</v>
      </c>
      <c r="U85">
        <f t="shared" si="31"/>
        <v>4.0196640443910574E-2</v>
      </c>
      <c r="V85">
        <f t="shared" si="32"/>
        <v>1699584.9597578219</v>
      </c>
      <c r="W85">
        <f t="shared" si="26"/>
        <v>3.6880993626744734</v>
      </c>
      <c r="X85">
        <f t="shared" si="33"/>
        <v>3.8070703098575214</v>
      </c>
      <c r="Y85" s="2">
        <f t="shared" si="34"/>
        <v>6.7667939551471621</v>
      </c>
      <c r="Z85" s="8">
        <f t="shared" si="35"/>
        <v>6.766793955147162E-3</v>
      </c>
      <c r="AA85" s="8">
        <f t="shared" si="36"/>
        <v>0.10853937504056048</v>
      </c>
    </row>
    <row r="86" spans="1:27" x14ac:dyDescent="0.2">
      <c r="A86" t="s">
        <v>47</v>
      </c>
      <c r="B86" s="1">
        <v>44536</v>
      </c>
      <c r="C86" t="s">
        <v>5</v>
      </c>
      <c r="D86">
        <v>25</v>
      </c>
      <c r="E86">
        <v>0.51416272200000002</v>
      </c>
      <c r="F86">
        <v>23</v>
      </c>
      <c r="G86" t="s">
        <v>6</v>
      </c>
      <c r="H86">
        <v>2.13</v>
      </c>
      <c r="I86">
        <v>2.17</v>
      </c>
      <c r="J86">
        <v>-46.97</v>
      </c>
      <c r="K86" t="s">
        <v>7</v>
      </c>
      <c r="L86">
        <v>12.5</v>
      </c>
      <c r="M86">
        <v>285.64999999999998</v>
      </c>
      <c r="N86">
        <v>1006.3446279999999</v>
      </c>
      <c r="O86">
        <f t="shared" si="27"/>
        <v>0.99318495025240938</v>
      </c>
      <c r="P86">
        <f t="shared" si="28"/>
        <v>23.601282917187593</v>
      </c>
      <c r="Q86">
        <f t="shared" si="29"/>
        <v>23601.282917187593</v>
      </c>
      <c r="R86">
        <f t="shared" si="24"/>
        <v>-4.0000000000000036E-2</v>
      </c>
      <c r="S86">
        <f t="shared" si="25"/>
        <v>-1.6948231221307932</v>
      </c>
      <c r="T86">
        <f t="shared" si="30"/>
        <v>-1.6948231221307934</v>
      </c>
      <c r="U86">
        <f t="shared" si="31"/>
        <v>4.0778542427436996E-2</v>
      </c>
      <c r="V86">
        <f t="shared" si="32"/>
        <v>1727810.4148202934</v>
      </c>
      <c r="W86">
        <f t="shared" si="26"/>
        <v>3.7493486001600367</v>
      </c>
      <c r="X86">
        <f t="shared" si="33"/>
        <v>3.6802361835672248</v>
      </c>
      <c r="Y86" s="2">
        <f t="shared" si="34"/>
        <v>1.9854130614364316</v>
      </c>
      <c r="Z86" s="8">
        <f t="shared" si="35"/>
        <v>1.9854130614364316E-3</v>
      </c>
      <c r="AA86" s="8">
        <f t="shared" si="36"/>
        <v>3.1846025505440363E-2</v>
      </c>
    </row>
    <row r="87" spans="1:27" x14ac:dyDescent="0.2">
      <c r="A87" t="s">
        <v>47</v>
      </c>
      <c r="B87" s="1">
        <v>44536</v>
      </c>
      <c r="C87" t="s">
        <v>8</v>
      </c>
      <c r="D87">
        <v>225</v>
      </c>
      <c r="E87">
        <v>0.55029483700000004</v>
      </c>
      <c r="F87">
        <v>24</v>
      </c>
      <c r="G87" t="s">
        <v>6</v>
      </c>
      <c r="H87">
        <v>2.15</v>
      </c>
      <c r="I87">
        <v>2.17</v>
      </c>
      <c r="J87">
        <v>-47.11</v>
      </c>
      <c r="K87" t="s">
        <v>7</v>
      </c>
      <c r="L87">
        <v>12.5</v>
      </c>
      <c r="M87">
        <v>285.64999999999998</v>
      </c>
      <c r="N87">
        <v>1006.3446279999999</v>
      </c>
      <c r="O87">
        <f t="shared" si="27"/>
        <v>0.99318495025240938</v>
      </c>
      <c r="P87">
        <f t="shared" si="28"/>
        <v>23.601282917187593</v>
      </c>
      <c r="Q87">
        <f t="shared" si="29"/>
        <v>23601.282917187593</v>
      </c>
      <c r="R87">
        <f t="shared" si="24"/>
        <v>-2.0000000000000018E-2</v>
      </c>
      <c r="S87">
        <f t="shared" si="25"/>
        <v>-0.84741156106539661</v>
      </c>
      <c r="T87">
        <f t="shared" si="30"/>
        <v>-0.84741156106539672</v>
      </c>
      <c r="U87">
        <f t="shared" si="31"/>
        <v>4.0768847577071714E-2</v>
      </c>
      <c r="V87">
        <f t="shared" si="32"/>
        <v>1727399.6384061764</v>
      </c>
      <c r="W87">
        <f t="shared" si="26"/>
        <v>3.7484572153414026</v>
      </c>
      <c r="X87">
        <f t="shared" si="33"/>
        <v>3.713909222573279</v>
      </c>
      <c r="Y87" s="2">
        <f t="shared" si="34"/>
        <v>2.8664976615078825</v>
      </c>
      <c r="Z87" s="8">
        <f t="shared" si="35"/>
        <v>2.8664976615078827E-3</v>
      </c>
      <c r="AA87" s="8">
        <f t="shared" si="36"/>
        <v>4.5978622490586436E-2</v>
      </c>
    </row>
    <row r="88" spans="1:27" x14ac:dyDescent="0.2">
      <c r="A88" t="s">
        <v>47</v>
      </c>
      <c r="B88" s="1">
        <v>44536</v>
      </c>
      <c r="C88" t="s">
        <v>5</v>
      </c>
      <c r="D88">
        <v>10</v>
      </c>
      <c r="E88">
        <v>0.49753640199999999</v>
      </c>
      <c r="F88">
        <v>25</v>
      </c>
      <c r="G88" t="s">
        <v>6</v>
      </c>
      <c r="H88">
        <v>2.37</v>
      </c>
      <c r="I88">
        <v>2.17</v>
      </c>
      <c r="J88">
        <v>-46.95</v>
      </c>
      <c r="K88" t="s">
        <v>7</v>
      </c>
      <c r="L88">
        <v>12.2</v>
      </c>
      <c r="M88">
        <v>285.35000000000002</v>
      </c>
      <c r="N88">
        <v>1006.3446279999999</v>
      </c>
      <c r="O88">
        <f t="shared" si="27"/>
        <v>0.99318495025240938</v>
      </c>
      <c r="P88">
        <f t="shared" si="28"/>
        <v>23.576495993066622</v>
      </c>
      <c r="Q88">
        <f t="shared" si="29"/>
        <v>23576.495993066623</v>
      </c>
      <c r="R88">
        <f t="shared" si="24"/>
        <v>0.20000000000000018</v>
      </c>
      <c r="S88">
        <f t="shared" si="25"/>
        <v>8.4830247912504131</v>
      </c>
      <c r="T88">
        <f t="shared" si="30"/>
        <v>8.4830247912504131</v>
      </c>
      <c r="U88">
        <f t="shared" si="31"/>
        <v>4.1076518861513985E-2</v>
      </c>
      <c r="V88">
        <f t="shared" si="32"/>
        <v>1742265.6392024402</v>
      </c>
      <c r="W88">
        <f t="shared" si="26"/>
        <v>3.7807164370692949</v>
      </c>
      <c r="X88">
        <f t="shared" si="33"/>
        <v>4.129169564909783</v>
      </c>
      <c r="Y88" s="2">
        <f t="shared" si="34"/>
        <v>12.612194356160195</v>
      </c>
      <c r="Z88" s="8">
        <f t="shared" si="35"/>
        <v>1.2612194356160195E-2</v>
      </c>
      <c r="AA88" s="8">
        <f t="shared" si="36"/>
        <v>0.20229959747280951</v>
      </c>
    </row>
    <row r="89" spans="1:27" x14ac:dyDescent="0.2">
      <c r="A89" t="s">
        <v>47</v>
      </c>
      <c r="B89" s="1">
        <v>44536</v>
      </c>
      <c r="C89" t="s">
        <v>8</v>
      </c>
      <c r="D89">
        <v>250</v>
      </c>
      <c r="E89">
        <v>0.54926621899999994</v>
      </c>
      <c r="F89">
        <v>26</v>
      </c>
      <c r="G89" t="s">
        <v>6</v>
      </c>
      <c r="H89">
        <v>2.4300000000000002</v>
      </c>
      <c r="I89">
        <v>2.17</v>
      </c>
      <c r="J89">
        <v>-46.94</v>
      </c>
      <c r="K89" t="s">
        <v>7</v>
      </c>
      <c r="L89">
        <v>12.4</v>
      </c>
      <c r="M89">
        <v>285.55</v>
      </c>
      <c r="N89">
        <v>1006.3446279999999</v>
      </c>
      <c r="O89">
        <f t="shared" si="27"/>
        <v>0.99318495025240938</v>
      </c>
      <c r="P89">
        <f t="shared" si="28"/>
        <v>23.593020609147271</v>
      </c>
      <c r="Q89">
        <f t="shared" si="29"/>
        <v>23593.020609147272</v>
      </c>
      <c r="R89">
        <f t="shared" si="24"/>
        <v>0.26000000000000023</v>
      </c>
      <c r="S89">
        <f t="shared" si="25"/>
        <v>11.020208234769029</v>
      </c>
      <c r="T89">
        <f t="shared" si="30"/>
        <v>11.020208234769033</v>
      </c>
      <c r="U89">
        <f t="shared" si="31"/>
        <v>4.0866476548847536E-2</v>
      </c>
      <c r="V89">
        <f t="shared" si="32"/>
        <v>1732142.6207292487</v>
      </c>
      <c r="W89">
        <f t="shared" si="26"/>
        <v>3.7587494869824694</v>
      </c>
      <c r="X89">
        <f t="shared" si="33"/>
        <v>4.2091065683720741</v>
      </c>
      <c r="Y89" s="2">
        <f t="shared" si="34"/>
        <v>15.229314803141104</v>
      </c>
      <c r="Z89" s="8">
        <f t="shared" si="35"/>
        <v>1.5229314803141105E-2</v>
      </c>
      <c r="AA89" s="8">
        <f t="shared" si="36"/>
        <v>0.24427820944238329</v>
      </c>
    </row>
    <row r="90" spans="1:27" x14ac:dyDescent="0.2">
      <c r="A90" t="s">
        <v>47</v>
      </c>
      <c r="B90" s="1">
        <v>44536</v>
      </c>
      <c r="C90" t="s">
        <v>5</v>
      </c>
      <c r="D90">
        <v>5</v>
      </c>
      <c r="E90">
        <v>0.503405361</v>
      </c>
      <c r="F90">
        <v>27</v>
      </c>
      <c r="G90" t="s">
        <v>6</v>
      </c>
      <c r="H90">
        <v>2.2200000000000002</v>
      </c>
      <c r="I90">
        <v>2.17</v>
      </c>
      <c r="J90">
        <v>-47.08</v>
      </c>
      <c r="K90" t="s">
        <v>7</v>
      </c>
      <c r="L90">
        <v>12.4</v>
      </c>
      <c r="M90">
        <v>285.55</v>
      </c>
      <c r="N90">
        <v>1006.3446279999999</v>
      </c>
      <c r="O90">
        <f t="shared" si="27"/>
        <v>0.99318495025240938</v>
      </c>
      <c r="P90">
        <f t="shared" si="28"/>
        <v>23.593020609147271</v>
      </c>
      <c r="Q90">
        <f t="shared" si="29"/>
        <v>23593.020609147272</v>
      </c>
      <c r="R90">
        <f t="shared" si="24"/>
        <v>5.0000000000000266E-2</v>
      </c>
      <c r="S90">
        <f t="shared" si="25"/>
        <v>2.1192708143786692</v>
      </c>
      <c r="T90">
        <f t="shared" si="30"/>
        <v>2.1192708143786696</v>
      </c>
      <c r="U90">
        <f t="shared" si="31"/>
        <v>4.0878820593404884E-2</v>
      </c>
      <c r="V90">
        <f t="shared" si="32"/>
        <v>1732665.8281964844</v>
      </c>
      <c r="W90">
        <f t="shared" si="26"/>
        <v>3.7598848471863708</v>
      </c>
      <c r="X90">
        <f t="shared" si="33"/>
        <v>3.8465181385961955</v>
      </c>
      <c r="Y90" s="2">
        <f t="shared" si="34"/>
        <v>5.9657889529748651</v>
      </c>
      <c r="Z90" s="8">
        <f t="shared" si="35"/>
        <v>5.9657889529748653E-3</v>
      </c>
      <c r="AA90" s="8">
        <f t="shared" si="36"/>
        <v>9.569125480571683E-2</v>
      </c>
    </row>
    <row r="91" spans="1:27" x14ac:dyDescent="0.2">
      <c r="A91" t="s">
        <v>47</v>
      </c>
      <c r="B91" s="1">
        <v>44536</v>
      </c>
      <c r="C91" t="s">
        <v>8</v>
      </c>
      <c r="D91">
        <v>300</v>
      </c>
      <c r="E91">
        <v>0.55441014</v>
      </c>
      <c r="F91">
        <v>28</v>
      </c>
      <c r="G91" t="s">
        <v>6</v>
      </c>
      <c r="H91">
        <v>2.4700000000000002</v>
      </c>
      <c r="I91">
        <v>2.17</v>
      </c>
      <c r="J91">
        <v>-47.01</v>
      </c>
      <c r="K91" t="s">
        <v>7</v>
      </c>
      <c r="L91">
        <v>12.4</v>
      </c>
      <c r="M91">
        <v>285.55</v>
      </c>
      <c r="N91">
        <v>1006.3446279999999</v>
      </c>
      <c r="O91">
        <f t="shared" si="27"/>
        <v>0.99318495025240938</v>
      </c>
      <c r="P91">
        <f t="shared" si="28"/>
        <v>23.593020609147271</v>
      </c>
      <c r="Q91">
        <f t="shared" si="29"/>
        <v>23593.020609147272</v>
      </c>
      <c r="R91">
        <f t="shared" si="24"/>
        <v>0.30000000000000027</v>
      </c>
      <c r="S91">
        <f t="shared" si="25"/>
        <v>12.715624886271959</v>
      </c>
      <c r="T91">
        <f t="shared" si="30"/>
        <v>12.715624886271961</v>
      </c>
      <c r="U91">
        <f t="shared" si="31"/>
        <v>4.0865092228327349E-2</v>
      </c>
      <c r="V91">
        <f t="shared" si="32"/>
        <v>1732083.9457277255</v>
      </c>
      <c r="W91">
        <f t="shared" si="26"/>
        <v>3.7586221622291642</v>
      </c>
      <c r="X91">
        <f t="shared" si="33"/>
        <v>4.2782473459474826</v>
      </c>
      <c r="Y91" s="2">
        <f t="shared" si="34"/>
        <v>16.993872232219442</v>
      </c>
      <c r="Z91" s="8">
        <f t="shared" si="35"/>
        <v>1.6993872232219442E-2</v>
      </c>
      <c r="AA91" s="8">
        <f t="shared" si="36"/>
        <v>0.27258171060479985</v>
      </c>
    </row>
    <row r="92" spans="1:27" x14ac:dyDescent="0.2">
      <c r="A92" t="s">
        <v>47</v>
      </c>
      <c r="B92" s="1">
        <v>44536</v>
      </c>
      <c r="C92" t="s">
        <v>5</v>
      </c>
      <c r="D92">
        <v>0</v>
      </c>
      <c r="E92">
        <v>0.499832322</v>
      </c>
      <c r="F92">
        <v>29</v>
      </c>
      <c r="G92" t="s">
        <v>6</v>
      </c>
      <c r="H92">
        <v>2.64</v>
      </c>
      <c r="I92">
        <v>2.17</v>
      </c>
      <c r="J92">
        <v>-47.25</v>
      </c>
      <c r="K92" t="s">
        <v>7</v>
      </c>
      <c r="L92">
        <v>12.7</v>
      </c>
      <c r="M92">
        <v>285.85000000000002</v>
      </c>
      <c r="N92">
        <v>1006.3446279999999</v>
      </c>
      <c r="O92">
        <f t="shared" si="27"/>
        <v>0.99318495025240938</v>
      </c>
      <c r="P92">
        <f t="shared" si="28"/>
        <v>23.617807533268245</v>
      </c>
      <c r="Q92">
        <f t="shared" si="29"/>
        <v>23617.807533268246</v>
      </c>
      <c r="R92">
        <f t="shared" si="24"/>
        <v>0.4700000000000002</v>
      </c>
      <c r="S92">
        <f t="shared" si="25"/>
        <v>19.900238383175669</v>
      </c>
      <c r="T92">
        <f t="shared" si="30"/>
        <v>19.900238383175669</v>
      </c>
      <c r="U92">
        <f t="shared" si="31"/>
        <v>4.0588913725269356E-2</v>
      </c>
      <c r="V92">
        <f t="shared" si="32"/>
        <v>1718572.4656319376</v>
      </c>
      <c r="W92">
        <f t="shared" si="26"/>
        <v>3.7293022504213043</v>
      </c>
      <c r="X92">
        <f t="shared" si="33"/>
        <v>4.5370313092683157</v>
      </c>
      <c r="Y92" s="2">
        <f t="shared" si="34"/>
        <v>24.437269692443984</v>
      </c>
      <c r="Z92" s="8">
        <f t="shared" si="35"/>
        <v>2.4437269692443985E-2</v>
      </c>
      <c r="AA92" s="8">
        <f t="shared" si="36"/>
        <v>0.39197380586680153</v>
      </c>
    </row>
    <row r="93" spans="1:27" x14ac:dyDescent="0.2">
      <c r="A93" t="s">
        <v>47</v>
      </c>
      <c r="B93" s="1">
        <v>44536</v>
      </c>
      <c r="C93" t="s">
        <v>8</v>
      </c>
      <c r="D93">
        <v>400</v>
      </c>
      <c r="E93">
        <v>0.28502085999999999</v>
      </c>
      <c r="F93">
        <v>30</v>
      </c>
      <c r="G93" t="s">
        <v>6</v>
      </c>
      <c r="H93">
        <v>2.16</v>
      </c>
      <c r="I93">
        <v>2.17</v>
      </c>
      <c r="J93">
        <v>-47.18</v>
      </c>
      <c r="K93" t="s">
        <v>7</v>
      </c>
      <c r="L93">
        <v>12.5</v>
      </c>
      <c r="M93">
        <v>285.64999999999998</v>
      </c>
      <c r="N93">
        <v>1006.3446279999999</v>
      </c>
      <c r="O93">
        <f t="shared" si="27"/>
        <v>0.99318495025240938</v>
      </c>
      <c r="P93">
        <f t="shared" si="28"/>
        <v>23.601282917187593</v>
      </c>
      <c r="Q93">
        <f t="shared" si="29"/>
        <v>23601.282917187593</v>
      </c>
      <c r="R93">
        <f t="shared" si="24"/>
        <v>-9.9999999999997868E-3</v>
      </c>
      <c r="S93">
        <f t="shared" si="25"/>
        <v>-0.42370578053268892</v>
      </c>
      <c r="T93">
        <f t="shared" si="30"/>
        <v>-0.42370578053268898</v>
      </c>
      <c r="U93">
        <f t="shared" si="31"/>
        <v>4.0840078712168999E-2</v>
      </c>
      <c r="V93">
        <f t="shared" si="32"/>
        <v>1730417.7427756388</v>
      </c>
      <c r="W93">
        <f t="shared" si="26"/>
        <v>3.7550065018231362</v>
      </c>
      <c r="X93">
        <f t="shared" si="33"/>
        <v>3.73770232439538</v>
      </c>
      <c r="Y93" s="2">
        <f t="shared" si="34"/>
        <v>3.3139965438626913</v>
      </c>
      <c r="Z93" s="8">
        <f t="shared" si="35"/>
        <v>3.3139965438626915E-3</v>
      </c>
      <c r="AA93" s="8">
        <f t="shared" si="36"/>
        <v>5.3156504563557569E-2</v>
      </c>
    </row>
    <row r="94" spans="1:27" x14ac:dyDescent="0.2">
      <c r="A94" t="s">
        <v>47</v>
      </c>
      <c r="B94" s="1">
        <v>44901</v>
      </c>
      <c r="C94" t="s">
        <v>7</v>
      </c>
      <c r="D94" t="s">
        <v>7</v>
      </c>
      <c r="E94">
        <v>0</v>
      </c>
      <c r="F94" t="s">
        <v>9</v>
      </c>
      <c r="G94" t="s">
        <v>6</v>
      </c>
      <c r="H94">
        <v>2.17</v>
      </c>
      <c r="I94" t="s">
        <v>7</v>
      </c>
      <c r="J94">
        <v>-46.62</v>
      </c>
      <c r="K94" t="s">
        <v>7</v>
      </c>
      <c r="L94">
        <v>0</v>
      </c>
      <c r="M94">
        <v>0</v>
      </c>
      <c r="O94">
        <f t="shared" si="27"/>
        <v>0</v>
      </c>
      <c r="P94" t="e">
        <f t="shared" si="28"/>
        <v>#DIV/0!</v>
      </c>
      <c r="Q94" t="e">
        <f t="shared" si="29"/>
        <v>#DIV/0!</v>
      </c>
      <c r="T94" t="e">
        <f t="shared" si="30"/>
        <v>#DIV/0!</v>
      </c>
      <c r="U94" t="e">
        <f t="shared" si="31"/>
        <v>#DIV/0!</v>
      </c>
      <c r="V94" t="e">
        <f t="shared" si="32"/>
        <v>#DIV/0!</v>
      </c>
      <c r="X94" t="e">
        <f t="shared" si="33"/>
        <v>#DIV/0!</v>
      </c>
      <c r="Y94" s="2" t="e">
        <f t="shared" si="34"/>
        <v>#DIV/0!</v>
      </c>
      <c r="Z94" s="8" t="e">
        <f t="shared" si="35"/>
        <v>#DIV/0!</v>
      </c>
      <c r="AA94" s="8" t="e">
        <f t="shared" si="36"/>
        <v>#DIV/0!</v>
      </c>
    </row>
    <row r="95" spans="1:27" x14ac:dyDescent="0.2">
      <c r="A95" t="s">
        <v>48</v>
      </c>
      <c r="B95" s="1">
        <v>44199</v>
      </c>
      <c r="C95" t="s">
        <v>5</v>
      </c>
      <c r="D95">
        <v>400</v>
      </c>
      <c r="E95">
        <v>0.47869183500000001</v>
      </c>
      <c r="F95">
        <v>1</v>
      </c>
      <c r="G95" t="s">
        <v>6</v>
      </c>
      <c r="H95">
        <v>2.1</v>
      </c>
      <c r="I95">
        <v>2.06</v>
      </c>
      <c r="J95">
        <v>-47.88</v>
      </c>
      <c r="K95" t="s">
        <v>7</v>
      </c>
      <c r="L95">
        <v>14.5</v>
      </c>
      <c r="M95">
        <v>287.64999999999998</v>
      </c>
      <c r="N95">
        <v>1009.681967</v>
      </c>
      <c r="O95">
        <f t="shared" si="27"/>
        <v>0.99647864783519269</v>
      </c>
      <c r="P95">
        <f t="shared" si="28"/>
        <v>23.687972693925648</v>
      </c>
      <c r="Q95">
        <f t="shared" si="29"/>
        <v>23687.972693925647</v>
      </c>
      <c r="R95">
        <f t="shared" ref="R95:R124" si="37">H95-I95</f>
        <v>4.0000000000000036E-2</v>
      </c>
      <c r="S95">
        <f t="shared" ref="S95:S124" si="38">((R95/1000000)*(1/P95))/0.000000001</f>
        <v>1.6886206564336892</v>
      </c>
      <c r="T95">
        <f t="shared" si="30"/>
        <v>1.6886206564336894</v>
      </c>
      <c r="U95">
        <f t="shared" si="31"/>
        <v>3.892903143126452E-2</v>
      </c>
      <c r="V95">
        <f t="shared" si="32"/>
        <v>1643409.165244739</v>
      </c>
      <c r="W95">
        <f t="shared" ref="W95:W124" si="39">I95*V95/1000000</f>
        <v>3.3854228804041626</v>
      </c>
      <c r="X95">
        <f t="shared" si="33"/>
        <v>3.451159247013952</v>
      </c>
      <c r="Y95" s="2">
        <f t="shared" si="34"/>
        <v>5.139779903447641</v>
      </c>
      <c r="Z95" s="8">
        <f t="shared" si="35"/>
        <v>5.1397799034476411E-3</v>
      </c>
      <c r="AA95" s="8">
        <f t="shared" si="36"/>
        <v>8.2442069651300159E-2</v>
      </c>
    </row>
    <row r="96" spans="1:27" x14ac:dyDescent="0.2">
      <c r="A96" t="s">
        <v>48</v>
      </c>
      <c r="B96" s="1">
        <v>44199</v>
      </c>
      <c r="C96" t="s">
        <v>8</v>
      </c>
      <c r="D96">
        <v>0</v>
      </c>
      <c r="E96">
        <v>0.40368066600000002</v>
      </c>
      <c r="F96">
        <v>2</v>
      </c>
      <c r="G96" t="s">
        <v>6</v>
      </c>
      <c r="H96">
        <v>2.78</v>
      </c>
      <c r="I96">
        <v>2.06</v>
      </c>
      <c r="J96">
        <v>-48.58</v>
      </c>
      <c r="K96" t="s">
        <v>7</v>
      </c>
      <c r="L96">
        <v>12</v>
      </c>
      <c r="M96">
        <v>285.14999999999998</v>
      </c>
      <c r="N96">
        <v>1009.681967</v>
      </c>
      <c r="O96">
        <f t="shared" si="27"/>
        <v>0.99647864783519269</v>
      </c>
      <c r="P96">
        <f t="shared" si="28"/>
        <v>23.482097735695806</v>
      </c>
      <c r="Q96">
        <f t="shared" si="29"/>
        <v>23482.097735695806</v>
      </c>
      <c r="R96">
        <f t="shared" si="37"/>
        <v>0.71999999999999975</v>
      </c>
      <c r="S96">
        <f t="shared" si="38"/>
        <v>30.661655875212002</v>
      </c>
      <c r="T96">
        <f t="shared" si="30"/>
        <v>30.661655875212002</v>
      </c>
      <c r="U96">
        <f t="shared" si="31"/>
        <v>4.1300013642341073E-2</v>
      </c>
      <c r="V96">
        <f t="shared" si="32"/>
        <v>1758787.2304764215</v>
      </c>
      <c r="W96">
        <f t="shared" si="39"/>
        <v>3.6231016947814285</v>
      </c>
      <c r="X96">
        <f t="shared" si="33"/>
        <v>4.8894285007244518</v>
      </c>
      <c r="Y96" s="2">
        <f t="shared" si="34"/>
        <v>35.551084375936455</v>
      </c>
      <c r="Z96" s="8">
        <f t="shared" si="35"/>
        <v>3.5551084375936452E-2</v>
      </c>
      <c r="AA96" s="8">
        <f t="shared" si="36"/>
        <v>0.57023939339002061</v>
      </c>
    </row>
    <row r="97" spans="1:27" x14ac:dyDescent="0.2">
      <c r="A97" t="s">
        <v>48</v>
      </c>
      <c r="B97" s="1">
        <v>44199</v>
      </c>
      <c r="C97" t="s">
        <v>5</v>
      </c>
      <c r="D97">
        <v>300</v>
      </c>
      <c r="E97">
        <v>0.46548552900000001</v>
      </c>
      <c r="F97">
        <v>3</v>
      </c>
      <c r="G97" t="s">
        <v>6</v>
      </c>
      <c r="H97">
        <v>2.4700000000000002</v>
      </c>
      <c r="I97">
        <v>2.06</v>
      </c>
      <c r="J97">
        <v>-47.47</v>
      </c>
      <c r="K97" t="s">
        <v>7</v>
      </c>
      <c r="L97">
        <v>12.1</v>
      </c>
      <c r="M97">
        <v>285.25</v>
      </c>
      <c r="N97">
        <v>1009.681967</v>
      </c>
      <c r="O97">
        <f t="shared" si="27"/>
        <v>0.99647864783519269</v>
      </c>
      <c r="P97">
        <f t="shared" si="28"/>
        <v>23.490332734025003</v>
      </c>
      <c r="Q97">
        <f t="shared" si="29"/>
        <v>23490.332734025003</v>
      </c>
      <c r="R97">
        <f t="shared" si="37"/>
        <v>0.41000000000000014</v>
      </c>
      <c r="S97">
        <f t="shared" si="38"/>
        <v>17.453988610647823</v>
      </c>
      <c r="T97">
        <f t="shared" si="30"/>
        <v>17.453988610647823</v>
      </c>
      <c r="U97">
        <f t="shared" si="31"/>
        <v>4.1183956261967837E-2</v>
      </c>
      <c r="V97">
        <f t="shared" si="32"/>
        <v>1753230.0086287912</v>
      </c>
      <c r="W97">
        <f t="shared" si="39"/>
        <v>3.6116538177753101</v>
      </c>
      <c r="X97">
        <f t="shared" si="33"/>
        <v>4.3304781213131145</v>
      </c>
      <c r="Y97" s="2">
        <f t="shared" si="34"/>
        <v>21.784466731960936</v>
      </c>
      <c r="Z97" s="8">
        <f t="shared" si="35"/>
        <v>2.1784466731960935E-2</v>
      </c>
      <c r="AA97" s="8">
        <f t="shared" si="36"/>
        <v>0.34942284638065341</v>
      </c>
    </row>
    <row r="98" spans="1:27" x14ac:dyDescent="0.2">
      <c r="A98" t="s">
        <v>48</v>
      </c>
      <c r="B98" s="1">
        <v>44199</v>
      </c>
      <c r="C98" t="s">
        <v>8</v>
      </c>
      <c r="D98">
        <v>5</v>
      </c>
      <c r="E98">
        <v>0.41271725399999998</v>
      </c>
      <c r="F98">
        <v>4</v>
      </c>
      <c r="G98" t="s">
        <v>6</v>
      </c>
      <c r="H98">
        <v>2.65</v>
      </c>
      <c r="I98">
        <v>2.06</v>
      </c>
      <c r="J98">
        <v>-48.52</v>
      </c>
      <c r="K98" t="s">
        <v>7</v>
      </c>
      <c r="L98">
        <v>12.1</v>
      </c>
      <c r="M98">
        <v>285.25</v>
      </c>
      <c r="N98">
        <v>1009.681967</v>
      </c>
      <c r="O98">
        <f t="shared" ref="O98:O124" si="40">N98/1013.249977</f>
        <v>0.99647864783519269</v>
      </c>
      <c r="P98">
        <f t="shared" ref="P98:P124" si="41">(1*0.08206*M98)/O98</f>
        <v>23.490332734025003</v>
      </c>
      <c r="Q98">
        <f t="shared" ref="Q98:Q124" si="42">P98*1000</f>
        <v>23490.332734025003</v>
      </c>
      <c r="R98">
        <f t="shared" si="37"/>
        <v>0.58999999999999986</v>
      </c>
      <c r="S98">
        <f t="shared" si="38"/>
        <v>25.116715317761486</v>
      </c>
      <c r="T98">
        <f t="shared" ref="T98:T124" si="43">R98*0.025/0.025/P98*1000</f>
        <v>25.116715317761489</v>
      </c>
      <c r="U98">
        <f t="shared" ref="U98:U125" si="44" xml:space="preserve"> EXP(-67.1962+99.1624*(100/M98)+27.9015*LN(M98/100)+E98*(-0.072909+0.041674*(M98/100)-0.0064603*(M98/100)^2))</f>
        <v>4.1198301489939158E-2</v>
      </c>
      <c r="V98">
        <f t="shared" ref="V98:V124" si="45">U98/Q98*1000000000*1000</f>
        <v>1753840.6950815441</v>
      </c>
      <c r="W98">
        <f t="shared" si="39"/>
        <v>3.6129118318679807</v>
      </c>
      <c r="X98">
        <f t="shared" ref="X98:X124" si="46">V98*H98/1000000</f>
        <v>4.6476778419660913</v>
      </c>
      <c r="Y98" s="2">
        <f t="shared" ref="Y98:Y124" si="47">X98+S98</f>
        <v>29.764393159727575</v>
      </c>
      <c r="Z98" s="8">
        <f t="shared" si="35"/>
        <v>2.9764393159727575E-2</v>
      </c>
      <c r="AA98" s="8">
        <f t="shared" si="36"/>
        <v>0.47742086628203029</v>
      </c>
    </row>
    <row r="99" spans="1:27" x14ac:dyDescent="0.2">
      <c r="A99" t="s">
        <v>48</v>
      </c>
      <c r="B99" s="1">
        <v>44199</v>
      </c>
      <c r="C99" t="s">
        <v>5</v>
      </c>
      <c r="D99">
        <v>250</v>
      </c>
      <c r="E99">
        <v>0.45711973299999997</v>
      </c>
      <c r="F99">
        <v>5</v>
      </c>
      <c r="G99" t="s">
        <v>6</v>
      </c>
      <c r="H99">
        <v>2.74</v>
      </c>
      <c r="I99">
        <v>2.06</v>
      </c>
      <c r="J99">
        <v>-48.42</v>
      </c>
      <c r="K99" t="s">
        <v>7</v>
      </c>
      <c r="L99">
        <v>12.4</v>
      </c>
      <c r="M99">
        <v>285.55</v>
      </c>
      <c r="N99">
        <v>1009.681967</v>
      </c>
      <c r="O99">
        <f t="shared" si="40"/>
        <v>0.99647864783519269</v>
      </c>
      <c r="P99">
        <f t="shared" si="41"/>
        <v>23.515037729012583</v>
      </c>
      <c r="Q99">
        <f t="shared" si="42"/>
        <v>23515.037729012583</v>
      </c>
      <c r="R99">
        <f t="shared" si="37"/>
        <v>0.68000000000000016</v>
      </c>
      <c r="S99">
        <f t="shared" si="38"/>
        <v>28.917665701255668</v>
      </c>
      <c r="T99">
        <f t="shared" si="43"/>
        <v>28.917665701255668</v>
      </c>
      <c r="U99">
        <f t="shared" si="44"/>
        <v>4.089128275089815E-2</v>
      </c>
      <c r="V99">
        <f t="shared" si="45"/>
        <v>1738941.8304205805</v>
      </c>
      <c r="W99">
        <f t="shared" si="39"/>
        <v>3.5822201706663956</v>
      </c>
      <c r="X99">
        <f t="shared" si="46"/>
        <v>4.7647006153523916</v>
      </c>
      <c r="Y99" s="2">
        <f t="shared" si="47"/>
        <v>33.682366316608061</v>
      </c>
      <c r="Z99" s="8">
        <f t="shared" si="35"/>
        <v>3.3682366316608058E-2</v>
      </c>
      <c r="AA99" s="8">
        <f t="shared" si="36"/>
        <v>0.54026515571839318</v>
      </c>
    </row>
    <row r="100" spans="1:27" x14ac:dyDescent="0.2">
      <c r="A100" t="s">
        <v>48</v>
      </c>
      <c r="B100" s="1">
        <v>44199</v>
      </c>
      <c r="C100" t="s">
        <v>8</v>
      </c>
      <c r="D100">
        <v>10</v>
      </c>
      <c r="E100">
        <v>0.412214566</v>
      </c>
      <c r="F100">
        <v>6</v>
      </c>
      <c r="G100" t="s">
        <v>6</v>
      </c>
      <c r="H100">
        <v>2.6</v>
      </c>
      <c r="I100">
        <v>2.06</v>
      </c>
      <c r="J100">
        <v>-47.16</v>
      </c>
      <c r="K100" t="s">
        <v>7</v>
      </c>
      <c r="L100">
        <v>11.5</v>
      </c>
      <c r="M100">
        <v>284.64999999999998</v>
      </c>
      <c r="N100">
        <v>1009.681967</v>
      </c>
      <c r="O100">
        <f t="shared" si="40"/>
        <v>0.99647864783519269</v>
      </c>
      <c r="P100">
        <f t="shared" si="41"/>
        <v>23.440922744049836</v>
      </c>
      <c r="Q100">
        <f t="shared" si="42"/>
        <v>23440.922744049836</v>
      </c>
      <c r="R100">
        <f t="shared" si="37"/>
        <v>0.54</v>
      </c>
      <c r="S100">
        <f t="shared" si="38"/>
        <v>23.036635796987632</v>
      </c>
      <c r="T100">
        <f t="shared" si="43"/>
        <v>23.036635796987635</v>
      </c>
      <c r="U100">
        <f t="shared" si="44"/>
        <v>4.1800736250485769E-2</v>
      </c>
      <c r="V100">
        <f t="shared" si="45"/>
        <v>1783237.661200702</v>
      </c>
      <c r="W100">
        <f t="shared" si="39"/>
        <v>3.6734695820734458</v>
      </c>
      <c r="X100">
        <f t="shared" si="46"/>
        <v>4.6364179191218255</v>
      </c>
      <c r="Y100" s="2">
        <f t="shared" si="47"/>
        <v>27.673053716109457</v>
      </c>
      <c r="Z100" s="8">
        <f t="shared" si="35"/>
        <v>2.7673053716109456E-2</v>
      </c>
      <c r="AA100" s="8">
        <f t="shared" si="36"/>
        <v>0.44387578160639563</v>
      </c>
    </row>
    <row r="101" spans="1:27" x14ac:dyDescent="0.2">
      <c r="A101" t="s">
        <v>48</v>
      </c>
      <c r="B101" s="1">
        <v>44199</v>
      </c>
      <c r="C101" t="s">
        <v>5</v>
      </c>
      <c r="D101">
        <v>225</v>
      </c>
      <c r="E101">
        <v>0.462695366</v>
      </c>
      <c r="F101">
        <v>7</v>
      </c>
      <c r="G101" t="s">
        <v>6</v>
      </c>
      <c r="H101">
        <v>2.5499999999999998</v>
      </c>
      <c r="I101">
        <v>2.06</v>
      </c>
      <c r="J101">
        <v>-48.95</v>
      </c>
      <c r="K101" t="s">
        <v>7</v>
      </c>
      <c r="L101">
        <v>13.9</v>
      </c>
      <c r="M101">
        <v>287.05</v>
      </c>
      <c r="N101">
        <v>1009.681967</v>
      </c>
      <c r="O101">
        <f t="shared" si="40"/>
        <v>0.99647864783519269</v>
      </c>
      <c r="P101">
        <f t="shared" si="41"/>
        <v>23.638562703950488</v>
      </c>
      <c r="Q101">
        <f t="shared" si="42"/>
        <v>23638.562703950487</v>
      </c>
      <c r="R101">
        <f t="shared" si="37"/>
        <v>0.48999999999999977</v>
      </c>
      <c r="S101">
        <f t="shared" si="38"/>
        <v>20.728840671776997</v>
      </c>
      <c r="T101">
        <f t="shared" si="43"/>
        <v>20.728840671777</v>
      </c>
      <c r="U101">
        <f t="shared" si="44"/>
        <v>3.9473471412905234E-2</v>
      </c>
      <c r="V101">
        <f t="shared" si="45"/>
        <v>1669876.121796035</v>
      </c>
      <c r="W101">
        <f t="shared" si="39"/>
        <v>3.4399448108998323</v>
      </c>
      <c r="X101">
        <f t="shared" si="46"/>
        <v>4.2581841105798892</v>
      </c>
      <c r="Y101" s="2">
        <f t="shared" si="47"/>
        <v>24.987024782356887</v>
      </c>
      <c r="Z101" s="8">
        <f t="shared" si="35"/>
        <v>2.4987024782356888E-2</v>
      </c>
      <c r="AA101" s="8">
        <f t="shared" si="36"/>
        <v>0.40079187750900447</v>
      </c>
    </row>
    <row r="102" spans="1:27" x14ac:dyDescent="0.2">
      <c r="A102" t="s">
        <v>48</v>
      </c>
      <c r="B102" s="1">
        <v>44199</v>
      </c>
      <c r="C102" t="s">
        <v>8</v>
      </c>
      <c r="D102">
        <v>25</v>
      </c>
      <c r="E102">
        <v>0.40393142500000001</v>
      </c>
      <c r="F102">
        <v>8</v>
      </c>
      <c r="G102" t="s">
        <v>6</v>
      </c>
      <c r="H102">
        <v>2.85</v>
      </c>
      <c r="I102">
        <v>2.06</v>
      </c>
      <c r="J102">
        <v>-47.94</v>
      </c>
      <c r="K102" t="s">
        <v>7</v>
      </c>
      <c r="L102">
        <v>12.7</v>
      </c>
      <c r="M102">
        <v>285.85000000000002</v>
      </c>
      <c r="N102">
        <v>1009.681967</v>
      </c>
      <c r="O102">
        <f t="shared" si="40"/>
        <v>0.99647864783519269</v>
      </c>
      <c r="P102">
        <f t="shared" si="41"/>
        <v>23.539742724000167</v>
      </c>
      <c r="Q102">
        <f t="shared" si="42"/>
        <v>23539.742724000167</v>
      </c>
      <c r="R102">
        <f t="shared" si="37"/>
        <v>0.79</v>
      </c>
      <c r="S102">
        <f t="shared" si="38"/>
        <v>33.560264836477934</v>
      </c>
      <c r="T102">
        <f t="shared" si="43"/>
        <v>33.560264836477934</v>
      </c>
      <c r="U102">
        <f t="shared" si="44"/>
        <v>4.0614499981439019E-2</v>
      </c>
      <c r="V102">
        <f t="shared" si="45"/>
        <v>1725358.7032635715</v>
      </c>
      <c r="W102">
        <f t="shared" si="39"/>
        <v>3.554238928722957</v>
      </c>
      <c r="X102">
        <f t="shared" si="46"/>
        <v>4.9172723043011795</v>
      </c>
      <c r="Y102" s="2">
        <f t="shared" si="47"/>
        <v>38.477537140779113</v>
      </c>
      <c r="Z102" s="8">
        <f t="shared" si="35"/>
        <v>3.847753714077911E-2</v>
      </c>
      <c r="AA102" s="8">
        <f t="shared" si="36"/>
        <v>0.61717969573809683</v>
      </c>
    </row>
    <row r="103" spans="1:27" x14ac:dyDescent="0.2">
      <c r="A103" t="s">
        <v>48</v>
      </c>
      <c r="B103" s="1">
        <v>44199</v>
      </c>
      <c r="C103" t="s">
        <v>5</v>
      </c>
      <c r="D103">
        <v>200</v>
      </c>
      <c r="E103">
        <v>0.45382776800000002</v>
      </c>
      <c r="F103">
        <v>9</v>
      </c>
      <c r="G103" t="s">
        <v>6</v>
      </c>
      <c r="H103">
        <v>2.1</v>
      </c>
      <c r="I103">
        <v>2.06</v>
      </c>
      <c r="J103">
        <v>-46.92</v>
      </c>
      <c r="K103" t="s">
        <v>7</v>
      </c>
      <c r="L103">
        <v>12.9</v>
      </c>
      <c r="M103">
        <v>286.05</v>
      </c>
      <c r="N103">
        <v>1009.681967</v>
      </c>
      <c r="O103">
        <f t="shared" si="40"/>
        <v>0.99647864783519269</v>
      </c>
      <c r="P103">
        <f t="shared" si="41"/>
        <v>23.55621272065855</v>
      </c>
      <c r="Q103">
        <f t="shared" si="42"/>
        <v>23556.21272065855</v>
      </c>
      <c r="R103">
        <f t="shared" si="37"/>
        <v>4.0000000000000036E-2</v>
      </c>
      <c r="S103">
        <f t="shared" si="38"/>
        <v>1.6980658340260466</v>
      </c>
      <c r="T103">
        <f t="shared" si="43"/>
        <v>1.6980658340260468</v>
      </c>
      <c r="U103">
        <f t="shared" si="44"/>
        <v>4.0409372794110249E-2</v>
      </c>
      <c r="V103">
        <f t="shared" si="45"/>
        <v>1715444.3829025051</v>
      </c>
      <c r="W103">
        <f t="shared" si="39"/>
        <v>3.5338154287791608</v>
      </c>
      <c r="X103">
        <f t="shared" si="46"/>
        <v>3.6024332040952607</v>
      </c>
      <c r="Y103" s="2">
        <f t="shared" si="47"/>
        <v>5.3004990381213073</v>
      </c>
      <c r="Z103" s="8">
        <f t="shared" si="35"/>
        <v>5.3004990381213075E-3</v>
      </c>
      <c r="AA103" s="8">
        <f t="shared" si="36"/>
        <v>8.5020004571465774E-2</v>
      </c>
    </row>
    <row r="104" spans="1:27" x14ac:dyDescent="0.2">
      <c r="A104" t="s">
        <v>48</v>
      </c>
      <c r="B104" s="1">
        <v>44199</v>
      </c>
      <c r="C104" t="s">
        <v>8</v>
      </c>
      <c r="D104">
        <v>50</v>
      </c>
      <c r="E104">
        <v>0.40618913899999998</v>
      </c>
      <c r="F104">
        <v>10</v>
      </c>
      <c r="G104" t="s">
        <v>6</v>
      </c>
      <c r="H104">
        <v>2.2599999999999998</v>
      </c>
      <c r="I104">
        <v>2.06</v>
      </c>
      <c r="J104">
        <v>-46.37</v>
      </c>
      <c r="K104" t="s">
        <v>7</v>
      </c>
      <c r="L104">
        <v>12.9</v>
      </c>
      <c r="M104">
        <v>286.05</v>
      </c>
      <c r="N104">
        <v>1009.681967</v>
      </c>
      <c r="O104">
        <f t="shared" si="40"/>
        <v>0.99647864783519269</v>
      </c>
      <c r="P104">
        <f t="shared" si="41"/>
        <v>23.55621272065855</v>
      </c>
      <c r="Q104">
        <f t="shared" si="42"/>
        <v>23556.21272065855</v>
      </c>
      <c r="R104">
        <f t="shared" si="37"/>
        <v>0.19999999999999973</v>
      </c>
      <c r="S104">
        <f t="shared" si="38"/>
        <v>8.4903291701302148</v>
      </c>
      <c r="T104">
        <f t="shared" si="43"/>
        <v>8.4903291701302166</v>
      </c>
      <c r="U104">
        <f t="shared" si="44"/>
        <v>4.042200629431586E-2</v>
      </c>
      <c r="V104">
        <f t="shared" si="45"/>
        <v>1715980.695779088</v>
      </c>
      <c r="W104">
        <f t="shared" si="39"/>
        <v>3.5349202333049212</v>
      </c>
      <c r="X104">
        <f t="shared" si="46"/>
        <v>3.8781163724607381</v>
      </c>
      <c r="Y104" s="2">
        <f t="shared" si="47"/>
        <v>12.368445542590953</v>
      </c>
      <c r="Z104" s="8">
        <f t="shared" si="35"/>
        <v>1.2368445542590954E-2</v>
      </c>
      <c r="AA104" s="8">
        <f t="shared" si="36"/>
        <v>0.19838986650315887</v>
      </c>
    </row>
    <row r="105" spans="1:27" x14ac:dyDescent="0.2">
      <c r="A105" t="s">
        <v>48</v>
      </c>
      <c r="B105" s="1">
        <v>44199</v>
      </c>
      <c r="C105" t="s">
        <v>5</v>
      </c>
      <c r="D105">
        <v>175</v>
      </c>
      <c r="E105">
        <v>0.44244677100000002</v>
      </c>
      <c r="F105">
        <v>11</v>
      </c>
      <c r="G105" t="s">
        <v>6</v>
      </c>
      <c r="H105">
        <v>2.14</v>
      </c>
      <c r="I105">
        <v>2.06</v>
      </c>
      <c r="J105">
        <v>-47.01</v>
      </c>
      <c r="K105" t="s">
        <v>7</v>
      </c>
      <c r="L105">
        <v>12.3</v>
      </c>
      <c r="M105">
        <v>285.45</v>
      </c>
      <c r="N105">
        <v>1009.681967</v>
      </c>
      <c r="O105">
        <f t="shared" si="40"/>
        <v>0.99647864783519269</v>
      </c>
      <c r="P105">
        <f t="shared" si="41"/>
        <v>23.50680273068339</v>
      </c>
      <c r="Q105">
        <f t="shared" si="42"/>
        <v>23506.80273068339</v>
      </c>
      <c r="R105">
        <f t="shared" si="37"/>
        <v>8.0000000000000071E-2</v>
      </c>
      <c r="S105">
        <f t="shared" si="38"/>
        <v>3.4032701476486293</v>
      </c>
      <c r="T105">
        <f t="shared" si="43"/>
        <v>3.4032701476486298</v>
      </c>
      <c r="U105">
        <f t="shared" si="44"/>
        <v>4.0993117874439294E-2</v>
      </c>
      <c r="V105">
        <f t="shared" si="45"/>
        <v>1743883.1790140073</v>
      </c>
      <c r="W105">
        <f t="shared" si="39"/>
        <v>3.592399348768855</v>
      </c>
      <c r="X105">
        <f t="shared" si="46"/>
        <v>3.7319100030899759</v>
      </c>
      <c r="Y105" s="2">
        <f t="shared" si="47"/>
        <v>7.1351801507386057</v>
      </c>
      <c r="Z105" s="8">
        <f t="shared" si="35"/>
        <v>7.1351801507386053E-3</v>
      </c>
      <c r="AA105" s="8">
        <f t="shared" si="36"/>
        <v>0.11444828961784723</v>
      </c>
    </row>
    <row r="106" spans="1:27" x14ac:dyDescent="0.2">
      <c r="A106" t="s">
        <v>48</v>
      </c>
      <c r="B106" s="1">
        <v>44199</v>
      </c>
      <c r="C106" t="s">
        <v>8</v>
      </c>
      <c r="D106">
        <v>75</v>
      </c>
      <c r="E106">
        <v>0.42151764899999999</v>
      </c>
      <c r="F106">
        <v>12</v>
      </c>
      <c r="G106" t="s">
        <v>6</v>
      </c>
      <c r="H106">
        <v>2.4300000000000002</v>
      </c>
      <c r="I106">
        <v>2.06</v>
      </c>
      <c r="J106">
        <v>-46.52</v>
      </c>
      <c r="K106" t="s">
        <v>7</v>
      </c>
      <c r="L106">
        <v>12.3</v>
      </c>
      <c r="M106">
        <v>285.45</v>
      </c>
      <c r="N106">
        <v>1009.681967</v>
      </c>
      <c r="O106">
        <f t="shared" si="40"/>
        <v>0.99647864783519269</v>
      </c>
      <c r="P106">
        <f t="shared" si="41"/>
        <v>23.50680273068339</v>
      </c>
      <c r="Q106">
        <f t="shared" si="42"/>
        <v>23506.80273068339</v>
      </c>
      <c r="R106">
        <f t="shared" si="37"/>
        <v>0.37000000000000011</v>
      </c>
      <c r="S106">
        <f t="shared" si="38"/>
        <v>15.7401244328749</v>
      </c>
      <c r="T106">
        <f t="shared" si="43"/>
        <v>15.740124432874904</v>
      </c>
      <c r="U106">
        <f t="shared" si="44"/>
        <v>4.0998772318747462E-2</v>
      </c>
      <c r="V106">
        <f t="shared" si="45"/>
        <v>1744123.7240329513</v>
      </c>
      <c r="W106">
        <f t="shared" si="39"/>
        <v>3.5928948715078799</v>
      </c>
      <c r="X106">
        <f t="shared" si="46"/>
        <v>4.2382206494000725</v>
      </c>
      <c r="Y106" s="2">
        <f t="shared" si="47"/>
        <v>19.978345082274974</v>
      </c>
      <c r="Z106" s="8">
        <f t="shared" si="35"/>
        <v>1.9978345082274973E-2</v>
      </c>
      <c r="AA106" s="8">
        <f t="shared" si="36"/>
        <v>0.32045265511969057</v>
      </c>
    </row>
    <row r="107" spans="1:27" x14ac:dyDescent="0.2">
      <c r="A107" t="s">
        <v>48</v>
      </c>
      <c r="B107" s="1">
        <v>44199</v>
      </c>
      <c r="C107" t="s">
        <v>5</v>
      </c>
      <c r="D107">
        <v>150</v>
      </c>
      <c r="E107">
        <v>0.42781308099999998</v>
      </c>
      <c r="F107">
        <v>13</v>
      </c>
      <c r="G107" t="s">
        <v>6</v>
      </c>
      <c r="H107">
        <v>2.5099999999999998</v>
      </c>
      <c r="I107">
        <v>2.06</v>
      </c>
      <c r="J107">
        <v>-46.96</v>
      </c>
      <c r="K107" t="s">
        <v>7</v>
      </c>
      <c r="L107">
        <v>12.4</v>
      </c>
      <c r="M107">
        <v>285.55</v>
      </c>
      <c r="N107">
        <v>1009.681967</v>
      </c>
      <c r="O107">
        <f t="shared" si="40"/>
        <v>0.99647864783519269</v>
      </c>
      <c r="P107">
        <f t="shared" si="41"/>
        <v>23.515037729012583</v>
      </c>
      <c r="Q107">
        <f t="shared" si="42"/>
        <v>23515.037729012583</v>
      </c>
      <c r="R107">
        <f t="shared" si="37"/>
        <v>0.44999999999999973</v>
      </c>
      <c r="S107">
        <f t="shared" si="38"/>
        <v>19.136690537595644</v>
      </c>
      <c r="T107">
        <f t="shared" si="43"/>
        <v>19.136690537595648</v>
      </c>
      <c r="U107">
        <f t="shared" si="44"/>
        <v>4.0899175374254922E-2</v>
      </c>
      <c r="V107">
        <f t="shared" si="45"/>
        <v>1739277.4719554877</v>
      </c>
      <c r="W107">
        <f t="shared" si="39"/>
        <v>3.5829115922283052</v>
      </c>
      <c r="X107">
        <f t="shared" si="46"/>
        <v>4.3655864546082741</v>
      </c>
      <c r="Y107" s="2">
        <f t="shared" si="47"/>
        <v>23.502276992203917</v>
      </c>
      <c r="Z107" s="8">
        <f t="shared" si="35"/>
        <v>2.3502276992203919E-2</v>
      </c>
      <c r="AA107" s="8">
        <f t="shared" si="36"/>
        <v>0.37697652295495082</v>
      </c>
    </row>
    <row r="108" spans="1:27" x14ac:dyDescent="0.2">
      <c r="A108" t="s">
        <v>48</v>
      </c>
      <c r="B108" s="1">
        <v>44199</v>
      </c>
      <c r="C108" t="s">
        <v>8</v>
      </c>
      <c r="D108">
        <v>100</v>
      </c>
      <c r="E108">
        <v>0.42000789999999999</v>
      </c>
      <c r="F108">
        <v>14</v>
      </c>
      <c r="G108" t="s">
        <v>6</v>
      </c>
      <c r="H108">
        <v>2.12</v>
      </c>
      <c r="I108">
        <v>2.06</v>
      </c>
      <c r="J108">
        <v>-46.13</v>
      </c>
      <c r="K108" t="s">
        <v>7</v>
      </c>
      <c r="L108">
        <v>11.5</v>
      </c>
      <c r="M108">
        <v>284.64999999999998</v>
      </c>
      <c r="N108">
        <v>1009.681967</v>
      </c>
      <c r="O108">
        <f t="shared" si="40"/>
        <v>0.99647864783519269</v>
      </c>
      <c r="P108">
        <f t="shared" si="41"/>
        <v>23.440922744049836</v>
      </c>
      <c r="Q108">
        <f t="shared" si="42"/>
        <v>23440.922744049836</v>
      </c>
      <c r="R108">
        <f t="shared" si="37"/>
        <v>6.0000000000000053E-2</v>
      </c>
      <c r="S108">
        <f t="shared" si="38"/>
        <v>2.5596261996652943</v>
      </c>
      <c r="T108">
        <f t="shared" si="43"/>
        <v>2.5596261996652947</v>
      </c>
      <c r="U108">
        <f t="shared" si="44"/>
        <v>4.1798576815092449E-2</v>
      </c>
      <c r="V108">
        <f t="shared" si="45"/>
        <v>1783145.5387438813</v>
      </c>
      <c r="W108">
        <f t="shared" si="39"/>
        <v>3.6732798098123953</v>
      </c>
      <c r="X108">
        <f t="shared" si="46"/>
        <v>3.7802685421370286</v>
      </c>
      <c r="Y108" s="2">
        <f t="shared" si="47"/>
        <v>6.3398947418023228</v>
      </c>
      <c r="Z108" s="8">
        <f t="shared" si="35"/>
        <v>6.3398947418023231E-3</v>
      </c>
      <c r="AA108" s="8">
        <f t="shared" si="36"/>
        <v>0.10169191165850926</v>
      </c>
    </row>
    <row r="109" spans="1:27" x14ac:dyDescent="0.2">
      <c r="A109" t="s">
        <v>48</v>
      </c>
      <c r="B109" s="1">
        <v>44199</v>
      </c>
      <c r="C109" t="s">
        <v>5</v>
      </c>
      <c r="D109">
        <v>125</v>
      </c>
      <c r="E109">
        <v>0.41849866200000002</v>
      </c>
      <c r="F109">
        <v>15</v>
      </c>
      <c r="G109" t="s">
        <v>6</v>
      </c>
      <c r="H109">
        <v>2.19</v>
      </c>
      <c r="I109">
        <v>2.06</v>
      </c>
      <c r="J109">
        <v>-47.29</v>
      </c>
      <c r="K109" t="s">
        <v>7</v>
      </c>
      <c r="L109">
        <v>11.4</v>
      </c>
      <c r="M109">
        <v>284.55</v>
      </c>
      <c r="N109">
        <v>1009.681967</v>
      </c>
      <c r="O109">
        <f t="shared" si="40"/>
        <v>0.99647864783519269</v>
      </c>
      <c r="P109">
        <f t="shared" si="41"/>
        <v>23.432687745720646</v>
      </c>
      <c r="Q109">
        <f t="shared" si="42"/>
        <v>23432.687745720646</v>
      </c>
      <c r="R109">
        <f t="shared" si="37"/>
        <v>0.12999999999999989</v>
      </c>
      <c r="S109">
        <f t="shared" si="38"/>
        <v>5.5478057579519833</v>
      </c>
      <c r="T109">
        <f t="shared" si="43"/>
        <v>5.5478057579519833</v>
      </c>
      <c r="U109">
        <f t="shared" si="44"/>
        <v>4.190097876144265E-2</v>
      </c>
      <c r="V109">
        <f t="shared" si="45"/>
        <v>1788142.2402811963</v>
      </c>
      <c r="W109">
        <f t="shared" si="39"/>
        <v>3.6835730149792645</v>
      </c>
      <c r="X109">
        <f t="shared" si="46"/>
        <v>3.9160315062158197</v>
      </c>
      <c r="Y109" s="2">
        <f t="shared" si="47"/>
        <v>9.4638372641678039</v>
      </c>
      <c r="Z109" s="8">
        <f t="shared" si="35"/>
        <v>9.4638372641678032E-3</v>
      </c>
      <c r="AA109" s="8">
        <f t="shared" si="36"/>
        <v>0.15179994971725155</v>
      </c>
    </row>
    <row r="110" spans="1:27" x14ac:dyDescent="0.2">
      <c r="A110" t="s">
        <v>48</v>
      </c>
      <c r="B110" s="1">
        <v>44199</v>
      </c>
      <c r="C110" t="s">
        <v>8</v>
      </c>
      <c r="D110">
        <v>125</v>
      </c>
      <c r="E110">
        <v>0.42529391100000002</v>
      </c>
      <c r="F110">
        <v>16</v>
      </c>
      <c r="G110" t="s">
        <v>6</v>
      </c>
      <c r="H110">
        <v>2.7</v>
      </c>
      <c r="I110">
        <v>2.06</v>
      </c>
      <c r="J110">
        <v>-47.23</v>
      </c>
      <c r="K110" t="s">
        <v>7</v>
      </c>
      <c r="L110">
        <v>12.7</v>
      </c>
      <c r="M110">
        <v>285.85000000000002</v>
      </c>
      <c r="N110">
        <v>1009.681967</v>
      </c>
      <c r="O110">
        <f t="shared" si="40"/>
        <v>0.99647864783519269</v>
      </c>
      <c r="P110">
        <f t="shared" si="41"/>
        <v>23.539742724000167</v>
      </c>
      <c r="Q110">
        <f t="shared" si="42"/>
        <v>23539.742724000167</v>
      </c>
      <c r="R110">
        <f t="shared" si="37"/>
        <v>0.64000000000000012</v>
      </c>
      <c r="S110">
        <f t="shared" si="38"/>
        <v>27.188062652336551</v>
      </c>
      <c r="T110">
        <f t="shared" si="43"/>
        <v>27.188062652336555</v>
      </c>
      <c r="U110">
        <f t="shared" si="44"/>
        <v>4.0608799097261818E-2</v>
      </c>
      <c r="V110">
        <f t="shared" si="45"/>
        <v>1725116.5220195346</v>
      </c>
      <c r="W110">
        <f t="shared" si="39"/>
        <v>3.5537400353602413</v>
      </c>
      <c r="X110">
        <f t="shared" si="46"/>
        <v>4.6578146094527444</v>
      </c>
      <c r="Y110" s="2">
        <f t="shared" si="47"/>
        <v>31.845877261789298</v>
      </c>
      <c r="Z110" s="8">
        <f t="shared" si="35"/>
        <v>3.18458772617893E-2</v>
      </c>
      <c r="AA110" s="8">
        <f t="shared" si="36"/>
        <v>0.51080787127910032</v>
      </c>
    </row>
    <row r="111" spans="1:27" x14ac:dyDescent="0.2">
      <c r="A111" t="s">
        <v>48</v>
      </c>
      <c r="B111" s="1">
        <v>44199</v>
      </c>
      <c r="C111" t="s">
        <v>5</v>
      </c>
      <c r="D111">
        <v>100</v>
      </c>
      <c r="E111">
        <v>0.41397329599999999</v>
      </c>
      <c r="F111">
        <v>17</v>
      </c>
      <c r="G111" t="s">
        <v>6</v>
      </c>
      <c r="H111">
        <v>2.2200000000000002</v>
      </c>
      <c r="I111">
        <v>2.06</v>
      </c>
      <c r="J111">
        <v>-47.64</v>
      </c>
      <c r="K111" t="s">
        <v>7</v>
      </c>
      <c r="L111">
        <v>11.7</v>
      </c>
      <c r="M111">
        <v>284.85000000000002</v>
      </c>
      <c r="N111">
        <v>1009.681967</v>
      </c>
      <c r="O111">
        <f t="shared" si="40"/>
        <v>0.99647864783519269</v>
      </c>
      <c r="P111">
        <f t="shared" si="41"/>
        <v>23.457392740708229</v>
      </c>
      <c r="Q111">
        <f t="shared" si="42"/>
        <v>23457.39274070823</v>
      </c>
      <c r="R111">
        <f t="shared" si="37"/>
        <v>0.16000000000000014</v>
      </c>
      <c r="S111">
        <f t="shared" si="38"/>
        <v>6.820877399658074</v>
      </c>
      <c r="T111">
        <f t="shared" si="43"/>
        <v>6.820877399658074</v>
      </c>
      <c r="U111">
        <f t="shared" si="44"/>
        <v>4.1597659911907982E-2</v>
      </c>
      <c r="V111">
        <f t="shared" si="45"/>
        <v>1773328.3648237225</v>
      </c>
      <c r="W111">
        <f t="shared" si="39"/>
        <v>3.6530564315368688</v>
      </c>
      <c r="X111">
        <f t="shared" si="46"/>
        <v>3.9367889699086644</v>
      </c>
      <c r="Y111" s="2">
        <f t="shared" si="47"/>
        <v>10.757666369566738</v>
      </c>
      <c r="Z111" s="8">
        <f t="shared" si="35"/>
        <v>1.0757666369566739E-2</v>
      </c>
      <c r="AA111" s="8">
        <f t="shared" si="36"/>
        <v>0.17255296856785049</v>
      </c>
    </row>
    <row r="112" spans="1:27" x14ac:dyDescent="0.2">
      <c r="A112" t="s">
        <v>48</v>
      </c>
      <c r="B112" s="1">
        <v>44199</v>
      </c>
      <c r="C112" t="s">
        <v>8</v>
      </c>
      <c r="D112">
        <v>150</v>
      </c>
      <c r="E112">
        <v>0.44573214100000003</v>
      </c>
      <c r="F112">
        <v>18</v>
      </c>
      <c r="G112" t="s">
        <v>6</v>
      </c>
      <c r="H112">
        <v>2.37</v>
      </c>
      <c r="I112">
        <v>2.06</v>
      </c>
      <c r="J112">
        <v>-46.8</v>
      </c>
      <c r="K112" t="s">
        <v>7</v>
      </c>
      <c r="L112">
        <v>11.9</v>
      </c>
      <c r="M112">
        <v>285.05</v>
      </c>
      <c r="N112">
        <v>1009.681967</v>
      </c>
      <c r="O112">
        <f t="shared" si="40"/>
        <v>0.99647864783519269</v>
      </c>
      <c r="P112">
        <f t="shared" si="41"/>
        <v>23.473862737366616</v>
      </c>
      <c r="Q112">
        <f t="shared" si="42"/>
        <v>23473.862737366617</v>
      </c>
      <c r="R112">
        <f t="shared" si="37"/>
        <v>0.31000000000000005</v>
      </c>
      <c r="S112">
        <f t="shared" si="38"/>
        <v>13.206177588596438</v>
      </c>
      <c r="T112">
        <f t="shared" si="43"/>
        <v>13.206177588596438</v>
      </c>
      <c r="U112">
        <f t="shared" si="44"/>
        <v>4.1388214680424328E-2</v>
      </c>
      <c r="V112">
        <f t="shared" si="45"/>
        <v>1763161.6553052829</v>
      </c>
      <c r="W112">
        <f t="shared" si="39"/>
        <v>3.632113009928883</v>
      </c>
      <c r="X112">
        <f t="shared" si="46"/>
        <v>4.1786931230735203</v>
      </c>
      <c r="Y112" s="2">
        <f t="shared" si="47"/>
        <v>17.384870711669958</v>
      </c>
      <c r="Z112" s="8">
        <f t="shared" si="35"/>
        <v>1.7384870711669959E-2</v>
      </c>
      <c r="AA112" s="8">
        <f t="shared" si="36"/>
        <v>0.27885332621518616</v>
      </c>
    </row>
    <row r="113" spans="1:27" x14ac:dyDescent="0.2">
      <c r="A113" t="s">
        <v>48</v>
      </c>
      <c r="B113" s="1">
        <v>44199</v>
      </c>
      <c r="C113" t="s">
        <v>5</v>
      </c>
      <c r="D113">
        <v>75</v>
      </c>
      <c r="E113">
        <v>0.409954235</v>
      </c>
      <c r="F113">
        <v>19</v>
      </c>
      <c r="G113" t="s">
        <v>6</v>
      </c>
      <c r="H113">
        <v>2.46</v>
      </c>
      <c r="I113">
        <v>2.06</v>
      </c>
      <c r="J113">
        <v>-47.02</v>
      </c>
      <c r="K113" t="s">
        <v>7</v>
      </c>
      <c r="L113">
        <v>13.6</v>
      </c>
      <c r="M113">
        <v>286.75</v>
      </c>
      <c r="N113">
        <v>1009.681967</v>
      </c>
      <c r="O113">
        <f t="shared" si="40"/>
        <v>0.99647864783519269</v>
      </c>
      <c r="P113">
        <f t="shared" si="41"/>
        <v>23.613857708962907</v>
      </c>
      <c r="Q113">
        <f t="shared" si="42"/>
        <v>23613.857708962907</v>
      </c>
      <c r="R113">
        <f t="shared" si="37"/>
        <v>0.39999999999999991</v>
      </c>
      <c r="S113">
        <f t="shared" si="38"/>
        <v>16.93920599208893</v>
      </c>
      <c r="T113">
        <f t="shared" si="43"/>
        <v>16.939205992088933</v>
      </c>
      <c r="U113">
        <f t="shared" si="44"/>
        <v>3.9762843093724951E-2</v>
      </c>
      <c r="V113">
        <f t="shared" si="45"/>
        <v>1683877.4749892945</v>
      </c>
      <c r="W113">
        <f t="shared" si="39"/>
        <v>3.468787598477947</v>
      </c>
      <c r="X113">
        <f t="shared" si="46"/>
        <v>4.142338588473665</v>
      </c>
      <c r="Y113" s="2">
        <f t="shared" si="47"/>
        <v>21.081544580562593</v>
      </c>
      <c r="Z113" s="8">
        <f t="shared" si="35"/>
        <v>2.1081544580562592E-2</v>
      </c>
      <c r="AA113" s="8">
        <f t="shared" si="36"/>
        <v>0.33814797507222394</v>
      </c>
    </row>
    <row r="114" spans="1:27" x14ac:dyDescent="0.2">
      <c r="A114" t="s">
        <v>48</v>
      </c>
      <c r="B114" s="1">
        <v>44199</v>
      </c>
      <c r="C114" t="s">
        <v>8</v>
      </c>
      <c r="D114">
        <v>175</v>
      </c>
      <c r="E114">
        <v>0.44775600500000001</v>
      </c>
      <c r="F114">
        <v>20</v>
      </c>
      <c r="G114" t="s">
        <v>6</v>
      </c>
      <c r="H114">
        <v>2.5</v>
      </c>
      <c r="I114">
        <v>2.06</v>
      </c>
      <c r="J114">
        <v>-47.12</v>
      </c>
      <c r="K114" t="s">
        <v>7</v>
      </c>
      <c r="L114">
        <v>12.9</v>
      </c>
      <c r="M114">
        <v>286.05</v>
      </c>
      <c r="N114">
        <v>1009.681967</v>
      </c>
      <c r="O114">
        <f t="shared" si="40"/>
        <v>0.99647864783519269</v>
      </c>
      <c r="P114">
        <f t="shared" si="41"/>
        <v>23.55621272065855</v>
      </c>
      <c r="Q114">
        <f t="shared" si="42"/>
        <v>23556.21272065855</v>
      </c>
      <c r="R114">
        <f t="shared" si="37"/>
        <v>0.43999999999999995</v>
      </c>
      <c r="S114">
        <f t="shared" si="38"/>
        <v>18.678724174286497</v>
      </c>
      <c r="T114">
        <f t="shared" si="43"/>
        <v>18.678724174286497</v>
      </c>
      <c r="U114">
        <f t="shared" si="44"/>
        <v>4.0410982772403008E-2</v>
      </c>
      <c r="V114">
        <f t="shared" si="45"/>
        <v>1715512.7291308166</v>
      </c>
      <c r="W114">
        <f t="shared" si="39"/>
        <v>3.5339562220094822</v>
      </c>
      <c r="X114">
        <f t="shared" si="46"/>
        <v>4.2887818228270413</v>
      </c>
      <c r="Y114" s="2">
        <f t="shared" si="47"/>
        <v>22.967505997113538</v>
      </c>
      <c r="Z114" s="8">
        <f t="shared" si="35"/>
        <v>2.2967505997113537E-2</v>
      </c>
      <c r="AA114" s="8">
        <f t="shared" si="36"/>
        <v>0.36839879619370108</v>
      </c>
    </row>
    <row r="115" spans="1:27" x14ac:dyDescent="0.2">
      <c r="A115" t="s">
        <v>48</v>
      </c>
      <c r="B115" s="1">
        <v>44199</v>
      </c>
      <c r="C115" t="s">
        <v>5</v>
      </c>
      <c r="D115">
        <v>50</v>
      </c>
      <c r="E115">
        <v>0.22387605599999999</v>
      </c>
      <c r="F115">
        <v>21</v>
      </c>
      <c r="G115" t="s">
        <v>6</v>
      </c>
      <c r="H115">
        <v>2.29</v>
      </c>
      <c r="I115">
        <v>2.06</v>
      </c>
      <c r="J115">
        <v>-47.42</v>
      </c>
      <c r="K115" t="s">
        <v>7</v>
      </c>
      <c r="L115">
        <v>12.8</v>
      </c>
      <c r="M115">
        <v>285.95</v>
      </c>
      <c r="N115">
        <v>1009.681967</v>
      </c>
      <c r="O115">
        <f t="shared" si="40"/>
        <v>0.99647864783519269</v>
      </c>
      <c r="P115">
        <f t="shared" si="41"/>
        <v>23.547977722329357</v>
      </c>
      <c r="Q115">
        <f t="shared" si="42"/>
        <v>23547.977722329357</v>
      </c>
      <c r="R115">
        <f t="shared" si="37"/>
        <v>0.22999999999999998</v>
      </c>
      <c r="S115">
        <f t="shared" si="38"/>
        <v>9.7672930861448286</v>
      </c>
      <c r="T115">
        <f t="shared" si="43"/>
        <v>9.7672930861448286</v>
      </c>
      <c r="U115">
        <f t="shared" si="44"/>
        <v>4.0566270079368749E-2</v>
      </c>
      <c r="V115">
        <f t="shared" si="45"/>
        <v>1722707.1707691404</v>
      </c>
      <c r="W115">
        <f t="shared" si="39"/>
        <v>3.5487767717844294</v>
      </c>
      <c r="X115">
        <f t="shared" si="46"/>
        <v>3.9449994210613313</v>
      </c>
      <c r="Y115" s="2">
        <f t="shared" si="47"/>
        <v>13.712292507206159</v>
      </c>
      <c r="Z115" s="8">
        <f t="shared" si="35"/>
        <v>1.371229250720616E-2</v>
      </c>
      <c r="AA115" s="8">
        <f t="shared" si="36"/>
        <v>0.21994517181558679</v>
      </c>
    </row>
    <row r="116" spans="1:27" x14ac:dyDescent="0.2">
      <c r="A116" t="s">
        <v>48</v>
      </c>
      <c r="B116" s="1">
        <v>44199</v>
      </c>
      <c r="C116" t="s">
        <v>8</v>
      </c>
      <c r="D116">
        <v>200</v>
      </c>
      <c r="E116">
        <v>0.45256188200000003</v>
      </c>
      <c r="F116">
        <v>22</v>
      </c>
      <c r="G116" t="s">
        <v>6</v>
      </c>
      <c r="H116">
        <v>2.27</v>
      </c>
      <c r="I116">
        <v>2.06</v>
      </c>
      <c r="J116">
        <v>-48.55</v>
      </c>
      <c r="K116" t="s">
        <v>7</v>
      </c>
      <c r="L116">
        <v>14</v>
      </c>
      <c r="M116">
        <v>287.14999999999998</v>
      </c>
      <c r="N116">
        <v>1009.681967</v>
      </c>
      <c r="O116">
        <f t="shared" si="40"/>
        <v>0.99647864783519269</v>
      </c>
      <c r="P116">
        <f t="shared" si="41"/>
        <v>23.646797702279677</v>
      </c>
      <c r="Q116">
        <f t="shared" si="42"/>
        <v>23646.797702279677</v>
      </c>
      <c r="R116">
        <f t="shared" si="37"/>
        <v>0.20999999999999996</v>
      </c>
      <c r="S116">
        <f t="shared" si="38"/>
        <v>8.880695079476018</v>
      </c>
      <c r="T116">
        <f t="shared" si="43"/>
        <v>8.880695079476018</v>
      </c>
      <c r="U116">
        <f t="shared" si="44"/>
        <v>3.9384994939797885E-2</v>
      </c>
      <c r="V116">
        <f t="shared" si="45"/>
        <v>1665553.0036526241</v>
      </c>
      <c r="W116">
        <f t="shared" si="39"/>
        <v>3.431039187524406</v>
      </c>
      <c r="X116">
        <f t="shared" si="46"/>
        <v>3.7808053182914567</v>
      </c>
      <c r="Y116" s="2">
        <f t="shared" si="47"/>
        <v>12.661500397767474</v>
      </c>
      <c r="Z116" s="8">
        <f t="shared" si="35"/>
        <v>1.2661500397767474E-2</v>
      </c>
      <c r="AA116" s="8">
        <f t="shared" si="36"/>
        <v>0.20309046638019027</v>
      </c>
    </row>
    <row r="117" spans="1:27" x14ac:dyDescent="0.2">
      <c r="A117" t="s">
        <v>48</v>
      </c>
      <c r="B117" s="1">
        <v>44199</v>
      </c>
      <c r="C117" t="s">
        <v>5</v>
      </c>
      <c r="D117">
        <v>25</v>
      </c>
      <c r="E117">
        <v>0.38994810499999999</v>
      </c>
      <c r="F117">
        <v>23</v>
      </c>
      <c r="G117" t="s">
        <v>6</v>
      </c>
      <c r="H117">
        <v>2.66</v>
      </c>
      <c r="I117">
        <v>2.06</v>
      </c>
      <c r="J117">
        <v>-48.19</v>
      </c>
      <c r="K117" t="s">
        <v>7</v>
      </c>
      <c r="L117">
        <v>13.3</v>
      </c>
      <c r="M117">
        <v>286.45</v>
      </c>
      <c r="N117">
        <v>1009.681967</v>
      </c>
      <c r="O117">
        <f t="shared" si="40"/>
        <v>0.99647864783519269</v>
      </c>
      <c r="P117">
        <f t="shared" si="41"/>
        <v>23.589152713975324</v>
      </c>
      <c r="Q117">
        <f t="shared" si="42"/>
        <v>23589.152713975323</v>
      </c>
      <c r="R117">
        <f t="shared" si="37"/>
        <v>0.60000000000000009</v>
      </c>
      <c r="S117">
        <f t="shared" si="38"/>
        <v>25.435419714949397</v>
      </c>
      <c r="T117">
        <f t="shared" si="43"/>
        <v>25.435419714949401</v>
      </c>
      <c r="U117">
        <f t="shared" si="44"/>
        <v>4.0047623396269889E-2</v>
      </c>
      <c r="V117">
        <f t="shared" si="45"/>
        <v>1697713.5161172531</v>
      </c>
      <c r="W117">
        <f t="shared" si="39"/>
        <v>3.4972898432015413</v>
      </c>
      <c r="X117">
        <f t="shared" si="46"/>
        <v>4.5159179528718933</v>
      </c>
      <c r="Y117" s="2">
        <f t="shared" si="47"/>
        <v>29.951337667821292</v>
      </c>
      <c r="Z117" s="8">
        <f t="shared" si="35"/>
        <v>2.9951337667821293E-2</v>
      </c>
      <c r="AA117" s="8">
        <f t="shared" si="36"/>
        <v>0.4804194561918535</v>
      </c>
    </row>
    <row r="118" spans="1:27" x14ac:dyDescent="0.2">
      <c r="A118" t="s">
        <v>48</v>
      </c>
      <c r="B118" s="1">
        <v>44199</v>
      </c>
      <c r="C118" t="s">
        <v>8</v>
      </c>
      <c r="D118">
        <v>225</v>
      </c>
      <c r="E118">
        <v>0.45560000899999997</v>
      </c>
      <c r="F118">
        <v>24</v>
      </c>
      <c r="G118" t="s">
        <v>6</v>
      </c>
      <c r="H118">
        <v>2.3199999999999998</v>
      </c>
      <c r="I118">
        <v>2.06</v>
      </c>
      <c r="J118">
        <v>-48.35</v>
      </c>
      <c r="K118" t="s">
        <v>7</v>
      </c>
      <c r="L118">
        <v>13.8</v>
      </c>
      <c r="M118">
        <v>286.95</v>
      </c>
      <c r="N118">
        <v>1009.681967</v>
      </c>
      <c r="O118">
        <f t="shared" si="40"/>
        <v>0.99647864783519269</v>
      </c>
      <c r="P118">
        <f t="shared" si="41"/>
        <v>23.630327705621291</v>
      </c>
      <c r="Q118">
        <f t="shared" si="42"/>
        <v>23630.32770562129</v>
      </c>
      <c r="R118">
        <f t="shared" si="37"/>
        <v>0.25999999999999979</v>
      </c>
      <c r="S118">
        <f t="shared" si="38"/>
        <v>11.002809746821658</v>
      </c>
      <c r="T118">
        <f t="shared" si="43"/>
        <v>11.002809746821658</v>
      </c>
      <c r="U118">
        <f t="shared" si="44"/>
        <v>3.9566784702134192E-2</v>
      </c>
      <c r="V118">
        <f t="shared" si="45"/>
        <v>1674406.9398886017</v>
      </c>
      <c r="W118">
        <f t="shared" si="39"/>
        <v>3.4492782961705197</v>
      </c>
      <c r="X118">
        <f t="shared" si="46"/>
        <v>3.8846241005415556</v>
      </c>
      <c r="Y118" s="2">
        <f t="shared" si="47"/>
        <v>14.887433847363214</v>
      </c>
      <c r="Z118" s="8">
        <f t="shared" si="35"/>
        <v>1.4887433847363215E-2</v>
      </c>
      <c r="AA118" s="8">
        <f t="shared" si="36"/>
        <v>0.23879443891170596</v>
      </c>
    </row>
    <row r="119" spans="1:27" x14ac:dyDescent="0.2">
      <c r="A119" t="s">
        <v>48</v>
      </c>
      <c r="B119" s="1">
        <v>44199</v>
      </c>
      <c r="C119" t="s">
        <v>5</v>
      </c>
      <c r="D119">
        <v>10</v>
      </c>
      <c r="E119">
        <v>0.38665674100000003</v>
      </c>
      <c r="F119">
        <v>25</v>
      </c>
      <c r="G119" t="s">
        <v>6</v>
      </c>
      <c r="H119">
        <v>2.3199999999999998</v>
      </c>
      <c r="I119">
        <v>2.06</v>
      </c>
      <c r="J119">
        <v>-45.52</v>
      </c>
      <c r="K119" t="s">
        <v>7</v>
      </c>
      <c r="L119">
        <v>13.1</v>
      </c>
      <c r="M119">
        <v>286.25</v>
      </c>
      <c r="N119">
        <v>1009.681967</v>
      </c>
      <c r="O119">
        <f t="shared" si="40"/>
        <v>0.99647864783519269</v>
      </c>
      <c r="P119">
        <f t="shared" si="41"/>
        <v>23.572682717316937</v>
      </c>
      <c r="Q119">
        <f t="shared" si="42"/>
        <v>23572.682717316937</v>
      </c>
      <c r="R119">
        <f t="shared" si="37"/>
        <v>0.25999999999999979</v>
      </c>
      <c r="S119">
        <f t="shared" si="38"/>
        <v>11.029716181137028</v>
      </c>
      <c r="T119">
        <f t="shared" si="43"/>
        <v>11.029716181137028</v>
      </c>
      <c r="U119">
        <f t="shared" si="44"/>
        <v>4.0236985029235714E-2</v>
      </c>
      <c r="V119">
        <f t="shared" si="45"/>
        <v>1706932.7879120382</v>
      </c>
      <c r="W119">
        <f t="shared" si="39"/>
        <v>3.5162815430987986</v>
      </c>
      <c r="X119">
        <f t="shared" si="46"/>
        <v>3.9600840679559286</v>
      </c>
      <c r="Y119" s="2">
        <f t="shared" si="47"/>
        <v>14.989800249092957</v>
      </c>
      <c r="Z119" s="8">
        <f t="shared" si="35"/>
        <v>1.4989800249092957E-2</v>
      </c>
      <c r="AA119" s="8">
        <f t="shared" si="36"/>
        <v>0.24043639599545102</v>
      </c>
    </row>
    <row r="120" spans="1:27" x14ac:dyDescent="0.2">
      <c r="A120" t="s">
        <v>48</v>
      </c>
      <c r="B120" s="1">
        <v>44199</v>
      </c>
      <c r="C120" t="s">
        <v>8</v>
      </c>
      <c r="D120">
        <v>250</v>
      </c>
      <c r="E120">
        <v>0.440425917</v>
      </c>
      <c r="F120">
        <v>26</v>
      </c>
      <c r="G120" t="s">
        <v>6</v>
      </c>
      <c r="H120">
        <v>2.63</v>
      </c>
      <c r="I120">
        <v>2.06</v>
      </c>
      <c r="J120">
        <v>-48.31</v>
      </c>
      <c r="K120" t="s">
        <v>7</v>
      </c>
      <c r="L120">
        <v>13.7</v>
      </c>
      <c r="M120">
        <v>286.85000000000002</v>
      </c>
      <c r="N120">
        <v>1009.681967</v>
      </c>
      <c r="O120">
        <f t="shared" si="40"/>
        <v>0.99647864783519269</v>
      </c>
      <c r="P120">
        <f t="shared" si="41"/>
        <v>23.622092707292101</v>
      </c>
      <c r="Q120">
        <f t="shared" si="42"/>
        <v>23622.0927072921</v>
      </c>
      <c r="R120">
        <f t="shared" si="37"/>
        <v>0.56999999999999984</v>
      </c>
      <c r="S120">
        <f t="shared" si="38"/>
        <v>24.129953559281464</v>
      </c>
      <c r="T120">
        <f t="shared" si="43"/>
        <v>24.129953559281468</v>
      </c>
      <c r="U120">
        <f t="shared" si="44"/>
        <v>3.9662609950495961E-2</v>
      </c>
      <c r="V120">
        <f t="shared" si="45"/>
        <v>1679047.2563953733</v>
      </c>
      <c r="W120">
        <f t="shared" si="39"/>
        <v>3.4588373481744692</v>
      </c>
      <c r="X120">
        <f t="shared" si="46"/>
        <v>4.4158942843198314</v>
      </c>
      <c r="Y120" s="2">
        <f t="shared" si="47"/>
        <v>28.545847843601294</v>
      </c>
      <c r="Z120" s="8">
        <f t="shared" si="35"/>
        <v>2.8545847843601292E-2</v>
      </c>
      <c r="AA120" s="8">
        <f t="shared" si="36"/>
        <v>0.45787539941136468</v>
      </c>
    </row>
    <row r="121" spans="1:27" x14ac:dyDescent="0.2">
      <c r="A121" t="s">
        <v>48</v>
      </c>
      <c r="B121" s="1">
        <v>44199</v>
      </c>
      <c r="C121" t="s">
        <v>5</v>
      </c>
      <c r="D121">
        <v>5</v>
      </c>
      <c r="E121">
        <v>0.38715654300000002</v>
      </c>
      <c r="F121">
        <v>27</v>
      </c>
      <c r="G121" t="s">
        <v>6</v>
      </c>
      <c r="H121">
        <v>2.16</v>
      </c>
      <c r="I121">
        <v>2.06</v>
      </c>
      <c r="J121">
        <v>-46.85</v>
      </c>
      <c r="K121" t="s">
        <v>7</v>
      </c>
      <c r="L121">
        <v>11.8</v>
      </c>
      <c r="M121">
        <v>284.95</v>
      </c>
      <c r="N121">
        <v>1009.681967</v>
      </c>
      <c r="O121">
        <f t="shared" si="40"/>
        <v>0.99647864783519269</v>
      </c>
      <c r="P121">
        <f t="shared" si="41"/>
        <v>23.465627739037419</v>
      </c>
      <c r="Q121">
        <f t="shared" si="42"/>
        <v>23465.62773903742</v>
      </c>
      <c r="R121">
        <f t="shared" si="37"/>
        <v>0.10000000000000009</v>
      </c>
      <c r="S121">
        <f t="shared" si="38"/>
        <v>4.2615523058707723</v>
      </c>
      <c r="T121">
        <f t="shared" si="43"/>
        <v>4.2615523058707732</v>
      </c>
      <c r="U121">
        <f t="shared" si="44"/>
        <v>4.1504414951836689E-2</v>
      </c>
      <c r="V121">
        <f t="shared" si="45"/>
        <v>1768732.3524181687</v>
      </c>
      <c r="W121">
        <f t="shared" si="39"/>
        <v>3.6435886459814277</v>
      </c>
      <c r="X121">
        <f t="shared" si="46"/>
        <v>3.8204618812232445</v>
      </c>
      <c r="Y121" s="2">
        <f t="shared" si="47"/>
        <v>8.0820141870940176</v>
      </c>
      <c r="Z121" s="8">
        <f t="shared" si="35"/>
        <v>8.0820141870940176E-3</v>
      </c>
      <c r="AA121" s="8">
        <f t="shared" si="36"/>
        <v>0.12963550756098804</v>
      </c>
    </row>
    <row r="122" spans="1:27" x14ac:dyDescent="0.2">
      <c r="A122" t="s">
        <v>48</v>
      </c>
      <c r="B122" s="1">
        <v>44199</v>
      </c>
      <c r="C122" t="s">
        <v>8</v>
      </c>
      <c r="D122">
        <v>300</v>
      </c>
      <c r="E122">
        <v>0.442699395</v>
      </c>
      <c r="F122">
        <v>28</v>
      </c>
      <c r="G122" t="s">
        <v>6</v>
      </c>
      <c r="H122">
        <v>2.72</v>
      </c>
      <c r="I122">
        <v>2.06</v>
      </c>
      <c r="J122">
        <v>-48.23</v>
      </c>
      <c r="K122" t="s">
        <v>7</v>
      </c>
      <c r="L122">
        <v>14.1</v>
      </c>
      <c r="M122">
        <v>287.25</v>
      </c>
      <c r="N122">
        <v>1009.681967</v>
      </c>
      <c r="O122">
        <f t="shared" si="40"/>
        <v>0.99647864783519269</v>
      </c>
      <c r="P122">
        <f t="shared" si="41"/>
        <v>23.655032700608874</v>
      </c>
      <c r="Q122">
        <f t="shared" si="42"/>
        <v>23655.032700608874</v>
      </c>
      <c r="R122">
        <f t="shared" si="37"/>
        <v>0.66000000000000014</v>
      </c>
      <c r="S122">
        <f t="shared" si="38"/>
        <v>27.901039425872863</v>
      </c>
      <c r="T122">
        <f t="shared" si="43"/>
        <v>27.901039425872867</v>
      </c>
      <c r="U122">
        <f t="shared" si="44"/>
        <v>3.9296839809498822E-2</v>
      </c>
      <c r="V122">
        <f t="shared" si="45"/>
        <v>1661246.4800561166</v>
      </c>
      <c r="W122">
        <f t="shared" si="39"/>
        <v>3.4221677489156002</v>
      </c>
      <c r="X122">
        <f t="shared" si="46"/>
        <v>4.5185904257526381</v>
      </c>
      <c r="Y122" s="2">
        <f t="shared" si="47"/>
        <v>32.419629851625501</v>
      </c>
      <c r="Z122" s="8">
        <f t="shared" si="35"/>
        <v>3.2419629851625505E-2</v>
      </c>
      <c r="AA122" s="8">
        <f t="shared" si="36"/>
        <v>0.52001086282007303</v>
      </c>
    </row>
    <row r="123" spans="1:27" x14ac:dyDescent="0.2">
      <c r="A123" t="s">
        <v>48</v>
      </c>
      <c r="B123" s="1">
        <v>44199</v>
      </c>
      <c r="C123" t="s">
        <v>5</v>
      </c>
      <c r="D123">
        <v>0</v>
      </c>
      <c r="E123">
        <v>0.38191070599999999</v>
      </c>
      <c r="F123">
        <v>29</v>
      </c>
      <c r="G123" t="s">
        <v>6</v>
      </c>
      <c r="H123">
        <v>2.3199999999999998</v>
      </c>
      <c r="I123">
        <v>2.06</v>
      </c>
      <c r="J123">
        <v>-47.54</v>
      </c>
      <c r="K123" t="s">
        <v>7</v>
      </c>
      <c r="L123">
        <v>12.9</v>
      </c>
      <c r="M123">
        <v>286.05</v>
      </c>
      <c r="N123">
        <v>1009.681967</v>
      </c>
      <c r="O123">
        <f t="shared" si="40"/>
        <v>0.99647864783519269</v>
      </c>
      <c r="P123">
        <f t="shared" si="41"/>
        <v>23.55621272065855</v>
      </c>
      <c r="Q123">
        <f t="shared" si="42"/>
        <v>23556.21272065855</v>
      </c>
      <c r="R123">
        <f t="shared" si="37"/>
        <v>0.25999999999999979</v>
      </c>
      <c r="S123">
        <f t="shared" si="38"/>
        <v>11.037427921169286</v>
      </c>
      <c r="T123">
        <f t="shared" si="43"/>
        <v>11.037427921169286</v>
      </c>
      <c r="U123">
        <f t="shared" si="44"/>
        <v>4.0428446319411268E-2</v>
      </c>
      <c r="V123">
        <f t="shared" si="45"/>
        <v>1716254.0854437074</v>
      </c>
      <c r="W123">
        <f t="shared" si="39"/>
        <v>3.5354834160140376</v>
      </c>
      <c r="X123">
        <f t="shared" si="46"/>
        <v>3.9817094782294009</v>
      </c>
      <c r="Y123" s="2">
        <f t="shared" si="47"/>
        <v>15.019137399398687</v>
      </c>
      <c r="Z123" s="8">
        <f t="shared" si="35"/>
        <v>1.5019137399398688E-2</v>
      </c>
      <c r="AA123" s="8">
        <f t="shared" si="36"/>
        <v>0.24090696388635494</v>
      </c>
    </row>
    <row r="124" spans="1:27" x14ac:dyDescent="0.2">
      <c r="A124" t="s">
        <v>48</v>
      </c>
      <c r="B124" s="1">
        <v>44199</v>
      </c>
      <c r="C124" t="s">
        <v>8</v>
      </c>
      <c r="D124">
        <v>400</v>
      </c>
      <c r="E124">
        <v>0.46168116399999998</v>
      </c>
      <c r="F124">
        <v>30</v>
      </c>
      <c r="G124" t="s">
        <v>6</v>
      </c>
      <c r="H124">
        <v>2.1</v>
      </c>
      <c r="I124">
        <v>2.06</v>
      </c>
      <c r="J124">
        <v>-46.88</v>
      </c>
      <c r="K124" t="s">
        <v>7</v>
      </c>
      <c r="L124">
        <v>15.3</v>
      </c>
      <c r="M124">
        <v>288.45</v>
      </c>
      <c r="N124">
        <v>1009.681967</v>
      </c>
      <c r="O124">
        <f t="shared" si="40"/>
        <v>0.99647864783519269</v>
      </c>
      <c r="P124">
        <f t="shared" si="41"/>
        <v>23.753852680559199</v>
      </c>
      <c r="Q124">
        <f t="shared" si="42"/>
        <v>23753.852680559197</v>
      </c>
      <c r="R124">
        <f t="shared" si="37"/>
        <v>4.0000000000000036E-2</v>
      </c>
      <c r="S124">
        <f t="shared" si="38"/>
        <v>1.6839373611480348</v>
      </c>
      <c r="T124">
        <f t="shared" si="43"/>
        <v>1.6839373611480351</v>
      </c>
      <c r="U124">
        <f t="shared" si="44"/>
        <v>3.8234878023639625E-2</v>
      </c>
      <c r="V124">
        <f t="shared" si="45"/>
        <v>1609628.4900736164</v>
      </c>
      <c r="W124">
        <f t="shared" si="39"/>
        <v>3.3158346895516497</v>
      </c>
      <c r="X124">
        <f t="shared" si="46"/>
        <v>3.3802198291545942</v>
      </c>
      <c r="Y124" s="2">
        <f t="shared" si="47"/>
        <v>5.0641571903026286</v>
      </c>
      <c r="Z124" s="8">
        <f t="shared" si="35"/>
        <v>5.0641571903026284E-3</v>
      </c>
      <c r="AA124" s="8">
        <f t="shared" si="36"/>
        <v>8.1229081332454156E-2</v>
      </c>
    </row>
    <row r="125" spans="1:27" x14ac:dyDescent="0.2">
      <c r="A125" t="s">
        <v>48</v>
      </c>
      <c r="B125" s="1">
        <v>44199</v>
      </c>
      <c r="C125" t="s">
        <v>7</v>
      </c>
      <c r="D125" t="s">
        <v>7</v>
      </c>
      <c r="E125">
        <v>0</v>
      </c>
      <c r="F125" t="s">
        <v>9</v>
      </c>
      <c r="G125" t="s">
        <v>6</v>
      </c>
      <c r="H125">
        <v>2.06</v>
      </c>
      <c r="I125" t="s">
        <v>7</v>
      </c>
      <c r="J125">
        <v>-46.81</v>
      </c>
      <c r="K125" t="s">
        <v>7</v>
      </c>
      <c r="L125">
        <v>0</v>
      </c>
      <c r="M125">
        <v>0</v>
      </c>
      <c r="U125" t="e">
        <f t="shared" si="44"/>
        <v>#DIV/0!</v>
      </c>
      <c r="Z125" s="8">
        <f t="shared" si="35"/>
        <v>0</v>
      </c>
      <c r="AA125" s="8">
        <f t="shared" si="36"/>
        <v>0</v>
      </c>
    </row>
  </sheetData>
  <sortState xmlns:xlrd2="http://schemas.microsoft.com/office/spreadsheetml/2017/richdata2" ref="B2:Y125">
    <sortCondition ref="G2:G125"/>
  </sortState>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A377-F8BE-5F49-9B04-E8176044BC1B}">
  <dimension ref="A1:AG125"/>
  <sheetViews>
    <sheetView topLeftCell="Q1" workbookViewId="0">
      <selection activeCell="X10" sqref="X10"/>
    </sheetView>
  </sheetViews>
  <sheetFormatPr baseColWidth="10" defaultRowHeight="15" x14ac:dyDescent="0.2"/>
  <cols>
    <col min="26" max="26" width="27" customWidth="1"/>
    <col min="30" max="30" width="43.83203125" customWidth="1"/>
    <col min="31" max="31" width="16.6640625" customWidth="1"/>
    <col min="32" max="32" width="44.5" customWidth="1"/>
  </cols>
  <sheetData>
    <row r="1" spans="1:33" x14ac:dyDescent="0.2">
      <c r="A1" t="s">
        <v>0</v>
      </c>
      <c r="B1" s="1" t="s">
        <v>61</v>
      </c>
      <c r="C1" t="s">
        <v>62</v>
      </c>
      <c r="D1" t="s">
        <v>63</v>
      </c>
      <c r="E1" t="s">
        <v>12</v>
      </c>
      <c r="F1" t="s">
        <v>1</v>
      </c>
      <c r="G1" t="s">
        <v>64</v>
      </c>
      <c r="H1" t="s">
        <v>59</v>
      </c>
      <c r="I1" t="s">
        <v>60</v>
      </c>
      <c r="J1" t="s">
        <v>3</v>
      </c>
      <c r="K1" t="s">
        <v>4</v>
      </c>
      <c r="L1" t="s">
        <v>11</v>
      </c>
      <c r="M1" t="s">
        <v>10</v>
      </c>
      <c r="N1" t="s">
        <v>14</v>
      </c>
      <c r="O1" t="s">
        <v>13</v>
      </c>
      <c r="P1" t="s">
        <v>21</v>
      </c>
      <c r="Q1" t="s">
        <v>22</v>
      </c>
      <c r="R1" t="s">
        <v>19</v>
      </c>
      <c r="S1" t="s">
        <v>20</v>
      </c>
      <c r="T1" t="s">
        <v>24</v>
      </c>
      <c r="U1" t="s">
        <v>50</v>
      </c>
      <c r="V1" s="3" t="s">
        <v>49</v>
      </c>
      <c r="W1" t="s">
        <v>37</v>
      </c>
      <c r="X1" t="s">
        <v>38</v>
      </c>
      <c r="Y1" t="s">
        <v>39</v>
      </c>
      <c r="Z1" s="2" t="s">
        <v>36</v>
      </c>
      <c r="AA1" s="13" t="s">
        <v>107</v>
      </c>
      <c r="AB1" s="13" t="s">
        <v>108</v>
      </c>
      <c r="AC1" s="6" t="s">
        <v>109</v>
      </c>
      <c r="AD1" s="6" t="s">
        <v>82</v>
      </c>
      <c r="AE1" s="7" t="s">
        <v>111</v>
      </c>
      <c r="AF1" s="12" t="s">
        <v>78</v>
      </c>
      <c r="AG1" s="7" t="s">
        <v>112</v>
      </c>
    </row>
    <row r="2" spans="1:33" x14ac:dyDescent="0.2">
      <c r="A2" t="s">
        <v>45</v>
      </c>
      <c r="B2" s="1">
        <v>44504</v>
      </c>
      <c r="C2" t="s">
        <v>5</v>
      </c>
      <c r="D2">
        <v>400</v>
      </c>
      <c r="E2">
        <v>0.46244175999999998</v>
      </c>
      <c r="F2">
        <v>1</v>
      </c>
      <c r="G2" t="s">
        <v>2</v>
      </c>
      <c r="H2">
        <v>688</v>
      </c>
      <c r="I2">
        <v>531</v>
      </c>
      <c r="J2">
        <v>-13.46</v>
      </c>
      <c r="K2">
        <v>1.090875</v>
      </c>
      <c r="L2">
        <v>22.4</v>
      </c>
      <c r="M2">
        <v>295.55</v>
      </c>
      <c r="N2">
        <v>1005.857025</v>
      </c>
      <c r="O2">
        <f t="shared" ref="O2:O33" si="0">N2/1013.249977</f>
        <v>0.99270372349586555</v>
      </c>
      <c r="P2">
        <f t="shared" ref="P2:P33" si="1">(1*0.08206*M2)/O2</f>
        <v>24.431088980498831</v>
      </c>
      <c r="Q2">
        <f t="shared" ref="Q2:Q33" si="2">P2*1000</f>
        <v>24431.088980498833</v>
      </c>
      <c r="R2">
        <f t="shared" ref="R2:R31" si="3">H2-I2</f>
        <v>157</v>
      </c>
      <c r="S2">
        <f>((R2/1000000)*(1/P2))/0.000000001</f>
        <v>6426.2383115758421</v>
      </c>
      <c r="T2">
        <f>R2*0.025/0.025/P2*1000</f>
        <v>6426.238311575843</v>
      </c>
      <c r="U2">
        <f>EXP(-58.0931+90.5069*(100/M2)+22.294*LN(M2/100)+E2*(0.027766+(-0.025888)*(M2/100)+(0.0050578)*(M2/100)^2))</f>
        <v>3.6417356691001067E-2</v>
      </c>
      <c r="V2" s="4">
        <f>U2*(44.0095/1000)/0.001836</f>
        <v>0.87293554427702158</v>
      </c>
      <c r="W2">
        <f>V2/Q2*1000000000*1000</f>
        <v>35730521.262224883</v>
      </c>
      <c r="X2">
        <f>I2*W2/1000000</f>
        <v>18972.906790241414</v>
      </c>
      <c r="Y2">
        <f>W2*H2/1000000</f>
        <v>24582.59862841072</v>
      </c>
      <c r="Z2" s="2">
        <f>Y2+S2</f>
        <v>31008.836939986562</v>
      </c>
      <c r="AA2">
        <f>Z2/1000</f>
        <v>31.008836939986562</v>
      </c>
      <c r="AB2">
        <f>AA2*44.01</f>
        <v>1364.6989137288085</v>
      </c>
      <c r="AD2">
        <v>29.786052058236098</v>
      </c>
      <c r="AE2" s="10">
        <f t="shared" ref="AE2:AE33" si="4">((AA2-AD2)/AA2)*100</f>
        <v>3.9433432608807593</v>
      </c>
      <c r="AF2">
        <v>27.564795994718999</v>
      </c>
      <c r="AG2" s="10">
        <f t="shared" ref="AG2:AG33" si="5">((AA2-AF2)/AA2)*100</f>
        <v>11.106643412434467</v>
      </c>
    </row>
    <row r="3" spans="1:33" x14ac:dyDescent="0.2">
      <c r="A3" t="s">
        <v>45</v>
      </c>
      <c r="B3" s="1">
        <v>44504</v>
      </c>
      <c r="C3" t="s">
        <v>8</v>
      </c>
      <c r="D3">
        <v>0</v>
      </c>
      <c r="E3">
        <v>0.46244175999999998</v>
      </c>
      <c r="F3">
        <v>2</v>
      </c>
      <c r="G3" t="s">
        <v>2</v>
      </c>
      <c r="H3">
        <v>721</v>
      </c>
      <c r="I3">
        <v>531</v>
      </c>
      <c r="J3">
        <v>-13.93</v>
      </c>
      <c r="K3">
        <v>1.090363</v>
      </c>
      <c r="L3">
        <v>21.5</v>
      </c>
      <c r="M3">
        <v>294.64999999999998</v>
      </c>
      <c r="N3">
        <v>1005.857025</v>
      </c>
      <c r="O3">
        <f t="shared" si="0"/>
        <v>0.99270372349586555</v>
      </c>
      <c r="P3">
        <f t="shared" si="1"/>
        <v>24.35669216073077</v>
      </c>
      <c r="Q3">
        <f t="shared" si="2"/>
        <v>24356.69216073077</v>
      </c>
      <c r="R3">
        <f t="shared" si="3"/>
        <v>190</v>
      </c>
      <c r="S3">
        <f t="shared" ref="S3:S31" si="6">((R3/1000000)*(1/P3))/0.000000001</f>
        <v>7800.7308523744741</v>
      </c>
      <c r="T3">
        <f t="shared" ref="T3:T66" si="7">R3*0.025/0.025/P3*1000</f>
        <v>7800.7308523744741</v>
      </c>
      <c r="U3">
        <f t="shared" ref="U3:U66" si="8">EXP(-58.0931+90.5069*(100/M3)+22.294*LN(M3/100)+E3*(0.027766+(-0.025888)*(M3/100)+(0.0050578)*(M3/100)^2))</f>
        <v>3.7359010346547317E-2</v>
      </c>
      <c r="V3" s="4">
        <f t="shared" ref="V3:V66" si="9">U3*(44.0095/1000)/0.001836</f>
        <v>0.8955072798727528</v>
      </c>
      <c r="W3">
        <f t="shared" ref="W3:W66" si="10">V3/Q3*1000000000*1000</f>
        <v>36766375.08752276</v>
      </c>
      <c r="X3">
        <f t="shared" ref="X3:X31" si="11">I3*W3/1000000</f>
        <v>19522.945171474588</v>
      </c>
      <c r="Y3">
        <f t="shared" ref="Y3:Y66" si="12">W3*H3/1000000</f>
        <v>26508.556438103908</v>
      </c>
      <c r="Z3" s="2">
        <f t="shared" ref="Z3:Z66" si="13">Y3+S3</f>
        <v>34309.28729047838</v>
      </c>
      <c r="AA3">
        <f t="shared" ref="AA3:AA66" si="14">Z3/1000</f>
        <v>34.30928729047838</v>
      </c>
      <c r="AB3">
        <f t="shared" ref="AB3:AB66" si="15">AA3*44.01</f>
        <v>1509.9517336539534</v>
      </c>
      <c r="AD3">
        <v>32.658758476850103</v>
      </c>
      <c r="AE3" s="10">
        <f t="shared" si="4"/>
        <v>4.81073477176641</v>
      </c>
      <c r="AF3">
        <v>30.195543143751401</v>
      </c>
      <c r="AG3" s="9">
        <f t="shared" si="5"/>
        <v>11.990176630304527</v>
      </c>
    </row>
    <row r="4" spans="1:33" x14ac:dyDescent="0.2">
      <c r="A4" t="s">
        <v>45</v>
      </c>
      <c r="B4" s="1">
        <v>44504</v>
      </c>
      <c r="C4" t="s">
        <v>5</v>
      </c>
      <c r="D4">
        <v>300</v>
      </c>
      <c r="E4">
        <v>0.46244175999999998</v>
      </c>
      <c r="F4">
        <v>3</v>
      </c>
      <c r="G4" t="s">
        <v>2</v>
      </c>
      <c r="H4">
        <v>711</v>
      </c>
      <c r="I4">
        <v>531</v>
      </c>
      <c r="J4">
        <v>-13.86</v>
      </c>
      <c r="K4">
        <v>1.0904430000000001</v>
      </c>
      <c r="L4">
        <v>21.2</v>
      </c>
      <c r="M4">
        <v>294.35000000000002</v>
      </c>
      <c r="N4">
        <v>1005.857025</v>
      </c>
      <c r="O4">
        <f t="shared" si="0"/>
        <v>0.99270372349586555</v>
      </c>
      <c r="P4">
        <f t="shared" si="1"/>
        <v>24.331893220808091</v>
      </c>
      <c r="Q4">
        <f t="shared" si="2"/>
        <v>24331.893220808091</v>
      </c>
      <c r="R4">
        <f t="shared" si="3"/>
        <v>180</v>
      </c>
      <c r="S4">
        <f t="shared" si="6"/>
        <v>7397.6980897675494</v>
      </c>
      <c r="T4">
        <f t="shared" si="7"/>
        <v>7397.6980897675494</v>
      </c>
      <c r="U4">
        <f t="shared" si="8"/>
        <v>3.7681328350128988E-2</v>
      </c>
      <c r="V4" s="4">
        <f t="shared" si="9"/>
        <v>0.90323334424019708</v>
      </c>
      <c r="W4">
        <f t="shared" si="10"/>
        <v>37121375.473889232</v>
      </c>
      <c r="X4">
        <f t="shared" si="11"/>
        <v>19711.450376635181</v>
      </c>
      <c r="Y4">
        <f t="shared" si="12"/>
        <v>26393.297961935245</v>
      </c>
      <c r="Z4" s="2">
        <f t="shared" si="13"/>
        <v>33790.996051702794</v>
      </c>
      <c r="AA4">
        <f t="shared" si="14"/>
        <v>33.790996051702791</v>
      </c>
      <c r="AB4">
        <f t="shared" si="15"/>
        <v>1487.1417362354398</v>
      </c>
      <c r="AD4">
        <v>32.222118107649202</v>
      </c>
      <c r="AE4" s="10">
        <f t="shared" si="4"/>
        <v>4.6428875362332835</v>
      </c>
      <c r="AF4">
        <v>29.869719915429801</v>
      </c>
      <c r="AG4" s="9">
        <f t="shared" si="5"/>
        <v>11.604499998381639</v>
      </c>
    </row>
    <row r="5" spans="1:33" x14ac:dyDescent="0.2">
      <c r="A5" t="s">
        <v>45</v>
      </c>
      <c r="B5" s="1">
        <v>44504</v>
      </c>
      <c r="C5" t="s">
        <v>8</v>
      </c>
      <c r="D5">
        <v>5</v>
      </c>
      <c r="E5">
        <v>0.46244175999999998</v>
      </c>
      <c r="F5">
        <v>4</v>
      </c>
      <c r="G5" t="s">
        <v>2</v>
      </c>
      <c r="H5">
        <v>772</v>
      </c>
      <c r="I5">
        <v>531</v>
      </c>
      <c r="J5">
        <v>-17.13</v>
      </c>
      <c r="K5">
        <v>1.0868660000000001</v>
      </c>
      <c r="L5">
        <v>21.3</v>
      </c>
      <c r="M5">
        <v>294.45</v>
      </c>
      <c r="N5">
        <v>1005.857025</v>
      </c>
      <c r="O5">
        <f t="shared" si="0"/>
        <v>0.99270372349586555</v>
      </c>
      <c r="P5">
        <f t="shared" si="1"/>
        <v>24.340159534115649</v>
      </c>
      <c r="Q5">
        <f t="shared" si="2"/>
        <v>24340.15953411565</v>
      </c>
      <c r="R5">
        <f t="shared" si="3"/>
        <v>241</v>
      </c>
      <c r="S5">
        <f t="shared" si="6"/>
        <v>9901.3319802694641</v>
      </c>
      <c r="T5">
        <f t="shared" si="7"/>
        <v>9901.3319802694641</v>
      </c>
      <c r="U5">
        <f t="shared" si="8"/>
        <v>3.7573411307049956E-2</v>
      </c>
      <c r="V5" s="4">
        <f t="shared" si="9"/>
        <v>0.90064653862615196</v>
      </c>
      <c r="W5">
        <f t="shared" si="10"/>
        <v>37002491.185967289</v>
      </c>
      <c r="X5">
        <f t="shared" si="11"/>
        <v>19648.322819748631</v>
      </c>
      <c r="Y5">
        <f t="shared" si="12"/>
        <v>28565.923195566746</v>
      </c>
      <c r="Z5" s="2">
        <f t="shared" si="13"/>
        <v>38467.25517583621</v>
      </c>
      <c r="AA5">
        <f t="shared" si="14"/>
        <v>38.467255175836208</v>
      </c>
      <c r="AB5">
        <f t="shared" si="15"/>
        <v>1692.9439002885515</v>
      </c>
      <c r="AD5">
        <v>36.2483604257284</v>
      </c>
      <c r="AE5" s="10">
        <f t="shared" si="4"/>
        <v>5.768268986089863</v>
      </c>
      <c r="AF5">
        <v>33.419666701628202</v>
      </c>
      <c r="AG5" s="9">
        <f t="shared" si="5"/>
        <v>13.12177968283717</v>
      </c>
    </row>
    <row r="6" spans="1:33" x14ac:dyDescent="0.2">
      <c r="A6" t="s">
        <v>45</v>
      </c>
      <c r="B6" s="1">
        <v>44504</v>
      </c>
      <c r="C6" t="s">
        <v>5</v>
      </c>
      <c r="D6">
        <v>250</v>
      </c>
      <c r="E6">
        <v>0.46244175999999998</v>
      </c>
      <c r="F6">
        <v>5</v>
      </c>
      <c r="G6" t="s">
        <v>2</v>
      </c>
      <c r="H6">
        <v>799</v>
      </c>
      <c r="I6">
        <v>531</v>
      </c>
      <c r="J6">
        <v>-14.25</v>
      </c>
      <c r="K6">
        <v>1.0900209999999999</v>
      </c>
      <c r="L6">
        <v>20.9</v>
      </c>
      <c r="M6">
        <v>294.05</v>
      </c>
      <c r="N6">
        <v>1005.857025</v>
      </c>
      <c r="O6">
        <f t="shared" si="0"/>
        <v>0.99270372349586555</v>
      </c>
      <c r="P6">
        <f t="shared" si="1"/>
        <v>24.307094280885401</v>
      </c>
      <c r="Q6">
        <f t="shared" si="2"/>
        <v>24307.094280885402</v>
      </c>
      <c r="R6">
        <f t="shared" si="3"/>
        <v>268</v>
      </c>
      <c r="S6">
        <f t="shared" si="6"/>
        <v>11025.587711269531</v>
      </c>
      <c r="T6">
        <f t="shared" si="7"/>
        <v>11025.587711269533</v>
      </c>
      <c r="U6">
        <f t="shared" si="8"/>
        <v>3.8007976492240511E-2</v>
      </c>
      <c r="V6" s="4">
        <f t="shared" si="9"/>
        <v>0.91106320339611047</v>
      </c>
      <c r="W6">
        <f t="shared" si="10"/>
        <v>37481370.371470183</v>
      </c>
      <c r="X6">
        <f t="shared" si="11"/>
        <v>19902.607667250668</v>
      </c>
      <c r="Y6">
        <f t="shared" si="12"/>
        <v>29947.614926804676</v>
      </c>
      <c r="Z6" s="2">
        <f t="shared" si="13"/>
        <v>40973.202638074203</v>
      </c>
      <c r="AA6">
        <f t="shared" si="14"/>
        <v>40.973202638074206</v>
      </c>
      <c r="AB6">
        <f t="shared" si="15"/>
        <v>1803.2306481016458</v>
      </c>
      <c r="AD6">
        <v>38.422103073723001</v>
      </c>
      <c r="AE6" s="10">
        <f t="shared" si="4"/>
        <v>6.2262635090687395</v>
      </c>
      <c r="AF6">
        <v>35.4720741219448</v>
      </c>
      <c r="AG6" s="9">
        <f t="shared" si="5"/>
        <v>13.426161886153123</v>
      </c>
    </row>
    <row r="7" spans="1:33" x14ac:dyDescent="0.2">
      <c r="A7" t="s">
        <v>45</v>
      </c>
      <c r="B7" s="1">
        <v>44504</v>
      </c>
      <c r="C7" t="s">
        <v>8</v>
      </c>
      <c r="D7">
        <v>10</v>
      </c>
      <c r="E7">
        <v>0.46244175999999998</v>
      </c>
      <c r="F7">
        <v>6</v>
      </c>
      <c r="G7" t="s">
        <v>2</v>
      </c>
      <c r="H7">
        <v>758</v>
      </c>
      <c r="I7">
        <v>531</v>
      </c>
      <c r="J7">
        <v>-18.010000000000002</v>
      </c>
      <c r="K7">
        <v>1.0858989999999999</v>
      </c>
      <c r="L7">
        <v>21</v>
      </c>
      <c r="M7">
        <v>294.14999999999998</v>
      </c>
      <c r="N7">
        <v>1005.857025</v>
      </c>
      <c r="O7">
        <f t="shared" si="0"/>
        <v>0.99270372349586555</v>
      </c>
      <c r="P7">
        <f t="shared" si="1"/>
        <v>24.315360594192963</v>
      </c>
      <c r="Q7">
        <f t="shared" si="2"/>
        <v>24315.360594192964</v>
      </c>
      <c r="R7">
        <f t="shared" si="3"/>
        <v>227</v>
      </c>
      <c r="S7">
        <f t="shared" si="6"/>
        <v>9335.662496990175</v>
      </c>
      <c r="T7">
        <f t="shared" si="7"/>
        <v>9335.6624969901768</v>
      </c>
      <c r="U7">
        <f t="shared" si="8"/>
        <v>3.7898608359244801E-2</v>
      </c>
      <c r="V7" s="4">
        <f t="shared" si="9"/>
        <v>0.90844161469835738</v>
      </c>
      <c r="W7">
        <f t="shared" si="10"/>
        <v>37360811.951738566</v>
      </c>
      <c r="X7">
        <f t="shared" si="11"/>
        <v>19838.591146373179</v>
      </c>
      <c r="Y7">
        <f t="shared" si="12"/>
        <v>28319.495459417831</v>
      </c>
      <c r="Z7" s="2">
        <f t="shared" si="13"/>
        <v>37655.157956408002</v>
      </c>
      <c r="AA7">
        <f t="shared" si="14"/>
        <v>37.655157956408004</v>
      </c>
      <c r="AB7">
        <f t="shared" si="15"/>
        <v>1657.2035016615162</v>
      </c>
      <c r="AD7">
        <v>35.558948041204602</v>
      </c>
      <c r="AE7" s="10">
        <f t="shared" si="4"/>
        <v>5.5668599707644519</v>
      </c>
      <c r="AF7">
        <v>32.855187875807196</v>
      </c>
      <c r="AG7" s="9">
        <f t="shared" si="5"/>
        <v>12.747178185144136</v>
      </c>
    </row>
    <row r="8" spans="1:33" x14ac:dyDescent="0.2">
      <c r="A8" t="s">
        <v>45</v>
      </c>
      <c r="B8" s="1">
        <v>44504</v>
      </c>
      <c r="C8" t="s">
        <v>5</v>
      </c>
      <c r="D8">
        <v>225</v>
      </c>
      <c r="E8">
        <v>0.46244175999999998</v>
      </c>
      <c r="F8">
        <v>7</v>
      </c>
      <c r="G8" t="s">
        <v>2</v>
      </c>
      <c r="H8">
        <v>721</v>
      </c>
      <c r="I8">
        <v>531</v>
      </c>
      <c r="J8">
        <v>-13.44</v>
      </c>
      <c r="K8">
        <v>1.0908979999999999</v>
      </c>
      <c r="L8">
        <v>21.7</v>
      </c>
      <c r="M8">
        <v>294.85000000000002</v>
      </c>
      <c r="N8">
        <v>1005.857025</v>
      </c>
      <c r="O8">
        <f t="shared" si="0"/>
        <v>0.99270372349586555</v>
      </c>
      <c r="P8">
        <f t="shared" si="1"/>
        <v>24.373224787345901</v>
      </c>
      <c r="Q8">
        <f t="shared" si="2"/>
        <v>24373.224787345902</v>
      </c>
      <c r="R8">
        <f t="shared" si="3"/>
        <v>190</v>
      </c>
      <c r="S8">
        <f t="shared" si="6"/>
        <v>7795.4395307856112</v>
      </c>
      <c r="T8">
        <f t="shared" si="7"/>
        <v>7795.439530785613</v>
      </c>
      <c r="U8">
        <f t="shared" si="8"/>
        <v>3.7146503341909512E-2</v>
      </c>
      <c r="V8" s="4">
        <f t="shared" si="9"/>
        <v>0.8904134198397422</v>
      </c>
      <c r="W8">
        <f t="shared" si="10"/>
        <v>36532441.95663543</v>
      </c>
      <c r="X8">
        <f t="shared" si="11"/>
        <v>19398.726678973417</v>
      </c>
      <c r="Y8">
        <f t="shared" si="12"/>
        <v>26339.890650734145</v>
      </c>
      <c r="Z8" s="2">
        <f t="shared" si="13"/>
        <v>34135.330181519756</v>
      </c>
      <c r="AA8">
        <f t="shared" si="14"/>
        <v>34.135330181519755</v>
      </c>
      <c r="AB8">
        <f t="shared" si="15"/>
        <v>1502.2958812886843</v>
      </c>
      <c r="AD8">
        <v>32.502204783206899</v>
      </c>
      <c r="AE8" s="10">
        <f t="shared" si="4"/>
        <v>4.7842671789857194</v>
      </c>
      <c r="AF8">
        <v>30.0224509213907</v>
      </c>
      <c r="AG8" s="9">
        <f t="shared" si="5"/>
        <v>12.048746088753797</v>
      </c>
    </row>
    <row r="9" spans="1:33" x14ac:dyDescent="0.2">
      <c r="A9" t="s">
        <v>45</v>
      </c>
      <c r="B9" s="1">
        <v>44504</v>
      </c>
      <c r="C9" t="s">
        <v>8</v>
      </c>
      <c r="D9">
        <v>25</v>
      </c>
      <c r="E9">
        <v>0.46244175999999998</v>
      </c>
      <c r="F9">
        <v>8</v>
      </c>
      <c r="G9" t="s">
        <v>2</v>
      </c>
      <c r="H9">
        <v>835</v>
      </c>
      <c r="I9">
        <v>531</v>
      </c>
      <c r="J9">
        <v>-18.45</v>
      </c>
      <c r="K9">
        <v>1.0854200000000001</v>
      </c>
      <c r="L9">
        <v>21.7</v>
      </c>
      <c r="M9">
        <v>294.85000000000002</v>
      </c>
      <c r="N9">
        <v>1005.857025</v>
      </c>
      <c r="O9">
        <f t="shared" si="0"/>
        <v>0.99270372349586555</v>
      </c>
      <c r="P9">
        <f t="shared" si="1"/>
        <v>24.373224787345901</v>
      </c>
      <c r="Q9">
        <f t="shared" si="2"/>
        <v>24373.224787345902</v>
      </c>
      <c r="R9">
        <f t="shared" si="3"/>
        <v>304</v>
      </c>
      <c r="S9">
        <f t="shared" si="6"/>
        <v>12472.70324925698</v>
      </c>
      <c r="T9">
        <f t="shared" si="7"/>
        <v>12472.70324925698</v>
      </c>
      <c r="U9">
        <f t="shared" si="8"/>
        <v>3.7146503341909512E-2</v>
      </c>
      <c r="V9" s="4">
        <f t="shared" si="9"/>
        <v>0.8904134198397422</v>
      </c>
      <c r="W9">
        <f t="shared" si="10"/>
        <v>36532441.95663543</v>
      </c>
      <c r="X9">
        <f t="shared" si="11"/>
        <v>19398.726678973417</v>
      </c>
      <c r="Y9">
        <f t="shared" si="12"/>
        <v>30504.589033790584</v>
      </c>
      <c r="Z9" s="2">
        <f t="shared" si="13"/>
        <v>42977.292283047565</v>
      </c>
      <c r="AA9">
        <f t="shared" si="14"/>
        <v>42.977292283047568</v>
      </c>
      <c r="AB9">
        <f t="shared" si="15"/>
        <v>1891.4306333769234</v>
      </c>
      <c r="AD9">
        <v>40.1199128272279</v>
      </c>
      <c r="AE9" s="10">
        <f t="shared" si="4"/>
        <v>6.6485795266044807</v>
      </c>
      <c r="AF9">
        <v>36.887009203834097</v>
      </c>
      <c r="AG9" s="9">
        <f t="shared" si="5"/>
        <v>14.1709324987321</v>
      </c>
    </row>
    <row r="10" spans="1:33" x14ac:dyDescent="0.2">
      <c r="A10" t="s">
        <v>45</v>
      </c>
      <c r="B10" s="1">
        <v>44504</v>
      </c>
      <c r="C10" t="s">
        <v>5</v>
      </c>
      <c r="D10">
        <v>200</v>
      </c>
      <c r="E10">
        <v>0.46244175999999998</v>
      </c>
      <c r="F10">
        <v>9</v>
      </c>
      <c r="G10" t="s">
        <v>2</v>
      </c>
      <c r="H10">
        <v>638</v>
      </c>
      <c r="I10">
        <v>531</v>
      </c>
      <c r="J10">
        <v>-13.51</v>
      </c>
      <c r="K10">
        <v>1.0908230000000001</v>
      </c>
      <c r="L10">
        <v>21.6</v>
      </c>
      <c r="M10">
        <v>294.75</v>
      </c>
      <c r="N10">
        <v>1005.857025</v>
      </c>
      <c r="O10">
        <f t="shared" si="0"/>
        <v>0.99270372349586555</v>
      </c>
      <c r="P10">
        <f t="shared" si="1"/>
        <v>24.364958474038335</v>
      </c>
      <c r="Q10">
        <f t="shared" si="2"/>
        <v>24364.958474038336</v>
      </c>
      <c r="R10">
        <f t="shared" si="3"/>
        <v>107</v>
      </c>
      <c r="S10">
        <f t="shared" si="6"/>
        <v>4391.5527339811397</v>
      </c>
      <c r="T10">
        <f t="shared" si="7"/>
        <v>4391.5527339811397</v>
      </c>
      <c r="U10">
        <f t="shared" si="8"/>
        <v>3.7252521357770386E-2</v>
      </c>
      <c r="V10" s="4">
        <f t="shared" si="9"/>
        <v>0.89295470517145747</v>
      </c>
      <c r="W10">
        <f t="shared" si="10"/>
        <v>36649137.166514359</v>
      </c>
      <c r="X10">
        <f t="shared" si="11"/>
        <v>19460.691835419126</v>
      </c>
      <c r="Y10">
        <f t="shared" si="12"/>
        <v>23382.149512236159</v>
      </c>
      <c r="Z10" s="2">
        <f t="shared" si="13"/>
        <v>27773.702246217297</v>
      </c>
      <c r="AA10">
        <f t="shared" si="14"/>
        <v>27.773702246217297</v>
      </c>
      <c r="AB10">
        <f t="shared" si="15"/>
        <v>1222.3206358560233</v>
      </c>
      <c r="AD10">
        <v>27.024480998919401</v>
      </c>
      <c r="AE10" s="10">
        <f t="shared" si="4"/>
        <v>2.6975922786813133</v>
      </c>
      <c r="AF10">
        <v>25.411273115274799</v>
      </c>
      <c r="AG10" s="9">
        <f t="shared" si="5"/>
        <v>8.5059928633182302</v>
      </c>
    </row>
    <row r="11" spans="1:33" x14ac:dyDescent="0.2">
      <c r="A11" t="s">
        <v>45</v>
      </c>
      <c r="B11" s="1">
        <v>44504</v>
      </c>
      <c r="C11" t="s">
        <v>8</v>
      </c>
      <c r="D11">
        <v>50</v>
      </c>
      <c r="E11">
        <v>0.46244175999999998</v>
      </c>
      <c r="F11">
        <v>10</v>
      </c>
      <c r="G11" t="s">
        <v>2</v>
      </c>
      <c r="H11">
        <v>716</v>
      </c>
      <c r="I11">
        <v>531</v>
      </c>
      <c r="J11">
        <v>-13.94</v>
      </c>
      <c r="K11">
        <v>1.0903590000000001</v>
      </c>
      <c r="L11">
        <v>21.6</v>
      </c>
      <c r="M11">
        <v>294.75</v>
      </c>
      <c r="N11">
        <v>1005.857025</v>
      </c>
      <c r="O11">
        <f t="shared" si="0"/>
        <v>0.99270372349586555</v>
      </c>
      <c r="P11">
        <f t="shared" si="1"/>
        <v>24.364958474038335</v>
      </c>
      <c r="Q11">
        <f t="shared" si="2"/>
        <v>24364.958474038336</v>
      </c>
      <c r="R11">
        <f t="shared" si="3"/>
        <v>185</v>
      </c>
      <c r="S11">
        <f t="shared" si="6"/>
        <v>7592.8715494066428</v>
      </c>
      <c r="T11">
        <f t="shared" si="7"/>
        <v>7592.8715494066446</v>
      </c>
      <c r="U11">
        <f t="shared" si="8"/>
        <v>3.7252521357770386E-2</v>
      </c>
      <c r="V11" s="4">
        <f t="shared" si="9"/>
        <v>0.89295470517145747</v>
      </c>
      <c r="W11">
        <f t="shared" si="10"/>
        <v>36649137.166514359</v>
      </c>
      <c r="X11">
        <f t="shared" si="11"/>
        <v>19460.691835419126</v>
      </c>
      <c r="Y11">
        <f t="shared" si="12"/>
        <v>26240.782211224283</v>
      </c>
      <c r="Z11" s="2">
        <f t="shared" si="13"/>
        <v>33833.653760630928</v>
      </c>
      <c r="AA11">
        <f t="shared" si="14"/>
        <v>33.833653760630931</v>
      </c>
      <c r="AB11">
        <f t="shared" si="15"/>
        <v>1489.0191020053671</v>
      </c>
      <c r="AD11">
        <v>32.245622143546399</v>
      </c>
      <c r="AE11" s="10">
        <f t="shared" si="4"/>
        <v>4.6936450562498111</v>
      </c>
      <c r="AF11">
        <v>29.817450149903198</v>
      </c>
      <c r="AG11" s="9">
        <f t="shared" si="5"/>
        <v>11.870440121962275</v>
      </c>
    </row>
    <row r="12" spans="1:33" x14ac:dyDescent="0.2">
      <c r="A12" t="s">
        <v>45</v>
      </c>
      <c r="B12" s="1">
        <v>44504</v>
      </c>
      <c r="C12" t="s">
        <v>5</v>
      </c>
      <c r="D12">
        <v>175</v>
      </c>
      <c r="E12">
        <v>0.46244175999999998</v>
      </c>
      <c r="F12">
        <v>11</v>
      </c>
      <c r="G12" t="s">
        <v>2</v>
      </c>
      <c r="H12">
        <v>688</v>
      </c>
      <c r="I12">
        <v>531</v>
      </c>
      <c r="J12">
        <v>-13.93</v>
      </c>
      <c r="K12">
        <v>1.0903670000000001</v>
      </c>
      <c r="L12">
        <v>21.2</v>
      </c>
      <c r="M12">
        <v>294.35000000000002</v>
      </c>
      <c r="N12">
        <v>1005.857025</v>
      </c>
      <c r="O12">
        <f t="shared" si="0"/>
        <v>0.99270372349586555</v>
      </c>
      <c r="P12">
        <f t="shared" si="1"/>
        <v>24.331893220808091</v>
      </c>
      <c r="Q12">
        <f t="shared" si="2"/>
        <v>24331.893220808091</v>
      </c>
      <c r="R12">
        <f t="shared" si="3"/>
        <v>157</v>
      </c>
      <c r="S12">
        <f t="shared" si="6"/>
        <v>6452.4366671861399</v>
      </c>
      <c r="T12">
        <f t="shared" si="7"/>
        <v>6452.4366671861408</v>
      </c>
      <c r="U12">
        <f t="shared" si="8"/>
        <v>3.7681328350128988E-2</v>
      </c>
      <c r="V12" s="4">
        <f t="shared" si="9"/>
        <v>0.90323334424019708</v>
      </c>
      <c r="W12">
        <f t="shared" si="10"/>
        <v>37121375.473889232</v>
      </c>
      <c r="X12">
        <f t="shared" si="11"/>
        <v>19711.450376635181</v>
      </c>
      <c r="Y12">
        <f t="shared" si="12"/>
        <v>25539.506326035789</v>
      </c>
      <c r="Z12" s="2">
        <f t="shared" si="13"/>
        <v>31991.942993221928</v>
      </c>
      <c r="AA12">
        <f t="shared" si="14"/>
        <v>31.991942993221929</v>
      </c>
      <c r="AB12">
        <f t="shared" si="15"/>
        <v>1407.965411131697</v>
      </c>
      <c r="AD12">
        <v>30.671795035207801</v>
      </c>
      <c r="AE12" s="10">
        <f t="shared" si="4"/>
        <v>4.1265013453350621</v>
      </c>
      <c r="AF12">
        <v>28.532650855873001</v>
      </c>
      <c r="AG12" s="9">
        <f t="shared" si="5"/>
        <v>10.813010444791809</v>
      </c>
    </row>
    <row r="13" spans="1:33" x14ac:dyDescent="0.2">
      <c r="A13" t="s">
        <v>45</v>
      </c>
      <c r="B13" s="1">
        <v>44504</v>
      </c>
      <c r="C13" t="s">
        <v>8</v>
      </c>
      <c r="D13">
        <v>75</v>
      </c>
      <c r="E13">
        <v>0.46244175999999998</v>
      </c>
      <c r="F13">
        <v>12</v>
      </c>
      <c r="G13" t="s">
        <v>2</v>
      </c>
      <c r="H13">
        <v>745</v>
      </c>
      <c r="I13">
        <v>531</v>
      </c>
      <c r="J13">
        <v>-14.12</v>
      </c>
      <c r="K13">
        <v>1.090155</v>
      </c>
      <c r="L13">
        <v>21.4</v>
      </c>
      <c r="M13">
        <v>294.55</v>
      </c>
      <c r="N13">
        <v>1005.857025</v>
      </c>
      <c r="O13">
        <f t="shared" si="0"/>
        <v>0.99270372349586555</v>
      </c>
      <c r="P13">
        <f t="shared" si="1"/>
        <v>24.348425847423215</v>
      </c>
      <c r="Q13">
        <f t="shared" si="2"/>
        <v>24348.425847423216</v>
      </c>
      <c r="R13">
        <f t="shared" si="3"/>
        <v>214</v>
      </c>
      <c r="S13">
        <f t="shared" si="6"/>
        <v>8789.0692129753224</v>
      </c>
      <c r="T13">
        <f t="shared" si="7"/>
        <v>8789.0692129753243</v>
      </c>
      <c r="U13">
        <f t="shared" si="8"/>
        <v>3.7465972820376156E-2</v>
      </c>
      <c r="V13" s="4">
        <f t="shared" si="9"/>
        <v>0.89807120416031838</v>
      </c>
      <c r="W13">
        <f t="shared" si="10"/>
        <v>36884158.745537996</v>
      </c>
      <c r="X13">
        <f t="shared" si="11"/>
        <v>19585.488293880677</v>
      </c>
      <c r="Y13">
        <f t="shared" si="12"/>
        <v>27478.698265425806</v>
      </c>
      <c r="Z13" s="2">
        <f t="shared" si="13"/>
        <v>36267.767478401132</v>
      </c>
      <c r="AA13">
        <f t="shared" si="14"/>
        <v>36.267767478401133</v>
      </c>
      <c r="AB13">
        <f t="shared" si="15"/>
        <v>1596.1444467244337</v>
      </c>
      <c r="AD13">
        <v>34.3496434538351</v>
      </c>
      <c r="AE13" s="10">
        <f t="shared" si="4"/>
        <v>5.28878438880571</v>
      </c>
      <c r="AF13">
        <v>31.702213181622199</v>
      </c>
      <c r="AG13" s="9">
        <f t="shared" si="5"/>
        <v>12.588462467390363</v>
      </c>
    </row>
    <row r="14" spans="1:33" x14ac:dyDescent="0.2">
      <c r="A14" t="s">
        <v>45</v>
      </c>
      <c r="B14" s="1">
        <v>44504</v>
      </c>
      <c r="C14" t="s">
        <v>5</v>
      </c>
      <c r="D14">
        <v>150</v>
      </c>
      <c r="E14">
        <v>0.46244175999999998</v>
      </c>
      <c r="F14">
        <v>13</v>
      </c>
      <c r="G14" t="s">
        <v>2</v>
      </c>
      <c r="H14">
        <v>534</v>
      </c>
      <c r="I14">
        <v>531</v>
      </c>
      <c r="J14">
        <v>-11.1</v>
      </c>
      <c r="K14">
        <v>1.0934630000000001</v>
      </c>
      <c r="L14">
        <v>21.6</v>
      </c>
      <c r="M14">
        <v>294.75</v>
      </c>
      <c r="N14">
        <v>1005.857025</v>
      </c>
      <c r="O14">
        <f t="shared" si="0"/>
        <v>0.99270372349586555</v>
      </c>
      <c r="P14">
        <f t="shared" si="1"/>
        <v>24.364958474038335</v>
      </c>
      <c r="Q14">
        <f t="shared" si="2"/>
        <v>24364.958474038336</v>
      </c>
      <c r="R14">
        <f t="shared" si="3"/>
        <v>3</v>
      </c>
      <c r="S14">
        <f t="shared" si="6"/>
        <v>123.12764674713475</v>
      </c>
      <c r="T14">
        <f t="shared" si="7"/>
        <v>123.12764674713479</v>
      </c>
      <c r="U14">
        <f t="shared" si="8"/>
        <v>3.7252521357770386E-2</v>
      </c>
      <c r="V14" s="4">
        <f t="shared" si="9"/>
        <v>0.89295470517145747</v>
      </c>
      <c r="W14">
        <f t="shared" si="10"/>
        <v>36649137.166514359</v>
      </c>
      <c r="X14">
        <f t="shared" si="11"/>
        <v>19460.691835419126</v>
      </c>
      <c r="Y14">
        <f t="shared" si="12"/>
        <v>19570.639246918669</v>
      </c>
      <c r="Z14" s="2">
        <f t="shared" si="13"/>
        <v>19693.766893665805</v>
      </c>
      <c r="AA14">
        <f t="shared" si="14"/>
        <v>19.693766893665806</v>
      </c>
      <c r="AB14">
        <f t="shared" si="15"/>
        <v>866.72268099023211</v>
      </c>
      <c r="AD14">
        <v>20.062959472750101</v>
      </c>
      <c r="AE14" s="10">
        <f t="shared" si="4"/>
        <v>-1.8746671526971317</v>
      </c>
      <c r="AF14">
        <v>20.009044633021499</v>
      </c>
      <c r="AG14" s="9">
        <f t="shared" si="5"/>
        <v>-1.6009011432805031</v>
      </c>
    </row>
    <row r="15" spans="1:33" x14ac:dyDescent="0.2">
      <c r="A15" t="s">
        <v>45</v>
      </c>
      <c r="B15" s="1">
        <v>44504</v>
      </c>
      <c r="C15" t="s">
        <v>8</v>
      </c>
      <c r="D15">
        <v>100</v>
      </c>
      <c r="E15">
        <v>0.46244175999999998</v>
      </c>
      <c r="F15">
        <v>14</v>
      </c>
      <c r="G15" t="s">
        <v>2</v>
      </c>
      <c r="H15">
        <v>692</v>
      </c>
      <c r="I15">
        <v>531</v>
      </c>
      <c r="J15">
        <v>-13.99</v>
      </c>
      <c r="K15">
        <v>1.090298</v>
      </c>
      <c r="L15">
        <v>21.7</v>
      </c>
      <c r="M15">
        <v>294.85000000000002</v>
      </c>
      <c r="N15">
        <v>1005.857025</v>
      </c>
      <c r="O15">
        <f t="shared" si="0"/>
        <v>0.99270372349586555</v>
      </c>
      <c r="P15">
        <f t="shared" si="1"/>
        <v>24.373224787345901</v>
      </c>
      <c r="Q15">
        <f t="shared" si="2"/>
        <v>24373.224787345902</v>
      </c>
      <c r="R15">
        <f t="shared" si="3"/>
        <v>161</v>
      </c>
      <c r="S15">
        <f t="shared" si="6"/>
        <v>6605.6092866130721</v>
      </c>
      <c r="T15">
        <f t="shared" si="7"/>
        <v>6605.6092866130721</v>
      </c>
      <c r="U15">
        <f t="shared" si="8"/>
        <v>3.7146503341909512E-2</v>
      </c>
      <c r="V15" s="4">
        <f t="shared" si="9"/>
        <v>0.8904134198397422</v>
      </c>
      <c r="W15">
        <f t="shared" si="10"/>
        <v>36532441.95663543</v>
      </c>
      <c r="X15">
        <f t="shared" si="11"/>
        <v>19398.726678973417</v>
      </c>
      <c r="Y15">
        <f t="shared" si="12"/>
        <v>25280.449833991719</v>
      </c>
      <c r="Z15" s="2">
        <f t="shared" si="13"/>
        <v>31886.05912060479</v>
      </c>
      <c r="AA15">
        <f t="shared" si="14"/>
        <v>31.886059120604791</v>
      </c>
      <c r="AB15">
        <f t="shared" si="15"/>
        <v>1403.3054618978167</v>
      </c>
      <c r="AD15">
        <v>30.564366772008501</v>
      </c>
      <c r="AE15" s="10">
        <f t="shared" si="4"/>
        <v>4.1450476636111224</v>
      </c>
      <c r="AF15">
        <v>28.351297176425</v>
      </c>
      <c r="AG15" s="9">
        <f t="shared" si="5"/>
        <v>11.085603055586214</v>
      </c>
    </row>
    <row r="16" spans="1:33" x14ac:dyDescent="0.2">
      <c r="A16" t="s">
        <v>45</v>
      </c>
      <c r="B16" s="1">
        <v>44504</v>
      </c>
      <c r="C16" t="s">
        <v>5</v>
      </c>
      <c r="D16">
        <v>125</v>
      </c>
      <c r="E16">
        <v>0.46244175999999998</v>
      </c>
      <c r="F16">
        <v>15</v>
      </c>
      <c r="G16" t="s">
        <v>2</v>
      </c>
      <c r="H16">
        <v>644</v>
      </c>
      <c r="I16">
        <v>531</v>
      </c>
      <c r="J16">
        <v>-15.75</v>
      </c>
      <c r="K16">
        <v>1.0883780000000001</v>
      </c>
      <c r="L16">
        <v>22</v>
      </c>
      <c r="M16">
        <v>295.14999999999998</v>
      </c>
      <c r="N16">
        <v>1005.857025</v>
      </c>
      <c r="O16">
        <f t="shared" si="0"/>
        <v>0.99270372349586555</v>
      </c>
      <c r="P16">
        <f t="shared" si="1"/>
        <v>24.398023727268583</v>
      </c>
      <c r="Q16">
        <f t="shared" si="2"/>
        <v>24398.023727268584</v>
      </c>
      <c r="R16">
        <f t="shared" si="3"/>
        <v>113</v>
      </c>
      <c r="S16">
        <f t="shared" si="6"/>
        <v>4631.5226701622114</v>
      </c>
      <c r="T16">
        <f t="shared" si="7"/>
        <v>4631.5226701622123</v>
      </c>
      <c r="U16">
        <f t="shared" si="8"/>
        <v>3.6831250243031383E-2</v>
      </c>
      <c r="V16" s="4">
        <f t="shared" si="9"/>
        <v>0.88285670346987455</v>
      </c>
      <c r="W16">
        <f t="shared" si="10"/>
        <v>36185582.625003554</v>
      </c>
      <c r="X16">
        <f t="shared" si="11"/>
        <v>19214.544373876888</v>
      </c>
      <c r="Y16">
        <f t="shared" si="12"/>
        <v>23303.51521050229</v>
      </c>
      <c r="Z16" s="2">
        <f t="shared" si="13"/>
        <v>27935.037880664502</v>
      </c>
      <c r="AA16">
        <f t="shared" si="14"/>
        <v>27.935037880664503</v>
      </c>
      <c r="AB16">
        <f t="shared" si="15"/>
        <v>1229.4210171280447</v>
      </c>
      <c r="AD16">
        <v>27.151135151206802</v>
      </c>
      <c r="AE16" s="10">
        <f t="shared" si="4"/>
        <v>2.8061631160353153</v>
      </c>
      <c r="AF16">
        <v>25.445750054480499</v>
      </c>
      <c r="AG16" s="9">
        <f t="shared" si="5"/>
        <v>8.9109878311888302</v>
      </c>
    </row>
    <row r="17" spans="1:33" x14ac:dyDescent="0.2">
      <c r="A17" t="s">
        <v>45</v>
      </c>
      <c r="B17" s="1">
        <v>44504</v>
      </c>
      <c r="C17" t="s">
        <v>8</v>
      </c>
      <c r="D17">
        <v>125</v>
      </c>
      <c r="E17">
        <v>0.46244175999999998</v>
      </c>
      <c r="F17">
        <v>16</v>
      </c>
      <c r="G17" t="s">
        <v>2</v>
      </c>
      <c r="H17">
        <v>714</v>
      </c>
      <c r="I17">
        <v>531</v>
      </c>
      <c r="J17">
        <v>-14.32</v>
      </c>
      <c r="K17">
        <v>1.089942</v>
      </c>
      <c r="L17">
        <v>22.2</v>
      </c>
      <c r="M17">
        <v>295.35000000000002</v>
      </c>
      <c r="N17">
        <v>1005.857025</v>
      </c>
      <c r="O17">
        <f t="shared" si="0"/>
        <v>0.99270372349586555</v>
      </c>
      <c r="P17">
        <f t="shared" si="1"/>
        <v>24.414556353883707</v>
      </c>
      <c r="Q17">
        <f t="shared" si="2"/>
        <v>24414.556353883709</v>
      </c>
      <c r="R17">
        <f t="shared" si="3"/>
        <v>183</v>
      </c>
      <c r="S17">
        <f t="shared" si="6"/>
        <v>7495.5283785400234</v>
      </c>
      <c r="T17">
        <f t="shared" si="7"/>
        <v>7495.5283785400243</v>
      </c>
      <c r="U17">
        <f t="shared" si="8"/>
        <v>3.6623391013884961E-2</v>
      </c>
      <c r="V17" s="4">
        <f t="shared" si="9"/>
        <v>0.87787425208364389</v>
      </c>
      <c r="W17">
        <f t="shared" si="10"/>
        <v>35957002.017937444</v>
      </c>
      <c r="X17">
        <f t="shared" si="11"/>
        <v>19093.168071524786</v>
      </c>
      <c r="Y17">
        <f t="shared" si="12"/>
        <v>25673.299440807335</v>
      </c>
      <c r="Z17" s="2">
        <f t="shared" si="13"/>
        <v>33168.82781934736</v>
      </c>
      <c r="AA17">
        <f t="shared" si="14"/>
        <v>33.168827819347356</v>
      </c>
      <c r="AB17">
        <f t="shared" si="15"/>
        <v>1459.7601123294771</v>
      </c>
      <c r="AD17">
        <v>31.652986728531999</v>
      </c>
      <c r="AE17" s="10">
        <f t="shared" si="4"/>
        <v>4.5700773601989271</v>
      </c>
      <c r="AF17">
        <v>29.1946977592671</v>
      </c>
      <c r="AG17" s="9">
        <f t="shared" si="5"/>
        <v>11.981520968196978</v>
      </c>
    </row>
    <row r="18" spans="1:33" x14ac:dyDescent="0.2">
      <c r="A18" t="s">
        <v>45</v>
      </c>
      <c r="B18" s="1">
        <v>44504</v>
      </c>
      <c r="C18" t="s">
        <v>5</v>
      </c>
      <c r="D18">
        <v>100</v>
      </c>
      <c r="E18">
        <v>0.46244175999999998</v>
      </c>
      <c r="F18">
        <v>17</v>
      </c>
      <c r="G18" t="s">
        <v>2</v>
      </c>
      <c r="H18">
        <v>611</v>
      </c>
      <c r="I18">
        <v>531</v>
      </c>
      <c r="J18">
        <v>-13.37</v>
      </c>
      <c r="K18">
        <v>1.090984</v>
      </c>
      <c r="L18">
        <v>22.4</v>
      </c>
      <c r="M18">
        <v>295.55</v>
      </c>
      <c r="N18">
        <v>1005.857025</v>
      </c>
      <c r="O18">
        <f t="shared" si="0"/>
        <v>0.99270372349586555</v>
      </c>
      <c r="P18">
        <f t="shared" si="1"/>
        <v>24.431088980498831</v>
      </c>
      <c r="Q18">
        <f t="shared" si="2"/>
        <v>24431.088980498833</v>
      </c>
      <c r="R18">
        <f t="shared" si="3"/>
        <v>80</v>
      </c>
      <c r="S18">
        <f t="shared" si="6"/>
        <v>3274.5163371087101</v>
      </c>
      <c r="T18">
        <f t="shared" si="7"/>
        <v>3274.5163371087101</v>
      </c>
      <c r="U18">
        <f t="shared" si="8"/>
        <v>3.6417356691001067E-2</v>
      </c>
      <c r="V18" s="4">
        <f t="shared" si="9"/>
        <v>0.87293554427702158</v>
      </c>
      <c r="W18">
        <f t="shared" si="10"/>
        <v>35730521.262224883</v>
      </c>
      <c r="X18">
        <f t="shared" si="11"/>
        <v>18972.906790241414</v>
      </c>
      <c r="Y18">
        <f t="shared" si="12"/>
        <v>21831.348491219404</v>
      </c>
      <c r="Z18" s="2">
        <f t="shared" si="13"/>
        <v>25105.864828328115</v>
      </c>
      <c r="AA18">
        <f t="shared" si="14"/>
        <v>25.105864828328116</v>
      </c>
      <c r="AB18">
        <f t="shared" si="15"/>
        <v>1104.9091110947204</v>
      </c>
      <c r="AD18">
        <v>24.7021068677209</v>
      </c>
      <c r="AE18" s="10">
        <f t="shared" si="4"/>
        <v>1.608221677954853</v>
      </c>
      <c r="AF18">
        <v>23.4109964357202</v>
      </c>
      <c r="AG18" s="9">
        <f t="shared" si="5"/>
        <v>6.7508863136055623</v>
      </c>
    </row>
    <row r="19" spans="1:33" x14ac:dyDescent="0.2">
      <c r="A19" t="s">
        <v>45</v>
      </c>
      <c r="B19" s="1">
        <v>44504</v>
      </c>
      <c r="C19" t="s">
        <v>8</v>
      </c>
      <c r="D19">
        <v>150</v>
      </c>
      <c r="E19">
        <v>0.46244175999999998</v>
      </c>
      <c r="F19">
        <v>18</v>
      </c>
      <c r="G19" t="s">
        <v>2</v>
      </c>
      <c r="H19">
        <v>748</v>
      </c>
      <c r="I19">
        <v>531</v>
      </c>
      <c r="J19">
        <v>-14.1</v>
      </c>
      <c r="K19">
        <v>1.090184</v>
      </c>
      <c r="L19">
        <v>22.3</v>
      </c>
      <c r="M19">
        <v>295.45</v>
      </c>
      <c r="N19">
        <v>1005.857025</v>
      </c>
      <c r="O19">
        <f t="shared" si="0"/>
        <v>0.99270372349586555</v>
      </c>
      <c r="P19">
        <f t="shared" si="1"/>
        <v>24.422822667191266</v>
      </c>
      <c r="Q19">
        <f t="shared" si="2"/>
        <v>24422.822667191267</v>
      </c>
      <c r="R19">
        <f t="shared" si="3"/>
        <v>217</v>
      </c>
      <c r="S19">
        <f t="shared" si="6"/>
        <v>8885.1318685415463</v>
      </c>
      <c r="T19">
        <f t="shared" si="7"/>
        <v>8885.1318685415499</v>
      </c>
      <c r="U19">
        <f t="shared" si="8"/>
        <v>3.6520146943798626E-2</v>
      </c>
      <c r="V19" s="4">
        <f t="shared" si="9"/>
        <v>0.87539945910844541</v>
      </c>
      <c r="W19">
        <f t="shared" si="10"/>
        <v>35843500.607504524</v>
      </c>
      <c r="X19">
        <f t="shared" si="11"/>
        <v>19032.898822584903</v>
      </c>
      <c r="Y19">
        <f t="shared" si="12"/>
        <v>26810.938454413383</v>
      </c>
      <c r="Z19" s="2">
        <f t="shared" si="13"/>
        <v>35696.070322954925</v>
      </c>
      <c r="AA19">
        <f t="shared" si="14"/>
        <v>35.696070322954924</v>
      </c>
      <c r="AB19">
        <f t="shared" si="15"/>
        <v>1570.9840549132462</v>
      </c>
      <c r="AD19">
        <v>33.826365963547197</v>
      </c>
      <c r="AE19" s="10">
        <f t="shared" si="4"/>
        <v>5.2378436687620047</v>
      </c>
      <c r="AF19">
        <v>31.072208163861902</v>
      </c>
      <c r="AG19" s="9">
        <f t="shared" si="5"/>
        <v>12.953420691015319</v>
      </c>
    </row>
    <row r="20" spans="1:33" x14ac:dyDescent="0.2">
      <c r="A20" t="s">
        <v>45</v>
      </c>
      <c r="B20" s="1">
        <v>44504</v>
      </c>
      <c r="C20" t="s">
        <v>5</v>
      </c>
      <c r="D20">
        <v>75</v>
      </c>
      <c r="E20">
        <v>0.46244175999999998</v>
      </c>
      <c r="F20">
        <v>19</v>
      </c>
      <c r="G20" t="s">
        <v>2</v>
      </c>
      <c r="H20">
        <v>684</v>
      </c>
      <c r="I20">
        <v>531</v>
      </c>
      <c r="J20">
        <v>-13.91</v>
      </c>
      <c r="K20">
        <v>1.090387</v>
      </c>
      <c r="L20">
        <v>21.9</v>
      </c>
      <c r="M20">
        <v>295.05</v>
      </c>
      <c r="N20">
        <v>1005.857025</v>
      </c>
      <c r="O20">
        <f t="shared" si="0"/>
        <v>0.99270372349586555</v>
      </c>
      <c r="P20">
        <f t="shared" si="1"/>
        <v>24.389757413961021</v>
      </c>
      <c r="Q20">
        <f t="shared" si="2"/>
        <v>24389.757413961022</v>
      </c>
      <c r="R20">
        <f t="shared" si="3"/>
        <v>153</v>
      </c>
      <c r="S20">
        <f t="shared" si="6"/>
        <v>6273.1251239268486</v>
      </c>
      <c r="T20">
        <f t="shared" si="7"/>
        <v>6273.1251239268486</v>
      </c>
      <c r="U20">
        <f t="shared" si="8"/>
        <v>3.6935870258023119E-2</v>
      </c>
      <c r="V20" s="4">
        <f t="shared" si="9"/>
        <v>0.88536447827912235</v>
      </c>
      <c r="W20">
        <f t="shared" si="10"/>
        <v>36300667.663563065</v>
      </c>
      <c r="X20">
        <f t="shared" si="11"/>
        <v>19275.654529351985</v>
      </c>
      <c r="Y20">
        <f t="shared" si="12"/>
        <v>24829.656681877135</v>
      </c>
      <c r="Z20" s="2">
        <f t="shared" si="13"/>
        <v>31102.781805803985</v>
      </c>
      <c r="AA20">
        <f t="shared" si="14"/>
        <v>31.102781805803986</v>
      </c>
      <c r="AB20">
        <f t="shared" si="15"/>
        <v>1368.8334272734332</v>
      </c>
      <c r="AD20">
        <v>29.883106905169399</v>
      </c>
      <c r="AE20" s="10">
        <f t="shared" si="4"/>
        <v>3.9214334854350148</v>
      </c>
      <c r="AF20">
        <v>27.736514583496501</v>
      </c>
      <c r="AG20" s="9">
        <f t="shared" si="5"/>
        <v>10.823042271027079</v>
      </c>
    </row>
    <row r="21" spans="1:33" x14ac:dyDescent="0.2">
      <c r="A21" t="s">
        <v>45</v>
      </c>
      <c r="B21" s="1">
        <v>44504</v>
      </c>
      <c r="C21" t="s">
        <v>8</v>
      </c>
      <c r="D21">
        <v>175</v>
      </c>
      <c r="E21">
        <v>0.46244175999999998</v>
      </c>
      <c r="F21">
        <v>20</v>
      </c>
      <c r="G21" t="s">
        <v>2</v>
      </c>
      <c r="H21">
        <v>738</v>
      </c>
      <c r="I21">
        <v>531</v>
      </c>
      <c r="J21">
        <v>-13.73</v>
      </c>
      <c r="K21">
        <v>1.0905860000000001</v>
      </c>
      <c r="L21">
        <v>21.9</v>
      </c>
      <c r="M21">
        <v>295.05</v>
      </c>
      <c r="N21">
        <v>1005.857025</v>
      </c>
      <c r="O21">
        <f t="shared" si="0"/>
        <v>0.99270372349586555</v>
      </c>
      <c r="P21">
        <f t="shared" si="1"/>
        <v>24.389757413961021</v>
      </c>
      <c r="Q21">
        <f t="shared" si="2"/>
        <v>24389.757413961022</v>
      </c>
      <c r="R21">
        <f t="shared" si="3"/>
        <v>207</v>
      </c>
      <c r="S21">
        <f t="shared" si="6"/>
        <v>8487.1692853127952</v>
      </c>
      <c r="T21">
        <f t="shared" si="7"/>
        <v>8487.1692853127952</v>
      </c>
      <c r="U21">
        <f t="shared" si="8"/>
        <v>3.6935870258023119E-2</v>
      </c>
      <c r="V21" s="4">
        <f t="shared" si="9"/>
        <v>0.88536447827912235</v>
      </c>
      <c r="W21">
        <f t="shared" si="10"/>
        <v>36300667.663563065</v>
      </c>
      <c r="X21">
        <f t="shared" si="11"/>
        <v>19275.654529351985</v>
      </c>
      <c r="Y21">
        <f t="shared" si="12"/>
        <v>26789.892735709542</v>
      </c>
      <c r="Z21" s="2">
        <f t="shared" si="13"/>
        <v>35277.062021022335</v>
      </c>
      <c r="AA21">
        <f t="shared" si="14"/>
        <v>35.277062021022338</v>
      </c>
      <c r="AB21">
        <f t="shared" si="15"/>
        <v>1552.5434995451931</v>
      </c>
      <c r="AD21">
        <v>33.479075702116901</v>
      </c>
      <c r="AE21" s="10">
        <f t="shared" si="4"/>
        <v>5.0967575412997244</v>
      </c>
      <c r="AF21">
        <v>30.8407327921282</v>
      </c>
      <c r="AG21" s="9">
        <f t="shared" si="5"/>
        <v>12.575676586248699</v>
      </c>
    </row>
    <row r="22" spans="1:33" x14ac:dyDescent="0.2">
      <c r="A22" t="s">
        <v>45</v>
      </c>
      <c r="B22" s="1">
        <v>44504</v>
      </c>
      <c r="C22" t="s">
        <v>5</v>
      </c>
      <c r="D22">
        <v>50</v>
      </c>
      <c r="E22">
        <v>0.46244175999999998</v>
      </c>
      <c r="F22">
        <v>21</v>
      </c>
      <c r="G22" t="s">
        <v>2</v>
      </c>
      <c r="H22">
        <v>668</v>
      </c>
      <c r="I22">
        <v>531</v>
      </c>
      <c r="J22">
        <v>-13.86</v>
      </c>
      <c r="K22">
        <v>1.090446</v>
      </c>
      <c r="L22">
        <v>21.9</v>
      </c>
      <c r="M22">
        <v>295.05</v>
      </c>
      <c r="N22">
        <v>1005.857025</v>
      </c>
      <c r="O22">
        <f t="shared" si="0"/>
        <v>0.99270372349586555</v>
      </c>
      <c r="P22">
        <f t="shared" si="1"/>
        <v>24.389757413961021</v>
      </c>
      <c r="Q22">
        <f t="shared" si="2"/>
        <v>24389.757413961022</v>
      </c>
      <c r="R22">
        <f t="shared" si="3"/>
        <v>137</v>
      </c>
      <c r="S22">
        <f t="shared" si="6"/>
        <v>5617.1120390717524</v>
      </c>
      <c r="T22">
        <f t="shared" si="7"/>
        <v>5617.1120390717533</v>
      </c>
      <c r="U22">
        <f t="shared" si="8"/>
        <v>3.6935870258023119E-2</v>
      </c>
      <c r="V22" s="4">
        <f t="shared" si="9"/>
        <v>0.88536447827912235</v>
      </c>
      <c r="W22">
        <f t="shared" si="10"/>
        <v>36300667.663563065</v>
      </c>
      <c r="X22">
        <f t="shared" si="11"/>
        <v>19275.654529351985</v>
      </c>
      <c r="Y22">
        <f t="shared" si="12"/>
        <v>24248.845999260127</v>
      </c>
      <c r="Z22" s="2">
        <f t="shared" si="13"/>
        <v>29865.958038331879</v>
      </c>
      <c r="AA22">
        <f t="shared" si="14"/>
        <v>29.865958038331879</v>
      </c>
      <c r="AB22">
        <f t="shared" si="15"/>
        <v>1314.400813266986</v>
      </c>
      <c r="AD22">
        <v>28.817634669036799</v>
      </c>
      <c r="AE22" s="10">
        <f t="shared" si="4"/>
        <v>3.5100945630124927</v>
      </c>
      <c r="AF22">
        <v>26.840593701137699</v>
      </c>
      <c r="AG22" s="9">
        <f t="shared" si="5"/>
        <v>10.129808437121737</v>
      </c>
    </row>
    <row r="23" spans="1:33" x14ac:dyDescent="0.2">
      <c r="A23" t="s">
        <v>45</v>
      </c>
      <c r="B23" s="1">
        <v>44504</v>
      </c>
      <c r="C23" t="s">
        <v>8</v>
      </c>
      <c r="D23">
        <v>200</v>
      </c>
      <c r="E23">
        <v>0.46244175999999998</v>
      </c>
      <c r="F23">
        <v>22</v>
      </c>
      <c r="G23" t="s">
        <v>2</v>
      </c>
      <c r="H23">
        <v>690</v>
      </c>
      <c r="I23">
        <v>531</v>
      </c>
      <c r="J23">
        <v>-14.2</v>
      </c>
      <c r="K23">
        <v>1.090071</v>
      </c>
      <c r="L23">
        <v>21.7</v>
      </c>
      <c r="M23">
        <v>294.85000000000002</v>
      </c>
      <c r="N23">
        <v>1005.857025</v>
      </c>
      <c r="O23">
        <f t="shared" si="0"/>
        <v>0.99270372349586555</v>
      </c>
      <c r="P23">
        <f t="shared" si="1"/>
        <v>24.373224787345901</v>
      </c>
      <c r="Q23">
        <f t="shared" si="2"/>
        <v>24373.224787345902</v>
      </c>
      <c r="R23">
        <f t="shared" si="3"/>
        <v>159</v>
      </c>
      <c r="S23">
        <f t="shared" si="6"/>
        <v>6523.5520283942742</v>
      </c>
      <c r="T23">
        <f t="shared" si="7"/>
        <v>6523.552028394276</v>
      </c>
      <c r="U23">
        <f t="shared" si="8"/>
        <v>3.7146503341909512E-2</v>
      </c>
      <c r="V23" s="4">
        <f t="shared" si="9"/>
        <v>0.8904134198397422</v>
      </c>
      <c r="W23">
        <f t="shared" si="10"/>
        <v>36532441.95663543</v>
      </c>
      <c r="X23">
        <f t="shared" si="11"/>
        <v>19398.726678973417</v>
      </c>
      <c r="Y23">
        <f t="shared" si="12"/>
        <v>25207.384950078445</v>
      </c>
      <c r="Z23" s="2">
        <f t="shared" si="13"/>
        <v>31730.936978472721</v>
      </c>
      <c r="AA23">
        <f t="shared" si="14"/>
        <v>31.73093697847272</v>
      </c>
      <c r="AB23">
        <f t="shared" si="15"/>
        <v>1396.4785364225843</v>
      </c>
      <c r="AD23">
        <v>30.430722771236201</v>
      </c>
      <c r="AE23" s="10">
        <f t="shared" si="4"/>
        <v>4.0976231118501953</v>
      </c>
      <c r="AF23">
        <v>28.237345984064</v>
      </c>
      <c r="AG23" s="9">
        <f t="shared" si="5"/>
        <v>11.010046746425685</v>
      </c>
    </row>
    <row r="24" spans="1:33" x14ac:dyDescent="0.2">
      <c r="A24" t="s">
        <v>45</v>
      </c>
      <c r="B24" s="1">
        <v>44504</v>
      </c>
      <c r="C24" t="s">
        <v>5</v>
      </c>
      <c r="D24">
        <v>25</v>
      </c>
      <c r="E24">
        <v>0.46244175999999998</v>
      </c>
      <c r="F24">
        <v>23</v>
      </c>
      <c r="G24" t="s">
        <v>2</v>
      </c>
      <c r="H24">
        <v>675</v>
      </c>
      <c r="I24">
        <v>531</v>
      </c>
      <c r="J24">
        <v>-14.01</v>
      </c>
      <c r="K24">
        <v>1.0902769999999999</v>
      </c>
      <c r="L24">
        <v>21.6</v>
      </c>
      <c r="M24">
        <v>294.75</v>
      </c>
      <c r="N24">
        <v>1005.857025</v>
      </c>
      <c r="O24">
        <f t="shared" si="0"/>
        <v>0.99270372349586555</v>
      </c>
      <c r="P24">
        <f t="shared" si="1"/>
        <v>24.364958474038335</v>
      </c>
      <c r="Q24">
        <f t="shared" si="2"/>
        <v>24364.958474038336</v>
      </c>
      <c r="R24">
        <f t="shared" si="3"/>
        <v>144</v>
      </c>
      <c r="S24">
        <f t="shared" si="6"/>
        <v>5910.1270438624688</v>
      </c>
      <c r="T24">
        <f t="shared" si="7"/>
        <v>5910.1270438624697</v>
      </c>
      <c r="U24">
        <f t="shared" si="8"/>
        <v>3.7252521357770386E-2</v>
      </c>
      <c r="V24" s="4">
        <f t="shared" si="9"/>
        <v>0.89295470517145747</v>
      </c>
      <c r="W24">
        <f t="shared" si="10"/>
        <v>36649137.166514359</v>
      </c>
      <c r="X24">
        <f t="shared" si="11"/>
        <v>19460.691835419126</v>
      </c>
      <c r="Y24">
        <f t="shared" si="12"/>
        <v>24738.167587397194</v>
      </c>
      <c r="Z24" s="2">
        <f t="shared" si="13"/>
        <v>30648.294631259661</v>
      </c>
      <c r="AA24">
        <f t="shared" si="14"/>
        <v>30.648294631259663</v>
      </c>
      <c r="AB24">
        <f t="shared" si="15"/>
        <v>1348.8314467217376</v>
      </c>
      <c r="AD24">
        <v>29.501176157268102</v>
      </c>
      <c r="AE24" s="10">
        <f t="shared" si="4"/>
        <v>3.7428460140864095</v>
      </c>
      <c r="AF24">
        <v>27.467364995113599</v>
      </c>
      <c r="AG24" s="9">
        <f t="shared" si="5"/>
        <v>10.378814463959381</v>
      </c>
    </row>
    <row r="25" spans="1:33" x14ac:dyDescent="0.2">
      <c r="A25" t="s">
        <v>45</v>
      </c>
      <c r="B25" s="1">
        <v>44504</v>
      </c>
      <c r="C25" t="s">
        <v>8</v>
      </c>
      <c r="D25">
        <v>225</v>
      </c>
      <c r="E25">
        <v>0.46244175999999998</v>
      </c>
      <c r="F25">
        <v>24</v>
      </c>
      <c r="G25" t="s">
        <v>2</v>
      </c>
      <c r="H25">
        <v>730</v>
      </c>
      <c r="I25">
        <v>531</v>
      </c>
      <c r="J25">
        <v>-21.78</v>
      </c>
      <c r="K25">
        <v>1.0817859999999999</v>
      </c>
      <c r="L25">
        <v>21.8</v>
      </c>
      <c r="M25">
        <v>294.95</v>
      </c>
      <c r="N25">
        <v>1005.857025</v>
      </c>
      <c r="O25">
        <f t="shared" si="0"/>
        <v>0.99270372349586555</v>
      </c>
      <c r="P25">
        <f t="shared" si="1"/>
        <v>24.381491100653459</v>
      </c>
      <c r="Q25">
        <f t="shared" si="2"/>
        <v>24381.49110065346</v>
      </c>
      <c r="R25">
        <f t="shared" si="3"/>
        <v>199</v>
      </c>
      <c r="S25">
        <f t="shared" si="6"/>
        <v>8161.9290296263525</v>
      </c>
      <c r="T25">
        <f t="shared" si="7"/>
        <v>8161.9290296263498</v>
      </c>
      <c r="U25">
        <f t="shared" si="8"/>
        <v>3.7040953802377014E-2</v>
      </c>
      <c r="V25" s="4">
        <f t="shared" si="9"/>
        <v>0.88788336403361179</v>
      </c>
      <c r="W25">
        <f t="shared" si="10"/>
        <v>36416286.451398179</v>
      </c>
      <c r="X25">
        <f t="shared" si="11"/>
        <v>19337.048105692433</v>
      </c>
      <c r="Y25">
        <f t="shared" si="12"/>
        <v>26583.889109520671</v>
      </c>
      <c r="Z25" s="2">
        <f t="shared" si="13"/>
        <v>34745.818139147021</v>
      </c>
      <c r="AA25">
        <f t="shared" si="14"/>
        <v>34.745818139147019</v>
      </c>
      <c r="AB25">
        <f t="shared" si="15"/>
        <v>1529.1634563038601</v>
      </c>
      <c r="AD25">
        <v>33.024799909873302</v>
      </c>
      <c r="AE25" s="10">
        <f t="shared" si="4"/>
        <v>4.9531665145472576</v>
      </c>
      <c r="AF25">
        <v>30.460550891300301</v>
      </c>
      <c r="AG25" s="9">
        <f t="shared" si="5"/>
        <v>12.333188502528431</v>
      </c>
    </row>
    <row r="26" spans="1:33" x14ac:dyDescent="0.2">
      <c r="A26" t="s">
        <v>45</v>
      </c>
      <c r="B26" s="1">
        <v>44504</v>
      </c>
      <c r="C26" t="s">
        <v>5</v>
      </c>
      <c r="D26">
        <v>10</v>
      </c>
      <c r="E26">
        <v>0.46244175999999998</v>
      </c>
      <c r="F26">
        <v>25</v>
      </c>
      <c r="G26" t="s">
        <v>2</v>
      </c>
      <c r="H26">
        <v>641</v>
      </c>
      <c r="I26">
        <v>531</v>
      </c>
      <c r="J26">
        <v>-13.48</v>
      </c>
      <c r="K26">
        <v>1.090862</v>
      </c>
      <c r="L26">
        <v>21.8</v>
      </c>
      <c r="M26">
        <v>294.95</v>
      </c>
      <c r="N26">
        <v>1005.857025</v>
      </c>
      <c r="O26">
        <f t="shared" si="0"/>
        <v>0.99270372349586555</v>
      </c>
      <c r="P26">
        <f t="shared" si="1"/>
        <v>24.381491100653459</v>
      </c>
      <c r="Q26">
        <f t="shared" si="2"/>
        <v>24381.49110065346</v>
      </c>
      <c r="R26">
        <f t="shared" si="3"/>
        <v>110</v>
      </c>
      <c r="S26">
        <f t="shared" si="6"/>
        <v>4511.619061602506</v>
      </c>
      <c r="T26">
        <f t="shared" si="7"/>
        <v>4511.619061602506</v>
      </c>
      <c r="U26">
        <f t="shared" si="8"/>
        <v>3.7040953802377014E-2</v>
      </c>
      <c r="V26" s="4">
        <f t="shared" si="9"/>
        <v>0.88788336403361179</v>
      </c>
      <c r="W26">
        <f t="shared" si="10"/>
        <v>36416286.451398179</v>
      </c>
      <c r="X26">
        <f t="shared" si="11"/>
        <v>19337.048105692433</v>
      </c>
      <c r="Y26">
        <f t="shared" si="12"/>
        <v>23342.839615346234</v>
      </c>
      <c r="Z26" s="2">
        <f t="shared" si="13"/>
        <v>27854.45867694874</v>
      </c>
      <c r="AA26">
        <f t="shared" si="14"/>
        <v>27.854458676948738</v>
      </c>
      <c r="AB26">
        <f t="shared" si="15"/>
        <v>1225.8747263725138</v>
      </c>
      <c r="AD26">
        <v>27.087897337098202</v>
      </c>
      <c r="AE26" s="10">
        <f t="shared" si="4"/>
        <v>2.7520238276427635</v>
      </c>
      <c r="AF26">
        <v>25.4286323171291</v>
      </c>
      <c r="AG26" s="9">
        <f t="shared" si="5"/>
        <v>8.7089337759313814</v>
      </c>
    </row>
    <row r="27" spans="1:33" x14ac:dyDescent="0.2">
      <c r="A27" t="s">
        <v>45</v>
      </c>
      <c r="B27" s="1">
        <v>44504</v>
      </c>
      <c r="C27" t="s">
        <v>8</v>
      </c>
      <c r="D27">
        <v>250</v>
      </c>
      <c r="E27">
        <v>0.46244175999999998</v>
      </c>
      <c r="F27">
        <v>26</v>
      </c>
      <c r="G27" t="s">
        <v>2</v>
      </c>
      <c r="H27">
        <v>692</v>
      </c>
      <c r="I27">
        <v>531</v>
      </c>
      <c r="J27">
        <v>-13.91</v>
      </c>
      <c r="K27">
        <v>1.090387</v>
      </c>
      <c r="L27">
        <v>22.1</v>
      </c>
      <c r="M27">
        <v>295.25</v>
      </c>
      <c r="N27">
        <v>1005.857025</v>
      </c>
      <c r="O27">
        <f t="shared" si="0"/>
        <v>0.99270372349586555</v>
      </c>
      <c r="P27">
        <f t="shared" si="1"/>
        <v>24.406290040576145</v>
      </c>
      <c r="Q27">
        <f t="shared" si="2"/>
        <v>24406.290040576147</v>
      </c>
      <c r="R27">
        <f t="shared" si="3"/>
        <v>161</v>
      </c>
      <c r="S27">
        <f t="shared" si="6"/>
        <v>6596.6601123043674</v>
      </c>
      <c r="T27">
        <f t="shared" si="7"/>
        <v>6596.6601123043674</v>
      </c>
      <c r="U27">
        <f t="shared" si="8"/>
        <v>3.6727091306809526E-2</v>
      </c>
      <c r="V27" s="4">
        <f t="shared" si="9"/>
        <v>0.88035998086439748</v>
      </c>
      <c r="W27">
        <f t="shared" si="10"/>
        <v>36071028.386566505</v>
      </c>
      <c r="X27">
        <f t="shared" si="11"/>
        <v>19153.716073266816</v>
      </c>
      <c r="Y27">
        <f t="shared" si="12"/>
        <v>24961.151643504021</v>
      </c>
      <c r="Z27" s="2">
        <f t="shared" si="13"/>
        <v>31557.81175580839</v>
      </c>
      <c r="AA27">
        <f t="shared" si="14"/>
        <v>31.557811755808391</v>
      </c>
      <c r="AB27">
        <f t="shared" si="15"/>
        <v>1388.8592953731272</v>
      </c>
      <c r="AD27">
        <v>30.2686105301506</v>
      </c>
      <c r="AE27" s="10">
        <f t="shared" si="4"/>
        <v>4.0852047525776456</v>
      </c>
      <c r="AF27">
        <v>28.027504289459699</v>
      </c>
      <c r="AG27" s="9">
        <f t="shared" si="5"/>
        <v>11.186794235499928</v>
      </c>
    </row>
    <row r="28" spans="1:33" x14ac:dyDescent="0.2">
      <c r="A28" t="s">
        <v>45</v>
      </c>
      <c r="B28" s="1">
        <v>44504</v>
      </c>
      <c r="C28" t="s">
        <v>5</v>
      </c>
      <c r="D28">
        <v>5</v>
      </c>
      <c r="E28">
        <v>0.46244175999999998</v>
      </c>
      <c r="F28">
        <v>27</v>
      </c>
      <c r="G28" t="s">
        <v>2</v>
      </c>
      <c r="H28">
        <v>659</v>
      </c>
      <c r="I28">
        <v>531</v>
      </c>
      <c r="J28">
        <v>-13.78</v>
      </c>
      <c r="K28">
        <v>1.0905279999999999</v>
      </c>
      <c r="L28">
        <v>22.2</v>
      </c>
      <c r="M28">
        <v>295.35000000000002</v>
      </c>
      <c r="N28">
        <v>1005.857025</v>
      </c>
      <c r="O28">
        <f t="shared" si="0"/>
        <v>0.99270372349586555</v>
      </c>
      <c r="P28">
        <f t="shared" si="1"/>
        <v>24.414556353883707</v>
      </c>
      <c r="Q28">
        <f t="shared" si="2"/>
        <v>24414.556353883709</v>
      </c>
      <c r="R28">
        <f t="shared" si="3"/>
        <v>128</v>
      </c>
      <c r="S28">
        <f t="shared" si="6"/>
        <v>5242.7739478312733</v>
      </c>
      <c r="T28">
        <f t="shared" si="7"/>
        <v>5242.7739478312733</v>
      </c>
      <c r="U28">
        <f t="shared" si="8"/>
        <v>3.6623391013884961E-2</v>
      </c>
      <c r="V28" s="4">
        <f t="shared" si="9"/>
        <v>0.87787425208364389</v>
      </c>
      <c r="W28">
        <f t="shared" si="10"/>
        <v>35957002.017937444</v>
      </c>
      <c r="X28">
        <f t="shared" si="11"/>
        <v>19093.168071524786</v>
      </c>
      <c r="Y28">
        <f t="shared" si="12"/>
        <v>23695.664329820775</v>
      </c>
      <c r="Z28" s="2">
        <f t="shared" si="13"/>
        <v>28938.438277652047</v>
      </c>
      <c r="AA28">
        <f t="shared" si="14"/>
        <v>28.938438277652047</v>
      </c>
      <c r="AB28">
        <f t="shared" si="15"/>
        <v>1273.5806685994664</v>
      </c>
      <c r="AD28">
        <v>28.0092054968909</v>
      </c>
      <c r="AE28" s="10">
        <f t="shared" si="4"/>
        <v>3.2110674800262284</v>
      </c>
      <c r="AF28">
        <v>26.116071792657099</v>
      </c>
      <c r="AG28" s="9">
        <f t="shared" si="5"/>
        <v>9.7530020725912649</v>
      </c>
    </row>
    <row r="29" spans="1:33" x14ac:dyDescent="0.2">
      <c r="A29" t="s">
        <v>45</v>
      </c>
      <c r="B29" s="1">
        <v>44504</v>
      </c>
      <c r="C29" t="s">
        <v>8</v>
      </c>
      <c r="D29">
        <v>300</v>
      </c>
      <c r="E29">
        <v>0.46244175999999998</v>
      </c>
      <c r="F29">
        <v>28</v>
      </c>
      <c r="G29" t="s">
        <v>2</v>
      </c>
      <c r="H29">
        <v>684</v>
      </c>
      <c r="I29">
        <v>531</v>
      </c>
      <c r="J29">
        <v>-13.91</v>
      </c>
      <c r="K29">
        <v>1.0903890000000001</v>
      </c>
      <c r="L29">
        <v>22.3</v>
      </c>
      <c r="M29">
        <v>295.45</v>
      </c>
      <c r="N29">
        <v>1005.857025</v>
      </c>
      <c r="O29">
        <f t="shared" si="0"/>
        <v>0.99270372349586555</v>
      </c>
      <c r="P29">
        <f t="shared" si="1"/>
        <v>24.422822667191266</v>
      </c>
      <c r="Q29">
        <f t="shared" si="2"/>
        <v>24422.822667191267</v>
      </c>
      <c r="R29">
        <f t="shared" si="3"/>
        <v>153</v>
      </c>
      <c r="S29">
        <f t="shared" si="6"/>
        <v>6264.63214694404</v>
      </c>
      <c r="T29">
        <f t="shared" si="7"/>
        <v>6264.6321469440409</v>
      </c>
      <c r="U29">
        <f t="shared" si="8"/>
        <v>3.6520146943798626E-2</v>
      </c>
      <c r="V29" s="4">
        <f t="shared" si="9"/>
        <v>0.87539945910844541</v>
      </c>
      <c r="W29">
        <f t="shared" si="10"/>
        <v>35843500.607504524</v>
      </c>
      <c r="X29">
        <f t="shared" si="11"/>
        <v>19032.898822584903</v>
      </c>
      <c r="Y29">
        <f t="shared" si="12"/>
        <v>24516.954415533095</v>
      </c>
      <c r="Z29" s="2">
        <f t="shared" si="13"/>
        <v>30781.586562477136</v>
      </c>
      <c r="AA29">
        <f t="shared" si="14"/>
        <v>30.781586562477138</v>
      </c>
      <c r="AB29">
        <f t="shared" si="15"/>
        <v>1354.6976246146187</v>
      </c>
      <c r="AD29">
        <v>29.593554181605398</v>
      </c>
      <c r="AE29" s="10">
        <f t="shared" si="4"/>
        <v>3.859555382112613</v>
      </c>
      <c r="AF29">
        <v>27.4203990331801</v>
      </c>
      <c r="AG29" s="9">
        <f t="shared" si="5"/>
        <v>10.9194746101695</v>
      </c>
    </row>
    <row r="30" spans="1:33" x14ac:dyDescent="0.2">
      <c r="A30" t="s">
        <v>45</v>
      </c>
      <c r="B30" s="1">
        <v>44504</v>
      </c>
      <c r="C30" t="s">
        <v>5</v>
      </c>
      <c r="D30">
        <v>0</v>
      </c>
      <c r="E30">
        <v>0.46244175999999998</v>
      </c>
      <c r="F30">
        <v>29</v>
      </c>
      <c r="G30" t="s">
        <v>2</v>
      </c>
      <c r="H30">
        <v>700</v>
      </c>
      <c r="I30">
        <v>531</v>
      </c>
      <c r="J30">
        <v>-13.76</v>
      </c>
      <c r="K30">
        <v>1.0905480000000001</v>
      </c>
      <c r="L30">
        <v>22.4</v>
      </c>
      <c r="M30">
        <v>295.55</v>
      </c>
      <c r="N30">
        <v>1005.857025</v>
      </c>
      <c r="O30">
        <f t="shared" si="0"/>
        <v>0.99270372349586555</v>
      </c>
      <c r="P30">
        <f t="shared" si="1"/>
        <v>24.431088980498831</v>
      </c>
      <c r="Q30">
        <f t="shared" si="2"/>
        <v>24431.088980498833</v>
      </c>
      <c r="R30">
        <f t="shared" si="3"/>
        <v>169</v>
      </c>
      <c r="S30">
        <f t="shared" si="6"/>
        <v>6917.4157621421491</v>
      </c>
      <c r="T30">
        <f t="shared" si="7"/>
        <v>6917.4157621421491</v>
      </c>
      <c r="U30">
        <f t="shared" si="8"/>
        <v>3.6417356691001067E-2</v>
      </c>
      <c r="V30" s="4">
        <f t="shared" si="9"/>
        <v>0.87293554427702158</v>
      </c>
      <c r="W30">
        <f t="shared" si="10"/>
        <v>35730521.262224883</v>
      </c>
      <c r="X30">
        <f t="shared" si="11"/>
        <v>18972.906790241414</v>
      </c>
      <c r="Y30">
        <f t="shared" si="12"/>
        <v>25011.36488355742</v>
      </c>
      <c r="Z30" s="2">
        <f t="shared" si="13"/>
        <v>31928.780645699568</v>
      </c>
      <c r="AA30">
        <f t="shared" si="14"/>
        <v>31.928780645699568</v>
      </c>
      <c r="AB30">
        <f t="shared" si="15"/>
        <v>1405.185636217238</v>
      </c>
      <c r="AD30">
        <v>30.578355204809899</v>
      </c>
      <c r="AE30" s="10">
        <f t="shared" si="4"/>
        <v>4.2294926820876126</v>
      </c>
      <c r="AF30">
        <v>28.2368265017117</v>
      </c>
      <c r="AG30" s="9">
        <f t="shared" si="5"/>
        <v>11.563091572321383</v>
      </c>
    </row>
    <row r="31" spans="1:33" x14ac:dyDescent="0.2">
      <c r="A31" t="s">
        <v>45</v>
      </c>
      <c r="B31" s="1">
        <v>44504</v>
      </c>
      <c r="C31" t="s">
        <v>8</v>
      </c>
      <c r="D31">
        <v>400</v>
      </c>
      <c r="E31">
        <v>0.46244175999999998</v>
      </c>
      <c r="F31">
        <v>30</v>
      </c>
      <c r="G31" t="s">
        <v>2</v>
      </c>
      <c r="H31">
        <v>657</v>
      </c>
      <c r="I31">
        <v>531</v>
      </c>
      <c r="J31">
        <v>-13.97</v>
      </c>
      <c r="K31">
        <v>1.0903179999999999</v>
      </c>
      <c r="L31">
        <v>22.5</v>
      </c>
      <c r="M31">
        <v>295.64999999999998</v>
      </c>
      <c r="N31">
        <v>1005.857025</v>
      </c>
      <c r="O31">
        <f t="shared" si="0"/>
        <v>0.99270372349586555</v>
      </c>
      <c r="P31">
        <f t="shared" si="1"/>
        <v>24.43935529380639</v>
      </c>
      <c r="Q31">
        <f t="shared" si="2"/>
        <v>24439.355293806391</v>
      </c>
      <c r="R31">
        <f t="shared" si="3"/>
        <v>126</v>
      </c>
      <c r="S31">
        <f t="shared" si="6"/>
        <v>5155.6188158503464</v>
      </c>
      <c r="T31">
        <f t="shared" si="7"/>
        <v>5155.6188158503464</v>
      </c>
      <c r="U31">
        <f t="shared" si="8"/>
        <v>3.6315017864749971E-2</v>
      </c>
      <c r="V31" s="4">
        <f t="shared" si="9"/>
        <v>0.8704824502825238</v>
      </c>
      <c r="W31">
        <f t="shared" si="10"/>
        <v>35618061.107492805</v>
      </c>
      <c r="X31">
        <f t="shared" si="11"/>
        <v>18913.19044807868</v>
      </c>
      <c r="Y31">
        <f t="shared" si="12"/>
        <v>23401.066147622772</v>
      </c>
      <c r="Z31" s="2">
        <f t="shared" si="13"/>
        <v>28556.684963473119</v>
      </c>
      <c r="AA31">
        <f t="shared" si="14"/>
        <v>28.556684963473121</v>
      </c>
      <c r="AB31">
        <f t="shared" si="15"/>
        <v>1256.7797052424519</v>
      </c>
      <c r="AD31">
        <v>27.670999433128902</v>
      </c>
      <c r="AE31" s="10">
        <f t="shared" si="4"/>
        <v>3.101499811610136</v>
      </c>
      <c r="AF31">
        <v>25.784737633100999</v>
      </c>
      <c r="AG31" s="9">
        <f t="shared" si="5"/>
        <v>9.7068246328932144</v>
      </c>
    </row>
    <row r="32" spans="1:33" x14ac:dyDescent="0.2">
      <c r="A32" t="s">
        <v>45</v>
      </c>
      <c r="B32" s="1">
        <v>44504</v>
      </c>
      <c r="C32" t="s">
        <v>7</v>
      </c>
      <c r="D32" t="s">
        <v>7</v>
      </c>
      <c r="E32">
        <v>0</v>
      </c>
      <c r="F32" t="s">
        <v>9</v>
      </c>
      <c r="G32" t="s">
        <v>2</v>
      </c>
      <c r="H32">
        <v>531</v>
      </c>
      <c r="J32">
        <v>-10.92</v>
      </c>
      <c r="K32">
        <v>1.093656</v>
      </c>
      <c r="L32">
        <v>0</v>
      </c>
      <c r="M32">
        <v>0</v>
      </c>
      <c r="O32">
        <f t="shared" si="0"/>
        <v>0</v>
      </c>
      <c r="P32" t="e">
        <f t="shared" si="1"/>
        <v>#DIV/0!</v>
      </c>
      <c r="Q32" t="e">
        <f t="shared" si="2"/>
        <v>#DIV/0!</v>
      </c>
      <c r="T32" t="e">
        <f t="shared" si="7"/>
        <v>#DIV/0!</v>
      </c>
      <c r="U32" t="e">
        <f t="shared" si="8"/>
        <v>#DIV/0!</v>
      </c>
      <c r="V32" s="4" t="e">
        <f t="shared" si="9"/>
        <v>#DIV/0!</v>
      </c>
      <c r="W32" t="e">
        <f t="shared" si="10"/>
        <v>#DIV/0!</v>
      </c>
      <c r="Y32" t="e">
        <f t="shared" si="12"/>
        <v>#DIV/0!</v>
      </c>
      <c r="Z32" s="2" t="e">
        <f t="shared" si="13"/>
        <v>#DIV/0!</v>
      </c>
      <c r="AA32" t="e">
        <f t="shared" si="14"/>
        <v>#DIV/0!</v>
      </c>
      <c r="AB32" t="e">
        <f t="shared" si="15"/>
        <v>#DIV/0!</v>
      </c>
      <c r="AD32" t="s">
        <v>7</v>
      </c>
      <c r="AE32" s="10" t="e">
        <f t="shared" si="4"/>
        <v>#DIV/0!</v>
      </c>
      <c r="AF32" t="s">
        <v>7</v>
      </c>
      <c r="AG32" s="9" t="e">
        <f t="shared" si="5"/>
        <v>#DIV/0!</v>
      </c>
    </row>
    <row r="33" spans="1:33" x14ac:dyDescent="0.2">
      <c r="A33" t="s">
        <v>46</v>
      </c>
      <c r="B33" s="1">
        <v>44515</v>
      </c>
      <c r="C33" t="s">
        <v>5</v>
      </c>
      <c r="D33">
        <v>400</v>
      </c>
      <c r="E33">
        <v>0.500087426</v>
      </c>
      <c r="F33">
        <v>1</v>
      </c>
      <c r="G33" t="s">
        <v>2</v>
      </c>
      <c r="H33">
        <v>4628</v>
      </c>
      <c r="I33">
        <v>540</v>
      </c>
      <c r="J33">
        <v>-17.93</v>
      </c>
      <c r="K33">
        <v>1.0859909999999999</v>
      </c>
      <c r="L33">
        <v>20.9</v>
      </c>
      <c r="M33">
        <v>294.05</v>
      </c>
      <c r="N33">
        <v>1007.265934</v>
      </c>
      <c r="O33">
        <f t="shared" si="0"/>
        <v>0.99409420860021402</v>
      </c>
      <c r="P33">
        <f t="shared" si="1"/>
        <v>24.273094834721082</v>
      </c>
      <c r="Q33">
        <f t="shared" si="2"/>
        <v>24273.094834721083</v>
      </c>
      <c r="R33">
        <f t="shared" ref="R33:R62" si="16">H33-I33</f>
        <v>4088</v>
      </c>
      <c r="S33">
        <f t="shared" ref="S33:S62" si="17">((R33/1000000)*(1/P33))/0.000000001</f>
        <v>168416.9253173428</v>
      </c>
      <c r="T33">
        <f t="shared" si="7"/>
        <v>168416.92531734283</v>
      </c>
      <c r="U33">
        <f t="shared" si="8"/>
        <v>3.8001359178003638E-2</v>
      </c>
      <c r="V33" s="4">
        <f t="shared" si="9"/>
        <v>0.9109045842834157</v>
      </c>
      <c r="W33">
        <f t="shared" si="10"/>
        <v>37527335.94483494</v>
      </c>
      <c r="X33">
        <f t="shared" ref="X33:X62" si="18">I33*W33/1000000</f>
        <v>20264.761410210867</v>
      </c>
      <c r="Y33">
        <f t="shared" si="12"/>
        <v>173676.51075269611</v>
      </c>
      <c r="Z33" s="2">
        <f t="shared" si="13"/>
        <v>342093.43607003894</v>
      </c>
      <c r="AA33">
        <f t="shared" si="14"/>
        <v>342.09343607003893</v>
      </c>
      <c r="AB33">
        <f t="shared" si="15"/>
        <v>15055.532121442413</v>
      </c>
      <c r="AD33">
        <v>297.61336764249302</v>
      </c>
      <c r="AE33" s="10">
        <f t="shared" si="4"/>
        <v>13.002315665138701</v>
      </c>
      <c r="AF33">
        <v>296.05387522481601</v>
      </c>
      <c r="AG33" s="9">
        <f t="shared" si="5"/>
        <v>13.458183054935013</v>
      </c>
    </row>
    <row r="34" spans="1:33" x14ac:dyDescent="0.2">
      <c r="A34" t="s">
        <v>46</v>
      </c>
      <c r="B34" s="1">
        <v>44515</v>
      </c>
      <c r="C34" t="s">
        <v>8</v>
      </c>
      <c r="D34">
        <v>0</v>
      </c>
      <c r="E34">
        <v>0.454333918</v>
      </c>
      <c r="F34">
        <v>2</v>
      </c>
      <c r="G34" t="s">
        <v>2</v>
      </c>
      <c r="H34">
        <v>534</v>
      </c>
      <c r="I34">
        <v>540</v>
      </c>
      <c r="J34">
        <v>-11.67</v>
      </c>
      <c r="K34">
        <v>1.092838</v>
      </c>
      <c r="L34">
        <v>18.100000000000001</v>
      </c>
      <c r="M34">
        <v>291.25</v>
      </c>
      <c r="N34">
        <v>1007.265934</v>
      </c>
      <c r="O34">
        <f t="shared" ref="O34:O63" si="19">N34/1013.249977</f>
        <v>0.99409420860021402</v>
      </c>
      <c r="P34">
        <f t="shared" ref="P34:P65" si="20">(1*0.08206*M34)/O34</f>
        <v>24.041961811299153</v>
      </c>
      <c r="Q34">
        <f t="shared" ref="Q34:Q65" si="21">P34*1000</f>
        <v>24041.961811299152</v>
      </c>
      <c r="R34">
        <f t="shared" si="16"/>
        <v>-6</v>
      </c>
      <c r="S34">
        <f t="shared" si="17"/>
        <v>-249.56366069844361</v>
      </c>
      <c r="T34">
        <f t="shared" si="7"/>
        <v>-249.56366069844364</v>
      </c>
      <c r="U34">
        <f t="shared" si="8"/>
        <v>4.1280349836299357E-2</v>
      </c>
      <c r="V34" s="4">
        <f t="shared" si="9"/>
        <v>0.98950302620948616</v>
      </c>
      <c r="W34">
        <f t="shared" si="10"/>
        <v>41157332.91550456</v>
      </c>
      <c r="X34">
        <f t="shared" si="18"/>
        <v>22224.959774372463</v>
      </c>
      <c r="Y34">
        <f t="shared" si="12"/>
        <v>21978.015776879438</v>
      </c>
      <c r="Z34" s="2">
        <f t="shared" si="13"/>
        <v>21728.452116180993</v>
      </c>
      <c r="AA34">
        <f t="shared" si="14"/>
        <v>21.728452116180993</v>
      </c>
      <c r="AB34">
        <f t="shared" si="15"/>
        <v>956.26917763312542</v>
      </c>
      <c r="AD34">
        <v>21.9394994217439</v>
      </c>
      <c r="AE34" s="10">
        <f t="shared" ref="AE34:AE65" si="22">((AA34-AD34)/AA34)*100</f>
        <v>-0.97129470812944863</v>
      </c>
      <c r="AF34">
        <v>22.038802420576701</v>
      </c>
      <c r="AG34" s="9">
        <f t="shared" ref="AG34:AG65" si="23">((AA34-AF34)/AA34)*100</f>
        <v>-1.4283129913547459</v>
      </c>
    </row>
    <row r="35" spans="1:33" x14ac:dyDescent="0.2">
      <c r="A35" t="s">
        <v>46</v>
      </c>
      <c r="B35" s="1">
        <v>44515</v>
      </c>
      <c r="C35" t="s">
        <v>5</v>
      </c>
      <c r="D35">
        <v>300</v>
      </c>
      <c r="E35">
        <v>0.48683530800000002</v>
      </c>
      <c r="F35">
        <v>3</v>
      </c>
      <c r="G35" t="s">
        <v>2</v>
      </c>
      <c r="H35">
        <v>4260</v>
      </c>
      <c r="I35">
        <v>540</v>
      </c>
      <c r="J35">
        <v>-18.190000000000001</v>
      </c>
      <c r="K35">
        <v>1.0857079999999999</v>
      </c>
      <c r="L35">
        <v>18.2</v>
      </c>
      <c r="M35">
        <v>291.35000000000002</v>
      </c>
      <c r="N35">
        <v>1007.265934</v>
      </c>
      <c r="O35">
        <f t="shared" si="19"/>
        <v>0.99409420860021402</v>
      </c>
      <c r="P35">
        <f t="shared" si="20"/>
        <v>24.050216562135649</v>
      </c>
      <c r="Q35">
        <f t="shared" si="21"/>
        <v>24050.216562135651</v>
      </c>
      <c r="R35">
        <f t="shared" si="16"/>
        <v>3720</v>
      </c>
      <c r="S35">
        <f t="shared" si="17"/>
        <v>154676.36186930307</v>
      </c>
      <c r="T35">
        <f t="shared" si="7"/>
        <v>154676.3618693031</v>
      </c>
      <c r="U35">
        <f t="shared" si="8"/>
        <v>4.1149917863993794E-2</v>
      </c>
      <c r="V35" s="4">
        <f t="shared" si="9"/>
        <v>0.98637653062932185</v>
      </c>
      <c r="W35">
        <f t="shared" si="10"/>
        <v>41013207.847045347</v>
      </c>
      <c r="X35">
        <f t="shared" si="18"/>
        <v>22147.132237404487</v>
      </c>
      <c r="Y35">
        <f t="shared" si="12"/>
        <v>174716.26542841317</v>
      </c>
      <c r="Z35" s="2">
        <f t="shared" si="13"/>
        <v>329392.62729771622</v>
      </c>
      <c r="AA35">
        <f t="shared" si="14"/>
        <v>329.39262729771622</v>
      </c>
      <c r="AB35">
        <f t="shared" si="15"/>
        <v>14496.56952737249</v>
      </c>
      <c r="AD35">
        <v>287.06906188548402</v>
      </c>
      <c r="AE35" s="10">
        <f t="shared" si="22"/>
        <v>12.848971684475114</v>
      </c>
      <c r="AF35">
        <v>285.622498443876</v>
      </c>
      <c r="AG35" s="9">
        <f t="shared" si="23"/>
        <v>13.288132528321375</v>
      </c>
    </row>
    <row r="36" spans="1:33" x14ac:dyDescent="0.2">
      <c r="A36" t="s">
        <v>46</v>
      </c>
      <c r="B36" s="1">
        <v>44515</v>
      </c>
      <c r="C36" t="s">
        <v>8</v>
      </c>
      <c r="D36">
        <v>5</v>
      </c>
      <c r="E36">
        <v>0.46193488300000002</v>
      </c>
      <c r="F36">
        <v>4</v>
      </c>
      <c r="G36" t="s">
        <v>2</v>
      </c>
      <c r="H36">
        <v>574</v>
      </c>
      <c r="I36">
        <v>540</v>
      </c>
      <c r="J36">
        <v>-13.38</v>
      </c>
      <c r="K36">
        <v>1.090967</v>
      </c>
      <c r="L36">
        <v>18.2</v>
      </c>
      <c r="M36">
        <v>291.35000000000002</v>
      </c>
      <c r="N36">
        <v>1007.265934</v>
      </c>
      <c r="O36">
        <f t="shared" si="19"/>
        <v>0.99409420860021402</v>
      </c>
      <c r="P36">
        <f t="shared" si="20"/>
        <v>24.050216562135649</v>
      </c>
      <c r="Q36">
        <f t="shared" si="21"/>
        <v>24050.216562135651</v>
      </c>
      <c r="R36">
        <f t="shared" si="16"/>
        <v>34</v>
      </c>
      <c r="S36">
        <f t="shared" si="17"/>
        <v>1413.7086837516947</v>
      </c>
      <c r="T36">
        <f t="shared" si="7"/>
        <v>1413.7086837516947</v>
      </c>
      <c r="U36">
        <f t="shared" si="8"/>
        <v>4.1154760280551955E-2</v>
      </c>
      <c r="V36" s="4">
        <f t="shared" si="9"/>
        <v>0.9864926048839604</v>
      </c>
      <c r="W36">
        <f t="shared" si="10"/>
        <v>41018034.175920136</v>
      </c>
      <c r="X36">
        <f t="shared" si="18"/>
        <v>22149.73845499687</v>
      </c>
      <c r="Y36">
        <f t="shared" si="12"/>
        <v>23544.351616978158</v>
      </c>
      <c r="Z36" s="2">
        <f t="shared" si="13"/>
        <v>24958.060300729852</v>
      </c>
      <c r="AA36">
        <f t="shared" si="14"/>
        <v>24.958060300729851</v>
      </c>
      <c r="AB36">
        <f t="shared" si="15"/>
        <v>1098.4042338351207</v>
      </c>
      <c r="AD36">
        <v>24.720403544506699</v>
      </c>
      <c r="AE36" s="10">
        <f t="shared" si="22"/>
        <v>0.95222446520093973</v>
      </c>
      <c r="AF36">
        <v>24.197062295840599</v>
      </c>
      <c r="AG36" s="9">
        <f t="shared" si="23"/>
        <v>3.0491071650588104</v>
      </c>
    </row>
    <row r="37" spans="1:33" x14ac:dyDescent="0.2">
      <c r="A37" t="s">
        <v>46</v>
      </c>
      <c r="B37" s="1">
        <v>44515</v>
      </c>
      <c r="C37" t="s">
        <v>5</v>
      </c>
      <c r="D37">
        <v>250</v>
      </c>
      <c r="E37">
        <v>0.48250841</v>
      </c>
      <c r="F37">
        <v>5</v>
      </c>
      <c r="G37" t="s">
        <v>2</v>
      </c>
      <c r="H37">
        <v>3533</v>
      </c>
      <c r="I37">
        <v>540</v>
      </c>
      <c r="J37">
        <v>-18.07</v>
      </c>
      <c r="K37">
        <v>1.0858410000000001</v>
      </c>
      <c r="L37">
        <v>18.100000000000001</v>
      </c>
      <c r="M37">
        <v>291.25</v>
      </c>
      <c r="N37">
        <v>1007.265934</v>
      </c>
      <c r="O37">
        <f t="shared" si="19"/>
        <v>0.99409420860021402</v>
      </c>
      <c r="P37">
        <f t="shared" si="20"/>
        <v>24.041961811299153</v>
      </c>
      <c r="Q37">
        <f t="shared" si="21"/>
        <v>24041.961811299152</v>
      </c>
      <c r="R37">
        <f t="shared" si="16"/>
        <v>2993</v>
      </c>
      <c r="S37">
        <f t="shared" si="17"/>
        <v>124490.67274507361</v>
      </c>
      <c r="T37">
        <f t="shared" si="7"/>
        <v>124490.67274507361</v>
      </c>
      <c r="U37">
        <f t="shared" si="8"/>
        <v>4.1274849868336683E-2</v>
      </c>
      <c r="V37" s="4">
        <f t="shared" si="9"/>
        <v>0.98937119023995823</v>
      </c>
      <c r="W37">
        <f t="shared" si="10"/>
        <v>41151849.337643377</v>
      </c>
      <c r="X37">
        <f t="shared" si="18"/>
        <v>22221.998642327424</v>
      </c>
      <c r="Y37">
        <f t="shared" si="12"/>
        <v>145389.48370989403</v>
      </c>
      <c r="Z37" s="2">
        <f t="shared" si="13"/>
        <v>269880.15645496763</v>
      </c>
      <c r="AA37">
        <f t="shared" si="14"/>
        <v>269.88015645496762</v>
      </c>
      <c r="AB37">
        <f t="shared" si="15"/>
        <v>11877.425685583125</v>
      </c>
      <c r="AD37">
        <v>235.793544322033</v>
      </c>
      <c r="AE37" s="10">
        <f t="shared" si="22"/>
        <v>12.630277298146716</v>
      </c>
      <c r="AF37">
        <v>234.10754243463401</v>
      </c>
      <c r="AG37" s="9">
        <f t="shared" si="23"/>
        <v>13.254999734040338</v>
      </c>
    </row>
    <row r="38" spans="1:33" x14ac:dyDescent="0.2">
      <c r="A38" t="s">
        <v>46</v>
      </c>
      <c r="B38" s="1">
        <v>44515</v>
      </c>
      <c r="C38" t="s">
        <v>8</v>
      </c>
      <c r="D38">
        <v>10</v>
      </c>
      <c r="E38">
        <v>0.46016031099999999</v>
      </c>
      <c r="F38">
        <v>6</v>
      </c>
      <c r="G38" t="s">
        <v>2</v>
      </c>
      <c r="H38">
        <v>558</v>
      </c>
      <c r="I38">
        <v>540</v>
      </c>
      <c r="J38">
        <v>-13.25</v>
      </c>
      <c r="K38">
        <v>1.0911139999999999</v>
      </c>
      <c r="L38">
        <v>18</v>
      </c>
      <c r="M38">
        <v>291.14999999999998</v>
      </c>
      <c r="N38">
        <v>1007.265934</v>
      </c>
      <c r="O38">
        <f t="shared" si="19"/>
        <v>0.99409420860021402</v>
      </c>
      <c r="P38">
        <f t="shared" si="20"/>
        <v>24.033707060462653</v>
      </c>
      <c r="Q38">
        <f t="shared" si="21"/>
        <v>24033.707060462653</v>
      </c>
      <c r="R38">
        <f t="shared" si="16"/>
        <v>18</v>
      </c>
      <c r="S38">
        <f t="shared" si="17"/>
        <v>748.94813166843585</v>
      </c>
      <c r="T38">
        <f t="shared" si="7"/>
        <v>748.94813166843585</v>
      </c>
      <c r="U38">
        <f t="shared" si="8"/>
        <v>4.140388838490474E-2</v>
      </c>
      <c r="V38" s="4">
        <f t="shared" si="9"/>
        <v>0.99246428424589606</v>
      </c>
      <c r="W38">
        <f t="shared" si="10"/>
        <v>41294681.746311955</v>
      </c>
      <c r="X38">
        <f t="shared" si="18"/>
        <v>22299.128143008456</v>
      </c>
      <c r="Y38">
        <f t="shared" si="12"/>
        <v>23042.432414442072</v>
      </c>
      <c r="Z38" s="2">
        <f t="shared" si="13"/>
        <v>23791.380546110508</v>
      </c>
      <c r="AA38">
        <f t="shared" si="14"/>
        <v>23.791380546110506</v>
      </c>
      <c r="AB38">
        <f t="shared" si="15"/>
        <v>1047.0586578343234</v>
      </c>
      <c r="AD38">
        <v>23.720509467248</v>
      </c>
      <c r="AE38" s="10">
        <f t="shared" si="22"/>
        <v>0.29788552507556121</v>
      </c>
      <c r="AF38">
        <v>23.436526359614898</v>
      </c>
      <c r="AG38" s="9">
        <f t="shared" si="23"/>
        <v>1.491524150134367</v>
      </c>
    </row>
    <row r="39" spans="1:33" x14ac:dyDescent="0.2">
      <c r="A39" t="s">
        <v>46</v>
      </c>
      <c r="B39" s="1">
        <v>44515</v>
      </c>
      <c r="C39" t="s">
        <v>5</v>
      </c>
      <c r="D39">
        <v>225</v>
      </c>
      <c r="E39">
        <v>0.49090938099999998</v>
      </c>
      <c r="F39">
        <v>7</v>
      </c>
      <c r="G39" t="s">
        <v>2</v>
      </c>
      <c r="H39">
        <v>3313</v>
      </c>
      <c r="I39">
        <v>540</v>
      </c>
      <c r="J39">
        <v>-18.420000000000002</v>
      </c>
      <c r="K39">
        <v>1.0854539999999999</v>
      </c>
      <c r="L39">
        <v>20.100000000000001</v>
      </c>
      <c r="M39">
        <v>293.25</v>
      </c>
      <c r="N39">
        <v>1007.265934</v>
      </c>
      <c r="O39">
        <f t="shared" si="19"/>
        <v>0.99409420860021402</v>
      </c>
      <c r="P39">
        <f t="shared" si="20"/>
        <v>24.207056828029103</v>
      </c>
      <c r="Q39">
        <f t="shared" si="21"/>
        <v>24207.056828029105</v>
      </c>
      <c r="R39">
        <f t="shared" si="16"/>
        <v>2773</v>
      </c>
      <c r="S39">
        <f t="shared" si="17"/>
        <v>114553.37258469073</v>
      </c>
      <c r="T39">
        <f t="shared" si="7"/>
        <v>114553.37258469075</v>
      </c>
      <c r="U39">
        <f t="shared" si="8"/>
        <v>3.889558866369465E-2</v>
      </c>
      <c r="V39" s="4">
        <f t="shared" si="9"/>
        <v>0.93233954754622539</v>
      </c>
      <c r="W39">
        <f t="shared" si="10"/>
        <v>38515196.381357647</v>
      </c>
      <c r="X39">
        <f t="shared" si="18"/>
        <v>20798.20604593313</v>
      </c>
      <c r="Y39">
        <f t="shared" si="12"/>
        <v>127600.84561143788</v>
      </c>
      <c r="Z39" s="2">
        <f t="shared" si="13"/>
        <v>242154.21819612861</v>
      </c>
      <c r="AA39">
        <f t="shared" si="14"/>
        <v>242.15421819612862</v>
      </c>
      <c r="AB39">
        <f t="shared" si="15"/>
        <v>10657.20714281162</v>
      </c>
      <c r="AD39">
        <v>211.68084467111399</v>
      </c>
      <c r="AE39" s="10">
        <f t="shared" si="22"/>
        <v>12.584283582594152</v>
      </c>
      <c r="AF39">
        <v>209.69666990761399</v>
      </c>
      <c r="AG39" s="9">
        <f t="shared" si="23"/>
        <v>13.403668344206251</v>
      </c>
    </row>
    <row r="40" spans="1:33" x14ac:dyDescent="0.2">
      <c r="A40" t="s">
        <v>46</v>
      </c>
      <c r="B40" s="1">
        <v>44515</v>
      </c>
      <c r="C40" t="s">
        <v>8</v>
      </c>
      <c r="D40">
        <v>25</v>
      </c>
      <c r="E40">
        <v>0.45787967400000001</v>
      </c>
      <c r="F40">
        <v>8</v>
      </c>
      <c r="G40" t="s">
        <v>2</v>
      </c>
      <c r="H40">
        <v>286</v>
      </c>
      <c r="I40">
        <v>540</v>
      </c>
      <c r="J40">
        <v>-5.45</v>
      </c>
      <c r="K40">
        <v>1.0996440000000001</v>
      </c>
      <c r="L40">
        <v>18.899999999999999</v>
      </c>
      <c r="M40">
        <v>292.05</v>
      </c>
      <c r="N40">
        <v>1007.265934</v>
      </c>
      <c r="O40">
        <f t="shared" si="19"/>
        <v>0.99409420860021402</v>
      </c>
      <c r="P40">
        <f t="shared" si="20"/>
        <v>24.107999817991136</v>
      </c>
      <c r="Q40">
        <f t="shared" si="21"/>
        <v>24107.999817991134</v>
      </c>
      <c r="R40">
        <f t="shared" si="16"/>
        <v>-254</v>
      </c>
      <c r="S40">
        <f t="shared" si="17"/>
        <v>-10535.921765290823</v>
      </c>
      <c r="T40">
        <f t="shared" si="7"/>
        <v>-10535.921765290823</v>
      </c>
      <c r="U40">
        <f t="shared" si="8"/>
        <v>4.0302461241652487E-2</v>
      </c>
      <c r="V40" s="4">
        <f t="shared" si="9"/>
        <v>0.96606272767674572</v>
      </c>
      <c r="W40">
        <f t="shared" si="10"/>
        <v>40072288.658132471</v>
      </c>
      <c r="X40">
        <f t="shared" si="18"/>
        <v>21639.035875391532</v>
      </c>
      <c r="Y40">
        <f t="shared" si="12"/>
        <v>11460.674556225887</v>
      </c>
      <c r="Z40" s="2">
        <f t="shared" si="13"/>
        <v>924.7527909350647</v>
      </c>
      <c r="AA40">
        <f t="shared" si="14"/>
        <v>0.92475279093506468</v>
      </c>
      <c r="AB40">
        <f t="shared" si="15"/>
        <v>40.698370329052196</v>
      </c>
      <c r="AD40">
        <v>3.99694853672769</v>
      </c>
      <c r="AE40" s="10">
        <f t="shared" si="22"/>
        <v>-332.21805610190927</v>
      </c>
      <c r="AF40">
        <v>10.2465303883441</v>
      </c>
      <c r="AG40" s="9">
        <f t="shared" si="23"/>
        <v>-1008.0291391154722</v>
      </c>
    </row>
    <row r="41" spans="1:33" x14ac:dyDescent="0.2">
      <c r="A41" t="s">
        <v>46</v>
      </c>
      <c r="B41" s="1">
        <v>44515</v>
      </c>
      <c r="C41" t="s">
        <v>5</v>
      </c>
      <c r="D41">
        <v>200</v>
      </c>
      <c r="E41">
        <v>0.48963577000000003</v>
      </c>
      <c r="F41">
        <v>9</v>
      </c>
      <c r="G41" t="s">
        <v>2</v>
      </c>
      <c r="H41">
        <v>3557</v>
      </c>
      <c r="I41">
        <v>540</v>
      </c>
      <c r="J41">
        <v>-18.25</v>
      </c>
      <c r="K41">
        <v>1.085642</v>
      </c>
      <c r="L41">
        <v>19.100000000000001</v>
      </c>
      <c r="M41">
        <v>292.25</v>
      </c>
      <c r="N41">
        <v>1007.265934</v>
      </c>
      <c r="O41">
        <f t="shared" si="19"/>
        <v>0.99409420860021402</v>
      </c>
      <c r="P41">
        <f t="shared" si="20"/>
        <v>24.124509319664128</v>
      </c>
      <c r="Q41">
        <f t="shared" si="21"/>
        <v>24124.509319664128</v>
      </c>
      <c r="R41">
        <f t="shared" si="16"/>
        <v>3017</v>
      </c>
      <c r="S41">
        <f t="shared" si="17"/>
        <v>125059.53841476947</v>
      </c>
      <c r="T41">
        <f t="shared" si="7"/>
        <v>125059.53841476944</v>
      </c>
      <c r="U41">
        <f t="shared" si="8"/>
        <v>4.0057698497353092E-2</v>
      </c>
      <c r="V41" s="4">
        <f t="shared" si="9"/>
        <v>0.96019568737432515</v>
      </c>
      <c r="W41">
        <f t="shared" si="10"/>
        <v>39801667.037084974</v>
      </c>
      <c r="X41">
        <f t="shared" si="18"/>
        <v>21492.900200025888</v>
      </c>
      <c r="Y41">
        <f t="shared" si="12"/>
        <v>141574.52965091125</v>
      </c>
      <c r="Z41" s="2">
        <f t="shared" si="13"/>
        <v>266634.06806568074</v>
      </c>
      <c r="AA41">
        <f t="shared" si="14"/>
        <v>266.63406806568076</v>
      </c>
      <c r="AB41">
        <f t="shared" si="15"/>
        <v>11734.565335570611</v>
      </c>
      <c r="AD41">
        <v>232.88097959762001</v>
      </c>
      <c r="AE41" s="10">
        <f t="shared" si="22"/>
        <v>12.658955666440288</v>
      </c>
      <c r="AF41">
        <v>231.109458256962</v>
      </c>
      <c r="AG41" s="9">
        <f t="shared" si="23"/>
        <v>13.323357388811951</v>
      </c>
    </row>
    <row r="42" spans="1:33" x14ac:dyDescent="0.2">
      <c r="A42" t="s">
        <v>46</v>
      </c>
      <c r="B42" s="1">
        <v>44515</v>
      </c>
      <c r="C42" t="s">
        <v>8</v>
      </c>
      <c r="D42">
        <v>50</v>
      </c>
      <c r="E42">
        <v>0.47691286900000002</v>
      </c>
      <c r="F42">
        <v>10</v>
      </c>
      <c r="G42" t="s">
        <v>2</v>
      </c>
      <c r="H42">
        <v>1437</v>
      </c>
      <c r="I42">
        <v>540</v>
      </c>
      <c r="J42">
        <v>-18.670000000000002</v>
      </c>
      <c r="K42">
        <v>1.0851820000000001</v>
      </c>
      <c r="L42">
        <v>18.7</v>
      </c>
      <c r="M42">
        <v>291.85000000000002</v>
      </c>
      <c r="N42">
        <v>1007.265934</v>
      </c>
      <c r="O42">
        <f t="shared" si="19"/>
        <v>0.99409420860021402</v>
      </c>
      <c r="P42">
        <f t="shared" si="20"/>
        <v>24.09149031631814</v>
      </c>
      <c r="Q42">
        <f t="shared" si="21"/>
        <v>24091.490316318141</v>
      </c>
      <c r="R42">
        <f t="shared" si="16"/>
        <v>897</v>
      </c>
      <c r="S42">
        <f t="shared" si="17"/>
        <v>37233.063966674803</v>
      </c>
      <c r="T42">
        <f t="shared" si="7"/>
        <v>37233.063966674803</v>
      </c>
      <c r="U42">
        <f t="shared" si="8"/>
        <v>4.0539799771325429E-2</v>
      </c>
      <c r="V42" s="4">
        <f t="shared" si="9"/>
        <v>0.97175180720923016</v>
      </c>
      <c r="W42">
        <f t="shared" si="10"/>
        <v>40335894.311653413</v>
      </c>
      <c r="X42">
        <f t="shared" si="18"/>
        <v>21781.382928292842</v>
      </c>
      <c r="Y42">
        <f t="shared" si="12"/>
        <v>57962.680125845953</v>
      </c>
      <c r="Z42" s="2">
        <f t="shared" si="13"/>
        <v>95195.744092520763</v>
      </c>
      <c r="AA42">
        <f t="shared" si="14"/>
        <v>95.195744092520769</v>
      </c>
      <c r="AB42">
        <f t="shared" si="15"/>
        <v>4189.5646975118389</v>
      </c>
      <c r="AD42">
        <v>85.220309003478604</v>
      </c>
      <c r="AE42" s="10">
        <f t="shared" si="22"/>
        <v>10.478866659571501</v>
      </c>
      <c r="AF42">
        <v>82.045871665367898</v>
      </c>
      <c r="AG42" s="9">
        <f t="shared" si="23"/>
        <v>13.813508736664224</v>
      </c>
    </row>
    <row r="43" spans="1:33" x14ac:dyDescent="0.2">
      <c r="A43" t="s">
        <v>46</v>
      </c>
      <c r="B43" s="1">
        <v>44515</v>
      </c>
      <c r="C43" t="s">
        <v>5</v>
      </c>
      <c r="D43">
        <v>175</v>
      </c>
      <c r="E43">
        <v>0.484288836</v>
      </c>
      <c r="F43">
        <v>11</v>
      </c>
      <c r="G43" t="s">
        <v>2</v>
      </c>
      <c r="H43">
        <v>2806</v>
      </c>
      <c r="I43">
        <v>540</v>
      </c>
      <c r="J43">
        <v>-18.239999999999998</v>
      </c>
      <c r="K43">
        <v>1.085653</v>
      </c>
      <c r="L43">
        <v>19.2</v>
      </c>
      <c r="M43">
        <v>292.35000000000002</v>
      </c>
      <c r="N43">
        <v>1007.265934</v>
      </c>
      <c r="O43">
        <f t="shared" si="19"/>
        <v>0.99409420860021402</v>
      </c>
      <c r="P43">
        <f t="shared" si="20"/>
        <v>24.132764070500627</v>
      </c>
      <c r="Q43">
        <f t="shared" si="21"/>
        <v>24132.764070500627</v>
      </c>
      <c r="R43">
        <f t="shared" si="16"/>
        <v>2266</v>
      </c>
      <c r="S43">
        <f t="shared" si="17"/>
        <v>93897.242494899663</v>
      </c>
      <c r="T43">
        <f t="shared" si="7"/>
        <v>93897.242494899692</v>
      </c>
      <c r="U43">
        <f t="shared" si="8"/>
        <v>3.9940135617648989E-2</v>
      </c>
      <c r="V43" s="4">
        <f t="shared" si="9"/>
        <v>0.95737766800921742</v>
      </c>
      <c r="W43">
        <f t="shared" si="10"/>
        <v>39671281.135155812</v>
      </c>
      <c r="X43">
        <f t="shared" si="18"/>
        <v>21422.491812984139</v>
      </c>
      <c r="Y43">
        <f t="shared" si="12"/>
        <v>111317.6148652472</v>
      </c>
      <c r="Z43" s="2">
        <f t="shared" si="13"/>
        <v>205214.85736014688</v>
      </c>
      <c r="AA43">
        <f t="shared" si="14"/>
        <v>205.21485736014688</v>
      </c>
      <c r="AB43">
        <f t="shared" si="15"/>
        <v>9031.5058724200644</v>
      </c>
      <c r="AD43">
        <v>179.96123251639401</v>
      </c>
      <c r="AE43" s="10">
        <f t="shared" si="22"/>
        <v>12.305943716069933</v>
      </c>
      <c r="AF43">
        <v>177.80224751508001</v>
      </c>
      <c r="AG43" s="9">
        <f t="shared" si="23"/>
        <v>13.358004482569424</v>
      </c>
    </row>
    <row r="44" spans="1:33" x14ac:dyDescent="0.2">
      <c r="A44" t="s">
        <v>46</v>
      </c>
      <c r="B44" s="1">
        <v>44515</v>
      </c>
      <c r="C44" t="s">
        <v>8</v>
      </c>
      <c r="D44">
        <v>75</v>
      </c>
      <c r="E44">
        <v>0.48021803699999999</v>
      </c>
      <c r="F44">
        <v>12</v>
      </c>
      <c r="G44" t="s">
        <v>2</v>
      </c>
      <c r="H44">
        <v>1220</v>
      </c>
      <c r="I44">
        <v>540</v>
      </c>
      <c r="J44">
        <v>-16.59</v>
      </c>
      <c r="K44">
        <v>1.0874619999999999</v>
      </c>
      <c r="L44">
        <v>18.5</v>
      </c>
      <c r="M44">
        <v>291.64999999999998</v>
      </c>
      <c r="N44">
        <v>1007.265934</v>
      </c>
      <c r="O44">
        <f t="shared" si="19"/>
        <v>0.99409420860021402</v>
      </c>
      <c r="P44">
        <f t="shared" si="20"/>
        <v>24.074980814645141</v>
      </c>
      <c r="Q44">
        <f t="shared" si="21"/>
        <v>24074.98081464514</v>
      </c>
      <c r="R44">
        <f t="shared" si="16"/>
        <v>680</v>
      </c>
      <c r="S44">
        <f t="shared" si="17"/>
        <v>28245.090005901344</v>
      </c>
      <c r="T44">
        <f t="shared" si="7"/>
        <v>28245.090005901344</v>
      </c>
      <c r="U44">
        <f t="shared" si="8"/>
        <v>4.0782310406193588E-2</v>
      </c>
      <c r="V44" s="4">
        <f t="shared" si="9"/>
        <v>0.97756486373713336</v>
      </c>
      <c r="W44">
        <f t="shared" si="10"/>
        <v>40605011.1218559</v>
      </c>
      <c r="X44">
        <f t="shared" si="18"/>
        <v>21926.706005802185</v>
      </c>
      <c r="Y44">
        <f t="shared" si="12"/>
        <v>49538.113568664201</v>
      </c>
      <c r="Z44" s="2">
        <f t="shared" si="13"/>
        <v>77783.203574565545</v>
      </c>
      <c r="AA44">
        <f t="shared" si="14"/>
        <v>77.783203574565547</v>
      </c>
      <c r="AB44">
        <f t="shared" si="15"/>
        <v>3423.2387893166297</v>
      </c>
      <c r="AD44">
        <v>70.229019099274595</v>
      </c>
      <c r="AE44" s="10">
        <f t="shared" si="22"/>
        <v>9.7118453960941089</v>
      </c>
      <c r="AF44">
        <v>66.965589034306305</v>
      </c>
      <c r="AG44" s="9">
        <f t="shared" si="23"/>
        <v>13.907391368740837</v>
      </c>
    </row>
    <row r="45" spans="1:33" x14ac:dyDescent="0.2">
      <c r="A45" t="s">
        <v>46</v>
      </c>
      <c r="B45" s="1">
        <v>44515</v>
      </c>
      <c r="C45" t="s">
        <v>5</v>
      </c>
      <c r="D45">
        <v>150</v>
      </c>
      <c r="E45">
        <v>0.483526179</v>
      </c>
      <c r="F45">
        <v>13</v>
      </c>
      <c r="G45" t="s">
        <v>2</v>
      </c>
      <c r="H45">
        <v>2589</v>
      </c>
      <c r="I45">
        <v>540</v>
      </c>
      <c r="J45">
        <v>-17.47</v>
      </c>
      <c r="K45">
        <v>1.086495</v>
      </c>
      <c r="L45">
        <v>19.899999999999999</v>
      </c>
      <c r="M45">
        <v>293.05</v>
      </c>
      <c r="N45">
        <v>1007.265934</v>
      </c>
      <c r="O45">
        <f t="shared" si="19"/>
        <v>0.99409420860021402</v>
      </c>
      <c r="P45">
        <f t="shared" si="20"/>
        <v>24.190547326356107</v>
      </c>
      <c r="Q45">
        <f t="shared" si="21"/>
        <v>24190.547326356107</v>
      </c>
      <c r="R45">
        <f t="shared" si="16"/>
        <v>2049</v>
      </c>
      <c r="S45">
        <f t="shared" si="17"/>
        <v>84702.506824538505</v>
      </c>
      <c r="T45">
        <f t="shared" si="7"/>
        <v>84702.506824538519</v>
      </c>
      <c r="U45">
        <f t="shared" si="8"/>
        <v>3.912513820377176E-2</v>
      </c>
      <c r="V45" s="4">
        <f t="shared" si="9"/>
        <v>0.93784192253752363</v>
      </c>
      <c r="W45">
        <f t="shared" si="10"/>
        <v>38768941.846790098</v>
      </c>
      <c r="X45">
        <f t="shared" si="18"/>
        <v>20935.22859726665</v>
      </c>
      <c r="Y45">
        <f t="shared" si="12"/>
        <v>100372.79044133957</v>
      </c>
      <c r="Z45" s="2">
        <f t="shared" si="13"/>
        <v>185075.29726587806</v>
      </c>
      <c r="AA45">
        <f t="shared" si="14"/>
        <v>185.07529726587808</v>
      </c>
      <c r="AB45">
        <f t="shared" si="15"/>
        <v>8145.1638326712937</v>
      </c>
      <c r="AD45">
        <v>162.549553255653</v>
      </c>
      <c r="AE45" s="10">
        <f t="shared" si="22"/>
        <v>12.171124046806058</v>
      </c>
      <c r="AF45">
        <v>160.163724142001</v>
      </c>
      <c r="AG45" s="9">
        <f t="shared" si="23"/>
        <v>13.460236720889476</v>
      </c>
    </row>
    <row r="46" spans="1:33" x14ac:dyDescent="0.2">
      <c r="A46" t="s">
        <v>46</v>
      </c>
      <c r="B46" s="1">
        <v>44515</v>
      </c>
      <c r="C46" t="s">
        <v>8</v>
      </c>
      <c r="D46">
        <v>100</v>
      </c>
      <c r="E46">
        <v>0.47462609100000003</v>
      </c>
      <c r="F46">
        <v>14</v>
      </c>
      <c r="G46" t="s">
        <v>2</v>
      </c>
      <c r="H46">
        <v>1562</v>
      </c>
      <c r="I46">
        <v>540</v>
      </c>
      <c r="J46">
        <v>-17.010000000000002</v>
      </c>
      <c r="K46">
        <v>1.0869960000000001</v>
      </c>
      <c r="L46">
        <v>18.7</v>
      </c>
      <c r="M46">
        <v>291.85000000000002</v>
      </c>
      <c r="N46">
        <v>1007.265934</v>
      </c>
      <c r="O46">
        <f t="shared" si="19"/>
        <v>0.99409420860021402</v>
      </c>
      <c r="P46">
        <f t="shared" si="20"/>
        <v>24.09149031631814</v>
      </c>
      <c r="Q46">
        <f t="shared" si="21"/>
        <v>24091.490316318141</v>
      </c>
      <c r="R46">
        <f t="shared" si="16"/>
        <v>1022</v>
      </c>
      <c r="S46">
        <f t="shared" si="17"/>
        <v>42421.618031150108</v>
      </c>
      <c r="T46">
        <f t="shared" si="7"/>
        <v>42421.618031150116</v>
      </c>
      <c r="U46">
        <f t="shared" si="8"/>
        <v>4.0540236193915502E-2</v>
      </c>
      <c r="V46" s="4">
        <f t="shared" si="9"/>
        <v>0.97176226839658186</v>
      </c>
      <c r="W46">
        <f t="shared" si="10"/>
        <v>40336328.539142631</v>
      </c>
      <c r="X46">
        <f t="shared" si="18"/>
        <v>21781.61741113702</v>
      </c>
      <c r="Y46">
        <f t="shared" si="12"/>
        <v>63005.345178140793</v>
      </c>
      <c r="Z46" s="2">
        <f t="shared" si="13"/>
        <v>105426.9632092909</v>
      </c>
      <c r="AA46">
        <f t="shared" si="14"/>
        <v>105.4269632092909</v>
      </c>
      <c r="AB46">
        <f t="shared" si="15"/>
        <v>4639.8406508408925</v>
      </c>
      <c r="AD46">
        <v>94.034361079543999</v>
      </c>
      <c r="AE46" s="10">
        <f t="shared" si="22"/>
        <v>10.806156018295436</v>
      </c>
      <c r="AF46">
        <v>90.963742393641596</v>
      </c>
      <c r="AG46" s="9">
        <f t="shared" si="23"/>
        <v>13.718711395430496</v>
      </c>
    </row>
    <row r="47" spans="1:33" x14ac:dyDescent="0.2">
      <c r="A47" t="s">
        <v>46</v>
      </c>
      <c r="B47" s="1">
        <v>44515</v>
      </c>
      <c r="C47" t="s">
        <v>5</v>
      </c>
      <c r="D47">
        <v>125</v>
      </c>
      <c r="E47">
        <v>0.47818403900000001</v>
      </c>
      <c r="F47">
        <v>15</v>
      </c>
      <c r="G47" t="s">
        <v>2</v>
      </c>
      <c r="H47">
        <v>2275</v>
      </c>
      <c r="I47">
        <v>540</v>
      </c>
      <c r="J47">
        <v>-17.82</v>
      </c>
      <c r="K47">
        <v>1.086111</v>
      </c>
      <c r="L47">
        <v>18.3</v>
      </c>
      <c r="M47">
        <v>291.45</v>
      </c>
      <c r="N47">
        <v>1007.265934</v>
      </c>
      <c r="O47">
        <f t="shared" si="19"/>
        <v>0.99409420860021402</v>
      </c>
      <c r="P47">
        <f t="shared" si="20"/>
        <v>24.058471312972145</v>
      </c>
      <c r="Q47">
        <f t="shared" si="21"/>
        <v>24058.471312972146</v>
      </c>
      <c r="R47">
        <f t="shared" si="16"/>
        <v>1735</v>
      </c>
      <c r="S47">
        <f t="shared" si="17"/>
        <v>72115.9701890328</v>
      </c>
      <c r="T47">
        <f t="shared" si="7"/>
        <v>72115.9701890328</v>
      </c>
      <c r="U47">
        <f t="shared" si="8"/>
        <v>4.1028072280178823E-2</v>
      </c>
      <c r="V47" s="4">
        <f t="shared" si="9"/>
        <v>0.98345585349375275</v>
      </c>
      <c r="W47">
        <f t="shared" si="10"/>
        <v>40877736.606792673</v>
      </c>
      <c r="X47">
        <f t="shared" si="18"/>
        <v>22073.977767668046</v>
      </c>
      <c r="Y47">
        <f t="shared" si="12"/>
        <v>92996.850780453344</v>
      </c>
      <c r="Z47" s="2">
        <f t="shared" si="13"/>
        <v>165112.82096948614</v>
      </c>
      <c r="AA47">
        <f t="shared" si="14"/>
        <v>165.11282096948614</v>
      </c>
      <c r="AB47">
        <f t="shared" si="15"/>
        <v>7266.6152508670848</v>
      </c>
      <c r="AD47">
        <v>145.48974159702999</v>
      </c>
      <c r="AE47" s="10">
        <f t="shared" si="22"/>
        <v>11.884649088566302</v>
      </c>
      <c r="AF47">
        <v>143.08624735173399</v>
      </c>
      <c r="AG47" s="9">
        <f t="shared" si="23"/>
        <v>13.34031693506272</v>
      </c>
    </row>
    <row r="48" spans="1:33" x14ac:dyDescent="0.2">
      <c r="A48" t="s">
        <v>46</v>
      </c>
      <c r="B48" s="1">
        <v>44515</v>
      </c>
      <c r="C48" t="s">
        <v>8</v>
      </c>
      <c r="D48">
        <v>125</v>
      </c>
      <c r="E48">
        <v>0.475896494</v>
      </c>
      <c r="F48">
        <v>16</v>
      </c>
      <c r="G48" t="s">
        <v>2</v>
      </c>
      <c r="H48">
        <v>1904</v>
      </c>
      <c r="I48">
        <v>540</v>
      </c>
      <c r="J48">
        <v>-17.649999999999999</v>
      </c>
      <c r="K48">
        <v>1.086293</v>
      </c>
      <c r="L48">
        <v>18.8</v>
      </c>
      <c r="M48">
        <v>291.95</v>
      </c>
      <c r="N48">
        <v>1007.265934</v>
      </c>
      <c r="O48">
        <f t="shared" si="19"/>
        <v>0.99409420860021402</v>
      </c>
      <c r="P48">
        <f t="shared" si="20"/>
        <v>24.099745067154632</v>
      </c>
      <c r="Q48">
        <f t="shared" si="21"/>
        <v>24099.745067154632</v>
      </c>
      <c r="R48">
        <f t="shared" si="16"/>
        <v>1364</v>
      </c>
      <c r="S48">
        <f t="shared" si="17"/>
        <v>56598.109075393739</v>
      </c>
      <c r="T48">
        <f t="shared" si="7"/>
        <v>56598.109075393739</v>
      </c>
      <c r="U48">
        <f t="shared" si="8"/>
        <v>4.041924728048997E-2</v>
      </c>
      <c r="V48" s="4">
        <f t="shared" si="9"/>
        <v>0.96886212592087328</v>
      </c>
      <c r="W48">
        <f t="shared" si="10"/>
        <v>40202173.227190204</v>
      </c>
      <c r="X48">
        <f t="shared" si="18"/>
        <v>21709.173542682707</v>
      </c>
      <c r="Y48">
        <f t="shared" si="12"/>
        <v>76544.937824570152</v>
      </c>
      <c r="Z48" s="2">
        <f t="shared" si="13"/>
        <v>133143.0468999639</v>
      </c>
      <c r="AA48">
        <f t="shared" si="14"/>
        <v>133.14304689996391</v>
      </c>
      <c r="AB48">
        <f t="shared" si="15"/>
        <v>5859.6254940674116</v>
      </c>
      <c r="AD48">
        <v>117.906280098512</v>
      </c>
      <c r="AE48" s="10">
        <f t="shared" si="22"/>
        <v>11.44390725330174</v>
      </c>
      <c r="AF48">
        <v>115.128039372853</v>
      </c>
      <c r="AG48" s="9">
        <f t="shared" si="23"/>
        <v>13.530565768595007</v>
      </c>
    </row>
    <row r="49" spans="1:33" x14ac:dyDescent="0.2">
      <c r="A49" t="s">
        <v>46</v>
      </c>
      <c r="B49" s="1">
        <v>44515</v>
      </c>
      <c r="C49" t="s">
        <v>5</v>
      </c>
      <c r="D49">
        <v>100</v>
      </c>
      <c r="E49">
        <v>0.473101506</v>
      </c>
      <c r="F49">
        <v>17</v>
      </c>
      <c r="G49" t="s">
        <v>2</v>
      </c>
      <c r="H49">
        <v>1988</v>
      </c>
      <c r="I49">
        <v>540</v>
      </c>
      <c r="J49">
        <v>-17.32</v>
      </c>
      <c r="K49">
        <v>1.08666</v>
      </c>
      <c r="L49">
        <v>19.2</v>
      </c>
      <c r="M49">
        <v>292.35000000000002</v>
      </c>
      <c r="N49">
        <v>1007.265934</v>
      </c>
      <c r="O49">
        <f t="shared" si="19"/>
        <v>0.99409420860021402</v>
      </c>
      <c r="P49">
        <f t="shared" si="20"/>
        <v>24.132764070500627</v>
      </c>
      <c r="Q49">
        <f t="shared" si="21"/>
        <v>24132.764070500627</v>
      </c>
      <c r="R49">
        <f t="shared" si="16"/>
        <v>1448</v>
      </c>
      <c r="S49">
        <f t="shared" si="17"/>
        <v>60001.415327720541</v>
      </c>
      <c r="T49">
        <f t="shared" si="7"/>
        <v>60001.415327720541</v>
      </c>
      <c r="U49">
        <f t="shared" si="8"/>
        <v>3.9942230961357357E-2</v>
      </c>
      <c r="V49" s="4">
        <f t="shared" si="9"/>
        <v>0.95742789405983475</v>
      </c>
      <c r="W49">
        <f t="shared" si="10"/>
        <v>39673362.374191284</v>
      </c>
      <c r="X49">
        <f t="shared" si="18"/>
        <v>21423.615682063293</v>
      </c>
      <c r="Y49">
        <f t="shared" si="12"/>
        <v>78870.644399892277</v>
      </c>
      <c r="Z49" s="2">
        <f t="shared" si="13"/>
        <v>138872.05972761282</v>
      </c>
      <c r="AA49">
        <f t="shared" si="14"/>
        <v>138.87205972761282</v>
      </c>
      <c r="AB49">
        <f t="shared" si="15"/>
        <v>6111.7593486122396</v>
      </c>
      <c r="AD49">
        <v>122.812090939716</v>
      </c>
      <c r="AE49" s="10">
        <f t="shared" si="22"/>
        <v>11.564578806850889</v>
      </c>
      <c r="AF49">
        <v>120.048295414281</v>
      </c>
      <c r="AG49" s="9">
        <f t="shared" si="23"/>
        <v>13.554752734461657</v>
      </c>
    </row>
    <row r="50" spans="1:33" x14ac:dyDescent="0.2">
      <c r="A50" t="s">
        <v>46</v>
      </c>
      <c r="B50" s="1">
        <v>44515</v>
      </c>
      <c r="C50" t="s">
        <v>8</v>
      </c>
      <c r="D50">
        <v>150</v>
      </c>
      <c r="E50">
        <v>0.48352505400000001</v>
      </c>
      <c r="F50">
        <v>18</v>
      </c>
      <c r="G50" t="s">
        <v>2</v>
      </c>
      <c r="H50">
        <v>2147</v>
      </c>
      <c r="I50">
        <v>540</v>
      </c>
      <c r="J50">
        <v>-17.84</v>
      </c>
      <c r="K50">
        <v>1.0860920000000001</v>
      </c>
      <c r="L50">
        <v>18.899999999999999</v>
      </c>
      <c r="M50">
        <v>292.05</v>
      </c>
      <c r="N50">
        <v>1007.265934</v>
      </c>
      <c r="O50">
        <f t="shared" si="19"/>
        <v>0.99409420860021402</v>
      </c>
      <c r="P50">
        <f t="shared" si="20"/>
        <v>24.107999817991136</v>
      </c>
      <c r="Q50">
        <f t="shared" si="21"/>
        <v>24107.999817991134</v>
      </c>
      <c r="R50">
        <f t="shared" si="16"/>
        <v>1607</v>
      </c>
      <c r="S50">
        <f t="shared" si="17"/>
        <v>66658.371168591941</v>
      </c>
      <c r="T50">
        <f t="shared" si="7"/>
        <v>66658.371168591941</v>
      </c>
      <c r="U50">
        <f t="shared" si="8"/>
        <v>4.0297603427973304E-2</v>
      </c>
      <c r="V50" s="4">
        <f t="shared" si="9"/>
        <v>0.96594628434825236</v>
      </c>
      <c r="W50">
        <f t="shared" si="10"/>
        <v>40067458.588057287</v>
      </c>
      <c r="X50">
        <f t="shared" si="18"/>
        <v>21636.427637550933</v>
      </c>
      <c r="Y50">
        <f t="shared" si="12"/>
        <v>86024.833588558991</v>
      </c>
      <c r="Z50" s="2">
        <f t="shared" si="13"/>
        <v>152683.20475715093</v>
      </c>
      <c r="AA50">
        <f t="shared" si="14"/>
        <v>152.68320475715092</v>
      </c>
      <c r="AB50">
        <f t="shared" si="15"/>
        <v>6719.5878413622113</v>
      </c>
      <c r="AD50">
        <v>134.73514333124899</v>
      </c>
      <c r="AE50" s="10">
        <f t="shared" si="22"/>
        <v>11.755098705485699</v>
      </c>
      <c r="AF50">
        <v>132.149834508813</v>
      </c>
      <c r="AG50" s="9">
        <f t="shared" si="23"/>
        <v>13.448349005378232</v>
      </c>
    </row>
    <row r="51" spans="1:33" x14ac:dyDescent="0.2">
      <c r="A51" t="s">
        <v>46</v>
      </c>
      <c r="B51" s="1">
        <v>44515</v>
      </c>
      <c r="C51" t="s">
        <v>5</v>
      </c>
      <c r="D51">
        <v>75</v>
      </c>
      <c r="E51">
        <v>0.48047226300000001</v>
      </c>
      <c r="F51">
        <v>19</v>
      </c>
      <c r="G51" t="s">
        <v>2</v>
      </c>
      <c r="H51">
        <v>1092</v>
      </c>
      <c r="I51">
        <v>540</v>
      </c>
      <c r="J51">
        <v>-16.09</v>
      </c>
      <c r="K51">
        <v>1.088001</v>
      </c>
      <c r="L51">
        <v>20</v>
      </c>
      <c r="M51">
        <v>293.14999999999998</v>
      </c>
      <c r="N51">
        <v>1007.265934</v>
      </c>
      <c r="O51">
        <f t="shared" si="19"/>
        <v>0.99409420860021402</v>
      </c>
      <c r="P51">
        <f t="shared" si="20"/>
        <v>24.198802077192603</v>
      </c>
      <c r="Q51">
        <f t="shared" si="21"/>
        <v>24198.802077192602</v>
      </c>
      <c r="R51">
        <f t="shared" si="16"/>
        <v>552</v>
      </c>
      <c r="S51">
        <f t="shared" si="17"/>
        <v>22811.046523673194</v>
      </c>
      <c r="T51">
        <f t="shared" si="7"/>
        <v>22811.046523673194</v>
      </c>
      <c r="U51">
        <f t="shared" si="8"/>
        <v>3.9011330538071397E-2</v>
      </c>
      <c r="V51" s="4">
        <f t="shared" si="9"/>
        <v>0.93511391683837319</v>
      </c>
      <c r="W51">
        <f t="shared" si="10"/>
        <v>38642983.807852171</v>
      </c>
      <c r="X51">
        <f t="shared" si="18"/>
        <v>20867.211256240174</v>
      </c>
      <c r="Y51">
        <f t="shared" si="12"/>
        <v>42198.13831817457</v>
      </c>
      <c r="Z51" s="2">
        <f t="shared" si="13"/>
        <v>65009.18484184776</v>
      </c>
      <c r="AA51">
        <f t="shared" si="14"/>
        <v>65.009184841847755</v>
      </c>
      <c r="AB51">
        <f t="shared" si="15"/>
        <v>2861.0542248897195</v>
      </c>
      <c r="AD51">
        <v>59.156088089940503</v>
      </c>
      <c r="AE51" s="10">
        <f t="shared" si="22"/>
        <v>9.003491992933732</v>
      </c>
      <c r="AF51">
        <v>55.6546360832196</v>
      </c>
      <c r="AG51" s="9">
        <f t="shared" si="23"/>
        <v>14.389580151459519</v>
      </c>
    </row>
    <row r="52" spans="1:33" x14ac:dyDescent="0.2">
      <c r="A52" t="s">
        <v>46</v>
      </c>
      <c r="B52" s="1">
        <v>44515</v>
      </c>
      <c r="C52" t="s">
        <v>8</v>
      </c>
      <c r="D52">
        <v>175</v>
      </c>
      <c r="E52">
        <v>0.48683530800000002</v>
      </c>
      <c r="F52">
        <v>20</v>
      </c>
      <c r="G52" t="s">
        <v>2</v>
      </c>
      <c r="H52">
        <v>2107</v>
      </c>
      <c r="I52">
        <v>540</v>
      </c>
      <c r="J52">
        <v>-17.54</v>
      </c>
      <c r="K52">
        <v>1.086416</v>
      </c>
      <c r="L52">
        <v>19.600000000000001</v>
      </c>
      <c r="M52">
        <v>292.75</v>
      </c>
      <c r="N52">
        <v>1007.265934</v>
      </c>
      <c r="O52">
        <f t="shared" si="19"/>
        <v>0.99409420860021402</v>
      </c>
      <c r="P52">
        <f t="shared" si="20"/>
        <v>24.165783073846615</v>
      </c>
      <c r="Q52">
        <f t="shared" si="21"/>
        <v>24165.783073846615</v>
      </c>
      <c r="R52">
        <f t="shared" si="16"/>
        <v>1567</v>
      </c>
      <c r="S52">
        <f t="shared" si="17"/>
        <v>64843.750157464739</v>
      </c>
      <c r="T52">
        <f t="shared" si="7"/>
        <v>64843.750157464725</v>
      </c>
      <c r="U52">
        <f t="shared" si="8"/>
        <v>3.9470722134812369E-2</v>
      </c>
      <c r="V52" s="4">
        <f t="shared" si="9"/>
        <v>0.94612567853596141</v>
      </c>
      <c r="W52">
        <f t="shared" si="10"/>
        <v>39151459.551083386</v>
      </c>
      <c r="X52">
        <f t="shared" si="18"/>
        <v>21141.78815758503</v>
      </c>
      <c r="Y52">
        <f t="shared" si="12"/>
        <v>82492.12527413269</v>
      </c>
      <c r="Z52" s="2">
        <f t="shared" si="13"/>
        <v>147335.87543159744</v>
      </c>
      <c r="AA52">
        <f t="shared" si="14"/>
        <v>147.33587543159743</v>
      </c>
      <c r="AB52">
        <f t="shared" si="15"/>
        <v>6484.251877744603</v>
      </c>
      <c r="AD52">
        <v>130.076463699062</v>
      </c>
      <c r="AE52" s="10">
        <f t="shared" si="22"/>
        <v>11.714330730364669</v>
      </c>
      <c r="AF52">
        <v>127.35720720217</v>
      </c>
      <c r="AG52" s="9">
        <f t="shared" si="23"/>
        <v>13.559948092006133</v>
      </c>
    </row>
    <row r="53" spans="1:33" x14ac:dyDescent="0.2">
      <c r="A53" t="s">
        <v>46</v>
      </c>
      <c r="B53" s="1">
        <v>44515</v>
      </c>
      <c r="C53" t="s">
        <v>5</v>
      </c>
      <c r="D53">
        <v>50</v>
      </c>
      <c r="E53">
        <v>0.47792946400000003</v>
      </c>
      <c r="F53">
        <v>21</v>
      </c>
      <c r="G53" t="s">
        <v>2</v>
      </c>
      <c r="H53">
        <v>1000</v>
      </c>
      <c r="I53">
        <v>540</v>
      </c>
      <c r="J53">
        <v>-15.75</v>
      </c>
      <c r="K53">
        <v>1.088381</v>
      </c>
      <c r="L53">
        <v>19.100000000000001</v>
      </c>
      <c r="M53">
        <v>292.25</v>
      </c>
      <c r="N53">
        <v>1007.265934</v>
      </c>
      <c r="O53">
        <f t="shared" si="19"/>
        <v>0.99409420860021402</v>
      </c>
      <c r="P53">
        <f t="shared" si="20"/>
        <v>24.124509319664128</v>
      </c>
      <c r="Q53">
        <f t="shared" si="21"/>
        <v>24124.509319664128</v>
      </c>
      <c r="R53">
        <f t="shared" si="16"/>
        <v>460</v>
      </c>
      <c r="S53">
        <f t="shared" si="17"/>
        <v>19067.745333375526</v>
      </c>
      <c r="T53">
        <f t="shared" si="7"/>
        <v>19067.745333375522</v>
      </c>
      <c r="U53">
        <f t="shared" si="8"/>
        <v>4.0059899225348111E-2</v>
      </c>
      <c r="V53" s="4">
        <f t="shared" si="9"/>
        <v>0.96024843951958483</v>
      </c>
      <c r="W53">
        <f t="shared" si="10"/>
        <v>39803853.698979765</v>
      </c>
      <c r="X53">
        <f t="shared" si="18"/>
        <v>21494.080997449073</v>
      </c>
      <c r="Y53">
        <f t="shared" si="12"/>
        <v>39803.853698979765</v>
      </c>
      <c r="Z53" s="2">
        <f t="shared" si="13"/>
        <v>58871.599032355291</v>
      </c>
      <c r="AA53">
        <f t="shared" si="14"/>
        <v>58.871599032355292</v>
      </c>
      <c r="AB53">
        <f t="shared" si="15"/>
        <v>2590.9390734139561</v>
      </c>
      <c r="AD53">
        <v>53.908973434339302</v>
      </c>
      <c r="AE53" s="10">
        <f t="shared" si="22"/>
        <v>8.4295750065979629</v>
      </c>
      <c r="AF53">
        <v>50.638349219958002</v>
      </c>
      <c r="AG53" s="9">
        <f t="shared" si="23"/>
        <v>13.985096290441119</v>
      </c>
    </row>
    <row r="54" spans="1:33" x14ac:dyDescent="0.2">
      <c r="A54" t="s">
        <v>46</v>
      </c>
      <c r="B54" s="1">
        <v>44515</v>
      </c>
      <c r="C54" t="s">
        <v>8</v>
      </c>
      <c r="D54">
        <v>200</v>
      </c>
      <c r="E54">
        <v>0.491673633</v>
      </c>
      <c r="F54">
        <v>22</v>
      </c>
      <c r="G54" t="s">
        <v>2</v>
      </c>
      <c r="H54">
        <v>2540</v>
      </c>
      <c r="I54">
        <v>540</v>
      </c>
      <c r="J54">
        <v>-17.97</v>
      </c>
      <c r="K54">
        <v>1.08595</v>
      </c>
      <c r="L54">
        <v>19.899999999999999</v>
      </c>
      <c r="M54">
        <v>293.05</v>
      </c>
      <c r="N54">
        <v>1007.265934</v>
      </c>
      <c r="O54">
        <f t="shared" si="19"/>
        <v>0.99409420860021402</v>
      </c>
      <c r="P54">
        <f t="shared" si="20"/>
        <v>24.190547326356107</v>
      </c>
      <c r="Q54">
        <f t="shared" si="21"/>
        <v>24190.547326356107</v>
      </c>
      <c r="R54">
        <f t="shared" si="16"/>
        <v>2000</v>
      </c>
      <c r="S54">
        <f t="shared" si="17"/>
        <v>82676.922229905816</v>
      </c>
      <c r="T54">
        <f t="shared" si="7"/>
        <v>82676.922229905816</v>
      </c>
      <c r="U54">
        <f t="shared" si="8"/>
        <v>3.9123651724613739E-2</v>
      </c>
      <c r="V54" s="4">
        <f t="shared" si="9"/>
        <v>0.9378062911625209</v>
      </c>
      <c r="W54">
        <f t="shared" si="10"/>
        <v>38767468.900580078</v>
      </c>
      <c r="X54">
        <f t="shared" si="18"/>
        <v>20934.433206313242</v>
      </c>
      <c r="Y54">
        <f t="shared" si="12"/>
        <v>98469.371007473397</v>
      </c>
      <c r="Z54" s="2">
        <f t="shared" si="13"/>
        <v>181146.29323737923</v>
      </c>
      <c r="AA54">
        <f t="shared" si="14"/>
        <v>181.14629323737924</v>
      </c>
      <c r="AB54">
        <f t="shared" si="15"/>
        <v>7972.2483653770596</v>
      </c>
      <c r="AD54">
        <v>159.169525403248</v>
      </c>
      <c r="AE54" s="10">
        <f t="shared" si="22"/>
        <v>12.132054949273655</v>
      </c>
      <c r="AF54">
        <v>156.74918470907801</v>
      </c>
      <c r="AG54" s="9">
        <f t="shared" si="23"/>
        <v>13.46817982984094</v>
      </c>
    </row>
    <row r="55" spans="1:33" x14ac:dyDescent="0.2">
      <c r="A55" t="s">
        <v>46</v>
      </c>
      <c r="B55" s="1">
        <v>44515</v>
      </c>
      <c r="C55" t="s">
        <v>5</v>
      </c>
      <c r="D55">
        <v>25</v>
      </c>
      <c r="E55">
        <v>0.47615006199999999</v>
      </c>
      <c r="F55">
        <v>23</v>
      </c>
      <c r="G55" t="s">
        <v>2</v>
      </c>
      <c r="H55">
        <v>837</v>
      </c>
      <c r="I55">
        <v>540</v>
      </c>
      <c r="J55">
        <v>-15.84</v>
      </c>
      <c r="K55">
        <v>1.088279</v>
      </c>
      <c r="L55">
        <v>19.3</v>
      </c>
      <c r="M55">
        <v>292.45</v>
      </c>
      <c r="N55">
        <v>1007.265934</v>
      </c>
      <c r="O55">
        <f t="shared" si="19"/>
        <v>0.99409420860021402</v>
      </c>
      <c r="P55">
        <f t="shared" si="20"/>
        <v>24.141018821337124</v>
      </c>
      <c r="Q55">
        <f t="shared" si="21"/>
        <v>24141.018821337122</v>
      </c>
      <c r="R55">
        <f t="shared" si="16"/>
        <v>297</v>
      </c>
      <c r="S55">
        <f t="shared" si="17"/>
        <v>12302.711919411435</v>
      </c>
      <c r="T55">
        <f t="shared" si="7"/>
        <v>12302.711919411435</v>
      </c>
      <c r="U55">
        <f t="shared" si="8"/>
        <v>3.9823621957583086E-2</v>
      </c>
      <c r="V55" s="4">
        <f t="shared" si="9"/>
        <v>0.95458479877029023</v>
      </c>
      <c r="W55">
        <f t="shared" si="10"/>
        <v>39542026.20175156</v>
      </c>
      <c r="X55">
        <f t="shared" si="18"/>
        <v>21352.694148945844</v>
      </c>
      <c r="Y55">
        <f t="shared" si="12"/>
        <v>33096.675930866055</v>
      </c>
      <c r="Z55" s="2">
        <f t="shared" si="13"/>
        <v>45399.38785027749</v>
      </c>
      <c r="AA55">
        <f t="shared" si="14"/>
        <v>45.399387850277492</v>
      </c>
      <c r="AB55">
        <f t="shared" si="15"/>
        <v>1998.0270592907123</v>
      </c>
      <c r="AD55">
        <v>42.296489272487001</v>
      </c>
      <c r="AE55" s="10">
        <f t="shared" si="22"/>
        <v>6.8346705202799898</v>
      </c>
      <c r="AF55">
        <v>39.429712200529799</v>
      </c>
      <c r="AG55" s="9">
        <f t="shared" si="23"/>
        <v>13.149242605285933</v>
      </c>
    </row>
    <row r="56" spans="1:33" x14ac:dyDescent="0.2">
      <c r="A56" t="s">
        <v>46</v>
      </c>
      <c r="B56" s="1">
        <v>44515</v>
      </c>
      <c r="C56" t="s">
        <v>8</v>
      </c>
      <c r="D56">
        <v>225</v>
      </c>
      <c r="E56">
        <v>0.501108895</v>
      </c>
      <c r="F56">
        <v>24</v>
      </c>
      <c r="G56" t="s">
        <v>2</v>
      </c>
      <c r="H56">
        <v>3013</v>
      </c>
      <c r="I56">
        <v>540</v>
      </c>
      <c r="J56">
        <v>-18.149999999999999</v>
      </c>
      <c r="K56">
        <v>1.0857559999999999</v>
      </c>
      <c r="L56">
        <v>19.8</v>
      </c>
      <c r="M56">
        <v>292.95</v>
      </c>
      <c r="N56">
        <v>1007.265934</v>
      </c>
      <c r="O56">
        <f t="shared" si="19"/>
        <v>0.99409420860021402</v>
      </c>
      <c r="P56">
        <f t="shared" si="20"/>
        <v>24.182292575519611</v>
      </c>
      <c r="Q56">
        <f t="shared" si="21"/>
        <v>24182.292575519612</v>
      </c>
      <c r="R56">
        <f t="shared" si="16"/>
        <v>2473</v>
      </c>
      <c r="S56">
        <f t="shared" si="17"/>
        <v>102264.91108223067</v>
      </c>
      <c r="T56">
        <f t="shared" si="7"/>
        <v>102264.91108223067</v>
      </c>
      <c r="U56">
        <f t="shared" si="8"/>
        <v>3.9236796959410451E-2</v>
      </c>
      <c r="V56" s="4">
        <f t="shared" si="9"/>
        <v>0.94051841818364612</v>
      </c>
      <c r="W56">
        <f t="shared" si="10"/>
        <v>38892855.805398628</v>
      </c>
      <c r="X56">
        <f t="shared" si="18"/>
        <v>21002.142134915259</v>
      </c>
      <c r="Y56">
        <f t="shared" si="12"/>
        <v>117184.17454166606</v>
      </c>
      <c r="Z56" s="2">
        <f t="shared" si="13"/>
        <v>219449.08562389674</v>
      </c>
      <c r="AA56">
        <f t="shared" si="14"/>
        <v>219.44908562389674</v>
      </c>
      <c r="AB56">
        <f t="shared" si="15"/>
        <v>9657.9542583076945</v>
      </c>
      <c r="AD56">
        <v>192.16749006729199</v>
      </c>
      <c r="AE56" s="10">
        <f t="shared" si="22"/>
        <v>12.431856564379293</v>
      </c>
      <c r="AF56">
        <v>190.05896138505599</v>
      </c>
      <c r="AG56" s="9">
        <f t="shared" si="23"/>
        <v>13.392684756595919</v>
      </c>
    </row>
    <row r="57" spans="1:33" x14ac:dyDescent="0.2">
      <c r="A57" t="s">
        <v>46</v>
      </c>
      <c r="B57" s="1">
        <v>44515</v>
      </c>
      <c r="C57" t="s">
        <v>5</v>
      </c>
      <c r="D57">
        <v>10</v>
      </c>
      <c r="E57">
        <v>0.47513355400000001</v>
      </c>
      <c r="F57">
        <v>25</v>
      </c>
      <c r="G57" t="s">
        <v>2</v>
      </c>
      <c r="H57">
        <v>535</v>
      </c>
      <c r="I57">
        <v>540</v>
      </c>
      <c r="J57">
        <v>-12.45</v>
      </c>
      <c r="K57">
        <v>1.0919859999999999</v>
      </c>
      <c r="L57">
        <v>19.5</v>
      </c>
      <c r="M57">
        <v>292.64999999999998</v>
      </c>
      <c r="N57">
        <v>1007.265934</v>
      </c>
      <c r="O57">
        <f t="shared" si="19"/>
        <v>0.99409420860021402</v>
      </c>
      <c r="P57">
        <f t="shared" si="20"/>
        <v>24.157528323010116</v>
      </c>
      <c r="Q57">
        <f t="shared" si="21"/>
        <v>24157.528323010116</v>
      </c>
      <c r="R57">
        <f t="shared" si="16"/>
        <v>-5</v>
      </c>
      <c r="S57">
        <f t="shared" si="17"/>
        <v>-206.97481684156759</v>
      </c>
      <c r="T57">
        <f t="shared" si="7"/>
        <v>-206.97481684156756</v>
      </c>
      <c r="U57">
        <f t="shared" si="8"/>
        <v>3.9589329944309679E-2</v>
      </c>
      <c r="V57" s="4">
        <f t="shared" si="9"/>
        <v>0.94896874519830976</v>
      </c>
      <c r="W57">
        <f t="shared" si="10"/>
        <v>39282526.445158474</v>
      </c>
      <c r="X57">
        <f t="shared" si="18"/>
        <v>21212.564280385574</v>
      </c>
      <c r="Y57">
        <f t="shared" si="12"/>
        <v>21016.151648159783</v>
      </c>
      <c r="Z57" s="2">
        <f t="shared" si="13"/>
        <v>20809.176831318215</v>
      </c>
      <c r="AA57">
        <f t="shared" si="14"/>
        <v>20.809176831318215</v>
      </c>
      <c r="AB57">
        <f t="shared" si="15"/>
        <v>915.81187234631466</v>
      </c>
      <c r="AD57">
        <v>21.111010612539499</v>
      </c>
      <c r="AE57" s="10">
        <f t="shared" si="22"/>
        <v>-1.450484003610454</v>
      </c>
      <c r="AF57">
        <v>21.1966233721115</v>
      </c>
      <c r="AG57" s="9">
        <f t="shared" si="23"/>
        <v>-1.8619022940406273</v>
      </c>
    </row>
    <row r="58" spans="1:33" x14ac:dyDescent="0.2">
      <c r="A58" t="s">
        <v>46</v>
      </c>
      <c r="B58" s="1">
        <v>44515</v>
      </c>
      <c r="C58" t="s">
        <v>8</v>
      </c>
      <c r="D58">
        <v>250</v>
      </c>
      <c r="E58">
        <v>0.49575191699999999</v>
      </c>
      <c r="F58">
        <v>26</v>
      </c>
      <c r="G58" t="s">
        <v>2</v>
      </c>
      <c r="H58">
        <v>3665</v>
      </c>
      <c r="I58">
        <v>540</v>
      </c>
      <c r="J58">
        <v>-18.12</v>
      </c>
      <c r="K58">
        <v>1.0857870000000001</v>
      </c>
      <c r="L58">
        <v>20.100000000000001</v>
      </c>
      <c r="M58">
        <v>293.25</v>
      </c>
      <c r="N58">
        <v>1007.265934</v>
      </c>
      <c r="O58">
        <f t="shared" si="19"/>
        <v>0.99409420860021402</v>
      </c>
      <c r="P58">
        <f t="shared" si="20"/>
        <v>24.207056828029103</v>
      </c>
      <c r="Q58">
        <f t="shared" si="21"/>
        <v>24207.056828029105</v>
      </c>
      <c r="R58">
        <f t="shared" si="16"/>
        <v>3125</v>
      </c>
      <c r="S58">
        <f t="shared" si="17"/>
        <v>129094.58684715421</v>
      </c>
      <c r="T58">
        <f t="shared" si="7"/>
        <v>129094.58684715421</v>
      </c>
      <c r="U58">
        <f t="shared" si="8"/>
        <v>3.8894711752579754E-2</v>
      </c>
      <c r="V58" s="4">
        <f t="shared" si="9"/>
        <v>0.93231852770978141</v>
      </c>
      <c r="W58">
        <f t="shared" si="10"/>
        <v>38514328.046285212</v>
      </c>
      <c r="X58">
        <f t="shared" si="18"/>
        <v>20797.737144994015</v>
      </c>
      <c r="Y58">
        <f t="shared" si="12"/>
        <v>141155.01228963531</v>
      </c>
      <c r="Z58" s="2">
        <f t="shared" si="13"/>
        <v>270249.5991367895</v>
      </c>
      <c r="AA58">
        <f t="shared" si="14"/>
        <v>270.24959913678953</v>
      </c>
      <c r="AB58">
        <f t="shared" si="15"/>
        <v>11893.684858010107</v>
      </c>
      <c r="AD58">
        <v>235.874601190248</v>
      </c>
      <c r="AE58" s="10">
        <f t="shared" si="22"/>
        <v>12.719722085190691</v>
      </c>
      <c r="AF58">
        <v>234.05028152531199</v>
      </c>
      <c r="AG58" s="9">
        <f t="shared" si="23"/>
        <v>13.394771991189852</v>
      </c>
    </row>
    <row r="59" spans="1:33" x14ac:dyDescent="0.2">
      <c r="A59" t="s">
        <v>46</v>
      </c>
      <c r="B59" s="1">
        <v>44515</v>
      </c>
      <c r="C59" t="s">
        <v>5</v>
      </c>
      <c r="D59">
        <v>5</v>
      </c>
      <c r="E59">
        <v>0.47259305299999999</v>
      </c>
      <c r="F59">
        <v>27</v>
      </c>
      <c r="G59" t="s">
        <v>2</v>
      </c>
      <c r="H59">
        <v>511</v>
      </c>
      <c r="I59">
        <v>540</v>
      </c>
      <c r="J59">
        <v>-12.74</v>
      </c>
      <c r="K59">
        <v>1.0916729999999999</v>
      </c>
      <c r="L59">
        <v>19.600000000000001</v>
      </c>
      <c r="M59">
        <v>292.75</v>
      </c>
      <c r="N59">
        <v>1007.265934</v>
      </c>
      <c r="O59">
        <f t="shared" si="19"/>
        <v>0.99409420860021402</v>
      </c>
      <c r="P59">
        <f t="shared" si="20"/>
        <v>24.165783073846615</v>
      </c>
      <c r="Q59">
        <f t="shared" si="21"/>
        <v>24165.783073846615</v>
      </c>
      <c r="R59">
        <f t="shared" si="16"/>
        <v>-29</v>
      </c>
      <c r="S59">
        <f t="shared" si="17"/>
        <v>-1200.0438765580582</v>
      </c>
      <c r="T59">
        <f t="shared" si="7"/>
        <v>-1200.0438765580584</v>
      </c>
      <c r="U59">
        <f t="shared" si="8"/>
        <v>3.9473349989827683E-2</v>
      </c>
      <c r="V59" s="4">
        <f t="shared" si="9"/>
        <v>0.94618866905082866</v>
      </c>
      <c r="W59">
        <f t="shared" si="10"/>
        <v>39154066.150450557</v>
      </c>
      <c r="X59">
        <f t="shared" si="18"/>
        <v>21143.195721243301</v>
      </c>
      <c r="Y59">
        <f t="shared" si="12"/>
        <v>20007.727802880232</v>
      </c>
      <c r="Z59" s="2">
        <f t="shared" si="13"/>
        <v>18807.683926322174</v>
      </c>
      <c r="AA59">
        <f t="shared" si="14"/>
        <v>18.807683926322174</v>
      </c>
      <c r="AB59">
        <f t="shared" si="15"/>
        <v>827.7261695974388</v>
      </c>
      <c r="AD59">
        <v>19.384370524692301</v>
      </c>
      <c r="AE59" s="10">
        <f t="shared" si="22"/>
        <v>-3.0662286788169024</v>
      </c>
      <c r="AF59">
        <v>19.903245075066899</v>
      </c>
      <c r="AG59" s="9">
        <f t="shared" si="23"/>
        <v>-5.8250720983854869</v>
      </c>
    </row>
    <row r="60" spans="1:33" x14ac:dyDescent="0.2">
      <c r="A60" t="s">
        <v>46</v>
      </c>
      <c r="B60" s="1">
        <v>44515</v>
      </c>
      <c r="C60" t="s">
        <v>8</v>
      </c>
      <c r="D60">
        <v>300</v>
      </c>
      <c r="E60">
        <v>0.50340598800000003</v>
      </c>
      <c r="F60">
        <v>28</v>
      </c>
      <c r="G60" t="s">
        <v>2</v>
      </c>
      <c r="H60">
        <v>3808</v>
      </c>
      <c r="I60">
        <v>540</v>
      </c>
      <c r="J60">
        <v>-18.149999999999999</v>
      </c>
      <c r="K60">
        <v>1.0857460000000001</v>
      </c>
      <c r="L60">
        <v>20.2</v>
      </c>
      <c r="M60">
        <v>293.35000000000002</v>
      </c>
      <c r="N60">
        <v>1007.265934</v>
      </c>
      <c r="O60">
        <f t="shared" si="19"/>
        <v>0.99409420860021402</v>
      </c>
      <c r="P60">
        <f t="shared" si="20"/>
        <v>24.215311578865602</v>
      </c>
      <c r="Q60">
        <f t="shared" si="21"/>
        <v>24215.311578865603</v>
      </c>
      <c r="R60">
        <f t="shared" si="16"/>
        <v>3268</v>
      </c>
      <c r="S60">
        <f t="shared" si="17"/>
        <v>134955.93436229878</v>
      </c>
      <c r="T60">
        <f t="shared" si="7"/>
        <v>134955.93436229878</v>
      </c>
      <c r="U60">
        <f t="shared" si="8"/>
        <v>3.8779999717050026E-2</v>
      </c>
      <c r="V60" s="4">
        <f t="shared" si="9"/>
        <v>0.92956884398012707</v>
      </c>
      <c r="W60">
        <f t="shared" si="10"/>
        <v>38387647.458206847</v>
      </c>
      <c r="X60">
        <f t="shared" si="18"/>
        <v>20729.329627431696</v>
      </c>
      <c r="Y60">
        <f t="shared" si="12"/>
        <v>146180.16152085169</v>
      </c>
      <c r="Z60" s="2">
        <f t="shared" si="13"/>
        <v>281136.09588315047</v>
      </c>
      <c r="AA60">
        <f t="shared" si="14"/>
        <v>281.13609588315046</v>
      </c>
      <c r="AB60">
        <f t="shared" si="15"/>
        <v>12372.799579817451</v>
      </c>
      <c r="AD60">
        <v>245.239752218711</v>
      </c>
      <c r="AE60" s="10">
        <f t="shared" si="22"/>
        <v>12.76831548495259</v>
      </c>
      <c r="AF60">
        <v>243.463840570511</v>
      </c>
      <c r="AG60" s="9">
        <f t="shared" si="23"/>
        <v>13.400006567743372</v>
      </c>
    </row>
    <row r="61" spans="1:33" x14ac:dyDescent="0.2">
      <c r="A61" t="s">
        <v>46</v>
      </c>
      <c r="B61" s="1">
        <v>44515</v>
      </c>
      <c r="C61" t="s">
        <v>5</v>
      </c>
      <c r="D61">
        <v>0</v>
      </c>
      <c r="E61">
        <v>0.47106894999999999</v>
      </c>
      <c r="F61">
        <v>29</v>
      </c>
      <c r="G61" t="s">
        <v>2</v>
      </c>
      <c r="H61">
        <v>496</v>
      </c>
      <c r="I61">
        <v>540</v>
      </c>
      <c r="J61">
        <v>-11.77</v>
      </c>
      <c r="K61">
        <v>1.0927290000000001</v>
      </c>
      <c r="L61">
        <v>19.7</v>
      </c>
      <c r="M61">
        <v>292.85000000000002</v>
      </c>
      <c r="N61">
        <v>1007.265934</v>
      </c>
      <c r="O61">
        <f t="shared" si="19"/>
        <v>0.99409420860021402</v>
      </c>
      <c r="P61">
        <f t="shared" si="20"/>
        <v>24.174037824683115</v>
      </c>
      <c r="Q61">
        <f t="shared" si="21"/>
        <v>24174.037824683113</v>
      </c>
      <c r="R61">
        <f t="shared" si="16"/>
        <v>-44</v>
      </c>
      <c r="S61">
        <f t="shared" si="17"/>
        <v>-1820.1344896992509</v>
      </c>
      <c r="T61">
        <f t="shared" si="7"/>
        <v>-1820.1344896992514</v>
      </c>
      <c r="U61">
        <f t="shared" si="8"/>
        <v>3.9357703980002212E-2</v>
      </c>
      <c r="V61" s="4">
        <f t="shared" si="9"/>
        <v>0.94341659766225894</v>
      </c>
      <c r="W61">
        <f t="shared" si="10"/>
        <v>39026024.717268169</v>
      </c>
      <c r="X61">
        <f t="shared" si="18"/>
        <v>21074.053347324811</v>
      </c>
      <c r="Y61">
        <f>W61*H61/1000000</f>
        <v>19356.908259765012</v>
      </c>
      <c r="Z61" s="2">
        <f t="shared" si="13"/>
        <v>17536.77377006576</v>
      </c>
      <c r="AA61">
        <f t="shared" si="14"/>
        <v>17.536773770065761</v>
      </c>
      <c r="AB61">
        <f t="shared" si="15"/>
        <v>771.79341362059404</v>
      </c>
      <c r="AD61">
        <v>18.287121341655102</v>
      </c>
      <c r="AE61" s="10">
        <f t="shared" si="22"/>
        <v>-4.2787093078097405</v>
      </c>
      <c r="AF61">
        <v>19.096384180518299</v>
      </c>
      <c r="AG61" s="9">
        <f t="shared" si="23"/>
        <v>-8.893371328737226</v>
      </c>
    </row>
    <row r="62" spans="1:33" x14ac:dyDescent="0.2">
      <c r="A62" t="s">
        <v>46</v>
      </c>
      <c r="B62" s="1">
        <v>44515</v>
      </c>
      <c r="C62" t="s">
        <v>8</v>
      </c>
      <c r="D62">
        <v>400</v>
      </c>
      <c r="E62">
        <v>0.26222896200000001</v>
      </c>
      <c r="F62">
        <v>30</v>
      </c>
      <c r="G62" t="s">
        <v>2</v>
      </c>
      <c r="H62">
        <v>4315</v>
      </c>
      <c r="I62">
        <v>540</v>
      </c>
      <c r="J62">
        <v>-18.18</v>
      </c>
      <c r="K62">
        <v>1.0857159999999999</v>
      </c>
      <c r="L62">
        <v>20.2</v>
      </c>
      <c r="M62">
        <v>293.35000000000002</v>
      </c>
      <c r="N62">
        <v>1007.265934</v>
      </c>
      <c r="O62">
        <f t="shared" si="19"/>
        <v>0.99409420860021402</v>
      </c>
      <c r="P62">
        <f t="shared" si="20"/>
        <v>24.215311578865602</v>
      </c>
      <c r="Q62">
        <f t="shared" si="21"/>
        <v>24215.311578865603</v>
      </c>
      <c r="R62">
        <f t="shared" si="16"/>
        <v>3775</v>
      </c>
      <c r="S62">
        <f t="shared" si="17"/>
        <v>155893.10043380599</v>
      </c>
      <c r="T62">
        <f t="shared" si="7"/>
        <v>155893.10043380599</v>
      </c>
      <c r="U62">
        <f t="shared" si="8"/>
        <v>3.882353303845628E-2</v>
      </c>
      <c r="V62" s="4">
        <f t="shared" si="9"/>
        <v>0.93061235144659127</v>
      </c>
      <c r="W62">
        <f t="shared" si="10"/>
        <v>38430740.336159945</v>
      </c>
      <c r="X62">
        <f t="shared" si="18"/>
        <v>20752.599781526373</v>
      </c>
      <c r="Y62">
        <f t="shared" si="12"/>
        <v>165828.64455053015</v>
      </c>
      <c r="Z62" s="2">
        <f t="shared" si="13"/>
        <v>321721.74498433614</v>
      </c>
      <c r="AA62">
        <f t="shared" si="14"/>
        <v>321.72174498433611</v>
      </c>
      <c r="AB62">
        <f t="shared" si="15"/>
        <v>14158.973996760631</v>
      </c>
      <c r="AD62">
        <v>280.02456290461402</v>
      </c>
      <c r="AE62" s="10">
        <f t="shared" si="22"/>
        <v>12.960635309793012</v>
      </c>
      <c r="AF62">
        <v>278.42869187963203</v>
      </c>
      <c r="AG62" s="9">
        <f t="shared" si="23"/>
        <v>13.456676081006561</v>
      </c>
    </row>
    <row r="63" spans="1:33" x14ac:dyDescent="0.2">
      <c r="A63" t="s">
        <v>46</v>
      </c>
      <c r="B63" s="1">
        <v>44515</v>
      </c>
      <c r="C63" t="s">
        <v>7</v>
      </c>
      <c r="D63" t="s">
        <v>7</v>
      </c>
      <c r="E63">
        <v>0</v>
      </c>
      <c r="F63" t="s">
        <v>9</v>
      </c>
      <c r="G63" t="s">
        <v>2</v>
      </c>
      <c r="H63">
        <v>540</v>
      </c>
      <c r="J63">
        <v>-11.14</v>
      </c>
      <c r="K63">
        <v>1.093423</v>
      </c>
      <c r="L63">
        <v>0</v>
      </c>
      <c r="M63">
        <v>0</v>
      </c>
      <c r="O63">
        <f t="shared" si="19"/>
        <v>0</v>
      </c>
      <c r="P63" t="e">
        <f t="shared" si="20"/>
        <v>#DIV/0!</v>
      </c>
      <c r="Q63" t="e">
        <f t="shared" si="21"/>
        <v>#DIV/0!</v>
      </c>
      <c r="T63" t="e">
        <f t="shared" si="7"/>
        <v>#DIV/0!</v>
      </c>
      <c r="U63" t="e">
        <f t="shared" si="8"/>
        <v>#DIV/0!</v>
      </c>
      <c r="V63" s="4" t="e">
        <f t="shared" si="9"/>
        <v>#DIV/0!</v>
      </c>
      <c r="W63" t="e">
        <f t="shared" si="10"/>
        <v>#DIV/0!</v>
      </c>
      <c r="Y63" t="e">
        <f t="shared" si="12"/>
        <v>#DIV/0!</v>
      </c>
      <c r="Z63" s="2" t="e">
        <f t="shared" si="13"/>
        <v>#DIV/0!</v>
      </c>
      <c r="AA63" t="e">
        <f t="shared" si="14"/>
        <v>#DIV/0!</v>
      </c>
      <c r="AB63" t="e">
        <f t="shared" si="15"/>
        <v>#DIV/0!</v>
      </c>
      <c r="AD63" t="s">
        <v>7</v>
      </c>
      <c r="AE63" s="10" t="e">
        <f t="shared" si="22"/>
        <v>#DIV/0!</v>
      </c>
      <c r="AF63" t="s">
        <v>7</v>
      </c>
      <c r="AG63" s="9" t="e">
        <f t="shared" si="23"/>
        <v>#DIV/0!</v>
      </c>
    </row>
    <row r="64" spans="1:33" x14ac:dyDescent="0.2">
      <c r="A64" t="s">
        <v>47</v>
      </c>
      <c r="B64" s="1">
        <v>44536</v>
      </c>
      <c r="C64" t="s">
        <v>5</v>
      </c>
      <c r="D64">
        <v>400</v>
      </c>
      <c r="E64">
        <v>0.54669572300000002</v>
      </c>
      <c r="F64">
        <v>1</v>
      </c>
      <c r="G64" t="s">
        <v>2</v>
      </c>
      <c r="H64">
        <v>1495</v>
      </c>
      <c r="I64">
        <v>538</v>
      </c>
      <c r="J64">
        <v>-21.06</v>
      </c>
      <c r="K64">
        <v>1.082573</v>
      </c>
      <c r="L64">
        <v>13.4</v>
      </c>
      <c r="M64">
        <v>286.55</v>
      </c>
      <c r="N64">
        <v>1006.3446279999999</v>
      </c>
      <c r="O64">
        <v>1</v>
      </c>
      <c r="P64">
        <f t="shared" si="20"/>
        <v>23.514292999999999</v>
      </c>
      <c r="Q64">
        <f t="shared" si="21"/>
        <v>23514.292999999998</v>
      </c>
      <c r="R64">
        <f t="shared" ref="R64:R93" si="24">H64-I64</f>
        <v>957</v>
      </c>
      <c r="S64">
        <f t="shared" ref="S64:S93" si="25">((R64/1000000)*(1/P64))/0.000000001</f>
        <v>40698.650816335408</v>
      </c>
      <c r="T64">
        <f t="shared" si="7"/>
        <v>40698.650816335408</v>
      </c>
      <c r="U64">
        <f t="shared" si="8"/>
        <v>4.7792184294113013E-2</v>
      </c>
      <c r="V64" s="4">
        <f t="shared" si="9"/>
        <v>1.1455937552787401</v>
      </c>
      <c r="W64">
        <f t="shared" si="10"/>
        <v>48719038.895991474</v>
      </c>
      <c r="X64">
        <f t="shared" ref="X64:X93" si="26">I64*W64/1000000</f>
        <v>26210.842926043417</v>
      </c>
      <c r="Y64">
        <f t="shared" si="12"/>
        <v>72834.963149507254</v>
      </c>
      <c r="Z64" s="2">
        <f t="shared" si="13"/>
        <v>113533.61396584267</v>
      </c>
      <c r="AA64">
        <f t="shared" si="14"/>
        <v>113.53361396584268</v>
      </c>
      <c r="AB64">
        <f t="shared" si="15"/>
        <v>4996.6143506367362</v>
      </c>
      <c r="AD64">
        <v>100.74900956912801</v>
      </c>
      <c r="AE64" s="10">
        <f t="shared" si="22"/>
        <v>11.260633701452507</v>
      </c>
      <c r="AF64">
        <v>98.411496623419595</v>
      </c>
      <c r="AG64" s="9">
        <f t="shared" si="23"/>
        <v>13.319506720690374</v>
      </c>
    </row>
    <row r="65" spans="1:33" x14ac:dyDescent="0.2">
      <c r="A65" t="s">
        <v>47</v>
      </c>
      <c r="B65" s="1">
        <v>44536</v>
      </c>
      <c r="C65" t="s">
        <v>8</v>
      </c>
      <c r="D65">
        <v>0</v>
      </c>
      <c r="E65">
        <v>0.45813303300000002</v>
      </c>
      <c r="F65">
        <v>2</v>
      </c>
      <c r="G65" t="s">
        <v>2</v>
      </c>
      <c r="H65">
        <v>383</v>
      </c>
      <c r="I65">
        <v>538</v>
      </c>
      <c r="J65">
        <v>-8.83</v>
      </c>
      <c r="K65">
        <v>1.0959429999999999</v>
      </c>
      <c r="L65">
        <v>12.9</v>
      </c>
      <c r="M65">
        <v>286.05</v>
      </c>
      <c r="N65">
        <v>1006.3446279999999</v>
      </c>
      <c r="O65">
        <f t="shared" ref="O65:O96" si="27">N65/1013.249977</f>
        <v>0.99318495025240938</v>
      </c>
      <c r="P65">
        <f t="shared" si="20"/>
        <v>23.634332149348893</v>
      </c>
      <c r="Q65">
        <f t="shared" si="21"/>
        <v>23634.332149348891</v>
      </c>
      <c r="R65">
        <f t="shared" si="24"/>
        <v>-155</v>
      </c>
      <c r="S65">
        <f t="shared" si="25"/>
        <v>-6558.2559735782552</v>
      </c>
      <c r="T65">
        <f t="shared" si="7"/>
        <v>-6558.2559735782561</v>
      </c>
      <c r="U65">
        <f t="shared" si="8"/>
        <v>4.8597011291126632E-2</v>
      </c>
      <c r="V65" s="4">
        <f t="shared" si="9"/>
        <v>1.1648857126453362</v>
      </c>
      <c r="W65">
        <f t="shared" si="10"/>
        <v>49287862.474143483</v>
      </c>
      <c r="X65">
        <f t="shared" si="26"/>
        <v>26516.870011089195</v>
      </c>
      <c r="Y65">
        <f t="shared" si="12"/>
        <v>18877.251327596954</v>
      </c>
      <c r="Z65" s="2">
        <f t="shared" si="13"/>
        <v>12318.995354018698</v>
      </c>
      <c r="AA65">
        <f t="shared" si="14"/>
        <v>12.318995354018698</v>
      </c>
      <c r="AB65">
        <f t="shared" si="15"/>
        <v>542.15898553036288</v>
      </c>
      <c r="AD65">
        <v>13.946240992831999</v>
      </c>
      <c r="AE65" s="10">
        <f t="shared" si="22"/>
        <v>-13.209239812583107</v>
      </c>
      <c r="AF65">
        <v>16.969886202337399</v>
      </c>
      <c r="AG65" s="9">
        <f t="shared" si="23"/>
        <v>-37.753816075606274</v>
      </c>
    </row>
    <row r="66" spans="1:33" x14ac:dyDescent="0.2">
      <c r="A66" t="s">
        <v>47</v>
      </c>
      <c r="B66" s="1">
        <v>44536</v>
      </c>
      <c r="C66" t="s">
        <v>5</v>
      </c>
      <c r="D66">
        <v>300</v>
      </c>
      <c r="E66">
        <v>0.52872990900000005</v>
      </c>
      <c r="F66">
        <v>3</v>
      </c>
      <c r="G66" t="s">
        <v>2</v>
      </c>
      <c r="H66">
        <v>1659</v>
      </c>
      <c r="I66">
        <v>538</v>
      </c>
      <c r="J66">
        <v>-20.239999999999998</v>
      </c>
      <c r="K66">
        <v>1.0834680000000001</v>
      </c>
      <c r="L66">
        <v>12.9</v>
      </c>
      <c r="M66">
        <v>286.05</v>
      </c>
      <c r="N66">
        <v>1006.3446279999999</v>
      </c>
      <c r="O66">
        <f t="shared" si="27"/>
        <v>0.99318495025240938</v>
      </c>
      <c r="P66">
        <f t="shared" ref="P66:P97" si="28">(1*0.08206*M66)/O66</f>
        <v>23.634332149348893</v>
      </c>
      <c r="Q66">
        <f t="shared" ref="Q66:Q97" si="29">P66*1000</f>
        <v>23634.332149348891</v>
      </c>
      <c r="R66">
        <f t="shared" si="24"/>
        <v>1121</v>
      </c>
      <c r="S66">
        <f t="shared" si="25"/>
        <v>47430.999654072417</v>
      </c>
      <c r="T66">
        <f t="shared" si="7"/>
        <v>47430.999654072424</v>
      </c>
      <c r="U66">
        <f t="shared" si="8"/>
        <v>4.8580198571240893E-2</v>
      </c>
      <c r="V66" s="4">
        <f t="shared" si="9"/>
        <v>1.1644827064384675</v>
      </c>
      <c r="W66">
        <f t="shared" si="10"/>
        <v>49270810.745991312</v>
      </c>
      <c r="X66">
        <f t="shared" si="26"/>
        <v>26507.696181343326</v>
      </c>
      <c r="Y66">
        <f t="shared" si="12"/>
        <v>81740.275027599593</v>
      </c>
      <c r="Z66" s="2">
        <f t="shared" si="13"/>
        <v>129171.27468167202</v>
      </c>
      <c r="AA66">
        <f t="shared" si="14"/>
        <v>129.17127468167203</v>
      </c>
      <c r="AB66">
        <f t="shared" si="15"/>
        <v>5684.8277987403862</v>
      </c>
      <c r="AD66">
        <v>114.953407946284</v>
      </c>
      <c r="AE66" s="10">
        <f t="shared" ref="AE66:AE97" si="30">((AA66-AD66)/AA66)*100</f>
        <v>11.006988024563782</v>
      </c>
      <c r="AF66">
        <v>112.794924435575</v>
      </c>
      <c r="AG66" s="9">
        <f t="shared" ref="AG66:AG97" si="31">((AA66-AF66)/AA66)*100</f>
        <v>12.678012419134744</v>
      </c>
    </row>
    <row r="67" spans="1:33" x14ac:dyDescent="0.2">
      <c r="A67" t="s">
        <v>47</v>
      </c>
      <c r="B67" s="1">
        <v>44536</v>
      </c>
      <c r="C67" t="s">
        <v>8</v>
      </c>
      <c r="D67">
        <v>5</v>
      </c>
      <c r="E67">
        <v>0.47640391500000001</v>
      </c>
      <c r="F67">
        <v>4</v>
      </c>
      <c r="G67" t="s">
        <v>2</v>
      </c>
      <c r="H67">
        <v>450</v>
      </c>
      <c r="I67">
        <v>538</v>
      </c>
      <c r="J67">
        <v>-12.25</v>
      </c>
      <c r="K67">
        <v>1.092203</v>
      </c>
      <c r="L67">
        <v>12.8</v>
      </c>
      <c r="M67">
        <v>285.95</v>
      </c>
      <c r="N67">
        <v>1006.3446279999999</v>
      </c>
      <c r="O67">
        <f t="shared" si="27"/>
        <v>0.99318495025240938</v>
      </c>
      <c r="P67">
        <f t="shared" si="28"/>
        <v>23.626069841308567</v>
      </c>
      <c r="Q67">
        <f t="shared" si="29"/>
        <v>23626.069841308567</v>
      </c>
      <c r="R67">
        <f t="shared" si="24"/>
        <v>-88</v>
      </c>
      <c r="S67">
        <f t="shared" si="25"/>
        <v>-3724.6990545223061</v>
      </c>
      <c r="T67">
        <f t="shared" ref="T67:T124" si="32">R67*0.025/0.025/P67*1000</f>
        <v>-3724.6990545223066</v>
      </c>
      <c r="U67">
        <f t="shared" ref="U67:U125" si="33">EXP(-58.0931+90.5069*(100/M67)+22.294*LN(M67/100)+E67*(0.027766+(-0.025888)*(M67/100)+(0.0050578)*(M67/100)^2))</f>
        <v>4.875173958497564E-2</v>
      </c>
      <c r="V67" s="4">
        <f t="shared" ref="V67:V125" si="34">U67*(44.0095/1000)/0.001836</f>
        <v>1.1685945987282056</v>
      </c>
      <c r="W67">
        <f t="shared" ref="W67:W124" si="35">V67/Q67*1000000000*1000</f>
        <v>49462081.784122974</v>
      </c>
      <c r="X67">
        <f t="shared" si="26"/>
        <v>26610.599999858157</v>
      </c>
      <c r="Y67">
        <f t="shared" ref="Y67:Y124" si="36">W67*H67/1000000</f>
        <v>22257.93680285534</v>
      </c>
      <c r="Z67" s="2">
        <f t="shared" ref="Z67:Z124" si="37">Y67+S67</f>
        <v>18533.237748333035</v>
      </c>
      <c r="AA67">
        <f t="shared" ref="AA67:AA125" si="38">Z67/1000</f>
        <v>18.533237748333036</v>
      </c>
      <c r="AB67">
        <f t="shared" ref="AB67:AB125" si="39">AA67*44.01</f>
        <v>815.64779330413694</v>
      </c>
      <c r="AD67">
        <v>19.320522296980499</v>
      </c>
      <c r="AE67" s="10">
        <f t="shared" si="30"/>
        <v>-4.2479601208281865</v>
      </c>
      <c r="AF67">
        <v>20.8115463733902</v>
      </c>
      <c r="AG67" s="9">
        <f t="shared" si="31"/>
        <v>-12.293095550787319</v>
      </c>
    </row>
    <row r="68" spans="1:33" x14ac:dyDescent="0.2">
      <c r="A68" t="s">
        <v>47</v>
      </c>
      <c r="B68" s="1">
        <v>44536</v>
      </c>
      <c r="C68" t="s">
        <v>5</v>
      </c>
      <c r="D68">
        <v>250</v>
      </c>
      <c r="E68">
        <v>0.52334993200000002</v>
      </c>
      <c r="F68">
        <v>5</v>
      </c>
      <c r="G68" t="s">
        <v>2</v>
      </c>
      <c r="H68">
        <v>2058</v>
      </c>
      <c r="I68">
        <v>538</v>
      </c>
      <c r="J68">
        <v>-19.78</v>
      </c>
      <c r="K68">
        <v>1.0839639999999999</v>
      </c>
      <c r="L68">
        <v>12.7</v>
      </c>
      <c r="M68">
        <v>285.85000000000002</v>
      </c>
      <c r="N68">
        <v>1006.3446279999999</v>
      </c>
      <c r="O68">
        <f t="shared" si="27"/>
        <v>0.99318495025240938</v>
      </c>
      <c r="P68">
        <f t="shared" si="28"/>
        <v>23.617807533268245</v>
      </c>
      <c r="Q68">
        <f t="shared" si="29"/>
        <v>23617.807533268246</v>
      </c>
      <c r="R68">
        <f t="shared" si="24"/>
        <v>1520</v>
      </c>
      <c r="S68">
        <f t="shared" si="25"/>
        <v>64358.217749844691</v>
      </c>
      <c r="T68">
        <f t="shared" si="32"/>
        <v>64358.217749844684</v>
      </c>
      <c r="U68">
        <f t="shared" si="33"/>
        <v>4.8900318781749164E-2</v>
      </c>
      <c r="V68" s="4">
        <f t="shared" si="34"/>
        <v>1.1721560890116505</v>
      </c>
      <c r="W68">
        <f t="shared" si="35"/>
        <v>49630182.114090875</v>
      </c>
      <c r="X68">
        <f t="shared" si="26"/>
        <v>26701.037977380889</v>
      </c>
      <c r="Y68">
        <f t="shared" si="36"/>
        <v>102138.91479079903</v>
      </c>
      <c r="Z68" s="2">
        <f t="shared" si="37"/>
        <v>166497.13254064371</v>
      </c>
      <c r="AA68">
        <f t="shared" si="38"/>
        <v>166.49713254064372</v>
      </c>
      <c r="AB68">
        <f t="shared" si="39"/>
        <v>7327.53880311373</v>
      </c>
      <c r="AD68">
        <v>147.226330066125</v>
      </c>
      <c r="AE68" s="10">
        <f t="shared" si="30"/>
        <v>11.57425487181559</v>
      </c>
      <c r="AF68">
        <v>145.35483026417199</v>
      </c>
      <c r="AG68" s="9">
        <f t="shared" si="31"/>
        <v>12.698298135140954</v>
      </c>
    </row>
    <row r="69" spans="1:33" x14ac:dyDescent="0.2">
      <c r="A69" t="s">
        <v>47</v>
      </c>
      <c r="B69" s="1">
        <v>44536</v>
      </c>
      <c r="C69" t="s">
        <v>8</v>
      </c>
      <c r="D69">
        <v>10</v>
      </c>
      <c r="E69">
        <v>0.470053322</v>
      </c>
      <c r="F69">
        <v>6</v>
      </c>
      <c r="G69" t="s">
        <v>2</v>
      </c>
      <c r="H69">
        <v>564</v>
      </c>
      <c r="I69">
        <v>538</v>
      </c>
      <c r="J69">
        <v>-13.13</v>
      </c>
      <c r="K69">
        <v>1.0912360000000001</v>
      </c>
      <c r="L69">
        <v>12.8</v>
      </c>
      <c r="M69">
        <v>285.95</v>
      </c>
      <c r="N69">
        <v>1006.3446279999999</v>
      </c>
      <c r="O69">
        <f t="shared" si="27"/>
        <v>0.99318495025240938</v>
      </c>
      <c r="P69">
        <f t="shared" si="28"/>
        <v>23.626069841308567</v>
      </c>
      <c r="Q69">
        <f t="shared" si="29"/>
        <v>23626.069841308567</v>
      </c>
      <c r="R69">
        <f t="shared" si="24"/>
        <v>26</v>
      </c>
      <c r="S69">
        <f t="shared" si="25"/>
        <v>1100.4792661088632</v>
      </c>
      <c r="T69">
        <f t="shared" si="32"/>
        <v>1100.4792661088634</v>
      </c>
      <c r="U69">
        <f t="shared" si="33"/>
        <v>4.8753258028841236E-2</v>
      </c>
      <c r="V69" s="4">
        <f t="shared" si="34"/>
        <v>1.1686309963073467</v>
      </c>
      <c r="W69">
        <f t="shared" si="35"/>
        <v>49463622.352629945</v>
      </c>
      <c r="X69">
        <f t="shared" si="26"/>
        <v>26611.428825714909</v>
      </c>
      <c r="Y69">
        <f t="shared" si="36"/>
        <v>27897.483006883289</v>
      </c>
      <c r="Z69" s="2">
        <f t="shared" si="37"/>
        <v>28997.962272992154</v>
      </c>
      <c r="AA69">
        <f t="shared" si="38"/>
        <v>28.997962272992154</v>
      </c>
      <c r="AB69">
        <f t="shared" si="39"/>
        <v>1276.2003196343846</v>
      </c>
      <c r="AD69">
        <v>28.364012747486601</v>
      </c>
      <c r="AE69" s="10">
        <f t="shared" si="30"/>
        <v>2.1861864621294269</v>
      </c>
      <c r="AF69">
        <v>28.022642676256702</v>
      </c>
      <c r="AG69" s="9">
        <f t="shared" si="31"/>
        <v>3.3634073579157548</v>
      </c>
    </row>
    <row r="70" spans="1:33" x14ac:dyDescent="0.2">
      <c r="A70" t="s">
        <v>47</v>
      </c>
      <c r="B70" s="1">
        <v>44536</v>
      </c>
      <c r="C70" t="s">
        <v>5</v>
      </c>
      <c r="D70">
        <v>225</v>
      </c>
      <c r="E70">
        <v>0.54258516700000003</v>
      </c>
      <c r="F70">
        <v>7</v>
      </c>
      <c r="G70" t="s">
        <v>2</v>
      </c>
      <c r="H70">
        <v>1362</v>
      </c>
      <c r="I70">
        <v>538</v>
      </c>
      <c r="J70">
        <v>-19.510000000000002</v>
      </c>
      <c r="K70">
        <v>1.084265</v>
      </c>
      <c r="L70">
        <v>13.5</v>
      </c>
      <c r="M70">
        <v>286.64999999999998</v>
      </c>
      <c r="N70">
        <v>1006.3446279999999</v>
      </c>
      <c r="O70">
        <f t="shared" si="27"/>
        <v>0.99318495025240938</v>
      </c>
      <c r="P70">
        <f t="shared" si="28"/>
        <v>23.683905997590838</v>
      </c>
      <c r="Q70">
        <f t="shared" si="29"/>
        <v>23683.905997590839</v>
      </c>
      <c r="R70">
        <f t="shared" si="24"/>
        <v>824</v>
      </c>
      <c r="S70">
        <f t="shared" si="25"/>
        <v>34791.558456777289</v>
      </c>
      <c r="T70">
        <f t="shared" si="32"/>
        <v>34791.558456777297</v>
      </c>
      <c r="U70">
        <f t="shared" si="33"/>
        <v>4.7638630517746854E-2</v>
      </c>
      <c r="V70" s="4">
        <f t="shared" si="34"/>
        <v>1.1419130227509695</v>
      </c>
      <c r="W70">
        <f t="shared" si="35"/>
        <v>48214725.34416943</v>
      </c>
      <c r="X70">
        <f t="shared" si="26"/>
        <v>25939.522235163153</v>
      </c>
      <c r="Y70">
        <f t="shared" si="36"/>
        <v>65668.455918758773</v>
      </c>
      <c r="Z70" s="2">
        <f t="shared" si="37"/>
        <v>100460.01437553606</v>
      </c>
      <c r="AA70">
        <f t="shared" si="38"/>
        <v>100.46001437553606</v>
      </c>
      <c r="AB70">
        <f t="shared" si="39"/>
        <v>4421.245232667342</v>
      </c>
      <c r="AD70">
        <v>90.112995737617297</v>
      </c>
      <c r="AE70" s="10">
        <f t="shared" si="30"/>
        <v>10.299638818724342</v>
      </c>
      <c r="AF70">
        <v>87.6767054289013</v>
      </c>
      <c r="AG70" s="9">
        <f t="shared" si="31"/>
        <v>12.724773160840542</v>
      </c>
    </row>
    <row r="71" spans="1:33" x14ac:dyDescent="0.2">
      <c r="A71" t="s">
        <v>47</v>
      </c>
      <c r="B71" s="1">
        <v>44536</v>
      </c>
      <c r="C71" t="s">
        <v>8</v>
      </c>
      <c r="D71">
        <v>25</v>
      </c>
      <c r="E71">
        <v>0.48352462200000002</v>
      </c>
      <c r="F71">
        <v>8</v>
      </c>
      <c r="G71" t="s">
        <v>2</v>
      </c>
      <c r="H71">
        <v>509</v>
      </c>
      <c r="I71">
        <v>538</v>
      </c>
      <c r="J71">
        <v>-14.68</v>
      </c>
      <c r="K71">
        <v>1.0895440000000001</v>
      </c>
      <c r="L71">
        <v>12.8</v>
      </c>
      <c r="M71">
        <v>285.95</v>
      </c>
      <c r="N71">
        <v>1006.3446279999999</v>
      </c>
      <c r="O71">
        <f t="shared" si="27"/>
        <v>0.99318495025240938</v>
      </c>
      <c r="P71">
        <f t="shared" si="28"/>
        <v>23.626069841308567</v>
      </c>
      <c r="Q71">
        <f t="shared" si="29"/>
        <v>23626.069841308567</v>
      </c>
      <c r="R71">
        <f t="shared" si="24"/>
        <v>-29</v>
      </c>
      <c r="S71">
        <f t="shared" si="25"/>
        <v>-1227.4576429675781</v>
      </c>
      <c r="T71">
        <f t="shared" si="32"/>
        <v>-1227.4576429675785</v>
      </c>
      <c r="U71">
        <f t="shared" si="33"/>
        <v>4.8750037061024376E-2</v>
      </c>
      <c r="V71" s="4">
        <f t="shared" si="34"/>
        <v>1.1685537886912594</v>
      </c>
      <c r="W71">
        <f t="shared" si="35"/>
        <v>49460354.45337265</v>
      </c>
      <c r="X71">
        <f t="shared" si="26"/>
        <v>26609.670695914487</v>
      </c>
      <c r="Y71">
        <f t="shared" si="36"/>
        <v>25175.320416766677</v>
      </c>
      <c r="Z71" s="2">
        <f t="shared" si="37"/>
        <v>23947.862773799097</v>
      </c>
      <c r="AA71">
        <f t="shared" si="38"/>
        <v>23.947862773799098</v>
      </c>
      <c r="AB71">
        <f t="shared" si="39"/>
        <v>1053.9454406748982</v>
      </c>
      <c r="AD71">
        <v>24.000925249435401</v>
      </c>
      <c r="AE71" s="10">
        <f t="shared" si="30"/>
        <v>-0.22157499455173574</v>
      </c>
      <c r="AF71">
        <v>24.432368333424101</v>
      </c>
      <c r="AG71" s="9">
        <f t="shared" si="31"/>
        <v>-2.0231682643308408</v>
      </c>
    </row>
    <row r="72" spans="1:33" x14ac:dyDescent="0.2">
      <c r="A72" t="s">
        <v>47</v>
      </c>
      <c r="B72" s="1">
        <v>44536</v>
      </c>
      <c r="C72" t="s">
        <v>5</v>
      </c>
      <c r="D72">
        <v>200</v>
      </c>
      <c r="E72">
        <v>0.53770680400000004</v>
      </c>
      <c r="F72">
        <v>9</v>
      </c>
      <c r="G72" t="s">
        <v>2</v>
      </c>
      <c r="H72">
        <v>1590</v>
      </c>
      <c r="I72">
        <v>538</v>
      </c>
      <c r="J72">
        <v>-19.850000000000001</v>
      </c>
      <c r="K72">
        <v>1.0838909999999999</v>
      </c>
      <c r="L72">
        <v>12.7</v>
      </c>
      <c r="M72">
        <v>285.85000000000002</v>
      </c>
      <c r="N72">
        <v>1006.3446279999999</v>
      </c>
      <c r="O72">
        <f t="shared" si="27"/>
        <v>0.99318495025240938</v>
      </c>
      <c r="P72">
        <f t="shared" si="28"/>
        <v>23.617807533268245</v>
      </c>
      <c r="Q72">
        <f t="shared" si="29"/>
        <v>23617.807533268246</v>
      </c>
      <c r="R72">
        <f t="shared" si="24"/>
        <v>1052</v>
      </c>
      <c r="S72">
        <f t="shared" si="25"/>
        <v>44542.661232129343</v>
      </c>
      <c r="T72">
        <f t="shared" si="32"/>
        <v>44542.661232129358</v>
      </c>
      <c r="U72">
        <f t="shared" si="33"/>
        <v>4.8896873599108569E-2</v>
      </c>
      <c r="V72" s="4">
        <f t="shared" si="34"/>
        <v>1.1720735068954076</v>
      </c>
      <c r="W72">
        <f t="shared" si="35"/>
        <v>49626685.510262325</v>
      </c>
      <c r="X72">
        <f t="shared" si="26"/>
        <v>26699.156804521128</v>
      </c>
      <c r="Y72">
        <f t="shared" si="36"/>
        <v>78906.429961317088</v>
      </c>
      <c r="Z72" s="2">
        <f t="shared" si="37"/>
        <v>123449.09119344642</v>
      </c>
      <c r="AA72">
        <f t="shared" si="38"/>
        <v>123.44909119344642</v>
      </c>
      <c r="AB72">
        <f t="shared" si="39"/>
        <v>5432.994503423577</v>
      </c>
      <c r="AD72">
        <v>110.02066531119</v>
      </c>
      <c r="AE72" s="10">
        <f t="shared" si="30"/>
        <v>10.877703312707173</v>
      </c>
      <c r="AF72">
        <v>107.840184285017</v>
      </c>
      <c r="AG72" s="9">
        <f t="shared" si="31"/>
        <v>12.644003092716208</v>
      </c>
    </row>
    <row r="73" spans="1:33" x14ac:dyDescent="0.2">
      <c r="A73" t="s">
        <v>47</v>
      </c>
      <c r="B73" s="1">
        <v>44536</v>
      </c>
      <c r="C73" t="s">
        <v>8</v>
      </c>
      <c r="D73">
        <v>50</v>
      </c>
      <c r="E73">
        <v>0.50315006799999995</v>
      </c>
      <c r="F73">
        <v>10</v>
      </c>
      <c r="G73" t="s">
        <v>2</v>
      </c>
      <c r="H73">
        <v>389</v>
      </c>
      <c r="I73">
        <v>538</v>
      </c>
      <c r="J73">
        <v>-8.44</v>
      </c>
      <c r="K73">
        <v>1.0963750000000001</v>
      </c>
      <c r="L73">
        <v>12.9</v>
      </c>
      <c r="M73">
        <v>286.05</v>
      </c>
      <c r="N73">
        <v>1006.3446279999999</v>
      </c>
      <c r="O73">
        <f t="shared" si="27"/>
        <v>0.99318495025240938</v>
      </c>
      <c r="P73">
        <f t="shared" si="28"/>
        <v>23.634332149348893</v>
      </c>
      <c r="Q73">
        <f t="shared" si="29"/>
        <v>23634.332149348891</v>
      </c>
      <c r="R73">
        <f t="shared" si="24"/>
        <v>-149</v>
      </c>
      <c r="S73">
        <f t="shared" si="25"/>
        <v>-6304.3880004074845</v>
      </c>
      <c r="T73">
        <f t="shared" si="32"/>
        <v>-6304.3880004074854</v>
      </c>
      <c r="U73">
        <f t="shared" si="33"/>
        <v>4.8586289765078984E-2</v>
      </c>
      <c r="V73" s="4">
        <f t="shared" si="34"/>
        <v>1.1646287142789997</v>
      </c>
      <c r="W73">
        <f t="shared" si="35"/>
        <v>49276988.531748481</v>
      </c>
      <c r="X73">
        <f t="shared" si="26"/>
        <v>26511.019830080684</v>
      </c>
      <c r="Y73">
        <f t="shared" si="36"/>
        <v>19168.748538850159</v>
      </c>
      <c r="Z73" s="2">
        <f t="shared" si="37"/>
        <v>12864.360538442674</v>
      </c>
      <c r="AA73">
        <f t="shared" si="38"/>
        <v>12.864360538442673</v>
      </c>
      <c r="AB73">
        <f t="shared" si="39"/>
        <v>566.16050729686197</v>
      </c>
      <c r="AD73">
        <v>14.421196323334099</v>
      </c>
      <c r="AE73" s="10">
        <f t="shared" si="30"/>
        <v>-12.101929048390094</v>
      </c>
      <c r="AF73">
        <v>17.293487476490402</v>
      </c>
      <c r="AG73" s="9">
        <f t="shared" si="31"/>
        <v>-34.429437241067149</v>
      </c>
    </row>
    <row r="74" spans="1:33" x14ac:dyDescent="0.2">
      <c r="A74" t="s">
        <v>47</v>
      </c>
      <c r="B74" s="1">
        <v>44536</v>
      </c>
      <c r="C74" t="s">
        <v>5</v>
      </c>
      <c r="D74">
        <v>175</v>
      </c>
      <c r="E74">
        <v>0.53026801000000001</v>
      </c>
      <c r="F74">
        <v>11</v>
      </c>
      <c r="G74" t="s">
        <v>2</v>
      </c>
      <c r="H74">
        <v>1517</v>
      </c>
      <c r="I74">
        <v>538</v>
      </c>
      <c r="J74">
        <v>-19.27</v>
      </c>
      <c r="K74">
        <v>1.0845229999999999</v>
      </c>
      <c r="L74">
        <v>12.8</v>
      </c>
      <c r="M74">
        <v>285.95</v>
      </c>
      <c r="N74">
        <v>1006.3446279999999</v>
      </c>
      <c r="O74">
        <f t="shared" si="27"/>
        <v>0.99318495025240938</v>
      </c>
      <c r="P74">
        <f t="shared" si="28"/>
        <v>23.626069841308567</v>
      </c>
      <c r="Q74">
        <f t="shared" si="29"/>
        <v>23626.069841308567</v>
      </c>
      <c r="R74">
        <f t="shared" si="24"/>
        <v>979</v>
      </c>
      <c r="S74">
        <f t="shared" si="25"/>
        <v>41437.276981560659</v>
      </c>
      <c r="T74">
        <f t="shared" si="32"/>
        <v>41437.276981560659</v>
      </c>
      <c r="U74">
        <f t="shared" si="33"/>
        <v>4.8738862436529806E-2</v>
      </c>
      <c r="V74" s="4">
        <f t="shared" si="34"/>
        <v>1.1682859294120145</v>
      </c>
      <c r="W74">
        <f t="shared" si="35"/>
        <v>49449017.007870965</v>
      </c>
      <c r="X74">
        <f t="shared" si="26"/>
        <v>26603.571150234577</v>
      </c>
      <c r="Y74">
        <f t="shared" si="36"/>
        <v>75014.158800940248</v>
      </c>
      <c r="Z74" s="2">
        <f t="shared" si="37"/>
        <v>116451.43578250091</v>
      </c>
      <c r="AA74">
        <f t="shared" si="38"/>
        <v>116.45143578250091</v>
      </c>
      <c r="AB74">
        <f t="shared" si="39"/>
        <v>5125.0276887878645</v>
      </c>
      <c r="AD74">
        <v>103.96441975917401</v>
      </c>
      <c r="AE74" s="10">
        <f t="shared" si="30"/>
        <v>10.722938656290331</v>
      </c>
      <c r="AF74">
        <v>101.72156010334</v>
      </c>
      <c r="AG74" s="9">
        <f t="shared" si="31"/>
        <v>12.648942952212499</v>
      </c>
    </row>
    <row r="75" spans="1:33" x14ac:dyDescent="0.2">
      <c r="A75" t="s">
        <v>47</v>
      </c>
      <c r="B75" s="1">
        <v>44536</v>
      </c>
      <c r="C75" t="s">
        <v>8</v>
      </c>
      <c r="D75">
        <v>75</v>
      </c>
      <c r="E75">
        <v>0.504426869</v>
      </c>
      <c r="F75">
        <v>12</v>
      </c>
      <c r="G75" t="s">
        <v>2</v>
      </c>
      <c r="H75">
        <v>354</v>
      </c>
      <c r="I75">
        <v>538</v>
      </c>
      <c r="J75">
        <v>-8.1</v>
      </c>
      <c r="K75">
        <v>1.0967439999999999</v>
      </c>
      <c r="L75">
        <v>12.6</v>
      </c>
      <c r="M75">
        <v>285.75</v>
      </c>
      <c r="N75">
        <v>1006.3446279999999</v>
      </c>
      <c r="O75">
        <f t="shared" si="27"/>
        <v>0.99318495025240938</v>
      </c>
      <c r="P75">
        <f t="shared" si="28"/>
        <v>23.609545225227919</v>
      </c>
      <c r="Q75">
        <f t="shared" si="29"/>
        <v>23609.545225227917</v>
      </c>
      <c r="R75">
        <f t="shared" si="24"/>
        <v>-184</v>
      </c>
      <c r="S75">
        <f t="shared" si="25"/>
        <v>-7793.4580376155345</v>
      </c>
      <c r="T75">
        <f t="shared" si="32"/>
        <v>-7793.4580376155345</v>
      </c>
      <c r="U75">
        <f t="shared" si="33"/>
        <v>4.9065450993464536E-2</v>
      </c>
      <c r="V75" s="4">
        <f t="shared" si="34"/>
        <v>1.1761143602924169</v>
      </c>
      <c r="W75">
        <f t="shared" si="35"/>
        <v>49815206.056391254</v>
      </c>
      <c r="X75">
        <f t="shared" si="26"/>
        <v>26800.580858338493</v>
      </c>
      <c r="Y75">
        <f t="shared" si="36"/>
        <v>17634.582943962505</v>
      </c>
      <c r="Z75" s="2">
        <f t="shared" si="37"/>
        <v>9841.1249063469695</v>
      </c>
      <c r="AA75">
        <f t="shared" si="38"/>
        <v>9.8411249063469697</v>
      </c>
      <c r="AB75">
        <f t="shared" si="39"/>
        <v>433.10790712833011</v>
      </c>
      <c r="AD75">
        <v>11.814423077886101</v>
      </c>
      <c r="AE75" s="10">
        <f t="shared" si="30"/>
        <v>-20.051550918396181</v>
      </c>
      <c r="AF75">
        <v>15.588530390042999</v>
      </c>
      <c r="AG75" s="9">
        <f t="shared" si="31"/>
        <v>-58.401915821526437</v>
      </c>
    </row>
    <row r="76" spans="1:33" x14ac:dyDescent="0.2">
      <c r="A76" t="s">
        <v>47</v>
      </c>
      <c r="B76" s="1">
        <v>44536</v>
      </c>
      <c r="C76" t="s">
        <v>5</v>
      </c>
      <c r="D76">
        <v>150</v>
      </c>
      <c r="E76">
        <v>0.53180633099999997</v>
      </c>
      <c r="F76">
        <v>13</v>
      </c>
      <c r="G76" t="s">
        <v>2</v>
      </c>
      <c r="H76">
        <v>1354</v>
      </c>
      <c r="I76">
        <v>538</v>
      </c>
      <c r="J76">
        <v>-18.760000000000002</v>
      </c>
      <c r="K76">
        <v>1.085081</v>
      </c>
      <c r="L76">
        <v>12.6</v>
      </c>
      <c r="M76">
        <v>285.75</v>
      </c>
      <c r="N76">
        <v>1006.3446279999999</v>
      </c>
      <c r="O76">
        <f t="shared" si="27"/>
        <v>0.99318495025240938</v>
      </c>
      <c r="P76">
        <f t="shared" si="28"/>
        <v>23.609545225227919</v>
      </c>
      <c r="Q76">
        <f t="shared" si="29"/>
        <v>23609.545225227917</v>
      </c>
      <c r="R76">
        <f t="shared" si="24"/>
        <v>816</v>
      </c>
      <c r="S76">
        <f t="shared" si="25"/>
        <v>34562.292166816718</v>
      </c>
      <c r="T76">
        <f t="shared" si="32"/>
        <v>34562.292166816718</v>
      </c>
      <c r="U76">
        <f t="shared" si="33"/>
        <v>4.9058854776515774E-2</v>
      </c>
      <c r="V76" s="4">
        <f t="shared" si="34"/>
        <v>1.1759562468883831</v>
      </c>
      <c r="W76">
        <f t="shared" si="35"/>
        <v>49808509.044546016</v>
      </c>
      <c r="X76">
        <f t="shared" si="26"/>
        <v>26796.977865965757</v>
      </c>
      <c r="Y76">
        <f t="shared" si="36"/>
        <v>67440.721246315312</v>
      </c>
      <c r="Z76" s="2">
        <f t="shared" si="37"/>
        <v>102003.01341313202</v>
      </c>
      <c r="AA76">
        <f t="shared" si="38"/>
        <v>102.00301341313202</v>
      </c>
      <c r="AB76">
        <f t="shared" si="39"/>
        <v>4489.1526203119402</v>
      </c>
      <c r="AD76">
        <v>91.484909504162502</v>
      </c>
      <c r="AE76" s="10">
        <f t="shared" si="30"/>
        <v>10.311561940203823</v>
      </c>
      <c r="AF76">
        <v>89.167048017395103</v>
      </c>
      <c r="AG76" s="9">
        <f t="shared" si="31"/>
        <v>12.583908029999828</v>
      </c>
    </row>
    <row r="77" spans="1:33" x14ac:dyDescent="0.2">
      <c r="A77" t="s">
        <v>47</v>
      </c>
      <c r="B77" s="1">
        <v>44536</v>
      </c>
      <c r="C77" t="s">
        <v>8</v>
      </c>
      <c r="D77">
        <v>100</v>
      </c>
      <c r="E77">
        <v>0.50647004900000003</v>
      </c>
      <c r="F77">
        <v>14</v>
      </c>
      <c r="G77" t="s">
        <v>2</v>
      </c>
      <c r="H77">
        <v>763</v>
      </c>
      <c r="I77">
        <v>538</v>
      </c>
      <c r="J77">
        <v>-20.84</v>
      </c>
      <c r="K77">
        <v>1.0828070000000001</v>
      </c>
      <c r="L77">
        <v>12.1</v>
      </c>
      <c r="M77">
        <v>285.25</v>
      </c>
      <c r="N77">
        <v>1006.3446279999999</v>
      </c>
      <c r="O77">
        <f t="shared" si="27"/>
        <v>0.99318495025240938</v>
      </c>
      <c r="P77">
        <f t="shared" si="28"/>
        <v>23.568233685026296</v>
      </c>
      <c r="Q77">
        <f t="shared" si="29"/>
        <v>23568.233685026295</v>
      </c>
      <c r="R77">
        <f t="shared" si="24"/>
        <v>225</v>
      </c>
      <c r="S77">
        <f t="shared" si="25"/>
        <v>9546.7485178132029</v>
      </c>
      <c r="T77">
        <f t="shared" si="32"/>
        <v>9546.7485178132029</v>
      </c>
      <c r="U77">
        <f t="shared" si="33"/>
        <v>4.987962009283764E-2</v>
      </c>
      <c r="V77" s="4">
        <f t="shared" si="34"/>
        <v>1.195630250803779</v>
      </c>
      <c r="W77">
        <f t="shared" si="35"/>
        <v>50730583.6653938</v>
      </c>
      <c r="X77">
        <f t="shared" si="26"/>
        <v>27293.054011981865</v>
      </c>
      <c r="Y77">
        <f t="shared" si="36"/>
        <v>38707.435336695475</v>
      </c>
      <c r="Z77" s="2">
        <f t="shared" si="37"/>
        <v>48254.183854508679</v>
      </c>
      <c r="AA77">
        <f t="shared" si="38"/>
        <v>48.254183854508682</v>
      </c>
      <c r="AB77">
        <f t="shared" si="39"/>
        <v>2123.6666314369272</v>
      </c>
      <c r="AD77">
        <v>45.033142647329498</v>
      </c>
      <c r="AE77" s="10">
        <f t="shared" si="30"/>
        <v>6.6751542558277501</v>
      </c>
      <c r="AF77">
        <v>43.213497231576802</v>
      </c>
      <c r="AG77" s="9">
        <f t="shared" si="31"/>
        <v>10.446113104161221</v>
      </c>
    </row>
    <row r="78" spans="1:33" x14ac:dyDescent="0.2">
      <c r="A78" t="s">
        <v>47</v>
      </c>
      <c r="B78" s="1">
        <v>44536</v>
      </c>
      <c r="C78" t="s">
        <v>5</v>
      </c>
      <c r="D78">
        <v>125</v>
      </c>
      <c r="E78">
        <v>0.51771845699999997</v>
      </c>
      <c r="F78">
        <v>15</v>
      </c>
      <c r="G78" t="s">
        <v>2</v>
      </c>
      <c r="H78">
        <v>568</v>
      </c>
      <c r="I78">
        <v>538</v>
      </c>
      <c r="J78">
        <v>-14.14</v>
      </c>
      <c r="K78">
        <v>1.0901380000000001</v>
      </c>
      <c r="L78">
        <v>12.1</v>
      </c>
      <c r="M78">
        <v>285.25</v>
      </c>
      <c r="N78">
        <v>1006.3446279999999</v>
      </c>
      <c r="O78">
        <f t="shared" si="27"/>
        <v>0.99318495025240938</v>
      </c>
      <c r="P78">
        <f t="shared" si="28"/>
        <v>23.568233685026296</v>
      </c>
      <c r="Q78">
        <f t="shared" si="29"/>
        <v>23568.233685026295</v>
      </c>
      <c r="R78">
        <f t="shared" si="24"/>
        <v>30</v>
      </c>
      <c r="S78">
        <f t="shared" si="25"/>
        <v>1272.8998023750939</v>
      </c>
      <c r="T78">
        <f t="shared" si="32"/>
        <v>1272.8998023750937</v>
      </c>
      <c r="U78">
        <f t="shared" si="33"/>
        <v>4.9876856674138256E-2</v>
      </c>
      <c r="V78" s="4">
        <f t="shared" si="34"/>
        <v>1.1955640107845795</v>
      </c>
      <c r="W78">
        <f t="shared" si="35"/>
        <v>50727773.101815522</v>
      </c>
      <c r="X78">
        <f t="shared" si="26"/>
        <v>27291.541928776751</v>
      </c>
      <c r="Y78">
        <f t="shared" si="36"/>
        <v>28813.375121831214</v>
      </c>
      <c r="Z78" s="2">
        <f t="shared" si="37"/>
        <v>30086.274924206307</v>
      </c>
      <c r="AA78">
        <f t="shared" si="38"/>
        <v>30.086274924206307</v>
      </c>
      <c r="AB78">
        <f t="shared" si="39"/>
        <v>1324.0969594143196</v>
      </c>
      <c r="AD78">
        <v>29.328154679997699</v>
      </c>
      <c r="AE78" s="10">
        <f t="shared" si="30"/>
        <v>2.5198209021172415</v>
      </c>
      <c r="AF78">
        <v>28.948169377469601</v>
      </c>
      <c r="AG78" s="9">
        <f t="shared" si="31"/>
        <v>3.7828064444795362</v>
      </c>
    </row>
    <row r="79" spans="1:33" x14ac:dyDescent="0.2">
      <c r="A79" t="s">
        <v>47</v>
      </c>
      <c r="B79" s="1">
        <v>44536</v>
      </c>
      <c r="C79" t="s">
        <v>8</v>
      </c>
      <c r="D79">
        <v>125</v>
      </c>
      <c r="E79">
        <v>0.51643883300000004</v>
      </c>
      <c r="F79">
        <v>16</v>
      </c>
      <c r="G79" t="s">
        <v>2</v>
      </c>
      <c r="H79">
        <v>805</v>
      </c>
      <c r="I79">
        <v>538</v>
      </c>
      <c r="J79">
        <v>-15.58</v>
      </c>
      <c r="K79">
        <v>1.0885640000000001</v>
      </c>
      <c r="L79">
        <v>12.1</v>
      </c>
      <c r="M79">
        <v>285.25</v>
      </c>
      <c r="N79">
        <v>1006.3446279999999</v>
      </c>
      <c r="O79">
        <f t="shared" si="27"/>
        <v>0.99318495025240938</v>
      </c>
      <c r="P79">
        <f t="shared" si="28"/>
        <v>23.568233685026296</v>
      </c>
      <c r="Q79">
        <f t="shared" si="29"/>
        <v>23568.233685026295</v>
      </c>
      <c r="R79">
        <f t="shared" si="24"/>
        <v>267</v>
      </c>
      <c r="S79">
        <f t="shared" si="25"/>
        <v>11328.808241138333</v>
      </c>
      <c r="T79">
        <f t="shared" si="32"/>
        <v>11328.808241138335</v>
      </c>
      <c r="U79">
        <f t="shared" si="33"/>
        <v>4.9877171034186089E-2</v>
      </c>
      <c r="V79" s="4">
        <f t="shared" si="34"/>
        <v>1.1955715460942336</v>
      </c>
      <c r="W79">
        <f t="shared" si="35"/>
        <v>50728092.82495451</v>
      </c>
      <c r="X79">
        <f t="shared" si="26"/>
        <v>27291.713939825528</v>
      </c>
      <c r="Y79">
        <f t="shared" si="36"/>
        <v>40836.11472408838</v>
      </c>
      <c r="Z79" s="2">
        <f t="shared" si="37"/>
        <v>52164.922965226709</v>
      </c>
      <c r="AA79">
        <f t="shared" si="38"/>
        <v>52.164922965226708</v>
      </c>
      <c r="AB79">
        <f t="shared" si="39"/>
        <v>2295.7782596996271</v>
      </c>
      <c r="AD79">
        <v>48.415755440293204</v>
      </c>
      <c r="AE79" s="10">
        <f t="shared" si="30"/>
        <v>7.1871428381725222</v>
      </c>
      <c r="AF79">
        <v>46.445822616710103</v>
      </c>
      <c r="AG79" s="9">
        <f t="shared" si="31"/>
        <v>10.963498119855318</v>
      </c>
    </row>
    <row r="80" spans="1:33" x14ac:dyDescent="0.2">
      <c r="A80" t="s">
        <v>47</v>
      </c>
      <c r="B80" s="1">
        <v>44536</v>
      </c>
      <c r="C80" t="s">
        <v>5</v>
      </c>
      <c r="D80">
        <v>100</v>
      </c>
      <c r="E80">
        <v>0.50851418400000004</v>
      </c>
      <c r="F80">
        <v>17</v>
      </c>
      <c r="G80" t="s">
        <v>2</v>
      </c>
      <c r="H80">
        <v>1061</v>
      </c>
      <c r="I80">
        <v>538</v>
      </c>
      <c r="J80">
        <v>-17.149999999999999</v>
      </c>
      <c r="K80">
        <v>1.0868469999999999</v>
      </c>
      <c r="L80">
        <v>12</v>
      </c>
      <c r="M80">
        <v>285.14999999999998</v>
      </c>
      <c r="N80">
        <v>1006.3446279999999</v>
      </c>
      <c r="O80">
        <f t="shared" si="27"/>
        <v>0.99318495025240938</v>
      </c>
      <c r="P80">
        <f t="shared" si="28"/>
        <v>23.559971376985967</v>
      </c>
      <c r="Q80">
        <f t="shared" si="29"/>
        <v>23559.971376985966</v>
      </c>
      <c r="R80">
        <f t="shared" si="24"/>
        <v>523</v>
      </c>
      <c r="S80">
        <f t="shared" si="25"/>
        <v>22198.668734838993</v>
      </c>
      <c r="T80">
        <f t="shared" si="32"/>
        <v>22198.668734838997</v>
      </c>
      <c r="U80">
        <f t="shared" si="33"/>
        <v>5.0044423280153787E-2</v>
      </c>
      <c r="V80" s="4">
        <f t="shared" si="34"/>
        <v>1.1995806352657561</v>
      </c>
      <c r="W80">
        <f t="shared" si="35"/>
        <v>50916048.07455495</v>
      </c>
      <c r="X80">
        <f t="shared" si="26"/>
        <v>27392.833864110562</v>
      </c>
      <c r="Y80">
        <f t="shared" si="36"/>
        <v>54021.9270071028</v>
      </c>
      <c r="Z80" s="2">
        <f t="shared" si="37"/>
        <v>76220.595741941797</v>
      </c>
      <c r="AA80">
        <f t="shared" si="38"/>
        <v>76.220595741941793</v>
      </c>
      <c r="AB80">
        <f t="shared" si="39"/>
        <v>3354.468418602858</v>
      </c>
      <c r="AD80">
        <v>69.214558788436705</v>
      </c>
      <c r="AE80" s="10">
        <f t="shared" si="30"/>
        <v>9.1917898112804792</v>
      </c>
      <c r="AF80">
        <v>66.9030424520124</v>
      </c>
      <c r="AG80" s="9">
        <f t="shared" si="31"/>
        <v>12.224456131877536</v>
      </c>
    </row>
    <row r="81" spans="1:33" x14ac:dyDescent="0.2">
      <c r="A81" t="s">
        <v>47</v>
      </c>
      <c r="B81" s="1">
        <v>44536</v>
      </c>
      <c r="C81" t="s">
        <v>8</v>
      </c>
      <c r="D81">
        <v>150</v>
      </c>
      <c r="E81">
        <v>0.52847373200000003</v>
      </c>
      <c r="F81">
        <v>18</v>
      </c>
      <c r="G81" t="s">
        <v>2</v>
      </c>
      <c r="H81">
        <v>970</v>
      </c>
      <c r="I81">
        <v>538</v>
      </c>
      <c r="J81">
        <v>-16.760000000000002</v>
      </c>
      <c r="K81">
        <v>1.08727</v>
      </c>
      <c r="L81">
        <v>12.1</v>
      </c>
      <c r="M81">
        <v>285.25</v>
      </c>
      <c r="N81">
        <v>1006.3446279999999</v>
      </c>
      <c r="O81">
        <f t="shared" si="27"/>
        <v>0.99318495025240938</v>
      </c>
      <c r="P81">
        <f t="shared" si="28"/>
        <v>23.568233685026296</v>
      </c>
      <c r="Q81">
        <f t="shared" si="29"/>
        <v>23568.233685026295</v>
      </c>
      <c r="R81">
        <f t="shared" si="24"/>
        <v>432</v>
      </c>
      <c r="S81">
        <f t="shared" si="25"/>
        <v>18329.757154201347</v>
      </c>
      <c r="T81">
        <f t="shared" si="32"/>
        <v>18329.75715420135</v>
      </c>
      <c r="U81">
        <f t="shared" si="33"/>
        <v>4.9874214547578566E-2</v>
      </c>
      <c r="V81" s="4">
        <f t="shared" si="34"/>
        <v>1.1955006781762847</v>
      </c>
      <c r="W81">
        <f t="shared" si="35"/>
        <v>50725085.899662778</v>
      </c>
      <c r="X81">
        <f t="shared" si="26"/>
        <v>27290.096214018573</v>
      </c>
      <c r="Y81">
        <f t="shared" si="36"/>
        <v>49203.333322672901</v>
      </c>
      <c r="Z81" s="2">
        <f t="shared" si="37"/>
        <v>67533.090476874248</v>
      </c>
      <c r="AA81">
        <f t="shared" si="38"/>
        <v>67.53309047687425</v>
      </c>
      <c r="AB81">
        <f t="shared" si="39"/>
        <v>2972.1313118872358</v>
      </c>
      <c r="AD81">
        <v>61.704591412650899</v>
      </c>
      <c r="AE81" s="10">
        <f t="shared" si="30"/>
        <v>8.6305824641910007</v>
      </c>
      <c r="AF81">
        <v>59.429442292293999</v>
      </c>
      <c r="AG81" s="9">
        <f t="shared" si="31"/>
        <v>11.999522200683575</v>
      </c>
    </row>
    <row r="82" spans="1:33" x14ac:dyDescent="0.2">
      <c r="A82" t="s">
        <v>47</v>
      </c>
      <c r="B82" s="1">
        <v>44536</v>
      </c>
      <c r="C82" t="s">
        <v>5</v>
      </c>
      <c r="D82">
        <v>75</v>
      </c>
      <c r="E82">
        <v>0.50493743499999999</v>
      </c>
      <c r="F82">
        <v>19</v>
      </c>
      <c r="G82" t="s">
        <v>2</v>
      </c>
      <c r="H82">
        <v>597</v>
      </c>
      <c r="I82">
        <v>538</v>
      </c>
      <c r="J82">
        <v>-20.239999999999998</v>
      </c>
      <c r="K82">
        <v>1.0834630000000001</v>
      </c>
      <c r="L82">
        <v>12.7</v>
      </c>
      <c r="M82">
        <v>285.85000000000002</v>
      </c>
      <c r="N82">
        <v>1006.3446279999999</v>
      </c>
      <c r="O82">
        <f t="shared" si="27"/>
        <v>0.99318495025240938</v>
      </c>
      <c r="P82">
        <f t="shared" si="28"/>
        <v>23.617807533268245</v>
      </c>
      <c r="Q82">
        <f t="shared" si="29"/>
        <v>23617.807533268246</v>
      </c>
      <c r="R82">
        <f t="shared" si="24"/>
        <v>59</v>
      </c>
      <c r="S82">
        <f t="shared" si="25"/>
        <v>2498.1150310794974</v>
      </c>
      <c r="T82">
        <f t="shared" si="32"/>
        <v>2498.1150310794978</v>
      </c>
      <c r="U82">
        <f t="shared" si="33"/>
        <v>4.8904737537855805E-2</v>
      </c>
      <c r="V82" s="4">
        <f t="shared" si="34"/>
        <v>1.1722620079914299</v>
      </c>
      <c r="W82">
        <f t="shared" si="35"/>
        <v>49634666.822488569</v>
      </c>
      <c r="X82">
        <f t="shared" si="26"/>
        <v>26703.450750498851</v>
      </c>
      <c r="Y82">
        <f t="shared" si="36"/>
        <v>29631.896093025676</v>
      </c>
      <c r="Z82" s="2">
        <f t="shared" si="37"/>
        <v>32130.011124105175</v>
      </c>
      <c r="AA82">
        <f t="shared" si="38"/>
        <v>32.130011124105174</v>
      </c>
      <c r="AB82">
        <f t="shared" si="39"/>
        <v>1414.0417895718685</v>
      </c>
      <c r="AD82">
        <v>31.077876632450401</v>
      </c>
      <c r="AE82" s="10">
        <f t="shared" si="30"/>
        <v>3.274616020488772</v>
      </c>
      <c r="AF82">
        <v>30.362568430989199</v>
      </c>
      <c r="AG82" s="9">
        <f t="shared" si="31"/>
        <v>5.5009090606569089</v>
      </c>
    </row>
    <row r="83" spans="1:33" x14ac:dyDescent="0.2">
      <c r="A83" t="s">
        <v>47</v>
      </c>
      <c r="B83" s="1">
        <v>44536</v>
      </c>
      <c r="C83" t="s">
        <v>8</v>
      </c>
      <c r="D83">
        <v>175</v>
      </c>
      <c r="E83">
        <v>0.53462761400000003</v>
      </c>
      <c r="F83">
        <v>20</v>
      </c>
      <c r="G83" t="s">
        <v>2</v>
      </c>
      <c r="H83">
        <v>1039</v>
      </c>
      <c r="I83">
        <v>538</v>
      </c>
      <c r="J83">
        <v>-17.059999999999999</v>
      </c>
      <c r="K83">
        <v>1.086946</v>
      </c>
      <c r="L83">
        <v>12.7</v>
      </c>
      <c r="M83">
        <v>285.85000000000002</v>
      </c>
      <c r="N83">
        <v>1006.3446279999999</v>
      </c>
      <c r="O83">
        <f t="shared" si="27"/>
        <v>0.99318495025240938</v>
      </c>
      <c r="P83">
        <f t="shared" si="28"/>
        <v>23.617807533268245</v>
      </c>
      <c r="Q83">
        <f t="shared" si="29"/>
        <v>23617.807533268246</v>
      </c>
      <c r="R83">
        <f t="shared" si="24"/>
        <v>501</v>
      </c>
      <c r="S83">
        <f t="shared" si="25"/>
        <v>21212.80729781065</v>
      </c>
      <c r="T83">
        <f t="shared" si="32"/>
        <v>21212.807297810654</v>
      </c>
      <c r="U83">
        <f t="shared" si="33"/>
        <v>4.8897612484178975E-2</v>
      </c>
      <c r="V83" s="4">
        <f t="shared" si="34"/>
        <v>1.1720912182039622</v>
      </c>
      <c r="W83">
        <f t="shared" si="35"/>
        <v>49627435.423586398</v>
      </c>
      <c r="X83">
        <f t="shared" si="26"/>
        <v>26699.56025788948</v>
      </c>
      <c r="Y83">
        <f t="shared" si="36"/>
        <v>51562.90540510627</v>
      </c>
      <c r="Z83" s="2">
        <f t="shared" si="37"/>
        <v>72775.712702916921</v>
      </c>
      <c r="AA83">
        <f t="shared" si="38"/>
        <v>72.77571270291692</v>
      </c>
      <c r="AB83">
        <f t="shared" si="39"/>
        <v>3202.8591160553733</v>
      </c>
      <c r="AD83">
        <v>66.216560012110904</v>
      </c>
      <c r="AE83" s="10">
        <f t="shared" si="30"/>
        <v>9.0128319561522048</v>
      </c>
      <c r="AF83">
        <v>63.820562356343999</v>
      </c>
      <c r="AG83" s="9">
        <f t="shared" si="31"/>
        <v>12.305135894895868</v>
      </c>
    </row>
    <row r="84" spans="1:33" x14ac:dyDescent="0.2">
      <c r="A84" t="s">
        <v>47</v>
      </c>
      <c r="B84" s="1">
        <v>44536</v>
      </c>
      <c r="C84" t="s">
        <v>5</v>
      </c>
      <c r="D84">
        <v>50</v>
      </c>
      <c r="E84">
        <v>0.49906690300000001</v>
      </c>
      <c r="F84">
        <v>21</v>
      </c>
      <c r="G84" t="s">
        <v>2</v>
      </c>
      <c r="H84">
        <v>424</v>
      </c>
      <c r="I84">
        <v>538</v>
      </c>
      <c r="J84">
        <v>-11.16</v>
      </c>
      <c r="K84">
        <v>1.093397</v>
      </c>
      <c r="L84">
        <v>12.5</v>
      </c>
      <c r="M84">
        <v>285.64999999999998</v>
      </c>
      <c r="N84">
        <v>1006.3446279999999</v>
      </c>
      <c r="O84">
        <f t="shared" si="27"/>
        <v>0.99318495025240938</v>
      </c>
      <c r="P84">
        <f t="shared" si="28"/>
        <v>23.601282917187593</v>
      </c>
      <c r="Q84">
        <f t="shared" si="29"/>
        <v>23601.282917187593</v>
      </c>
      <c r="R84">
        <f t="shared" si="24"/>
        <v>-114</v>
      </c>
      <c r="S84">
        <f t="shared" si="25"/>
        <v>-4830.245898072757</v>
      </c>
      <c r="T84">
        <f t="shared" si="32"/>
        <v>-4830.245898072757</v>
      </c>
      <c r="U84">
        <f t="shared" si="33"/>
        <v>4.9228113463258963E-2</v>
      </c>
      <c r="V84" s="4">
        <f t="shared" si="34"/>
        <v>1.1800134310791368</v>
      </c>
      <c r="W84">
        <f t="shared" si="35"/>
        <v>49997851.185445264</v>
      </c>
      <c r="X84">
        <f t="shared" si="26"/>
        <v>26898.84393776955</v>
      </c>
      <c r="Y84">
        <f t="shared" si="36"/>
        <v>21199.088902628791</v>
      </c>
      <c r="Z84" s="2">
        <f t="shared" si="37"/>
        <v>16368.843004556034</v>
      </c>
      <c r="AA84">
        <f t="shared" si="38"/>
        <v>16.368843004556034</v>
      </c>
      <c r="AB84">
        <f t="shared" si="39"/>
        <v>720.39278063051097</v>
      </c>
      <c r="AD84">
        <v>17.458543461461598</v>
      </c>
      <c r="AE84" s="10">
        <f t="shared" si="30"/>
        <v>-6.6571623700115028</v>
      </c>
      <c r="AF84">
        <v>19.484133926379801</v>
      </c>
      <c r="AG84" s="9">
        <f t="shared" si="31"/>
        <v>-19.031833349227377</v>
      </c>
    </row>
    <row r="85" spans="1:33" x14ac:dyDescent="0.2">
      <c r="A85" t="s">
        <v>47</v>
      </c>
      <c r="B85" s="1">
        <v>44536</v>
      </c>
      <c r="C85" t="s">
        <v>8</v>
      </c>
      <c r="D85">
        <v>200</v>
      </c>
      <c r="E85">
        <v>0.53976055899999997</v>
      </c>
      <c r="F85">
        <v>22</v>
      </c>
      <c r="G85" t="s">
        <v>2</v>
      </c>
      <c r="H85">
        <v>1266</v>
      </c>
      <c r="I85">
        <v>538</v>
      </c>
      <c r="J85">
        <v>-18.11</v>
      </c>
      <c r="K85">
        <v>1.0857939999999999</v>
      </c>
      <c r="L85">
        <v>13.1</v>
      </c>
      <c r="M85">
        <v>286.25</v>
      </c>
      <c r="N85">
        <v>1006.3446279999999</v>
      </c>
      <c r="O85">
        <f t="shared" si="27"/>
        <v>0.99318495025240938</v>
      </c>
      <c r="P85">
        <f t="shared" si="28"/>
        <v>23.650856765429541</v>
      </c>
      <c r="Q85">
        <f t="shared" si="29"/>
        <v>23650.85676542954</v>
      </c>
      <c r="R85">
        <f t="shared" si="24"/>
        <v>728</v>
      </c>
      <c r="S85">
        <f t="shared" si="25"/>
        <v>30781.125911012139</v>
      </c>
      <c r="T85">
        <f t="shared" si="32"/>
        <v>30781.125911012132</v>
      </c>
      <c r="U85">
        <f t="shared" si="33"/>
        <v>4.8261810178416853E-2</v>
      </c>
      <c r="V85" s="4">
        <f t="shared" si="34"/>
        <v>1.1568508360822638</v>
      </c>
      <c r="W85">
        <f t="shared" si="35"/>
        <v>48913696.766082183</v>
      </c>
      <c r="X85">
        <f t="shared" si="26"/>
        <v>26315.568860152212</v>
      </c>
      <c r="Y85">
        <f t="shared" si="36"/>
        <v>61924.740105860044</v>
      </c>
      <c r="Z85" s="2">
        <f t="shared" si="37"/>
        <v>92705.866016872184</v>
      </c>
      <c r="AA85">
        <f t="shared" si="38"/>
        <v>92.705866016872179</v>
      </c>
      <c r="AB85">
        <f t="shared" si="39"/>
        <v>4079.9851634025445</v>
      </c>
      <c r="AD85">
        <v>83.428672530811994</v>
      </c>
      <c r="AE85" s="10">
        <f t="shared" si="30"/>
        <v>10.007126716632758</v>
      </c>
      <c r="AF85">
        <v>80.998553622188297</v>
      </c>
      <c r="AG85" s="9">
        <f t="shared" si="31"/>
        <v>12.628448336325542</v>
      </c>
    </row>
    <row r="86" spans="1:33" x14ac:dyDescent="0.2">
      <c r="A86" t="s">
        <v>47</v>
      </c>
      <c r="B86" s="1">
        <v>44536</v>
      </c>
      <c r="C86" t="s">
        <v>5</v>
      </c>
      <c r="D86">
        <v>25</v>
      </c>
      <c r="E86">
        <v>0.51416272200000002</v>
      </c>
      <c r="F86">
        <v>23</v>
      </c>
      <c r="G86" t="s">
        <v>2</v>
      </c>
      <c r="H86">
        <v>407</v>
      </c>
      <c r="I86">
        <v>538</v>
      </c>
      <c r="J86">
        <v>-8.0299999999999994</v>
      </c>
      <c r="K86">
        <v>1.096822</v>
      </c>
      <c r="L86">
        <v>12.5</v>
      </c>
      <c r="M86">
        <v>285.64999999999998</v>
      </c>
      <c r="N86">
        <v>1006.3446279999999</v>
      </c>
      <c r="O86">
        <f t="shared" si="27"/>
        <v>0.99318495025240938</v>
      </c>
      <c r="P86">
        <f t="shared" si="28"/>
        <v>23.601282917187593</v>
      </c>
      <c r="Q86">
        <f t="shared" si="29"/>
        <v>23601.282917187593</v>
      </c>
      <c r="R86">
        <f t="shared" si="24"/>
        <v>-131</v>
      </c>
      <c r="S86">
        <f t="shared" si="25"/>
        <v>-5550.545724978344</v>
      </c>
      <c r="T86">
        <f t="shared" si="32"/>
        <v>-5550.545724978344</v>
      </c>
      <c r="U86">
        <f t="shared" si="33"/>
        <v>4.9224462196885137E-2</v>
      </c>
      <c r="V86" s="4">
        <f t="shared" si="34"/>
        <v>1.1799259090707062</v>
      </c>
      <c r="W86">
        <f t="shared" si="35"/>
        <v>49994142.827355683</v>
      </c>
      <c r="X86">
        <f t="shared" si="26"/>
        <v>26896.84884111736</v>
      </c>
      <c r="Y86">
        <f t="shared" si="36"/>
        <v>20347.616130733764</v>
      </c>
      <c r="Z86" s="2">
        <f t="shared" si="37"/>
        <v>14797.070405755421</v>
      </c>
      <c r="AA86">
        <f t="shared" si="38"/>
        <v>14.797070405755422</v>
      </c>
      <c r="AB86">
        <f t="shared" si="39"/>
        <v>651.21906855729605</v>
      </c>
      <c r="AD86">
        <v>16.101221362621999</v>
      </c>
      <c r="AE86" s="10">
        <f t="shared" si="30"/>
        <v>-8.8135753977308813</v>
      </c>
      <c r="AF86">
        <v>18.513475810952102</v>
      </c>
      <c r="AG86" s="9">
        <f t="shared" si="31"/>
        <v>-25.115818897172769</v>
      </c>
    </row>
    <row r="87" spans="1:33" x14ac:dyDescent="0.2">
      <c r="A87" t="s">
        <v>47</v>
      </c>
      <c r="B87" s="1">
        <v>44536</v>
      </c>
      <c r="C87" t="s">
        <v>8</v>
      </c>
      <c r="D87">
        <v>225</v>
      </c>
      <c r="E87">
        <v>0.55029483700000004</v>
      </c>
      <c r="F87">
        <v>24</v>
      </c>
      <c r="G87" t="s">
        <v>2</v>
      </c>
      <c r="H87">
        <v>1558</v>
      </c>
      <c r="I87">
        <v>538</v>
      </c>
      <c r="J87">
        <v>-18.940000000000001</v>
      </c>
      <c r="K87">
        <v>1.0848819999999999</v>
      </c>
      <c r="L87">
        <v>12.5</v>
      </c>
      <c r="M87">
        <v>285.64999999999998</v>
      </c>
      <c r="N87">
        <v>1006.3446279999999</v>
      </c>
      <c r="O87">
        <f t="shared" si="27"/>
        <v>0.99318495025240938</v>
      </c>
      <c r="P87">
        <f t="shared" si="28"/>
        <v>23.601282917187593</v>
      </c>
      <c r="Q87">
        <f t="shared" si="29"/>
        <v>23601.282917187593</v>
      </c>
      <c r="R87">
        <f t="shared" si="24"/>
        <v>1020</v>
      </c>
      <c r="S87">
        <f t="shared" si="25"/>
        <v>43217.989614335194</v>
      </c>
      <c r="T87">
        <f t="shared" si="32"/>
        <v>43217.989614335194</v>
      </c>
      <c r="U87">
        <f t="shared" si="33"/>
        <v>4.9215723924781095E-2</v>
      </c>
      <c r="V87" s="4">
        <f t="shared" si="34"/>
        <v>1.179716449927916</v>
      </c>
      <c r="W87">
        <f t="shared" si="35"/>
        <v>49985267.922397114</v>
      </c>
      <c r="X87">
        <f t="shared" si="26"/>
        <v>26892.07414224965</v>
      </c>
      <c r="Y87">
        <f t="shared" si="36"/>
        <v>77877.047423094715</v>
      </c>
      <c r="Z87" s="2">
        <f t="shared" si="37"/>
        <v>121095.03703742991</v>
      </c>
      <c r="AA87">
        <f t="shared" si="38"/>
        <v>121.0950370374299</v>
      </c>
      <c r="AB87">
        <f t="shared" si="39"/>
        <v>5329.3925800172901</v>
      </c>
      <c r="AD87">
        <v>107.999911701701</v>
      </c>
      <c r="AE87" s="10">
        <f t="shared" si="30"/>
        <v>10.813924051801783</v>
      </c>
      <c r="AF87">
        <v>105.823399917836</v>
      </c>
      <c r="AG87" s="9">
        <f t="shared" si="31"/>
        <v>12.611282421816769</v>
      </c>
    </row>
    <row r="88" spans="1:33" x14ac:dyDescent="0.2">
      <c r="A88" t="s">
        <v>47</v>
      </c>
      <c r="B88" s="1">
        <v>44536</v>
      </c>
      <c r="C88" t="s">
        <v>5</v>
      </c>
      <c r="D88">
        <v>10</v>
      </c>
      <c r="E88">
        <v>0.49753640199999999</v>
      </c>
      <c r="F88">
        <v>25</v>
      </c>
      <c r="G88" t="s">
        <v>2</v>
      </c>
      <c r="H88">
        <v>557</v>
      </c>
      <c r="I88">
        <v>538</v>
      </c>
      <c r="J88">
        <v>-13.2</v>
      </c>
      <c r="K88">
        <v>1.09117</v>
      </c>
      <c r="L88">
        <v>12.2</v>
      </c>
      <c r="M88">
        <v>285.35000000000002</v>
      </c>
      <c r="N88">
        <v>1006.3446279999999</v>
      </c>
      <c r="O88">
        <f t="shared" si="27"/>
        <v>0.99318495025240938</v>
      </c>
      <c r="P88">
        <f t="shared" si="28"/>
        <v>23.576495993066622</v>
      </c>
      <c r="Q88">
        <f t="shared" si="29"/>
        <v>23576.495993066623</v>
      </c>
      <c r="R88">
        <f t="shared" si="24"/>
        <v>19</v>
      </c>
      <c r="S88">
        <f t="shared" si="25"/>
        <v>805.88735516878853</v>
      </c>
      <c r="T88">
        <f t="shared" si="32"/>
        <v>805.88735516878853</v>
      </c>
      <c r="U88">
        <f t="shared" si="33"/>
        <v>4.9717296840336607E-2</v>
      </c>
      <c r="V88" s="4">
        <f t="shared" si="34"/>
        <v>1.1917393111627417</v>
      </c>
      <c r="W88">
        <f t="shared" si="35"/>
        <v>50547770.606506094</v>
      </c>
      <c r="X88">
        <f t="shared" si="26"/>
        <v>27194.700586300278</v>
      </c>
      <c r="Y88">
        <f t="shared" si="36"/>
        <v>28155.108227823894</v>
      </c>
      <c r="Z88" s="2">
        <f t="shared" si="37"/>
        <v>28960.995582992684</v>
      </c>
      <c r="AA88">
        <f t="shared" si="38"/>
        <v>28.960995582992684</v>
      </c>
      <c r="AB88">
        <f t="shared" si="39"/>
        <v>1274.573415607508</v>
      </c>
      <c r="AD88">
        <v>28.350407974035399</v>
      </c>
      <c r="AE88" s="10">
        <f t="shared" si="30"/>
        <v>2.1083101484116527</v>
      </c>
      <c r="AF88">
        <v>28.1025334290199</v>
      </c>
      <c r="AG88" s="9">
        <f t="shared" si="31"/>
        <v>2.9642011149537804</v>
      </c>
    </row>
    <row r="89" spans="1:33" x14ac:dyDescent="0.2">
      <c r="A89" t="s">
        <v>47</v>
      </c>
      <c r="B89" s="1">
        <v>44536</v>
      </c>
      <c r="C89" t="s">
        <v>8</v>
      </c>
      <c r="D89">
        <v>250</v>
      </c>
      <c r="E89">
        <v>0.54926621899999994</v>
      </c>
      <c r="F89">
        <v>26</v>
      </c>
      <c r="G89" t="s">
        <v>2</v>
      </c>
      <c r="H89">
        <v>1539</v>
      </c>
      <c r="I89">
        <v>538</v>
      </c>
      <c r="J89">
        <v>-19.420000000000002</v>
      </c>
      <c r="K89">
        <v>1.084362</v>
      </c>
      <c r="L89">
        <v>12.4</v>
      </c>
      <c r="M89">
        <v>285.55</v>
      </c>
      <c r="N89">
        <v>1006.3446279999999</v>
      </c>
      <c r="O89">
        <f t="shared" si="27"/>
        <v>0.99318495025240938</v>
      </c>
      <c r="P89">
        <f t="shared" si="28"/>
        <v>23.593020609147271</v>
      </c>
      <c r="Q89">
        <f t="shared" si="29"/>
        <v>23593.020609147272</v>
      </c>
      <c r="R89">
        <f t="shared" si="24"/>
        <v>1001</v>
      </c>
      <c r="S89">
        <f t="shared" si="25"/>
        <v>42427.801703860729</v>
      </c>
      <c r="T89">
        <f t="shared" si="32"/>
        <v>42427.801703860736</v>
      </c>
      <c r="U89">
        <f t="shared" si="33"/>
        <v>4.9378075882128773E-2</v>
      </c>
      <c r="V89" s="4">
        <f t="shared" si="34"/>
        <v>1.1836080776331952</v>
      </c>
      <c r="W89">
        <f t="shared" si="35"/>
        <v>50167721.091817185</v>
      </c>
      <c r="X89">
        <f t="shared" si="26"/>
        <v>26990.233947397643</v>
      </c>
      <c r="Y89">
        <f t="shared" si="36"/>
        <v>77208.122760306636</v>
      </c>
      <c r="Z89" s="2">
        <f t="shared" si="37"/>
        <v>119635.92446416736</v>
      </c>
      <c r="AA89">
        <f t="shared" si="38"/>
        <v>119.63592446416736</v>
      </c>
      <c r="AB89">
        <f t="shared" si="39"/>
        <v>5265.1770356680054</v>
      </c>
      <c r="AD89">
        <v>106.743074307722</v>
      </c>
      <c r="AE89" s="10">
        <f t="shared" si="30"/>
        <v>10.776738019278609</v>
      </c>
      <c r="AF89">
        <v>104.566705656167</v>
      </c>
      <c r="AG89" s="9">
        <f t="shared" si="31"/>
        <v>12.595897825417648</v>
      </c>
    </row>
    <row r="90" spans="1:33" x14ac:dyDescent="0.2">
      <c r="A90" t="s">
        <v>47</v>
      </c>
      <c r="B90" s="1">
        <v>44536</v>
      </c>
      <c r="C90" t="s">
        <v>5</v>
      </c>
      <c r="D90">
        <v>5</v>
      </c>
      <c r="E90">
        <v>0.503405361</v>
      </c>
      <c r="F90">
        <v>27</v>
      </c>
      <c r="G90" t="s">
        <v>2</v>
      </c>
      <c r="H90">
        <v>548</v>
      </c>
      <c r="I90">
        <v>538</v>
      </c>
      <c r="J90">
        <v>-11.62</v>
      </c>
      <c r="K90">
        <v>1.092892</v>
      </c>
      <c r="L90">
        <v>12.4</v>
      </c>
      <c r="M90">
        <v>285.55</v>
      </c>
      <c r="N90">
        <v>1006.3446279999999</v>
      </c>
      <c r="O90">
        <f t="shared" si="27"/>
        <v>0.99318495025240938</v>
      </c>
      <c r="P90">
        <f t="shared" si="28"/>
        <v>23.593020609147271</v>
      </c>
      <c r="Q90">
        <f t="shared" si="29"/>
        <v>23593.020609147272</v>
      </c>
      <c r="R90">
        <f t="shared" si="24"/>
        <v>10</v>
      </c>
      <c r="S90">
        <f t="shared" si="25"/>
        <v>423.85416287573167</v>
      </c>
      <c r="T90">
        <f t="shared" si="32"/>
        <v>423.85416287573162</v>
      </c>
      <c r="U90">
        <f t="shared" si="33"/>
        <v>4.9389210628409556E-2</v>
      </c>
      <c r="V90" s="4">
        <f t="shared" si="34"/>
        <v>1.1838749810190579</v>
      </c>
      <c r="W90">
        <f t="shared" si="35"/>
        <v>50179033.902935535</v>
      </c>
      <c r="X90">
        <f t="shared" si="26"/>
        <v>26996.320239779317</v>
      </c>
      <c r="Y90">
        <f t="shared" si="36"/>
        <v>27498.110578808675</v>
      </c>
      <c r="Z90" s="2">
        <f t="shared" si="37"/>
        <v>27921.964741684405</v>
      </c>
      <c r="AA90">
        <f t="shared" si="38"/>
        <v>27.921964741684405</v>
      </c>
      <c r="AB90">
        <f t="shared" si="39"/>
        <v>1228.8456682815306</v>
      </c>
      <c r="AD90">
        <v>27.447953492270699</v>
      </c>
      <c r="AE90" s="10">
        <f t="shared" si="30"/>
        <v>1.697628565177794</v>
      </c>
      <c r="AF90">
        <v>27.313738655325398</v>
      </c>
      <c r="AG90" s="9">
        <f t="shared" si="31"/>
        <v>2.1783069063581797</v>
      </c>
    </row>
    <row r="91" spans="1:33" x14ac:dyDescent="0.2">
      <c r="A91" t="s">
        <v>47</v>
      </c>
      <c r="B91" s="1">
        <v>44536</v>
      </c>
      <c r="C91" t="s">
        <v>8</v>
      </c>
      <c r="D91">
        <v>300</v>
      </c>
      <c r="E91">
        <v>0.55441014</v>
      </c>
      <c r="F91">
        <v>28</v>
      </c>
      <c r="G91" t="s">
        <v>2</v>
      </c>
      <c r="H91">
        <v>1546</v>
      </c>
      <c r="I91">
        <v>538</v>
      </c>
      <c r="J91">
        <v>-19.55</v>
      </c>
      <c r="K91">
        <v>1.084219</v>
      </c>
      <c r="L91">
        <v>12.4</v>
      </c>
      <c r="M91">
        <v>285.55</v>
      </c>
      <c r="N91">
        <v>1006.3446279999999</v>
      </c>
      <c r="O91">
        <f t="shared" si="27"/>
        <v>0.99318495025240938</v>
      </c>
      <c r="P91">
        <f t="shared" si="28"/>
        <v>23.593020609147271</v>
      </c>
      <c r="Q91">
        <f t="shared" si="29"/>
        <v>23593.020609147272</v>
      </c>
      <c r="R91">
        <f t="shared" si="24"/>
        <v>1008</v>
      </c>
      <c r="S91">
        <f t="shared" si="25"/>
        <v>42724.499617873742</v>
      </c>
      <c r="T91">
        <f t="shared" si="32"/>
        <v>42724.499617873757</v>
      </c>
      <c r="U91">
        <f t="shared" si="33"/>
        <v>4.9376827124983175E-2</v>
      </c>
      <c r="V91" s="4">
        <f t="shared" si="34"/>
        <v>1.1835781445299276</v>
      </c>
      <c r="W91">
        <f t="shared" si="35"/>
        <v>50166452.364774413</v>
      </c>
      <c r="X91">
        <f t="shared" si="26"/>
        <v>26989.551372248636</v>
      </c>
      <c r="Y91">
        <f t="shared" si="36"/>
        <v>77557.335355941235</v>
      </c>
      <c r="Z91" s="2">
        <f t="shared" si="37"/>
        <v>120281.83497381498</v>
      </c>
      <c r="AA91">
        <f t="shared" si="38"/>
        <v>120.28183497381498</v>
      </c>
      <c r="AB91">
        <f t="shared" si="39"/>
        <v>5293.6035571975972</v>
      </c>
      <c r="AD91">
        <v>107.303181114693</v>
      </c>
      <c r="AE91" s="10">
        <f t="shared" si="30"/>
        <v>10.790202745034104</v>
      </c>
      <c r="AF91">
        <v>105.13145841822799</v>
      </c>
      <c r="AG91" s="9">
        <f t="shared" si="31"/>
        <v>12.595731149998821</v>
      </c>
    </row>
    <row r="92" spans="1:33" x14ac:dyDescent="0.2">
      <c r="A92" t="s">
        <v>47</v>
      </c>
      <c r="B92" s="1">
        <v>44536</v>
      </c>
      <c r="C92" t="s">
        <v>5</v>
      </c>
      <c r="D92">
        <v>0</v>
      </c>
      <c r="E92">
        <v>0.499832322</v>
      </c>
      <c r="F92">
        <v>29</v>
      </c>
      <c r="G92" t="s">
        <v>2</v>
      </c>
      <c r="H92">
        <v>541</v>
      </c>
      <c r="I92">
        <v>538</v>
      </c>
      <c r="J92">
        <v>-11.81</v>
      </c>
      <c r="K92">
        <v>1.092686</v>
      </c>
      <c r="L92">
        <v>12.7</v>
      </c>
      <c r="M92">
        <v>285.85000000000002</v>
      </c>
      <c r="N92">
        <v>1006.3446279999999</v>
      </c>
      <c r="O92">
        <f t="shared" si="27"/>
        <v>0.99318495025240938</v>
      </c>
      <c r="P92">
        <f t="shared" si="28"/>
        <v>23.617807533268245</v>
      </c>
      <c r="Q92">
        <f t="shared" si="29"/>
        <v>23617.807533268246</v>
      </c>
      <c r="R92">
        <f t="shared" si="24"/>
        <v>3</v>
      </c>
      <c r="S92">
        <f t="shared" si="25"/>
        <v>127.02279819048293</v>
      </c>
      <c r="T92">
        <f t="shared" si="32"/>
        <v>127.02279819048296</v>
      </c>
      <c r="U92">
        <f t="shared" si="33"/>
        <v>4.8905962768253139E-2</v>
      </c>
      <c r="V92" s="4">
        <f t="shared" si="34"/>
        <v>1.1722913771511092</v>
      </c>
      <c r="W92">
        <f t="shared" si="35"/>
        <v>49635910.340102889</v>
      </c>
      <c r="X92">
        <f t="shared" si="26"/>
        <v>26704.119762975351</v>
      </c>
      <c r="Y92">
        <f t="shared" si="36"/>
        <v>26853.027493995662</v>
      </c>
      <c r="Z92" s="2">
        <f t="shared" si="37"/>
        <v>26980.050292186144</v>
      </c>
      <c r="AA92">
        <f t="shared" si="38"/>
        <v>26.980050292186146</v>
      </c>
      <c r="AB92">
        <f t="shared" si="39"/>
        <v>1187.3920133591123</v>
      </c>
      <c r="AD92">
        <v>26.625916747244499</v>
      </c>
      <c r="AE92" s="10">
        <f t="shared" si="30"/>
        <v>1.3125755552954224</v>
      </c>
      <c r="AF92">
        <v>26.584551039183101</v>
      </c>
      <c r="AG92" s="9">
        <f t="shared" si="31"/>
        <v>1.4658951659463293</v>
      </c>
    </row>
    <row r="93" spans="1:33" x14ac:dyDescent="0.2">
      <c r="A93" t="s">
        <v>47</v>
      </c>
      <c r="B93" s="1">
        <v>44536</v>
      </c>
      <c r="C93" t="s">
        <v>8</v>
      </c>
      <c r="D93">
        <v>400</v>
      </c>
      <c r="E93">
        <v>0.28502085999999999</v>
      </c>
      <c r="F93">
        <v>30</v>
      </c>
      <c r="G93" t="s">
        <v>2</v>
      </c>
      <c r="H93">
        <v>2843</v>
      </c>
      <c r="I93">
        <v>538</v>
      </c>
      <c r="J93">
        <v>-20.079999999999998</v>
      </c>
      <c r="K93">
        <v>1.083639</v>
      </c>
      <c r="L93">
        <v>12.5</v>
      </c>
      <c r="M93">
        <v>285.64999999999998</v>
      </c>
      <c r="N93">
        <v>1006.3446279999999</v>
      </c>
      <c r="O93">
        <f t="shared" si="27"/>
        <v>0.99318495025240938</v>
      </c>
      <c r="P93">
        <f t="shared" si="28"/>
        <v>23.601282917187593</v>
      </c>
      <c r="Q93">
        <f t="shared" si="29"/>
        <v>23601.282917187593</v>
      </c>
      <c r="R93">
        <f t="shared" si="24"/>
        <v>2305</v>
      </c>
      <c r="S93">
        <f t="shared" si="25"/>
        <v>97664.182412786889</v>
      </c>
      <c r="T93">
        <f t="shared" si="32"/>
        <v>97664.182412786889</v>
      </c>
      <c r="U93">
        <f t="shared" si="33"/>
        <v>4.9279914511000666E-2</v>
      </c>
      <c r="V93" s="4">
        <f t="shared" si="34"/>
        <v>1.181255118557671</v>
      </c>
      <c r="W93">
        <f t="shared" si="35"/>
        <v>50050462.201672263</v>
      </c>
      <c r="X93">
        <f t="shared" si="26"/>
        <v>26927.14866449968</v>
      </c>
      <c r="Y93">
        <f t="shared" si="36"/>
        <v>142293.46403935424</v>
      </c>
      <c r="Z93" s="2">
        <f t="shared" si="37"/>
        <v>239957.64645214111</v>
      </c>
      <c r="AA93">
        <f t="shared" si="38"/>
        <v>239.95764645214112</v>
      </c>
      <c r="AB93">
        <f t="shared" si="39"/>
        <v>10560.53602035873</v>
      </c>
      <c r="AD93">
        <v>210.59749387869201</v>
      </c>
      <c r="AE93" s="10">
        <f t="shared" si="30"/>
        <v>12.235556152324953</v>
      </c>
      <c r="AF93">
        <v>209.139807349081</v>
      </c>
      <c r="AG93" s="9">
        <f t="shared" si="31"/>
        <v>12.843032742949767</v>
      </c>
    </row>
    <row r="94" spans="1:33" x14ac:dyDescent="0.2">
      <c r="A94" t="s">
        <v>47</v>
      </c>
      <c r="B94" s="1">
        <v>44901</v>
      </c>
      <c r="C94" t="s">
        <v>7</v>
      </c>
      <c r="D94" t="s">
        <v>7</v>
      </c>
      <c r="E94">
        <v>0</v>
      </c>
      <c r="F94" t="s">
        <v>9</v>
      </c>
      <c r="G94" t="s">
        <v>2</v>
      </c>
      <c r="H94">
        <v>538</v>
      </c>
      <c r="J94">
        <v>-11.45</v>
      </c>
      <c r="K94">
        <v>1.0900000000000001</v>
      </c>
      <c r="L94">
        <v>0</v>
      </c>
      <c r="M94">
        <v>0</v>
      </c>
      <c r="O94">
        <f t="shared" si="27"/>
        <v>0</v>
      </c>
      <c r="P94" t="e">
        <f t="shared" si="28"/>
        <v>#DIV/0!</v>
      </c>
      <c r="Q94" t="e">
        <f t="shared" si="29"/>
        <v>#DIV/0!</v>
      </c>
      <c r="T94" t="e">
        <f t="shared" si="32"/>
        <v>#DIV/0!</v>
      </c>
      <c r="U94" t="e">
        <f t="shared" si="33"/>
        <v>#DIV/0!</v>
      </c>
      <c r="V94" s="4" t="e">
        <f t="shared" si="34"/>
        <v>#DIV/0!</v>
      </c>
      <c r="W94" t="e">
        <f t="shared" si="35"/>
        <v>#DIV/0!</v>
      </c>
      <c r="Y94" t="e">
        <f t="shared" si="36"/>
        <v>#DIV/0!</v>
      </c>
      <c r="Z94" s="2" t="e">
        <f t="shared" si="37"/>
        <v>#DIV/0!</v>
      </c>
      <c r="AA94" t="e">
        <f t="shared" si="38"/>
        <v>#DIV/0!</v>
      </c>
      <c r="AB94" t="e">
        <f t="shared" si="39"/>
        <v>#DIV/0!</v>
      </c>
      <c r="AD94" t="s">
        <v>7</v>
      </c>
      <c r="AE94" s="10" t="e">
        <f t="shared" si="30"/>
        <v>#DIV/0!</v>
      </c>
      <c r="AF94" t="s">
        <v>7</v>
      </c>
      <c r="AG94" s="9" t="e">
        <f t="shared" si="31"/>
        <v>#DIV/0!</v>
      </c>
    </row>
    <row r="95" spans="1:33" x14ac:dyDescent="0.2">
      <c r="A95" t="s">
        <v>48</v>
      </c>
      <c r="B95" s="1">
        <v>44199</v>
      </c>
      <c r="C95" t="s">
        <v>5</v>
      </c>
      <c r="D95">
        <v>400</v>
      </c>
      <c r="E95">
        <v>0.47869183500000001</v>
      </c>
      <c r="F95">
        <v>1</v>
      </c>
      <c r="G95" t="s">
        <v>2</v>
      </c>
      <c r="H95">
        <v>1339</v>
      </c>
      <c r="I95">
        <v>505</v>
      </c>
      <c r="J95">
        <v>-18.78</v>
      </c>
      <c r="K95">
        <v>1.085064</v>
      </c>
      <c r="L95">
        <v>14.5</v>
      </c>
      <c r="M95">
        <v>287.64999999999998</v>
      </c>
      <c r="N95">
        <v>1009.681967</v>
      </c>
      <c r="O95">
        <f t="shared" si="27"/>
        <v>0.99647864783519269</v>
      </c>
      <c r="P95">
        <f t="shared" si="28"/>
        <v>23.687972693925648</v>
      </c>
      <c r="Q95">
        <f t="shared" si="29"/>
        <v>23687.972693925647</v>
      </c>
      <c r="R95">
        <f t="shared" ref="R95:R124" si="40">H95-I95</f>
        <v>834</v>
      </c>
      <c r="S95">
        <f t="shared" ref="S95:S124" si="41">((R95/1000000)*(1/P95))/0.000000001</f>
        <v>35207.740686642384</v>
      </c>
      <c r="T95">
        <f t="shared" si="32"/>
        <v>35207.740686642392</v>
      </c>
      <c r="U95">
        <f t="shared" si="33"/>
        <v>4.6147586959254555E-2</v>
      </c>
      <c r="V95" s="4">
        <f t="shared" si="34"/>
        <v>1.1061722376270771</v>
      </c>
      <c r="W95">
        <f t="shared" si="35"/>
        <v>46697632.250763908</v>
      </c>
      <c r="X95">
        <f t="shared" ref="X95:X124" si="42">I95*W95/1000000</f>
        <v>23582.304286635772</v>
      </c>
      <c r="Y95">
        <f t="shared" si="36"/>
        <v>62528.129583772876</v>
      </c>
      <c r="Z95" s="2">
        <f t="shared" si="37"/>
        <v>97735.870270415267</v>
      </c>
      <c r="AA95">
        <f t="shared" si="38"/>
        <v>97.735870270415262</v>
      </c>
      <c r="AB95">
        <f t="shared" si="39"/>
        <v>4301.3556506009754</v>
      </c>
      <c r="AD95">
        <v>87.214710342230703</v>
      </c>
      <c r="AE95" s="10">
        <f t="shared" si="30"/>
        <v>10.764891026267685</v>
      </c>
      <c r="AF95">
        <v>84.542238723487898</v>
      </c>
      <c r="AG95" s="9">
        <f t="shared" si="31"/>
        <v>13.499272590936439</v>
      </c>
    </row>
    <row r="96" spans="1:33" x14ac:dyDescent="0.2">
      <c r="A96" t="s">
        <v>48</v>
      </c>
      <c r="B96" s="1">
        <v>44199</v>
      </c>
      <c r="C96" t="s">
        <v>8</v>
      </c>
      <c r="D96">
        <v>0</v>
      </c>
      <c r="E96">
        <v>0.40368066600000002</v>
      </c>
      <c r="F96">
        <v>2</v>
      </c>
      <c r="G96" t="s">
        <v>2</v>
      </c>
      <c r="H96">
        <v>419</v>
      </c>
      <c r="I96">
        <v>505</v>
      </c>
      <c r="J96">
        <v>-12.24</v>
      </c>
      <c r="K96">
        <v>1.0922190000000001</v>
      </c>
      <c r="L96">
        <v>12</v>
      </c>
      <c r="M96">
        <v>285.14999999999998</v>
      </c>
      <c r="N96">
        <v>1009.681967</v>
      </c>
      <c r="O96">
        <f t="shared" si="27"/>
        <v>0.99647864783519269</v>
      </c>
      <c r="P96">
        <f t="shared" si="28"/>
        <v>23.482097735695806</v>
      </c>
      <c r="Q96">
        <f t="shared" si="29"/>
        <v>23482.097735695806</v>
      </c>
      <c r="R96">
        <f t="shared" si="40"/>
        <v>-86</v>
      </c>
      <c r="S96">
        <f t="shared" si="41"/>
        <v>-3662.3644517614348</v>
      </c>
      <c r="T96">
        <f t="shared" si="32"/>
        <v>-3662.3644517614343</v>
      </c>
      <c r="U96">
        <f t="shared" si="33"/>
        <v>5.0070285966652014E-2</v>
      </c>
      <c r="V96" s="4">
        <f t="shared" si="34"/>
        <v>1.2002005720312483</v>
      </c>
      <c r="W96">
        <f t="shared" si="35"/>
        <v>51111301.278964914</v>
      </c>
      <c r="X96">
        <f t="shared" si="42"/>
        <v>25811.207145877281</v>
      </c>
      <c r="Y96">
        <f t="shared" si="36"/>
        <v>21415.635235886301</v>
      </c>
      <c r="Z96" s="2">
        <f t="shared" si="37"/>
        <v>17753.270784124867</v>
      </c>
      <c r="AA96">
        <f t="shared" si="38"/>
        <v>17.753270784124865</v>
      </c>
      <c r="AB96">
        <f t="shared" si="39"/>
        <v>781.32144720933525</v>
      </c>
      <c r="AD96">
        <v>18.4033015272284</v>
      </c>
      <c r="AE96" s="10">
        <f t="shared" si="30"/>
        <v>-3.6614703341583601</v>
      </c>
      <c r="AF96">
        <v>19.915178808316298</v>
      </c>
      <c r="AG96" s="9">
        <f t="shared" si="31"/>
        <v>-12.17751957078597</v>
      </c>
    </row>
    <row r="97" spans="1:33" x14ac:dyDescent="0.2">
      <c r="A97" t="s">
        <v>48</v>
      </c>
      <c r="B97" s="1">
        <v>44199</v>
      </c>
      <c r="C97" t="s">
        <v>5</v>
      </c>
      <c r="D97">
        <v>300</v>
      </c>
      <c r="E97">
        <v>0.46548552900000001</v>
      </c>
      <c r="F97">
        <v>3</v>
      </c>
      <c r="G97" t="s">
        <v>2</v>
      </c>
      <c r="H97">
        <v>1148</v>
      </c>
      <c r="I97">
        <v>505</v>
      </c>
      <c r="J97">
        <v>-18.66</v>
      </c>
      <c r="K97">
        <v>1.085189</v>
      </c>
      <c r="L97">
        <v>12.1</v>
      </c>
      <c r="M97">
        <v>285.25</v>
      </c>
      <c r="N97">
        <v>1009.681967</v>
      </c>
      <c r="O97">
        <f t="shared" ref="O97:O124" si="43">N97/1013.249977</f>
        <v>0.99647864783519269</v>
      </c>
      <c r="P97">
        <f t="shared" si="28"/>
        <v>23.490332734025003</v>
      </c>
      <c r="Q97">
        <f t="shared" si="29"/>
        <v>23490.332734025003</v>
      </c>
      <c r="R97">
        <f t="shared" si="40"/>
        <v>643</v>
      </c>
      <c r="S97">
        <f t="shared" si="41"/>
        <v>27372.962625967186</v>
      </c>
      <c r="T97">
        <f t="shared" si="32"/>
        <v>27372.962625967179</v>
      </c>
      <c r="U97">
        <f t="shared" si="33"/>
        <v>4.9889690136431783E-2</v>
      </c>
      <c r="V97" s="4">
        <f t="shared" si="34"/>
        <v>1.1958716329298991</v>
      </c>
      <c r="W97">
        <f t="shared" si="35"/>
        <v>50909097.22184211</v>
      </c>
      <c r="X97">
        <f t="shared" si="42"/>
        <v>25709.094097030265</v>
      </c>
      <c r="Y97">
        <f t="shared" si="36"/>
        <v>58443.643610674742</v>
      </c>
      <c r="Z97" s="2">
        <f t="shared" si="37"/>
        <v>85816.606236641936</v>
      </c>
      <c r="AA97">
        <f t="shared" si="38"/>
        <v>85.816606236641931</v>
      </c>
      <c r="AB97">
        <f t="shared" si="39"/>
        <v>3776.7888404746113</v>
      </c>
      <c r="AD97">
        <v>77.047457553127899</v>
      </c>
      <c r="AE97" s="10">
        <f t="shared" si="30"/>
        <v>10.218475267284324</v>
      </c>
      <c r="AF97">
        <v>74.618469846329106</v>
      </c>
      <c r="AG97" s="9">
        <f t="shared" si="31"/>
        <v>13.048915450505721</v>
      </c>
    </row>
    <row r="98" spans="1:33" x14ac:dyDescent="0.2">
      <c r="A98" t="s">
        <v>48</v>
      </c>
      <c r="B98" s="1">
        <v>44199</v>
      </c>
      <c r="C98" t="s">
        <v>8</v>
      </c>
      <c r="D98">
        <v>5</v>
      </c>
      <c r="E98">
        <v>0.41271725399999998</v>
      </c>
      <c r="F98">
        <v>4</v>
      </c>
      <c r="G98" t="s">
        <v>2</v>
      </c>
      <c r="H98">
        <v>781</v>
      </c>
      <c r="I98">
        <v>505</v>
      </c>
      <c r="J98">
        <v>-18.329999999999998</v>
      </c>
      <c r="K98">
        <v>1.0855570000000001</v>
      </c>
      <c r="L98">
        <v>12.1</v>
      </c>
      <c r="M98">
        <v>285.25</v>
      </c>
      <c r="N98">
        <v>1009.681967</v>
      </c>
      <c r="O98">
        <f t="shared" si="43"/>
        <v>0.99647864783519269</v>
      </c>
      <c r="P98">
        <f t="shared" ref="P98:P124" si="44">(1*0.08206*M98)/O98</f>
        <v>23.490332734025003</v>
      </c>
      <c r="Q98">
        <f t="shared" ref="Q98:Q124" si="45">P98*1000</f>
        <v>23490.332734025003</v>
      </c>
      <c r="R98">
        <f t="shared" si="40"/>
        <v>276</v>
      </c>
      <c r="S98">
        <f t="shared" si="41"/>
        <v>11749.514284240968</v>
      </c>
      <c r="T98">
        <f t="shared" si="32"/>
        <v>11749.51428424097</v>
      </c>
      <c r="U98">
        <f t="shared" si="33"/>
        <v>4.9902658484789988E-2</v>
      </c>
      <c r="V98" s="4">
        <f t="shared" si="34"/>
        <v>1.1961824883368002</v>
      </c>
      <c r="W98">
        <f t="shared" si="35"/>
        <v>50922330.555333845</v>
      </c>
      <c r="X98">
        <f t="shared" si="42"/>
        <v>25715.776930443593</v>
      </c>
      <c r="Y98">
        <f t="shared" si="36"/>
        <v>39770.340163715737</v>
      </c>
      <c r="Z98" s="2">
        <f t="shared" si="37"/>
        <v>51519.854447956706</v>
      </c>
      <c r="AA98">
        <f t="shared" si="38"/>
        <v>51.519854447956703</v>
      </c>
      <c r="AB98">
        <f t="shared" si="39"/>
        <v>2267.3887942545743</v>
      </c>
      <c r="AD98">
        <v>47.489864814611202</v>
      </c>
      <c r="AE98" s="10">
        <f t="shared" ref="AE98:AE125" si="46">((AA98-AD98)/AA98)*100</f>
        <v>7.8222069462879311</v>
      </c>
      <c r="AF98">
        <v>45.3714124273069</v>
      </c>
      <c r="AG98" s="9">
        <f t="shared" ref="AG98:AG125" si="47">((AA98-AF98)/AA98)*100</f>
        <v>11.934121488756753</v>
      </c>
    </row>
    <row r="99" spans="1:33" x14ac:dyDescent="0.2">
      <c r="A99" t="s">
        <v>48</v>
      </c>
      <c r="B99" s="1">
        <v>44199</v>
      </c>
      <c r="C99" t="s">
        <v>5</v>
      </c>
      <c r="D99">
        <v>250</v>
      </c>
      <c r="E99">
        <v>0.45711973299999997</v>
      </c>
      <c r="F99">
        <v>5</v>
      </c>
      <c r="G99" t="s">
        <v>2</v>
      </c>
      <c r="H99">
        <v>1595</v>
      </c>
      <c r="I99">
        <v>505</v>
      </c>
      <c r="J99">
        <v>-20.41</v>
      </c>
      <c r="K99">
        <v>1.083275</v>
      </c>
      <c r="L99">
        <v>12.4</v>
      </c>
      <c r="M99">
        <v>285.55</v>
      </c>
      <c r="N99">
        <v>1009.681967</v>
      </c>
      <c r="O99">
        <f t="shared" si="43"/>
        <v>0.99647864783519269</v>
      </c>
      <c r="P99">
        <f t="shared" si="44"/>
        <v>23.515037729012583</v>
      </c>
      <c r="Q99">
        <f t="shared" si="45"/>
        <v>23515.037729012583</v>
      </c>
      <c r="R99">
        <f t="shared" si="40"/>
        <v>1090</v>
      </c>
      <c r="S99">
        <f t="shared" si="41"/>
        <v>46353.317079953929</v>
      </c>
      <c r="T99">
        <f t="shared" si="32"/>
        <v>46353.317079953922</v>
      </c>
      <c r="U99">
        <f t="shared" si="33"/>
        <v>4.9400451052221982E-2</v>
      </c>
      <c r="V99" s="4">
        <f t="shared" si="34"/>
        <v>1.1841444175287383</v>
      </c>
      <c r="W99">
        <f t="shared" si="35"/>
        <v>50356900.600153178</v>
      </c>
      <c r="X99">
        <f t="shared" si="42"/>
        <v>25430.234803077354</v>
      </c>
      <c r="Y99">
        <f t="shared" si="36"/>
        <v>80319.256457244323</v>
      </c>
      <c r="Z99" s="2">
        <f t="shared" si="37"/>
        <v>126672.57353719824</v>
      </c>
      <c r="AA99">
        <f t="shared" si="38"/>
        <v>126.67257353719825</v>
      </c>
      <c r="AB99">
        <f t="shared" si="39"/>
        <v>5574.8599613720944</v>
      </c>
      <c r="AD99">
        <v>112.229901742923</v>
      </c>
      <c r="AE99" s="10">
        <f t="shared" si="46"/>
        <v>11.401577619352665</v>
      </c>
      <c r="AF99">
        <v>110.04190450624</v>
      </c>
      <c r="AG99" s="9">
        <f t="shared" si="47"/>
        <v>13.128863310000202</v>
      </c>
    </row>
    <row r="100" spans="1:33" x14ac:dyDescent="0.2">
      <c r="A100" t="s">
        <v>48</v>
      </c>
      <c r="B100" s="1">
        <v>44199</v>
      </c>
      <c r="C100" t="s">
        <v>8</v>
      </c>
      <c r="D100">
        <v>10</v>
      </c>
      <c r="E100">
        <v>0.412214566</v>
      </c>
      <c r="F100">
        <v>6</v>
      </c>
      <c r="G100" t="s">
        <v>2</v>
      </c>
      <c r="H100">
        <v>302</v>
      </c>
      <c r="I100">
        <v>505</v>
      </c>
      <c r="J100">
        <v>-6.77</v>
      </c>
      <c r="K100">
        <v>1.0982019999999999</v>
      </c>
      <c r="L100">
        <v>11.5</v>
      </c>
      <c r="M100">
        <v>284.64999999999998</v>
      </c>
      <c r="N100">
        <v>1009.681967</v>
      </c>
      <c r="O100">
        <f t="shared" si="43"/>
        <v>0.99647864783519269</v>
      </c>
      <c r="P100">
        <f t="shared" si="44"/>
        <v>23.440922744049836</v>
      </c>
      <c r="Q100">
        <f t="shared" si="45"/>
        <v>23440.922744049836</v>
      </c>
      <c r="R100">
        <f t="shared" si="40"/>
        <v>-203</v>
      </c>
      <c r="S100">
        <f t="shared" si="41"/>
        <v>-8660.0686422009057</v>
      </c>
      <c r="T100">
        <f t="shared" si="32"/>
        <v>-8660.0686422009057</v>
      </c>
      <c r="U100">
        <f t="shared" si="33"/>
        <v>5.0907307329202095E-2</v>
      </c>
      <c r="V100" s="4">
        <f t="shared" si="34"/>
        <v>1.2202642385100868</v>
      </c>
      <c r="W100">
        <f t="shared" si="35"/>
        <v>52057005.256750584</v>
      </c>
      <c r="X100">
        <f t="shared" si="42"/>
        <v>26288.787654659045</v>
      </c>
      <c r="Y100">
        <f t="shared" si="36"/>
        <v>15721.215587538678</v>
      </c>
      <c r="Z100" s="2">
        <f t="shared" si="37"/>
        <v>7061.1469453377722</v>
      </c>
      <c r="AA100">
        <f t="shared" si="38"/>
        <v>7.0611469453377724</v>
      </c>
      <c r="AB100">
        <f t="shared" si="39"/>
        <v>310.76107706431537</v>
      </c>
      <c r="AD100">
        <v>9.2021111449402806</v>
      </c>
      <c r="AE100" s="10">
        <f t="shared" si="46"/>
        <v>-30.32034620120902</v>
      </c>
      <c r="AF100">
        <v>13.6824558809052</v>
      </c>
      <c r="AG100" s="9">
        <f t="shared" si="47"/>
        <v>-93.771011803390465</v>
      </c>
    </row>
    <row r="101" spans="1:33" x14ac:dyDescent="0.2">
      <c r="A101" t="s">
        <v>48</v>
      </c>
      <c r="B101" s="1">
        <v>44199</v>
      </c>
      <c r="C101" t="s">
        <v>5</v>
      </c>
      <c r="D101">
        <v>225</v>
      </c>
      <c r="E101">
        <v>0.462695366</v>
      </c>
      <c r="F101">
        <v>7</v>
      </c>
      <c r="G101" t="s">
        <v>2</v>
      </c>
      <c r="H101">
        <v>624</v>
      </c>
      <c r="I101">
        <v>505</v>
      </c>
      <c r="J101">
        <v>-15.96</v>
      </c>
      <c r="K101">
        <v>1.088149</v>
      </c>
      <c r="L101">
        <v>13.9</v>
      </c>
      <c r="M101">
        <v>287.05</v>
      </c>
      <c r="N101">
        <v>1009.681967</v>
      </c>
      <c r="O101">
        <f t="shared" si="43"/>
        <v>0.99647864783519269</v>
      </c>
      <c r="P101">
        <f t="shared" si="44"/>
        <v>23.638562703950488</v>
      </c>
      <c r="Q101">
        <f t="shared" si="45"/>
        <v>23638.562703950487</v>
      </c>
      <c r="R101">
        <f t="shared" si="40"/>
        <v>119</v>
      </c>
      <c r="S101">
        <f t="shared" si="41"/>
        <v>5034.1470202887022</v>
      </c>
      <c r="T101">
        <f t="shared" si="32"/>
        <v>5034.1470202887022</v>
      </c>
      <c r="U101">
        <f t="shared" si="33"/>
        <v>4.704619488004104E-2</v>
      </c>
      <c r="V101" s="4">
        <f t="shared" si="34"/>
        <v>1.1277121533622909</v>
      </c>
      <c r="W101">
        <f t="shared" si="35"/>
        <v>47706460.30749692</v>
      </c>
      <c r="X101">
        <f t="shared" si="42"/>
        <v>24091.762455285945</v>
      </c>
      <c r="Y101">
        <f t="shared" si="36"/>
        <v>29768.831231878077</v>
      </c>
      <c r="Z101" s="2">
        <f t="shared" si="37"/>
        <v>34802.97825216678</v>
      </c>
      <c r="AA101">
        <f t="shared" si="38"/>
        <v>34.802978252166781</v>
      </c>
      <c r="AB101">
        <f t="shared" si="39"/>
        <v>1531.6790728778599</v>
      </c>
      <c r="AD101">
        <v>33.0489046217603</v>
      </c>
      <c r="AE101" s="10">
        <f t="shared" si="46"/>
        <v>5.040010132745679</v>
      </c>
      <c r="AF101">
        <v>31.642069068840701</v>
      </c>
      <c r="AG101" s="9">
        <f t="shared" si="47"/>
        <v>9.0822950852756001</v>
      </c>
    </row>
    <row r="102" spans="1:33" x14ac:dyDescent="0.2">
      <c r="A102" t="s">
        <v>48</v>
      </c>
      <c r="B102" s="1">
        <v>44199</v>
      </c>
      <c r="C102" t="s">
        <v>8</v>
      </c>
      <c r="D102">
        <v>25</v>
      </c>
      <c r="E102">
        <v>0.40393142500000001</v>
      </c>
      <c r="F102">
        <v>8</v>
      </c>
      <c r="G102" t="s">
        <v>2</v>
      </c>
      <c r="H102">
        <v>726</v>
      </c>
      <c r="I102">
        <v>505</v>
      </c>
      <c r="J102">
        <v>-14.9</v>
      </c>
      <c r="K102">
        <v>1.08931</v>
      </c>
      <c r="L102">
        <v>12.7</v>
      </c>
      <c r="M102">
        <v>285.85000000000002</v>
      </c>
      <c r="N102">
        <v>1009.681967</v>
      </c>
      <c r="O102">
        <f t="shared" si="43"/>
        <v>0.99647864783519269</v>
      </c>
      <c r="P102">
        <f t="shared" si="44"/>
        <v>23.539742724000167</v>
      </c>
      <c r="Q102">
        <f t="shared" si="45"/>
        <v>23539.742724000167</v>
      </c>
      <c r="R102">
        <f t="shared" si="40"/>
        <v>221</v>
      </c>
      <c r="S102">
        <f t="shared" si="41"/>
        <v>9388.3778846349633</v>
      </c>
      <c r="T102">
        <f t="shared" si="32"/>
        <v>9388.3778846349651</v>
      </c>
      <c r="U102">
        <f t="shared" si="33"/>
        <v>4.8928984750396011E-2</v>
      </c>
      <c r="V102" s="4">
        <f t="shared" si="34"/>
        <v>1.1728432213358133</v>
      </c>
      <c r="W102">
        <f t="shared" si="35"/>
        <v>49823960.91100987</v>
      </c>
      <c r="X102">
        <f t="shared" si="42"/>
        <v>25161.100260059986</v>
      </c>
      <c r="Y102">
        <f t="shared" si="36"/>
        <v>36172.195621393163</v>
      </c>
      <c r="Z102" s="2">
        <f t="shared" si="37"/>
        <v>45560.573506028129</v>
      </c>
      <c r="AA102">
        <f t="shared" si="38"/>
        <v>45.560573506028128</v>
      </c>
      <c r="AB102">
        <f t="shared" si="39"/>
        <v>2005.1208400002979</v>
      </c>
      <c r="AD102">
        <v>42.338201434452799</v>
      </c>
      <c r="AE102" s="10">
        <f t="shared" si="46"/>
        <v>7.0727206082008083</v>
      </c>
      <c r="AF102">
        <v>40.365864183385703</v>
      </c>
      <c r="AG102" s="9">
        <f t="shared" si="47"/>
        <v>11.401764558462178</v>
      </c>
    </row>
    <row r="103" spans="1:33" x14ac:dyDescent="0.2">
      <c r="A103" t="s">
        <v>48</v>
      </c>
      <c r="B103" s="1">
        <v>44199</v>
      </c>
      <c r="C103" t="s">
        <v>5</v>
      </c>
      <c r="D103">
        <v>200</v>
      </c>
      <c r="E103">
        <v>0.45382776800000002</v>
      </c>
      <c r="F103">
        <v>9</v>
      </c>
      <c r="G103" t="s">
        <v>2</v>
      </c>
      <c r="H103">
        <v>971</v>
      </c>
      <c r="I103">
        <v>505</v>
      </c>
      <c r="J103">
        <v>-18.11</v>
      </c>
      <c r="K103">
        <v>1.0857950000000001</v>
      </c>
      <c r="L103">
        <v>12.9</v>
      </c>
      <c r="M103">
        <v>286.05</v>
      </c>
      <c r="N103">
        <v>1009.681967</v>
      </c>
      <c r="O103">
        <f t="shared" si="43"/>
        <v>0.99647864783519269</v>
      </c>
      <c r="P103">
        <f t="shared" si="44"/>
        <v>23.55621272065855</v>
      </c>
      <c r="Q103">
        <f t="shared" si="45"/>
        <v>23556.21272065855</v>
      </c>
      <c r="R103">
        <f t="shared" si="40"/>
        <v>466</v>
      </c>
      <c r="S103">
        <f t="shared" si="41"/>
        <v>19782.46696640343</v>
      </c>
      <c r="T103">
        <f t="shared" si="32"/>
        <v>19782.46696640343</v>
      </c>
      <c r="U103">
        <f t="shared" si="33"/>
        <v>4.8598036782709728E-2</v>
      </c>
      <c r="V103" s="4">
        <f t="shared" si="34"/>
        <v>1.1649102940025402</v>
      </c>
      <c r="W103">
        <f t="shared" si="35"/>
        <v>49452359.248773724</v>
      </c>
      <c r="X103">
        <f t="shared" si="42"/>
        <v>24973.44142063073</v>
      </c>
      <c r="Y103">
        <f t="shared" si="36"/>
        <v>48018.240830559291</v>
      </c>
      <c r="Z103" s="2">
        <f>Y103+S103</f>
        <v>67800.707796962728</v>
      </c>
      <c r="AA103">
        <f t="shared" si="38"/>
        <v>67.800707796962726</v>
      </c>
      <c r="AB103">
        <f t="shared" si="39"/>
        <v>2983.9091501443295</v>
      </c>
      <c r="AD103">
        <v>61.4960779748642</v>
      </c>
      <c r="AE103" s="10">
        <f t="shared" si="46"/>
        <v>9.2987669700713003</v>
      </c>
      <c r="AF103">
        <v>58.967854662849497</v>
      </c>
      <c r="AG103" s="9">
        <f t="shared" si="47"/>
        <v>13.027670980315214</v>
      </c>
    </row>
    <row r="104" spans="1:33" x14ac:dyDescent="0.2">
      <c r="A104" t="s">
        <v>48</v>
      </c>
      <c r="B104" s="1">
        <v>44199</v>
      </c>
      <c r="C104" t="s">
        <v>8</v>
      </c>
      <c r="D104">
        <v>50</v>
      </c>
      <c r="E104">
        <v>0.40618913899999998</v>
      </c>
      <c r="F104">
        <v>10</v>
      </c>
      <c r="G104" t="s">
        <v>2</v>
      </c>
      <c r="H104">
        <v>270</v>
      </c>
      <c r="I104">
        <v>505</v>
      </c>
      <c r="J104">
        <v>-5.37</v>
      </c>
      <c r="K104">
        <v>1.099729</v>
      </c>
      <c r="L104">
        <v>12.9</v>
      </c>
      <c r="M104">
        <v>286.05</v>
      </c>
      <c r="N104">
        <v>1009.681967</v>
      </c>
      <c r="O104">
        <f t="shared" si="43"/>
        <v>0.99647864783519269</v>
      </c>
      <c r="P104">
        <f t="shared" si="44"/>
        <v>23.55621272065855</v>
      </c>
      <c r="Q104">
        <f t="shared" si="45"/>
        <v>23556.21272065855</v>
      </c>
      <c r="R104">
        <f t="shared" si="40"/>
        <v>-235</v>
      </c>
      <c r="S104">
        <f t="shared" si="41"/>
        <v>-9976.136774903016</v>
      </c>
      <c r="T104">
        <f t="shared" si="32"/>
        <v>-9976.136774903016</v>
      </c>
      <c r="U104">
        <f t="shared" si="33"/>
        <v>4.8609385499334919E-2</v>
      </c>
      <c r="V104" s="4">
        <f t="shared" si="34"/>
        <v>1.1651823263251526</v>
      </c>
      <c r="W104">
        <f t="shared" si="35"/>
        <v>49463907.468593203</v>
      </c>
      <c r="X104">
        <f t="shared" si="42"/>
        <v>24979.273271639569</v>
      </c>
      <c r="Y104">
        <f t="shared" si="36"/>
        <v>13355.255016520165</v>
      </c>
      <c r="Z104" s="2">
        <f t="shared" si="37"/>
        <v>3379.1182416171487</v>
      </c>
      <c r="AA104">
        <f t="shared" si="38"/>
        <v>3.3791182416171486</v>
      </c>
      <c r="AB104">
        <f t="shared" si="39"/>
        <v>148.71499381357071</v>
      </c>
      <c r="AD104">
        <v>6.0054635278658699</v>
      </c>
      <c r="AE104" s="10">
        <f t="shared" si="46"/>
        <v>-77.722799217343407</v>
      </c>
      <c r="AF104">
        <v>11.5864503503881</v>
      </c>
      <c r="AG104" s="9">
        <f t="shared" si="47"/>
        <v>-242.8838389757903</v>
      </c>
    </row>
    <row r="105" spans="1:33" x14ac:dyDescent="0.2">
      <c r="A105" t="s">
        <v>48</v>
      </c>
      <c r="B105" s="1">
        <v>44199</v>
      </c>
      <c r="C105" t="s">
        <v>5</v>
      </c>
      <c r="D105">
        <v>175</v>
      </c>
      <c r="E105">
        <v>0.44244677100000002</v>
      </c>
      <c r="F105">
        <v>11</v>
      </c>
      <c r="G105" t="s">
        <v>2</v>
      </c>
      <c r="H105">
        <v>636</v>
      </c>
      <c r="I105">
        <v>505</v>
      </c>
      <c r="J105">
        <v>-17.27</v>
      </c>
      <c r="K105">
        <v>1.086711</v>
      </c>
      <c r="L105">
        <v>12.3</v>
      </c>
      <c r="M105">
        <v>285.45</v>
      </c>
      <c r="N105">
        <v>1009.681967</v>
      </c>
      <c r="O105">
        <f t="shared" si="43"/>
        <v>0.99647864783519269</v>
      </c>
      <c r="P105">
        <f t="shared" si="44"/>
        <v>23.50680273068339</v>
      </c>
      <c r="Q105">
        <f t="shared" si="45"/>
        <v>23506.80273068339</v>
      </c>
      <c r="R105">
        <f t="shared" si="40"/>
        <v>131</v>
      </c>
      <c r="S105">
        <f t="shared" si="41"/>
        <v>5572.8548667746263</v>
      </c>
      <c r="T105">
        <f t="shared" si="32"/>
        <v>5572.8548667746254</v>
      </c>
      <c r="U105">
        <f t="shared" si="33"/>
        <v>4.9567003419347958E-2</v>
      </c>
      <c r="V105" s="4">
        <f t="shared" si="34"/>
        <v>1.1881367303833301</v>
      </c>
      <c r="W105">
        <f t="shared" si="35"/>
        <v>50544378.322980404</v>
      </c>
      <c r="X105">
        <f t="shared" si="42"/>
        <v>25524.911053105101</v>
      </c>
      <c r="Y105">
        <f t="shared" si="36"/>
        <v>32146.224613415536</v>
      </c>
      <c r="Z105" s="2">
        <f t="shared" si="37"/>
        <v>37719.079480190165</v>
      </c>
      <c r="AA105">
        <f t="shared" si="38"/>
        <v>37.719079480190167</v>
      </c>
      <c r="AB105">
        <f t="shared" si="39"/>
        <v>1660.0166879231692</v>
      </c>
      <c r="AD105">
        <v>35.600271801847597</v>
      </c>
      <c r="AE105" s="10">
        <f t="shared" si="46"/>
        <v>5.6173366570500614</v>
      </c>
      <c r="AF105">
        <v>34.190369082645198</v>
      </c>
      <c r="AG105" s="9">
        <f t="shared" si="47"/>
        <v>9.3552399638973878</v>
      </c>
    </row>
    <row r="106" spans="1:33" x14ac:dyDescent="0.2">
      <c r="A106" t="s">
        <v>48</v>
      </c>
      <c r="B106" s="1">
        <v>44199</v>
      </c>
      <c r="C106" t="s">
        <v>8</v>
      </c>
      <c r="D106">
        <v>75</v>
      </c>
      <c r="E106">
        <v>0.42151764899999999</v>
      </c>
      <c r="F106">
        <v>12</v>
      </c>
      <c r="G106" t="s">
        <v>2</v>
      </c>
      <c r="H106">
        <v>239</v>
      </c>
      <c r="I106">
        <v>505</v>
      </c>
      <c r="J106">
        <v>-4.54</v>
      </c>
      <c r="K106">
        <v>1.1006320000000001</v>
      </c>
      <c r="L106">
        <v>12.3</v>
      </c>
      <c r="M106">
        <v>285.45</v>
      </c>
      <c r="N106">
        <v>1009.681967</v>
      </c>
      <c r="O106">
        <f t="shared" si="43"/>
        <v>0.99647864783519269</v>
      </c>
      <c r="P106">
        <f t="shared" si="44"/>
        <v>23.50680273068339</v>
      </c>
      <c r="Q106">
        <f t="shared" si="45"/>
        <v>23506.80273068339</v>
      </c>
      <c r="R106">
        <f t="shared" si="40"/>
        <v>-266</v>
      </c>
      <c r="S106">
        <f t="shared" si="41"/>
        <v>-11315.873240931684</v>
      </c>
      <c r="T106">
        <f t="shared" si="32"/>
        <v>-11315.873240931684</v>
      </c>
      <c r="U106">
        <f t="shared" si="33"/>
        <v>4.9572107120966588E-2</v>
      </c>
      <c r="V106" s="4">
        <f t="shared" si="34"/>
        <v>1.1882590677234091</v>
      </c>
      <c r="W106">
        <f t="shared" si="35"/>
        <v>50549582.660698324</v>
      </c>
      <c r="X106">
        <f t="shared" si="42"/>
        <v>25527.539243652653</v>
      </c>
      <c r="Y106">
        <f t="shared" si="36"/>
        <v>12081.3502559069</v>
      </c>
      <c r="Z106" s="2">
        <f>Y106+S106</f>
        <v>765.47701497521666</v>
      </c>
      <c r="AA106">
        <f t="shared" si="38"/>
        <v>0.7654770149752167</v>
      </c>
      <c r="AB106">
        <f t="shared" si="39"/>
        <v>33.688643429059283</v>
      </c>
      <c r="AD106">
        <v>3.7653038256041</v>
      </c>
      <c r="AE106" s="10">
        <f t="shared" si="46"/>
        <v>-391.88986108564035</v>
      </c>
      <c r="AF106">
        <v>10.3515681418074</v>
      </c>
      <c r="AG106" s="9">
        <f t="shared" si="47"/>
        <v>-1252.3029352021165</v>
      </c>
    </row>
    <row r="107" spans="1:33" x14ac:dyDescent="0.2">
      <c r="A107" t="s">
        <v>48</v>
      </c>
      <c r="B107" s="1">
        <v>44199</v>
      </c>
      <c r="C107" t="s">
        <v>5</v>
      </c>
      <c r="D107">
        <v>150</v>
      </c>
      <c r="E107">
        <v>0.42781308099999998</v>
      </c>
      <c r="F107">
        <v>13</v>
      </c>
      <c r="G107" t="s">
        <v>2</v>
      </c>
      <c r="H107">
        <v>1054</v>
      </c>
      <c r="I107">
        <v>505</v>
      </c>
      <c r="J107">
        <v>-18.5</v>
      </c>
      <c r="K107">
        <v>1.0853660000000001</v>
      </c>
      <c r="L107">
        <v>12.4</v>
      </c>
      <c r="M107">
        <v>285.55</v>
      </c>
      <c r="N107">
        <v>1009.681967</v>
      </c>
      <c r="O107">
        <f t="shared" si="43"/>
        <v>0.99647864783519269</v>
      </c>
      <c r="P107">
        <f t="shared" si="44"/>
        <v>23.515037729012583</v>
      </c>
      <c r="Q107">
        <f t="shared" si="45"/>
        <v>23515.037729012583</v>
      </c>
      <c r="R107">
        <f t="shared" si="40"/>
        <v>549</v>
      </c>
      <c r="S107">
        <f t="shared" si="41"/>
        <v>23346.762455866705</v>
      </c>
      <c r="T107">
        <f t="shared" si="32"/>
        <v>23346.762455866701</v>
      </c>
      <c r="U107">
        <f t="shared" si="33"/>
        <v>4.9407569469376224E-2</v>
      </c>
      <c r="V107" s="4">
        <f t="shared" si="34"/>
        <v>1.1843150482366629</v>
      </c>
      <c r="W107">
        <f t="shared" si="35"/>
        <v>50364156.838050425</v>
      </c>
      <c r="X107">
        <f t="shared" si="42"/>
        <v>25433.899203215464</v>
      </c>
      <c r="Y107">
        <f t="shared" si="36"/>
        <v>53083.821307305145</v>
      </c>
      <c r="Z107" s="2">
        <f t="shared" si="37"/>
        <v>76430.583763171846</v>
      </c>
      <c r="AA107">
        <f t="shared" si="38"/>
        <v>76.430583763171839</v>
      </c>
      <c r="AB107">
        <f t="shared" si="39"/>
        <v>3363.7099914171927</v>
      </c>
      <c r="AD107">
        <v>68.941647089886402</v>
      </c>
      <c r="AE107" s="10">
        <f t="shared" si="46"/>
        <v>9.7983507446321365</v>
      </c>
      <c r="AF107">
        <v>66.456755020500296</v>
      </c>
      <c r="AG107" s="9">
        <f t="shared" si="47"/>
        <v>13.049525793989087</v>
      </c>
    </row>
    <row r="108" spans="1:33" x14ac:dyDescent="0.2">
      <c r="A108" t="s">
        <v>48</v>
      </c>
      <c r="B108" s="1">
        <v>44199</v>
      </c>
      <c r="C108" t="s">
        <v>8</v>
      </c>
      <c r="D108">
        <v>100</v>
      </c>
      <c r="E108">
        <v>0.42000789999999999</v>
      </c>
      <c r="F108">
        <v>14</v>
      </c>
      <c r="G108" t="s">
        <v>2</v>
      </c>
      <c r="H108">
        <v>213</v>
      </c>
      <c r="I108">
        <v>505</v>
      </c>
      <c r="J108">
        <v>-4.54</v>
      </c>
      <c r="K108">
        <v>1.1006389999999999</v>
      </c>
      <c r="L108">
        <v>11.5</v>
      </c>
      <c r="M108">
        <v>284.64999999999998</v>
      </c>
      <c r="N108">
        <v>1009.681967</v>
      </c>
      <c r="O108">
        <f t="shared" si="43"/>
        <v>0.99647864783519269</v>
      </c>
      <c r="P108">
        <f t="shared" si="44"/>
        <v>23.440922744049836</v>
      </c>
      <c r="Q108">
        <f t="shared" si="45"/>
        <v>23440.922744049836</v>
      </c>
      <c r="R108">
        <f t="shared" si="40"/>
        <v>-292</v>
      </c>
      <c r="S108">
        <f t="shared" si="41"/>
        <v>-12456.847505037755</v>
      </c>
      <c r="T108">
        <f t="shared" si="32"/>
        <v>-12456.847505037756</v>
      </c>
      <c r="U108">
        <f t="shared" si="33"/>
        <v>5.0905346271886795E-2</v>
      </c>
      <c r="V108" s="4">
        <f t="shared" si="34"/>
        <v>1.2202172313467332</v>
      </c>
      <c r="W108">
        <f t="shared" si="35"/>
        <v>52054999.910635725</v>
      </c>
      <c r="X108">
        <f t="shared" si="42"/>
        <v>26287.774954871042</v>
      </c>
      <c r="Y108">
        <f>W108*H108/1000000</f>
        <v>11087.714980965411</v>
      </c>
      <c r="Z108" s="2">
        <f>Y108+S108</f>
        <v>-1369.1325240723436</v>
      </c>
      <c r="AA108">
        <f t="shared" si="38"/>
        <v>-1.3691325240723435</v>
      </c>
      <c r="AB108">
        <f t="shared" si="39"/>
        <v>-60.255522384423834</v>
      </c>
      <c r="AD108">
        <v>1.9391158724814701</v>
      </c>
      <c r="AE108" s="10">
        <f t="shared" si="46"/>
        <v>241.63098446553369</v>
      </c>
      <c r="AF108">
        <v>9.4018790628341193</v>
      </c>
      <c r="AG108" s="9">
        <f t="shared" si="47"/>
        <v>786.70336125455549</v>
      </c>
    </row>
    <row r="109" spans="1:33" x14ac:dyDescent="0.2">
      <c r="A109" t="s">
        <v>48</v>
      </c>
      <c r="B109" s="1">
        <v>44199</v>
      </c>
      <c r="C109" t="s">
        <v>5</v>
      </c>
      <c r="D109">
        <v>125</v>
      </c>
      <c r="E109">
        <v>0.41849866200000002</v>
      </c>
      <c r="F109">
        <v>15</v>
      </c>
      <c r="G109" t="s">
        <v>2</v>
      </c>
      <c r="H109">
        <v>1130</v>
      </c>
      <c r="I109">
        <v>505</v>
      </c>
      <c r="J109">
        <v>-20.52</v>
      </c>
      <c r="K109">
        <v>1.083156</v>
      </c>
      <c r="L109">
        <v>11.4</v>
      </c>
      <c r="M109">
        <v>284.55</v>
      </c>
      <c r="N109">
        <v>1009.681967</v>
      </c>
      <c r="O109">
        <f t="shared" si="43"/>
        <v>0.99647864783519269</v>
      </c>
      <c r="P109">
        <f t="shared" si="44"/>
        <v>23.432687745720646</v>
      </c>
      <c r="Q109">
        <f t="shared" si="45"/>
        <v>23432.687745720646</v>
      </c>
      <c r="R109">
        <f t="shared" si="40"/>
        <v>625</v>
      </c>
      <c r="S109">
        <f t="shared" si="41"/>
        <v>26672.143067076864</v>
      </c>
      <c r="T109">
        <f t="shared" si="32"/>
        <v>26672.143067076868</v>
      </c>
      <c r="U109">
        <f t="shared" si="33"/>
        <v>5.107600574180618E-2</v>
      </c>
      <c r="V109" s="4">
        <f t="shared" si="34"/>
        <v>1.2243079927527338</v>
      </c>
      <c r="W109">
        <f t="shared" si="35"/>
        <v>52247868.705386601</v>
      </c>
      <c r="X109">
        <f t="shared" si="42"/>
        <v>26385.173696220234</v>
      </c>
      <c r="Y109">
        <f t="shared" si="36"/>
        <v>59040.091637086858</v>
      </c>
      <c r="Z109" s="2">
        <f t="shared" si="37"/>
        <v>85712.234704163726</v>
      </c>
      <c r="AA109">
        <f t="shared" si="38"/>
        <v>85.71223470416372</v>
      </c>
      <c r="AB109">
        <f t="shared" si="39"/>
        <v>3772.1954493302451</v>
      </c>
      <c r="AD109">
        <v>76.971502530474098</v>
      </c>
      <c r="AE109" s="10">
        <f t="shared" si="46"/>
        <v>10.19776488602626</v>
      </c>
      <c r="AF109">
        <v>74.632732530953305</v>
      </c>
      <c r="AG109" s="9">
        <f t="shared" si="47"/>
        <v>12.926395177364563</v>
      </c>
    </row>
    <row r="110" spans="1:33" x14ac:dyDescent="0.2">
      <c r="A110" t="s">
        <v>48</v>
      </c>
      <c r="B110" s="1">
        <v>44199</v>
      </c>
      <c r="C110" t="s">
        <v>8</v>
      </c>
      <c r="D110">
        <v>125</v>
      </c>
      <c r="E110">
        <v>0.42529391100000002</v>
      </c>
      <c r="F110">
        <v>16</v>
      </c>
      <c r="G110" t="s">
        <v>2</v>
      </c>
      <c r="H110">
        <v>368</v>
      </c>
      <c r="I110">
        <v>505</v>
      </c>
      <c r="J110">
        <v>-16.32</v>
      </c>
      <c r="K110">
        <v>1.0877540000000001</v>
      </c>
      <c r="L110">
        <v>12.7</v>
      </c>
      <c r="M110">
        <v>285.85000000000002</v>
      </c>
      <c r="N110">
        <v>1009.681967</v>
      </c>
      <c r="O110">
        <f t="shared" si="43"/>
        <v>0.99647864783519269</v>
      </c>
      <c r="P110">
        <f t="shared" si="44"/>
        <v>23.539742724000167</v>
      </c>
      <c r="Q110">
        <f t="shared" si="45"/>
        <v>23539.742724000167</v>
      </c>
      <c r="R110">
        <f t="shared" si="40"/>
        <v>-137</v>
      </c>
      <c r="S110">
        <f t="shared" si="41"/>
        <v>-5819.9446615157922</v>
      </c>
      <c r="T110">
        <f t="shared" si="32"/>
        <v>-5819.9446615157931</v>
      </c>
      <c r="U110">
        <f t="shared" si="33"/>
        <v>4.8923855531166405E-2</v>
      </c>
      <c r="V110" s="4">
        <f t="shared" si="34"/>
        <v>1.1727202723305381</v>
      </c>
      <c r="W110">
        <f t="shared" si="35"/>
        <v>49818737.871543519</v>
      </c>
      <c r="X110">
        <f t="shared" si="42"/>
        <v>25158.462625129479</v>
      </c>
      <c r="Y110">
        <f t="shared" si="36"/>
        <v>18333.295536728016</v>
      </c>
      <c r="Z110" s="2">
        <f t="shared" si="37"/>
        <v>12513.350875212223</v>
      </c>
      <c r="AA110">
        <f t="shared" si="38"/>
        <v>12.513350875212224</v>
      </c>
      <c r="AB110">
        <f t="shared" si="39"/>
        <v>550.71257201808999</v>
      </c>
      <c r="AD110">
        <v>13.877457882601099</v>
      </c>
      <c r="AE110" s="10">
        <f t="shared" si="46"/>
        <v>-10.901212800570024</v>
      </c>
      <c r="AF110">
        <v>16.600433115798399</v>
      </c>
      <c r="AG110" s="9">
        <f t="shared" si="47"/>
        <v>-32.661772864391608</v>
      </c>
    </row>
    <row r="111" spans="1:33" x14ac:dyDescent="0.2">
      <c r="A111" t="s">
        <v>48</v>
      </c>
      <c r="B111" s="1">
        <v>44199</v>
      </c>
      <c r="C111" t="s">
        <v>5</v>
      </c>
      <c r="D111">
        <v>100</v>
      </c>
      <c r="E111">
        <v>0.41397329599999999</v>
      </c>
      <c r="F111">
        <v>17</v>
      </c>
      <c r="G111" t="s">
        <v>2</v>
      </c>
      <c r="H111">
        <v>485</v>
      </c>
      <c r="I111">
        <v>505</v>
      </c>
      <c r="J111">
        <v>-13.78</v>
      </c>
      <c r="K111">
        <v>1.0905309999999999</v>
      </c>
      <c r="L111">
        <v>11.7</v>
      </c>
      <c r="M111">
        <v>284.85000000000002</v>
      </c>
      <c r="N111">
        <v>1009.681967</v>
      </c>
      <c r="O111">
        <f t="shared" si="43"/>
        <v>0.99647864783519269</v>
      </c>
      <c r="P111">
        <f t="shared" si="44"/>
        <v>23.457392740708229</v>
      </c>
      <c r="Q111">
        <f t="shared" si="45"/>
        <v>23457.39274070823</v>
      </c>
      <c r="R111">
        <f t="shared" si="40"/>
        <v>-20</v>
      </c>
      <c r="S111">
        <f t="shared" si="41"/>
        <v>-852.60967495725856</v>
      </c>
      <c r="T111">
        <f t="shared" si="32"/>
        <v>-852.60967495725856</v>
      </c>
      <c r="U111">
        <f t="shared" si="33"/>
        <v>5.056877116102302E-2</v>
      </c>
      <c r="V111" s="4">
        <f t="shared" si="34"/>
        <v>1.2121494196138576</v>
      </c>
      <c r="W111">
        <f t="shared" si="35"/>
        <v>51674516.132830031</v>
      </c>
      <c r="X111">
        <f t="shared" si="42"/>
        <v>26095.630647079168</v>
      </c>
      <c r="Y111">
        <f t="shared" si="36"/>
        <v>25062.140324422566</v>
      </c>
      <c r="Z111" s="2">
        <f t="shared" si="37"/>
        <v>24209.530649465309</v>
      </c>
      <c r="AA111">
        <f t="shared" si="38"/>
        <v>24.209530649465307</v>
      </c>
      <c r="AB111">
        <f t="shared" si="39"/>
        <v>1065.4614438829681</v>
      </c>
      <c r="AD111">
        <v>23.972668866054999</v>
      </c>
      <c r="AE111" s="10">
        <f t="shared" si="46"/>
        <v>0.97838238518490117</v>
      </c>
      <c r="AF111">
        <v>24.272677701988801</v>
      </c>
      <c r="AG111" s="9">
        <f t="shared" si="47"/>
        <v>-0.2608355091133851</v>
      </c>
    </row>
    <row r="112" spans="1:33" x14ac:dyDescent="0.2">
      <c r="A112" t="s">
        <v>48</v>
      </c>
      <c r="B112" s="1">
        <v>44199</v>
      </c>
      <c r="C112" t="s">
        <v>8</v>
      </c>
      <c r="D112">
        <v>150</v>
      </c>
      <c r="E112">
        <v>0.44573214100000003</v>
      </c>
      <c r="F112">
        <v>18</v>
      </c>
      <c r="G112" t="s">
        <v>2</v>
      </c>
      <c r="H112">
        <v>236</v>
      </c>
      <c r="I112">
        <v>505</v>
      </c>
      <c r="J112">
        <v>-12.55</v>
      </c>
      <c r="K112">
        <v>1.09188</v>
      </c>
      <c r="L112">
        <v>11.9</v>
      </c>
      <c r="M112">
        <v>285.05</v>
      </c>
      <c r="N112">
        <v>1009.681967</v>
      </c>
      <c r="O112">
        <f t="shared" si="43"/>
        <v>0.99647864783519269</v>
      </c>
      <c r="P112">
        <f t="shared" si="44"/>
        <v>23.473862737366616</v>
      </c>
      <c r="Q112">
        <f t="shared" si="45"/>
        <v>23473.862737366617</v>
      </c>
      <c r="R112">
        <f t="shared" si="40"/>
        <v>-269</v>
      </c>
      <c r="S112">
        <f t="shared" si="41"/>
        <v>-11459.55410107239</v>
      </c>
      <c r="T112">
        <f t="shared" si="32"/>
        <v>-11459.554101072392</v>
      </c>
      <c r="U112">
        <f t="shared" si="33"/>
        <v>5.0226078687070602E-2</v>
      </c>
      <c r="V112" s="4">
        <f t="shared" si="34"/>
        <v>1.2039349727552471</v>
      </c>
      <c r="W112">
        <f t="shared" si="35"/>
        <v>51288319.533315495</v>
      </c>
      <c r="X112">
        <f t="shared" si="42"/>
        <v>25900.601364324324</v>
      </c>
      <c r="Y112">
        <f t="shared" si="36"/>
        <v>12104.043409862457</v>
      </c>
      <c r="Z112" s="2">
        <f t="shared" si="37"/>
        <v>644.4893087900673</v>
      </c>
      <c r="AA112">
        <f t="shared" si="38"/>
        <v>0.64448930879006727</v>
      </c>
      <c r="AB112">
        <f t="shared" si="39"/>
        <v>28.36397447985086</v>
      </c>
      <c r="AD112">
        <v>3.66888623027506</v>
      </c>
      <c r="AE112" s="10">
        <f t="shared" si="46"/>
        <v>-469.27030134337645</v>
      </c>
      <c r="AF112">
        <v>10.335867118836999</v>
      </c>
      <c r="AG112" s="9">
        <f t="shared" si="47"/>
        <v>-1503.7298024758627</v>
      </c>
    </row>
    <row r="113" spans="1:33" x14ac:dyDescent="0.2">
      <c r="A113" t="s">
        <v>48</v>
      </c>
      <c r="B113" s="1">
        <v>44199</v>
      </c>
      <c r="C113" t="s">
        <v>5</v>
      </c>
      <c r="D113">
        <v>75</v>
      </c>
      <c r="E113">
        <v>0.409954235</v>
      </c>
      <c r="F113">
        <v>19</v>
      </c>
      <c r="G113" t="s">
        <v>2</v>
      </c>
      <c r="H113">
        <v>305</v>
      </c>
      <c r="I113">
        <v>505</v>
      </c>
      <c r="J113">
        <v>-8.44</v>
      </c>
      <c r="K113">
        <v>1.096366</v>
      </c>
      <c r="L113">
        <v>13.6</v>
      </c>
      <c r="M113">
        <v>286.75</v>
      </c>
      <c r="N113">
        <v>1009.681967</v>
      </c>
      <c r="O113">
        <f t="shared" si="43"/>
        <v>0.99647864783519269</v>
      </c>
      <c r="P113">
        <f t="shared" si="44"/>
        <v>23.613857708962907</v>
      </c>
      <c r="Q113">
        <f t="shared" si="45"/>
        <v>23613.857708962907</v>
      </c>
      <c r="R113">
        <f t="shared" si="40"/>
        <v>-200</v>
      </c>
      <c r="S113">
        <f t="shared" si="41"/>
        <v>-8469.6029960444666</v>
      </c>
      <c r="T113">
        <f t="shared" si="32"/>
        <v>-8469.6029960444685</v>
      </c>
      <c r="U113">
        <f t="shared" si="33"/>
        <v>4.7515595457456178E-2</v>
      </c>
      <c r="V113" s="4">
        <f t="shared" si="34"/>
        <v>1.1389638334885173</v>
      </c>
      <c r="W113">
        <f t="shared" si="35"/>
        <v>48232857.482503191</v>
      </c>
      <c r="X113">
        <f t="shared" si="42"/>
        <v>24357.593028664112</v>
      </c>
      <c r="Y113">
        <f t="shared" si="36"/>
        <v>14711.021532163473</v>
      </c>
      <c r="Z113" s="2">
        <f t="shared" si="37"/>
        <v>6241.4185361190066</v>
      </c>
      <c r="AA113">
        <f t="shared" si="38"/>
        <v>6.2414185361190064</v>
      </c>
      <c r="AB113">
        <f t="shared" si="39"/>
        <v>274.68482977459746</v>
      </c>
      <c r="AD113">
        <v>8.4578983082128296</v>
      </c>
      <c r="AE113" s="10">
        <f t="shared" si="46"/>
        <v>-35.512436143595949</v>
      </c>
      <c r="AF113">
        <v>12.984234040076201</v>
      </c>
      <c r="AG113" s="9">
        <f t="shared" si="47"/>
        <v>-108.03338159324855</v>
      </c>
    </row>
    <row r="114" spans="1:33" x14ac:dyDescent="0.2">
      <c r="A114" t="s">
        <v>48</v>
      </c>
      <c r="B114" s="1">
        <v>44199</v>
      </c>
      <c r="C114" t="s">
        <v>8</v>
      </c>
      <c r="D114">
        <v>175</v>
      </c>
      <c r="E114">
        <v>0.44775600500000001</v>
      </c>
      <c r="F114">
        <v>20</v>
      </c>
      <c r="G114" t="s">
        <v>2</v>
      </c>
      <c r="H114">
        <v>340</v>
      </c>
      <c r="I114">
        <v>505</v>
      </c>
      <c r="J114">
        <v>-9.7799999999999994</v>
      </c>
      <c r="K114">
        <v>1.0949089999999999</v>
      </c>
      <c r="L114">
        <v>12.9</v>
      </c>
      <c r="M114">
        <v>286.05</v>
      </c>
      <c r="N114">
        <v>1009.681967</v>
      </c>
      <c r="O114">
        <f t="shared" si="43"/>
        <v>0.99647864783519269</v>
      </c>
      <c r="P114">
        <f t="shared" si="44"/>
        <v>23.55621272065855</v>
      </c>
      <c r="Q114">
        <f t="shared" si="45"/>
        <v>23556.21272065855</v>
      </c>
      <c r="R114">
        <f t="shared" si="40"/>
        <v>-165</v>
      </c>
      <c r="S114">
        <f t="shared" si="41"/>
        <v>-7004.5215653574369</v>
      </c>
      <c r="T114">
        <f t="shared" si="32"/>
        <v>-7004.5215653574369</v>
      </c>
      <c r="U114">
        <f t="shared" si="33"/>
        <v>4.859948308164825E-2</v>
      </c>
      <c r="V114" s="4">
        <f t="shared" si="34"/>
        <v>1.1649449622449883</v>
      </c>
      <c r="W114">
        <f t="shared" si="35"/>
        <v>49453830.972724408</v>
      </c>
      <c r="X114">
        <f t="shared" si="42"/>
        <v>24974.184641225827</v>
      </c>
      <c r="Y114">
        <f t="shared" si="36"/>
        <v>16814.302530726298</v>
      </c>
      <c r="Z114" s="2">
        <f t="shared" si="37"/>
        <v>9809.7809653688601</v>
      </c>
      <c r="AA114">
        <f t="shared" si="38"/>
        <v>9.8097809653688604</v>
      </c>
      <c r="AB114">
        <f t="shared" si="39"/>
        <v>431.7284602858835</v>
      </c>
      <c r="AD114">
        <v>11.5466090503907</v>
      </c>
      <c r="AE114" s="10">
        <f t="shared" si="46"/>
        <v>-17.70506488527425</v>
      </c>
      <c r="AF114">
        <v>15.020042405796</v>
      </c>
      <c r="AG114" s="9">
        <f t="shared" si="47"/>
        <v>-53.112923304003935</v>
      </c>
    </row>
    <row r="115" spans="1:33" x14ac:dyDescent="0.2">
      <c r="A115" t="s">
        <v>48</v>
      </c>
      <c r="B115" s="1">
        <v>44199</v>
      </c>
      <c r="C115" t="s">
        <v>5</v>
      </c>
      <c r="D115">
        <v>50</v>
      </c>
      <c r="E115">
        <v>0.22387605599999999</v>
      </c>
      <c r="F115">
        <v>21</v>
      </c>
      <c r="G115" t="s">
        <v>2</v>
      </c>
      <c r="H115">
        <v>433</v>
      </c>
      <c r="I115">
        <v>505</v>
      </c>
      <c r="J115">
        <v>-13.8</v>
      </c>
      <c r="K115">
        <v>1.090509</v>
      </c>
      <c r="L115">
        <v>12.8</v>
      </c>
      <c r="M115">
        <v>285.95</v>
      </c>
      <c r="N115">
        <v>1009.681967</v>
      </c>
      <c r="O115">
        <f t="shared" si="43"/>
        <v>0.99647864783519269</v>
      </c>
      <c r="P115">
        <f t="shared" si="44"/>
        <v>23.547977722329357</v>
      </c>
      <c r="Q115">
        <f t="shared" si="45"/>
        <v>23547.977722329357</v>
      </c>
      <c r="R115">
        <f t="shared" si="40"/>
        <v>-72</v>
      </c>
      <c r="S115">
        <f t="shared" si="41"/>
        <v>-3057.5874008801206</v>
      </c>
      <c r="T115">
        <f t="shared" si="32"/>
        <v>-3057.5874008801206</v>
      </c>
      <c r="U115">
        <f t="shared" si="33"/>
        <v>4.8812156140221462E-2</v>
      </c>
      <c r="V115" s="4">
        <f t="shared" si="34"/>
        <v>1.1700428026432879</v>
      </c>
      <c r="W115">
        <f t="shared" si="35"/>
        <v>49687612.942396976</v>
      </c>
      <c r="X115">
        <f t="shared" si="42"/>
        <v>25092.244535910471</v>
      </c>
      <c r="Y115">
        <f t="shared" si="36"/>
        <v>21514.73640405789</v>
      </c>
      <c r="Z115" s="2">
        <f t="shared" si="37"/>
        <v>18457.149003177768</v>
      </c>
      <c r="AA115">
        <f t="shared" si="38"/>
        <v>18.457149003177769</v>
      </c>
      <c r="AB115">
        <f t="shared" si="39"/>
        <v>812.2991276298535</v>
      </c>
      <c r="AD115">
        <v>18.976497393968099</v>
      </c>
      <c r="AE115" s="10">
        <f t="shared" si="46"/>
        <v>-2.813806133877526</v>
      </c>
      <c r="AF115">
        <v>20.230899353448301</v>
      </c>
      <c r="AG115" s="9">
        <f t="shared" si="47"/>
        <v>-9.6100993168833693</v>
      </c>
    </row>
    <row r="116" spans="1:33" x14ac:dyDescent="0.2">
      <c r="A116" t="s">
        <v>48</v>
      </c>
      <c r="B116" s="1">
        <v>44199</v>
      </c>
      <c r="C116" t="s">
        <v>8</v>
      </c>
      <c r="D116">
        <v>200</v>
      </c>
      <c r="E116">
        <v>0.45256188200000003</v>
      </c>
      <c r="F116">
        <v>22</v>
      </c>
      <c r="G116" t="s">
        <v>2</v>
      </c>
      <c r="H116">
        <v>715</v>
      </c>
      <c r="I116">
        <v>505</v>
      </c>
      <c r="J116">
        <v>-16.239999999999998</v>
      </c>
      <c r="K116">
        <v>1.087844</v>
      </c>
      <c r="L116">
        <v>14</v>
      </c>
      <c r="M116">
        <v>287.14999999999998</v>
      </c>
      <c r="N116">
        <v>1009.681967</v>
      </c>
      <c r="O116">
        <f t="shared" si="43"/>
        <v>0.99647864783519269</v>
      </c>
      <c r="P116">
        <f t="shared" si="44"/>
        <v>23.646797702279677</v>
      </c>
      <c r="Q116">
        <f t="shared" si="45"/>
        <v>23646.797702279677</v>
      </c>
      <c r="R116">
        <f t="shared" si="40"/>
        <v>210</v>
      </c>
      <c r="S116">
        <f t="shared" si="41"/>
        <v>8880.6950794760196</v>
      </c>
      <c r="T116">
        <f t="shared" si="32"/>
        <v>8880.6950794760196</v>
      </c>
      <c r="U116">
        <f t="shared" si="33"/>
        <v>4.6897561511380637E-2</v>
      </c>
      <c r="V116" s="4">
        <f t="shared" si="34"/>
        <v>1.1241493645616045</v>
      </c>
      <c r="W116">
        <f t="shared" si="35"/>
        <v>47539179.668849222</v>
      </c>
      <c r="X116">
        <f t="shared" si="42"/>
        <v>24007.285732768854</v>
      </c>
      <c r="Y116">
        <f t="shared" si="36"/>
        <v>33990.513463227195</v>
      </c>
      <c r="Z116" s="2">
        <f t="shared" si="37"/>
        <v>42871.208542703214</v>
      </c>
      <c r="AA116">
        <f t="shared" si="38"/>
        <v>42.871208542703215</v>
      </c>
      <c r="AB116">
        <f t="shared" si="39"/>
        <v>1886.7618879643685</v>
      </c>
      <c r="AD116">
        <v>39.991780955647002</v>
      </c>
      <c r="AE116" s="10">
        <f t="shared" si="46"/>
        <v>6.7164600321170527</v>
      </c>
      <c r="AF116">
        <v>37.953619557375099</v>
      </c>
      <c r="AG116" s="9">
        <f t="shared" si="47"/>
        <v>11.470609652699192</v>
      </c>
    </row>
    <row r="117" spans="1:33" x14ac:dyDescent="0.2">
      <c r="A117" t="s">
        <v>48</v>
      </c>
      <c r="B117" s="1">
        <v>44199</v>
      </c>
      <c r="C117" t="s">
        <v>5</v>
      </c>
      <c r="D117">
        <v>25</v>
      </c>
      <c r="E117">
        <v>0.38994810499999999</v>
      </c>
      <c r="F117">
        <v>23</v>
      </c>
      <c r="G117" t="s">
        <v>2</v>
      </c>
      <c r="H117">
        <v>311</v>
      </c>
      <c r="I117">
        <v>505</v>
      </c>
      <c r="J117">
        <v>-7.94</v>
      </c>
      <c r="K117">
        <v>1.096916</v>
      </c>
      <c r="L117">
        <v>13.3</v>
      </c>
      <c r="M117">
        <v>286.45</v>
      </c>
      <c r="N117">
        <v>1009.681967</v>
      </c>
      <c r="O117">
        <f t="shared" si="43"/>
        <v>0.99647864783519269</v>
      </c>
      <c r="P117">
        <f t="shared" si="44"/>
        <v>23.589152713975324</v>
      </c>
      <c r="Q117">
        <f t="shared" si="45"/>
        <v>23589.152713975323</v>
      </c>
      <c r="R117">
        <f t="shared" si="40"/>
        <v>-194</v>
      </c>
      <c r="S117">
        <f t="shared" si="41"/>
        <v>-8224.1190411669722</v>
      </c>
      <c r="T117">
        <f t="shared" si="32"/>
        <v>-8224.1190411669722</v>
      </c>
      <c r="U117">
        <f t="shared" si="33"/>
        <v>4.7984193202001701E-2</v>
      </c>
      <c r="V117" s="4">
        <f t="shared" si="34"/>
        <v>1.1501962694572407</v>
      </c>
      <c r="W117">
        <f t="shared" si="35"/>
        <v>48759541.44702325</v>
      </c>
      <c r="X117">
        <f t="shared" si="42"/>
        <v>24623.568430746742</v>
      </c>
      <c r="Y117">
        <f t="shared" si="36"/>
        <v>15164.217390024231</v>
      </c>
      <c r="Z117" s="2">
        <f t="shared" si="37"/>
        <v>6940.0983488572583</v>
      </c>
      <c r="AA117">
        <f t="shared" si="38"/>
        <v>6.9400983488572585</v>
      </c>
      <c r="AB117">
        <f t="shared" si="39"/>
        <v>305.43372833320791</v>
      </c>
      <c r="AD117">
        <v>9.06380910342288</v>
      </c>
      <c r="AE117" s="10">
        <f t="shared" si="46"/>
        <v>-30.600585867998642</v>
      </c>
      <c r="AF117">
        <v>13.3921237917114</v>
      </c>
      <c r="AG117" s="9">
        <f t="shared" si="47"/>
        <v>-92.967348854883568</v>
      </c>
    </row>
    <row r="118" spans="1:33" x14ac:dyDescent="0.2">
      <c r="A118" t="s">
        <v>48</v>
      </c>
      <c r="B118" s="1">
        <v>44199</v>
      </c>
      <c r="C118" t="s">
        <v>8</v>
      </c>
      <c r="D118">
        <v>225</v>
      </c>
      <c r="E118">
        <v>0.45560000899999997</v>
      </c>
      <c r="F118">
        <v>24</v>
      </c>
      <c r="G118" t="s">
        <v>2</v>
      </c>
      <c r="H118">
        <v>600</v>
      </c>
      <c r="I118">
        <v>505</v>
      </c>
      <c r="J118">
        <v>-15.36</v>
      </c>
      <c r="K118">
        <v>1.0888</v>
      </c>
      <c r="L118">
        <v>13.8</v>
      </c>
      <c r="M118">
        <v>286.95</v>
      </c>
      <c r="N118">
        <v>1009.681967</v>
      </c>
      <c r="O118">
        <f t="shared" si="43"/>
        <v>0.99647864783519269</v>
      </c>
      <c r="P118">
        <f t="shared" si="44"/>
        <v>23.630327705621291</v>
      </c>
      <c r="Q118">
        <f t="shared" si="45"/>
        <v>23630.32770562129</v>
      </c>
      <c r="R118">
        <f t="shared" si="40"/>
        <v>95</v>
      </c>
      <c r="S118">
        <f t="shared" si="41"/>
        <v>4020.2574074925319</v>
      </c>
      <c r="T118">
        <f t="shared" si="32"/>
        <v>4020.2574074925319</v>
      </c>
      <c r="U118">
        <f t="shared" si="33"/>
        <v>4.7199492980673184E-2</v>
      </c>
      <c r="V118" s="4">
        <f t="shared" si="34"/>
        <v>1.131386757261948</v>
      </c>
      <c r="W118">
        <f t="shared" si="35"/>
        <v>47878589.385487385</v>
      </c>
      <c r="X118">
        <f t="shared" si="42"/>
        <v>24178.68763967113</v>
      </c>
      <c r="Y118">
        <f t="shared" si="36"/>
        <v>28727.153631292433</v>
      </c>
      <c r="Z118" s="2">
        <f t="shared" si="37"/>
        <v>32747.411038784965</v>
      </c>
      <c r="AA118">
        <f t="shared" si="38"/>
        <v>32.747411038784968</v>
      </c>
      <c r="AB118">
        <f t="shared" si="39"/>
        <v>1441.2135598169264</v>
      </c>
      <c r="AD118">
        <v>31.280716431040201</v>
      </c>
      <c r="AE118" s="10">
        <f t="shared" si="46"/>
        <v>4.4788108776222382</v>
      </c>
      <c r="AF118">
        <v>30.1002317613763</v>
      </c>
      <c r="AG118" s="9">
        <f t="shared" si="47"/>
        <v>8.0836291891088283</v>
      </c>
    </row>
    <row r="119" spans="1:33" x14ac:dyDescent="0.2">
      <c r="A119" t="s">
        <v>48</v>
      </c>
      <c r="B119" s="1">
        <v>44199</v>
      </c>
      <c r="C119" t="s">
        <v>5</v>
      </c>
      <c r="D119">
        <v>10</v>
      </c>
      <c r="E119">
        <v>0.38665674100000003</v>
      </c>
      <c r="F119">
        <v>25</v>
      </c>
      <c r="G119" t="s">
        <v>2</v>
      </c>
      <c r="H119">
        <v>397</v>
      </c>
      <c r="I119">
        <v>505</v>
      </c>
      <c r="J119">
        <v>-10.59</v>
      </c>
      <c r="K119">
        <v>1.094022</v>
      </c>
      <c r="L119">
        <v>13.1</v>
      </c>
      <c r="M119">
        <v>286.25</v>
      </c>
      <c r="N119">
        <v>1009.681967</v>
      </c>
      <c r="O119">
        <f t="shared" si="43"/>
        <v>0.99647864783519269</v>
      </c>
      <c r="P119">
        <f t="shared" si="44"/>
        <v>23.572682717316937</v>
      </c>
      <c r="Q119">
        <f t="shared" si="45"/>
        <v>23572.682717316937</v>
      </c>
      <c r="R119">
        <f t="shared" si="40"/>
        <v>-108</v>
      </c>
      <c r="S119">
        <f t="shared" si="41"/>
        <v>-4581.574413703077</v>
      </c>
      <c r="T119">
        <f t="shared" si="32"/>
        <v>-4581.574413703077</v>
      </c>
      <c r="U119">
        <f t="shared" si="33"/>
        <v>4.829799514998416E-2</v>
      </c>
      <c r="V119" s="4">
        <f t="shared" si="34"/>
        <v>1.1577182012817147</v>
      </c>
      <c r="W119">
        <f t="shared" si="35"/>
        <v>49112704.530283824</v>
      </c>
      <c r="X119">
        <f t="shared" si="42"/>
        <v>24801.915787793332</v>
      </c>
      <c r="Y119">
        <f t="shared" si="36"/>
        <v>19497.743698522678</v>
      </c>
      <c r="Z119" s="2">
        <f t="shared" si="37"/>
        <v>14916.1692848196</v>
      </c>
      <c r="AA119">
        <f t="shared" si="38"/>
        <v>14.916169284819599</v>
      </c>
      <c r="AB119">
        <f t="shared" si="39"/>
        <v>656.46061022491051</v>
      </c>
      <c r="AD119">
        <v>15.935645985001001</v>
      </c>
      <c r="AE119" s="10">
        <f t="shared" si="46"/>
        <v>-6.8347085683650555</v>
      </c>
      <c r="AF119">
        <v>17.978954179549302</v>
      </c>
      <c r="AG119" s="9">
        <f t="shared" si="47"/>
        <v>-20.533320829542628</v>
      </c>
    </row>
    <row r="120" spans="1:33" x14ac:dyDescent="0.2">
      <c r="A120" t="s">
        <v>48</v>
      </c>
      <c r="B120" s="1">
        <v>44199</v>
      </c>
      <c r="C120" t="s">
        <v>8</v>
      </c>
      <c r="D120">
        <v>250</v>
      </c>
      <c r="E120">
        <v>0.440425917</v>
      </c>
      <c r="F120">
        <v>26</v>
      </c>
      <c r="G120" t="s">
        <v>2</v>
      </c>
      <c r="H120">
        <v>1013</v>
      </c>
      <c r="I120">
        <v>505</v>
      </c>
      <c r="J120">
        <v>-17.899999999999999</v>
      </c>
      <c r="K120">
        <v>1.086025</v>
      </c>
      <c r="L120">
        <v>13.7</v>
      </c>
      <c r="M120">
        <v>286.85000000000002</v>
      </c>
      <c r="N120">
        <v>1009.681967</v>
      </c>
      <c r="O120">
        <f t="shared" si="43"/>
        <v>0.99647864783519269</v>
      </c>
      <c r="P120">
        <f t="shared" si="44"/>
        <v>23.622092707292101</v>
      </c>
      <c r="Q120">
        <f t="shared" si="45"/>
        <v>23622.0927072921</v>
      </c>
      <c r="R120">
        <f t="shared" si="40"/>
        <v>508</v>
      </c>
      <c r="S120">
        <f t="shared" si="41"/>
        <v>21505.29194406138</v>
      </c>
      <c r="T120">
        <f t="shared" si="32"/>
        <v>21505.291944061384</v>
      </c>
      <c r="U120">
        <f t="shared" si="33"/>
        <v>4.7355393133234808E-2</v>
      </c>
      <c r="V120" s="4">
        <f t="shared" si="34"/>
        <v>1.1351237331683535</v>
      </c>
      <c r="W120">
        <f t="shared" si="35"/>
        <v>48053478.886650153</v>
      </c>
      <c r="X120">
        <f t="shared" si="42"/>
        <v>24267.006837758327</v>
      </c>
      <c r="Y120">
        <f t="shared" si="36"/>
        <v>48678.174112176603</v>
      </c>
      <c r="Z120" s="2">
        <f t="shared" si="37"/>
        <v>70183.466056237987</v>
      </c>
      <c r="AA120">
        <f t="shared" si="38"/>
        <v>70.18346605623799</v>
      </c>
      <c r="AB120">
        <f t="shared" si="39"/>
        <v>3088.7743411350339</v>
      </c>
      <c r="AD120">
        <v>63.516690958629098</v>
      </c>
      <c r="AE120" s="10">
        <f t="shared" si="46"/>
        <v>9.4990679033532004</v>
      </c>
      <c r="AF120">
        <v>60.857319080070702</v>
      </c>
      <c r="AG120" s="9">
        <f t="shared" si="47"/>
        <v>13.288239382042272</v>
      </c>
    </row>
    <row r="121" spans="1:33" x14ac:dyDescent="0.2">
      <c r="A121" t="s">
        <v>48</v>
      </c>
      <c r="B121" s="1">
        <v>44199</v>
      </c>
      <c r="C121" t="s">
        <v>5</v>
      </c>
      <c r="D121">
        <v>5</v>
      </c>
      <c r="E121">
        <v>0.38715654300000002</v>
      </c>
      <c r="F121">
        <v>27</v>
      </c>
      <c r="G121" t="s">
        <v>2</v>
      </c>
      <c r="H121">
        <v>420</v>
      </c>
      <c r="I121">
        <v>505</v>
      </c>
      <c r="J121">
        <v>-9.9700000000000006</v>
      </c>
      <c r="K121">
        <v>1.094695</v>
      </c>
      <c r="L121">
        <v>11.8</v>
      </c>
      <c r="M121">
        <v>284.95</v>
      </c>
      <c r="N121">
        <v>1009.681967</v>
      </c>
      <c r="O121">
        <f t="shared" si="43"/>
        <v>0.99647864783519269</v>
      </c>
      <c r="P121">
        <f t="shared" si="44"/>
        <v>23.465627739037419</v>
      </c>
      <c r="Q121">
        <f t="shared" si="45"/>
        <v>23465.62773903742</v>
      </c>
      <c r="R121">
        <f t="shared" si="40"/>
        <v>-85</v>
      </c>
      <c r="S121">
        <f t="shared" si="41"/>
        <v>-3622.319459990154</v>
      </c>
      <c r="T121">
        <f t="shared" si="32"/>
        <v>-3622.319459990154</v>
      </c>
      <c r="U121">
        <f t="shared" si="33"/>
        <v>5.0407621748631552E-2</v>
      </c>
      <c r="V121" s="4">
        <f t="shared" si="34"/>
        <v>1.2082866172910676</v>
      </c>
      <c r="W121">
        <f t="shared" si="35"/>
        <v>51491766.200695403</v>
      </c>
      <c r="X121">
        <f t="shared" si="42"/>
        <v>26003.341931351177</v>
      </c>
      <c r="Y121">
        <f t="shared" si="36"/>
        <v>21626.541804292068</v>
      </c>
      <c r="Z121" s="2">
        <f t="shared" si="37"/>
        <v>18004.222344301914</v>
      </c>
      <c r="AA121">
        <f t="shared" si="38"/>
        <v>18.004222344301915</v>
      </c>
      <c r="AB121">
        <f t="shared" si="39"/>
        <v>792.36582537272727</v>
      </c>
      <c r="AD121">
        <v>18.622060268007399</v>
      </c>
      <c r="AE121" s="10">
        <f t="shared" si="46"/>
        <v>-3.4316279364380349</v>
      </c>
      <c r="AF121">
        <v>20.105104952201799</v>
      </c>
      <c r="AG121" s="9">
        <f t="shared" si="47"/>
        <v>-11.668832831120771</v>
      </c>
    </row>
    <row r="122" spans="1:33" x14ac:dyDescent="0.2">
      <c r="A122" t="s">
        <v>48</v>
      </c>
      <c r="B122" s="1">
        <v>44199</v>
      </c>
      <c r="C122" t="s">
        <v>8</v>
      </c>
      <c r="D122">
        <v>300</v>
      </c>
      <c r="E122">
        <v>0.442699395</v>
      </c>
      <c r="F122">
        <v>28</v>
      </c>
      <c r="G122" t="s">
        <v>2</v>
      </c>
      <c r="H122">
        <v>1042</v>
      </c>
      <c r="I122">
        <v>505</v>
      </c>
      <c r="J122">
        <v>-18.100000000000001</v>
      </c>
      <c r="K122">
        <v>1.0858049999999999</v>
      </c>
      <c r="L122">
        <v>14.1</v>
      </c>
      <c r="M122">
        <v>287.25</v>
      </c>
      <c r="N122">
        <v>1009.681967</v>
      </c>
      <c r="O122">
        <f t="shared" si="43"/>
        <v>0.99647864783519269</v>
      </c>
      <c r="P122">
        <f t="shared" si="44"/>
        <v>23.655032700608874</v>
      </c>
      <c r="Q122">
        <f t="shared" si="45"/>
        <v>23655.032700608874</v>
      </c>
      <c r="R122">
        <f t="shared" si="40"/>
        <v>537</v>
      </c>
      <c r="S122">
        <f t="shared" si="41"/>
        <v>22701.300260142008</v>
      </c>
      <c r="T122">
        <f t="shared" si="32"/>
        <v>22701.300260142008</v>
      </c>
      <c r="U122">
        <f t="shared" si="33"/>
        <v>4.67495643254889E-2</v>
      </c>
      <c r="V122" s="4">
        <f t="shared" si="34"/>
        <v>1.120601825262856</v>
      </c>
      <c r="W122">
        <f t="shared" si="35"/>
        <v>47372660.162672788</v>
      </c>
      <c r="X122">
        <f t="shared" si="42"/>
        <v>23923.193382149759</v>
      </c>
      <c r="Y122">
        <f t="shared" si="36"/>
        <v>49362.311889505043</v>
      </c>
      <c r="Z122" s="2">
        <f t="shared" si="37"/>
        <v>72063.612149647059</v>
      </c>
      <c r="AA122">
        <f t="shared" si="38"/>
        <v>72.063612149647057</v>
      </c>
      <c r="AB122">
        <f t="shared" si="39"/>
        <v>3171.519570705967</v>
      </c>
      <c r="AD122">
        <v>65.120970204819798</v>
      </c>
      <c r="AE122" s="10">
        <f t="shared" si="46"/>
        <v>9.6340465565481104</v>
      </c>
      <c r="AF122">
        <v>62.396362884338103</v>
      </c>
      <c r="AG122" s="9">
        <f t="shared" si="47"/>
        <v>13.414883013682378</v>
      </c>
    </row>
    <row r="123" spans="1:33" x14ac:dyDescent="0.2">
      <c r="A123" t="s">
        <v>48</v>
      </c>
      <c r="B123" s="1">
        <v>44199</v>
      </c>
      <c r="C123" t="s">
        <v>5</v>
      </c>
      <c r="D123">
        <v>0</v>
      </c>
      <c r="E123">
        <v>0.38191070599999999</v>
      </c>
      <c r="F123">
        <v>29</v>
      </c>
      <c r="G123" t="s">
        <v>2</v>
      </c>
      <c r="H123">
        <v>416</v>
      </c>
      <c r="I123">
        <v>505</v>
      </c>
      <c r="J123">
        <v>-10.7</v>
      </c>
      <c r="K123">
        <v>1.0939030000000001</v>
      </c>
      <c r="L123">
        <v>12.9</v>
      </c>
      <c r="M123">
        <v>286.05</v>
      </c>
      <c r="N123">
        <v>1009.681967</v>
      </c>
      <c r="O123">
        <f t="shared" si="43"/>
        <v>0.99647864783519269</v>
      </c>
      <c r="P123">
        <f t="shared" si="44"/>
        <v>23.55621272065855</v>
      </c>
      <c r="Q123">
        <f t="shared" si="45"/>
        <v>23556.21272065855</v>
      </c>
      <c r="R123">
        <f t="shared" si="40"/>
        <v>-89</v>
      </c>
      <c r="S123">
        <f t="shared" si="41"/>
        <v>-3778.1964807079507</v>
      </c>
      <c r="T123">
        <f t="shared" si="32"/>
        <v>-3778.1964807079512</v>
      </c>
      <c r="U123">
        <f t="shared" si="33"/>
        <v>4.8615170250634401E-2</v>
      </c>
      <c r="V123" s="4">
        <f t="shared" si="34"/>
        <v>1.1653209886412279</v>
      </c>
      <c r="W123">
        <f t="shared" si="35"/>
        <v>49469793.912128061</v>
      </c>
      <c r="X123">
        <f t="shared" si="42"/>
        <v>24982.245925624673</v>
      </c>
      <c r="Y123">
        <f t="shared" si="36"/>
        <v>20579.434267445275</v>
      </c>
      <c r="Z123" s="2">
        <f t="shared" si="37"/>
        <v>16801.237786737325</v>
      </c>
      <c r="AA123">
        <f t="shared" si="38"/>
        <v>16.801237786737325</v>
      </c>
      <c r="AB123">
        <f t="shared" si="39"/>
        <v>739.4224749943096</v>
      </c>
      <c r="AD123">
        <v>17.562709903417598</v>
      </c>
      <c r="AE123" s="10">
        <f t="shared" si="46"/>
        <v>-4.53223819783903</v>
      </c>
      <c r="AF123">
        <v>19.174286522004099</v>
      </c>
      <c r="AG123" s="9">
        <f t="shared" si="47"/>
        <v>-14.124249447502182</v>
      </c>
    </row>
    <row r="124" spans="1:33" x14ac:dyDescent="0.2">
      <c r="A124" t="s">
        <v>48</v>
      </c>
      <c r="B124" s="1">
        <v>44199</v>
      </c>
      <c r="C124" t="s">
        <v>8</v>
      </c>
      <c r="D124">
        <v>400</v>
      </c>
      <c r="E124">
        <v>0.46168116399999998</v>
      </c>
      <c r="F124">
        <v>30</v>
      </c>
      <c r="G124" t="s">
        <v>2</v>
      </c>
      <c r="H124">
        <v>1967</v>
      </c>
      <c r="I124">
        <v>505</v>
      </c>
      <c r="J124">
        <v>-19.579999999999998</v>
      </c>
      <c r="K124">
        <v>1.0841879999999999</v>
      </c>
      <c r="L124">
        <v>15.3</v>
      </c>
      <c r="M124">
        <v>288.45</v>
      </c>
      <c r="N124">
        <v>1009.681967</v>
      </c>
      <c r="O124">
        <f t="shared" si="43"/>
        <v>0.99647864783519269</v>
      </c>
      <c r="P124">
        <f t="shared" si="44"/>
        <v>23.753852680559199</v>
      </c>
      <c r="Q124">
        <f t="shared" si="45"/>
        <v>23753.852680559197</v>
      </c>
      <c r="R124">
        <f t="shared" si="40"/>
        <v>1462</v>
      </c>
      <c r="S124">
        <f t="shared" si="41"/>
        <v>61547.910549960623</v>
      </c>
      <c r="T124">
        <f t="shared" si="32"/>
        <v>61547.910549960623</v>
      </c>
      <c r="U124">
        <f t="shared" si="33"/>
        <v>4.4996825340496094E-2</v>
      </c>
      <c r="V124" s="4">
        <f t="shared" si="34"/>
        <v>1.0785881180950778</v>
      </c>
      <c r="W124">
        <f t="shared" si="35"/>
        <v>45406870.733766221</v>
      </c>
      <c r="X124">
        <f t="shared" si="42"/>
        <v>22930.469720551941</v>
      </c>
      <c r="Y124">
        <f t="shared" si="36"/>
        <v>89315.314733318155</v>
      </c>
      <c r="Z124" s="2">
        <f t="shared" si="37"/>
        <v>150863.22528327879</v>
      </c>
      <c r="AA124">
        <f t="shared" si="38"/>
        <v>150.86322528327878</v>
      </c>
      <c r="AB124">
        <f t="shared" si="39"/>
        <v>6639.4905447170986</v>
      </c>
      <c r="AD124">
        <v>132.89535646801201</v>
      </c>
      <c r="AE124" s="10">
        <f t="shared" si="46"/>
        <v>11.910038898829159</v>
      </c>
      <c r="AF124">
        <v>130.61613175245799</v>
      </c>
      <c r="AG124" s="9">
        <f t="shared" si="47"/>
        <v>13.420827701915053</v>
      </c>
    </row>
    <row r="125" spans="1:33" x14ac:dyDescent="0.2">
      <c r="A125" t="s">
        <v>48</v>
      </c>
      <c r="B125" s="1">
        <v>44199</v>
      </c>
      <c r="C125" t="s">
        <v>7</v>
      </c>
      <c r="D125" t="s">
        <v>7</v>
      </c>
      <c r="E125">
        <v>0</v>
      </c>
      <c r="F125" t="s">
        <v>9</v>
      </c>
      <c r="G125" t="s">
        <v>2</v>
      </c>
      <c r="H125">
        <v>505</v>
      </c>
      <c r="J125">
        <v>-11.35</v>
      </c>
      <c r="K125">
        <v>1.0931839999999999</v>
      </c>
      <c r="L125">
        <v>0</v>
      </c>
      <c r="M125">
        <v>0</v>
      </c>
      <c r="U125" t="e">
        <f t="shared" si="33"/>
        <v>#DIV/0!</v>
      </c>
      <c r="V125" s="4" t="e">
        <f t="shared" si="34"/>
        <v>#DIV/0!</v>
      </c>
      <c r="Z125" s="2"/>
      <c r="AA125">
        <f t="shared" si="38"/>
        <v>0</v>
      </c>
      <c r="AB125">
        <f t="shared" si="39"/>
        <v>0</v>
      </c>
      <c r="AD125" t="s">
        <v>7</v>
      </c>
      <c r="AE125" s="10" t="e">
        <f t="shared" si="46"/>
        <v>#VALUE!</v>
      </c>
      <c r="AF125" t="s">
        <v>7</v>
      </c>
      <c r="AG125" s="9" t="e">
        <f t="shared" si="47"/>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00F7-CB0D-8F41-8B2A-6924CD952C3D}">
  <dimension ref="A1:AF126"/>
  <sheetViews>
    <sheetView topLeftCell="N1" workbookViewId="0">
      <selection activeCell="T2" sqref="T2:AB126"/>
    </sheetView>
  </sheetViews>
  <sheetFormatPr baseColWidth="10" defaultRowHeight="15" x14ac:dyDescent="0.2"/>
  <cols>
    <col min="1" max="31" width="20.6640625" customWidth="1"/>
    <col min="32" max="32" width="20.6640625" style="29" customWidth="1"/>
  </cols>
  <sheetData>
    <row r="1" spans="1:32" x14ac:dyDescent="0.2">
      <c r="A1" s="22" t="s">
        <v>131</v>
      </c>
      <c r="B1" s="23"/>
      <c r="C1" s="23"/>
      <c r="D1" s="23"/>
      <c r="E1" s="23"/>
      <c r="F1" s="23"/>
      <c r="G1" s="23"/>
      <c r="H1" s="23"/>
      <c r="I1" s="24" t="s">
        <v>132</v>
      </c>
      <c r="J1" s="25"/>
      <c r="K1" s="25"/>
      <c r="L1" s="25"/>
      <c r="M1" s="25"/>
      <c r="N1" s="25"/>
      <c r="O1" s="25"/>
      <c r="P1" s="25"/>
      <c r="Q1" s="25"/>
      <c r="R1" s="25"/>
      <c r="S1" s="25"/>
      <c r="T1" s="26" t="s">
        <v>133</v>
      </c>
      <c r="U1" s="26"/>
      <c r="V1" s="26"/>
      <c r="W1" s="26"/>
      <c r="X1" s="26"/>
      <c r="Y1" s="26"/>
      <c r="Z1" s="26"/>
      <c r="AA1" s="26"/>
      <c r="AB1" s="26"/>
      <c r="AC1" s="23" t="s">
        <v>134</v>
      </c>
      <c r="AD1" s="23"/>
    </row>
    <row r="2" spans="1:32" x14ac:dyDescent="0.2">
      <c r="A2" t="s">
        <v>65</v>
      </c>
      <c r="B2" t="s">
        <v>0</v>
      </c>
      <c r="C2" s="1" t="s">
        <v>61</v>
      </c>
      <c r="D2" t="s">
        <v>62</v>
      </c>
      <c r="E2" t="s">
        <v>63</v>
      </c>
      <c r="F2" t="s">
        <v>12</v>
      </c>
      <c r="G2" t="s">
        <v>1</v>
      </c>
      <c r="H2" t="s">
        <v>64</v>
      </c>
      <c r="I2" s="5" t="s">
        <v>65</v>
      </c>
      <c r="J2" s="5" t="s">
        <v>66</v>
      </c>
      <c r="K2" s="5" t="s">
        <v>67</v>
      </c>
      <c r="L2" s="5" t="s">
        <v>68</v>
      </c>
      <c r="M2" s="5" t="s">
        <v>69</v>
      </c>
      <c r="N2" s="5" t="s">
        <v>70</v>
      </c>
      <c r="O2" s="5" t="s">
        <v>71</v>
      </c>
      <c r="P2" s="5" t="s">
        <v>72</v>
      </c>
      <c r="Q2" s="5" t="s">
        <v>73</v>
      </c>
      <c r="R2" s="5" t="s">
        <v>74</v>
      </c>
      <c r="S2" s="5" t="s">
        <v>75</v>
      </c>
      <c r="T2" s="6" t="s">
        <v>65</v>
      </c>
      <c r="U2" s="7" t="s">
        <v>76</v>
      </c>
      <c r="V2" s="7" t="s">
        <v>77</v>
      </c>
      <c r="W2" s="7" t="s">
        <v>78</v>
      </c>
      <c r="X2" s="6" t="s">
        <v>79</v>
      </c>
      <c r="Y2" s="6" t="s">
        <v>80</v>
      </c>
      <c r="Z2" s="6" t="s">
        <v>81</v>
      </c>
      <c r="AA2" s="6" t="s">
        <v>82</v>
      </c>
      <c r="AB2" s="6" t="s">
        <v>83</v>
      </c>
      <c r="AC2" s="7" t="s">
        <v>84</v>
      </c>
      <c r="AD2" s="7"/>
      <c r="AE2" s="7"/>
      <c r="AF2" s="30" t="s">
        <v>136</v>
      </c>
    </row>
    <row r="3" spans="1:32" x14ac:dyDescent="0.2">
      <c r="A3">
        <v>1</v>
      </c>
      <c r="B3" t="s">
        <v>45</v>
      </c>
      <c r="C3" s="1">
        <v>44504</v>
      </c>
      <c r="D3" t="s">
        <v>5</v>
      </c>
      <c r="E3">
        <v>400</v>
      </c>
      <c r="F3">
        <v>0.46244175999999998</v>
      </c>
      <c r="G3">
        <v>1</v>
      </c>
      <c r="H3" t="s">
        <v>2</v>
      </c>
      <c r="I3">
        <v>1</v>
      </c>
      <c r="J3">
        <v>531</v>
      </c>
      <c r="K3">
        <v>688</v>
      </c>
      <c r="L3">
        <v>22.4</v>
      </c>
      <c r="M3">
        <v>22.4</v>
      </c>
      <c r="N3">
        <v>2240</v>
      </c>
      <c r="O3">
        <v>25</v>
      </c>
      <c r="P3">
        <v>25</v>
      </c>
      <c r="Q3">
        <v>100.5857025</v>
      </c>
      <c r="R3">
        <v>1</v>
      </c>
      <c r="S3">
        <v>0</v>
      </c>
      <c r="T3">
        <v>1</v>
      </c>
      <c r="U3">
        <v>790.946197082661</v>
      </c>
      <c r="V3">
        <v>785.17521710597498</v>
      </c>
      <c r="W3">
        <v>28.9270114541598</v>
      </c>
      <c r="X3">
        <v>8.2484861645659109</v>
      </c>
      <c r="Y3">
        <v>865.00871096423396</v>
      </c>
      <c r="Z3">
        <v>858.69734873878099</v>
      </c>
      <c r="AA3">
        <v>31.6356750715819</v>
      </c>
      <c r="AB3">
        <v>9.3637865830503806</v>
      </c>
      <c r="AF3" s="29">
        <f>V3/$V$33</f>
        <v>1.4843887271720624</v>
      </c>
    </row>
    <row r="4" spans="1:32" x14ac:dyDescent="0.2">
      <c r="A4">
        <v>2</v>
      </c>
      <c r="B4" t="s">
        <v>45</v>
      </c>
      <c r="C4" s="1">
        <v>44504</v>
      </c>
      <c r="D4" t="s">
        <v>8</v>
      </c>
      <c r="E4">
        <v>0</v>
      </c>
      <c r="F4">
        <v>0.46244175999999998</v>
      </c>
      <c r="G4">
        <v>2</v>
      </c>
      <c r="H4" t="s">
        <v>2</v>
      </c>
      <c r="I4">
        <v>2</v>
      </c>
      <c r="J4">
        <v>531</v>
      </c>
      <c r="K4">
        <v>721</v>
      </c>
      <c r="L4">
        <v>21.5</v>
      </c>
      <c r="M4">
        <v>21.5</v>
      </c>
      <c r="N4">
        <v>2240</v>
      </c>
      <c r="O4">
        <v>25</v>
      </c>
      <c r="P4">
        <v>25</v>
      </c>
      <c r="Q4">
        <v>100.5857025</v>
      </c>
      <c r="R4">
        <v>1</v>
      </c>
      <c r="S4">
        <v>0</v>
      </c>
      <c r="T4">
        <v>2</v>
      </c>
      <c r="U4">
        <v>851.67866995143595</v>
      </c>
      <c r="V4">
        <v>845.46456769139797</v>
      </c>
      <c r="W4">
        <v>31.9476038387755</v>
      </c>
      <c r="X4">
        <v>8.2117039166362904</v>
      </c>
      <c r="Y4">
        <v>930.49188845196898</v>
      </c>
      <c r="Z4">
        <v>923.70274138162301</v>
      </c>
      <c r="AA4">
        <v>34.903992874628003</v>
      </c>
      <c r="AB4">
        <v>9.2538678355096895</v>
      </c>
      <c r="AF4" s="29">
        <f t="shared" ref="AF4:AF32" si="0">V4/$V$33</f>
        <v>1.598366894627961</v>
      </c>
    </row>
    <row r="5" spans="1:32" x14ac:dyDescent="0.2">
      <c r="A5">
        <v>3</v>
      </c>
      <c r="B5" t="s">
        <v>45</v>
      </c>
      <c r="C5" s="1">
        <v>44504</v>
      </c>
      <c r="D5" t="s">
        <v>5</v>
      </c>
      <c r="E5">
        <v>300</v>
      </c>
      <c r="F5">
        <v>0.46244175999999998</v>
      </c>
      <c r="G5">
        <v>3</v>
      </c>
      <c r="H5" t="s">
        <v>2</v>
      </c>
      <c r="I5">
        <v>3</v>
      </c>
      <c r="J5">
        <v>531</v>
      </c>
      <c r="K5">
        <v>711</v>
      </c>
      <c r="L5">
        <v>21.2</v>
      </c>
      <c r="M5">
        <v>21.2</v>
      </c>
      <c r="N5">
        <v>2240</v>
      </c>
      <c r="O5">
        <v>25</v>
      </c>
      <c r="P5">
        <v>25</v>
      </c>
      <c r="Q5">
        <v>100.5857025</v>
      </c>
      <c r="R5">
        <v>1</v>
      </c>
      <c r="S5">
        <v>0</v>
      </c>
      <c r="T5">
        <v>3</v>
      </c>
      <c r="U5">
        <v>833.18084884169104</v>
      </c>
      <c r="V5">
        <v>827.10171221601604</v>
      </c>
      <c r="W5">
        <v>31.521467342321699</v>
      </c>
      <c r="X5">
        <v>8.2194000546442201</v>
      </c>
      <c r="Y5">
        <v>907.980798609212</v>
      </c>
      <c r="Z5">
        <v>901.35589918202402</v>
      </c>
      <c r="AA5">
        <v>34.351350166779497</v>
      </c>
      <c r="AB5">
        <v>8.9776367125468397</v>
      </c>
      <c r="AF5" s="29">
        <f t="shared" si="0"/>
        <v>1.5636515660331363</v>
      </c>
    </row>
    <row r="6" spans="1:32" x14ac:dyDescent="0.2">
      <c r="A6">
        <v>4</v>
      </c>
      <c r="B6" t="s">
        <v>45</v>
      </c>
      <c r="C6" s="1">
        <v>44504</v>
      </c>
      <c r="D6" t="s">
        <v>8</v>
      </c>
      <c r="E6">
        <v>5</v>
      </c>
      <c r="F6">
        <v>0.46244175999999998</v>
      </c>
      <c r="G6">
        <v>4</v>
      </c>
      <c r="H6" t="s">
        <v>2</v>
      </c>
      <c r="I6">
        <v>4</v>
      </c>
      <c r="J6">
        <v>531</v>
      </c>
      <c r="K6">
        <v>772</v>
      </c>
      <c r="L6">
        <v>21.3</v>
      </c>
      <c r="M6">
        <v>21.3</v>
      </c>
      <c r="N6">
        <v>2240</v>
      </c>
      <c r="O6">
        <v>25</v>
      </c>
      <c r="P6">
        <v>25</v>
      </c>
      <c r="Q6">
        <v>100.5857025</v>
      </c>
      <c r="R6">
        <v>1</v>
      </c>
      <c r="S6">
        <v>0</v>
      </c>
      <c r="T6">
        <v>4</v>
      </c>
      <c r="U6">
        <v>948.05270910564002</v>
      </c>
      <c r="V6">
        <v>941.13543303645599</v>
      </c>
      <c r="W6">
        <v>35.765371971022802</v>
      </c>
      <c r="X6">
        <v>8.1646384589966292</v>
      </c>
      <c r="Y6">
        <v>1036.3977757180701</v>
      </c>
      <c r="Z6">
        <v>1028.8359076243701</v>
      </c>
      <c r="AA6">
        <v>39.098197391857397</v>
      </c>
      <c r="AB6">
        <v>9.31858173748296</v>
      </c>
      <c r="AF6" s="29">
        <f t="shared" si="0"/>
        <v>1.7792344907301862</v>
      </c>
    </row>
    <row r="7" spans="1:32" x14ac:dyDescent="0.2">
      <c r="A7">
        <v>5</v>
      </c>
      <c r="B7" t="s">
        <v>45</v>
      </c>
      <c r="C7" s="1">
        <v>44504</v>
      </c>
      <c r="D7" t="s">
        <v>5</v>
      </c>
      <c r="E7">
        <v>250</v>
      </c>
      <c r="F7">
        <v>0.46244175999999998</v>
      </c>
      <c r="G7">
        <v>5</v>
      </c>
      <c r="H7" t="s">
        <v>2</v>
      </c>
      <c r="I7">
        <v>5</v>
      </c>
      <c r="J7">
        <v>531</v>
      </c>
      <c r="K7">
        <v>799</v>
      </c>
      <c r="L7">
        <v>20.9</v>
      </c>
      <c r="M7">
        <v>20.9</v>
      </c>
      <c r="N7">
        <v>2240</v>
      </c>
      <c r="O7">
        <v>25</v>
      </c>
      <c r="P7">
        <v>25</v>
      </c>
      <c r="Q7">
        <v>100.5857025</v>
      </c>
      <c r="R7">
        <v>1</v>
      </c>
      <c r="S7">
        <v>0</v>
      </c>
      <c r="T7">
        <v>5</v>
      </c>
      <c r="U7">
        <v>999.93220953009302</v>
      </c>
      <c r="V7">
        <v>992.63640511188396</v>
      </c>
      <c r="W7">
        <v>38.155789124179798</v>
      </c>
      <c r="X7">
        <v>8.1395098985610392</v>
      </c>
      <c r="Y7">
        <v>1090.0759371105601</v>
      </c>
      <c r="Z7">
        <v>1082.1224170995499</v>
      </c>
      <c r="AA7">
        <v>41.595527366079502</v>
      </c>
      <c r="AB7">
        <v>9.0149838880409092</v>
      </c>
      <c r="AF7" s="29">
        <f t="shared" si="0"/>
        <v>1.8765980609520547</v>
      </c>
    </row>
    <row r="8" spans="1:32" x14ac:dyDescent="0.2">
      <c r="A8">
        <v>6</v>
      </c>
      <c r="B8" t="s">
        <v>45</v>
      </c>
      <c r="C8" s="1">
        <v>44504</v>
      </c>
      <c r="D8" t="s">
        <v>8</v>
      </c>
      <c r="E8">
        <v>10</v>
      </c>
      <c r="F8">
        <v>0.46244175999999998</v>
      </c>
      <c r="G8">
        <v>6</v>
      </c>
      <c r="H8" t="s">
        <v>2</v>
      </c>
      <c r="I8">
        <v>6</v>
      </c>
      <c r="J8">
        <v>531</v>
      </c>
      <c r="K8">
        <v>758</v>
      </c>
      <c r="L8">
        <v>21</v>
      </c>
      <c r="M8">
        <v>21</v>
      </c>
      <c r="N8">
        <v>2240</v>
      </c>
      <c r="O8">
        <v>25</v>
      </c>
      <c r="P8">
        <v>25</v>
      </c>
      <c r="Q8">
        <v>100.5857025</v>
      </c>
      <c r="R8">
        <v>1</v>
      </c>
      <c r="S8">
        <v>0</v>
      </c>
      <c r="T8">
        <v>6</v>
      </c>
      <c r="U8">
        <v>921.15363856079205</v>
      </c>
      <c r="V8">
        <v>914.43262615414096</v>
      </c>
      <c r="W8">
        <v>35.049273969925302</v>
      </c>
      <c r="X8">
        <v>8.1752711187124394</v>
      </c>
      <c r="Y8">
        <v>1005.16821782724</v>
      </c>
      <c r="Z8">
        <v>997.83420992672598</v>
      </c>
      <c r="AA8">
        <v>38.245971983058297</v>
      </c>
      <c r="AB8">
        <v>9.1205826856101204</v>
      </c>
      <c r="AF8" s="29">
        <f t="shared" si="0"/>
        <v>1.7287523248945684</v>
      </c>
    </row>
    <row r="9" spans="1:32" x14ac:dyDescent="0.2">
      <c r="A9">
        <v>7</v>
      </c>
      <c r="B9" t="s">
        <v>45</v>
      </c>
      <c r="C9" s="1">
        <v>44504</v>
      </c>
      <c r="D9" t="s">
        <v>5</v>
      </c>
      <c r="E9">
        <v>225</v>
      </c>
      <c r="F9">
        <v>0.46244175999999998</v>
      </c>
      <c r="G9">
        <v>7</v>
      </c>
      <c r="H9" t="s">
        <v>2</v>
      </c>
      <c r="I9">
        <v>7</v>
      </c>
      <c r="J9">
        <v>531</v>
      </c>
      <c r="K9">
        <v>721</v>
      </c>
      <c r="L9">
        <v>21.7</v>
      </c>
      <c r="M9">
        <v>21.7</v>
      </c>
      <c r="N9">
        <v>2240</v>
      </c>
      <c r="O9">
        <v>25</v>
      </c>
      <c r="P9">
        <v>25</v>
      </c>
      <c r="Q9">
        <v>100.5857025</v>
      </c>
      <c r="R9">
        <v>1</v>
      </c>
      <c r="S9">
        <v>0</v>
      </c>
      <c r="T9">
        <v>7</v>
      </c>
      <c r="U9">
        <v>851.67705451090399</v>
      </c>
      <c r="V9">
        <v>845.462964037603</v>
      </c>
      <c r="W9">
        <v>31.767112592175899</v>
      </c>
      <c r="X9">
        <v>8.2128438455314807</v>
      </c>
      <c r="Y9">
        <v>931.53885142603303</v>
      </c>
      <c r="Z9">
        <v>924.74206540074704</v>
      </c>
      <c r="AA9">
        <v>34.7459162137826</v>
      </c>
      <c r="AB9">
        <v>9.3770046395099804</v>
      </c>
      <c r="AF9" s="29">
        <f t="shared" si="0"/>
        <v>1.5983638628898678</v>
      </c>
    </row>
    <row r="10" spans="1:32" x14ac:dyDescent="0.2">
      <c r="A10">
        <v>8</v>
      </c>
      <c r="B10" t="s">
        <v>45</v>
      </c>
      <c r="C10" s="1">
        <v>44504</v>
      </c>
      <c r="D10" t="s">
        <v>8</v>
      </c>
      <c r="E10">
        <v>25</v>
      </c>
      <c r="F10">
        <v>0.46244175999999998</v>
      </c>
      <c r="G10">
        <v>8</v>
      </c>
      <c r="H10" t="s">
        <v>2</v>
      </c>
      <c r="I10">
        <v>8</v>
      </c>
      <c r="J10">
        <v>531</v>
      </c>
      <c r="K10">
        <v>835</v>
      </c>
      <c r="L10">
        <v>21.7</v>
      </c>
      <c r="M10">
        <v>21.7</v>
      </c>
      <c r="N10">
        <v>2240</v>
      </c>
      <c r="O10">
        <v>25</v>
      </c>
      <c r="P10">
        <v>25</v>
      </c>
      <c r="Q10">
        <v>100.5857025</v>
      </c>
      <c r="R10">
        <v>1</v>
      </c>
      <c r="S10">
        <v>0</v>
      </c>
      <c r="T10">
        <v>8</v>
      </c>
      <c r="U10">
        <v>1071.6084464630301</v>
      </c>
      <c r="V10">
        <v>1063.7896707862601</v>
      </c>
      <c r="W10">
        <v>39.970439491371799</v>
      </c>
      <c r="X10">
        <v>8.1143718984198792</v>
      </c>
      <c r="Y10">
        <v>1171.8621622816499</v>
      </c>
      <c r="Z10">
        <v>1163.3119055146201</v>
      </c>
      <c r="AA10">
        <v>43.709851116149103</v>
      </c>
      <c r="AB10">
        <v>9.3554428531728107</v>
      </c>
      <c r="AF10" s="29">
        <f t="shared" si="0"/>
        <v>2.0111146671406925</v>
      </c>
    </row>
    <row r="11" spans="1:32" x14ac:dyDescent="0.2">
      <c r="A11">
        <v>9</v>
      </c>
      <c r="B11" t="s">
        <v>45</v>
      </c>
      <c r="C11" s="1">
        <v>44504</v>
      </c>
      <c r="D11" t="s">
        <v>5</v>
      </c>
      <c r="E11">
        <v>200</v>
      </c>
      <c r="F11">
        <v>0.46244175999999998</v>
      </c>
      <c r="G11">
        <v>9</v>
      </c>
      <c r="H11" t="s">
        <v>2</v>
      </c>
      <c r="I11">
        <v>9</v>
      </c>
      <c r="J11">
        <v>531</v>
      </c>
      <c r="K11">
        <v>638</v>
      </c>
      <c r="L11">
        <v>21.6</v>
      </c>
      <c r="M11">
        <v>21.6</v>
      </c>
      <c r="N11">
        <v>2240</v>
      </c>
      <c r="O11">
        <v>25</v>
      </c>
      <c r="P11">
        <v>25</v>
      </c>
      <c r="Q11">
        <v>100.5857025</v>
      </c>
      <c r="R11">
        <v>1</v>
      </c>
      <c r="S11">
        <v>0</v>
      </c>
      <c r="T11">
        <v>9</v>
      </c>
      <c r="U11">
        <v>702.87557592526696</v>
      </c>
      <c r="V11">
        <v>697.74718553698597</v>
      </c>
      <c r="W11">
        <v>26.291181838296499</v>
      </c>
      <c r="X11">
        <v>8.2943569900965404</v>
      </c>
      <c r="Y11">
        <v>756.27171200725104</v>
      </c>
      <c r="Z11">
        <v>750.75372744265496</v>
      </c>
      <c r="AA11">
        <v>28.2884734945698</v>
      </c>
      <c r="AB11">
        <v>7.5968119978693602</v>
      </c>
      <c r="AF11" s="29">
        <f t="shared" si="0"/>
        <v>1.3191043655767136</v>
      </c>
    </row>
    <row r="12" spans="1:32" x14ac:dyDescent="0.2">
      <c r="A12">
        <v>10</v>
      </c>
      <c r="B12" t="s">
        <v>45</v>
      </c>
      <c r="C12" s="1">
        <v>44504</v>
      </c>
      <c r="D12" t="s">
        <v>8</v>
      </c>
      <c r="E12">
        <v>50</v>
      </c>
      <c r="F12">
        <v>0.46244175999999998</v>
      </c>
      <c r="G12">
        <v>10</v>
      </c>
      <c r="H12" t="s">
        <v>2</v>
      </c>
      <c r="I12">
        <v>10</v>
      </c>
      <c r="J12">
        <v>531</v>
      </c>
      <c r="K12">
        <v>716</v>
      </c>
      <c r="L12">
        <v>21.6</v>
      </c>
      <c r="M12">
        <v>21.6</v>
      </c>
      <c r="N12">
        <v>2240</v>
      </c>
      <c r="O12">
        <v>25</v>
      </c>
      <c r="P12">
        <v>25</v>
      </c>
      <c r="Q12">
        <v>100.5857025</v>
      </c>
      <c r="R12">
        <v>1</v>
      </c>
      <c r="S12">
        <v>0</v>
      </c>
      <c r="T12">
        <v>10</v>
      </c>
      <c r="U12">
        <v>842.402695699388</v>
      </c>
      <c r="V12">
        <v>836.25627372135898</v>
      </c>
      <c r="W12">
        <v>31.510217757315498</v>
      </c>
      <c r="X12">
        <v>8.2169605872640901</v>
      </c>
      <c r="Y12">
        <v>920.48847403122898</v>
      </c>
      <c r="Z12">
        <v>913.77231486389496</v>
      </c>
      <c r="AA12">
        <v>34.431029729484003</v>
      </c>
      <c r="AB12">
        <v>9.2694122099183502</v>
      </c>
      <c r="AF12" s="29">
        <f t="shared" si="0"/>
        <v>1.5809584392057523</v>
      </c>
    </row>
    <row r="13" spans="1:32" x14ac:dyDescent="0.2">
      <c r="A13">
        <v>11</v>
      </c>
      <c r="B13" t="s">
        <v>45</v>
      </c>
      <c r="C13" s="1">
        <v>44504</v>
      </c>
      <c r="D13" t="s">
        <v>5</v>
      </c>
      <c r="E13">
        <v>175</v>
      </c>
      <c r="F13">
        <v>0.46244175999999998</v>
      </c>
      <c r="G13">
        <v>11</v>
      </c>
      <c r="H13" t="s">
        <v>2</v>
      </c>
      <c r="I13">
        <v>11</v>
      </c>
      <c r="J13">
        <v>531</v>
      </c>
      <c r="K13">
        <v>688</v>
      </c>
      <c r="L13">
        <v>21.2</v>
      </c>
      <c r="M13">
        <v>21.2</v>
      </c>
      <c r="N13">
        <v>2240</v>
      </c>
      <c r="O13">
        <v>25</v>
      </c>
      <c r="P13">
        <v>25</v>
      </c>
      <c r="Q13">
        <v>100.5857025</v>
      </c>
      <c r="R13">
        <v>1</v>
      </c>
      <c r="S13">
        <v>0</v>
      </c>
      <c r="T13">
        <v>11</v>
      </c>
      <c r="U13">
        <v>791.219356616764</v>
      </c>
      <c r="V13">
        <v>785.44638358643203</v>
      </c>
      <c r="W13">
        <v>29.933951488300401</v>
      </c>
      <c r="X13">
        <v>8.2415101724167208</v>
      </c>
      <c r="Y13">
        <v>859.81102989803503</v>
      </c>
      <c r="Z13">
        <v>853.53759150794303</v>
      </c>
      <c r="AA13">
        <v>32.528958553449101</v>
      </c>
      <c r="AB13">
        <v>8.6691096100792695</v>
      </c>
      <c r="AF13" s="29">
        <f t="shared" si="0"/>
        <v>1.4849013725765634</v>
      </c>
    </row>
    <row r="14" spans="1:32" x14ac:dyDescent="0.2">
      <c r="A14">
        <v>12</v>
      </c>
      <c r="B14" t="s">
        <v>45</v>
      </c>
      <c r="C14" s="1">
        <v>44504</v>
      </c>
      <c r="D14" t="s">
        <v>8</v>
      </c>
      <c r="E14">
        <v>75</v>
      </c>
      <c r="F14">
        <v>0.46244175999999998</v>
      </c>
      <c r="G14">
        <v>12</v>
      </c>
      <c r="H14" t="s">
        <v>2</v>
      </c>
      <c r="I14">
        <v>12</v>
      </c>
      <c r="J14">
        <v>531</v>
      </c>
      <c r="K14">
        <v>745</v>
      </c>
      <c r="L14">
        <v>21.4</v>
      </c>
      <c r="M14">
        <v>21.4</v>
      </c>
      <c r="N14">
        <v>2240</v>
      </c>
      <c r="O14">
        <v>25</v>
      </c>
      <c r="P14">
        <v>25</v>
      </c>
      <c r="Q14">
        <v>100.5857025</v>
      </c>
      <c r="R14">
        <v>1</v>
      </c>
      <c r="S14">
        <v>0</v>
      </c>
      <c r="T14">
        <v>12</v>
      </c>
      <c r="U14">
        <v>896.64463738356994</v>
      </c>
      <c r="V14">
        <v>890.10244997862503</v>
      </c>
      <c r="W14">
        <v>33.7299535481772</v>
      </c>
      <c r="X14">
        <v>8.1891012638473502</v>
      </c>
      <c r="Y14">
        <v>980.36502878364195</v>
      </c>
      <c r="Z14">
        <v>973.21199236748396</v>
      </c>
      <c r="AA14">
        <v>36.879344951665502</v>
      </c>
      <c r="AB14">
        <v>9.3370760175815395</v>
      </c>
      <c r="AF14" s="29">
        <f t="shared" si="0"/>
        <v>1.6827556626741769</v>
      </c>
    </row>
    <row r="15" spans="1:32" x14ac:dyDescent="0.2">
      <c r="A15">
        <v>13</v>
      </c>
      <c r="B15" t="s">
        <v>45</v>
      </c>
      <c r="C15" s="1">
        <v>44504</v>
      </c>
      <c r="D15" t="s">
        <v>5</v>
      </c>
      <c r="E15">
        <v>150</v>
      </c>
      <c r="F15">
        <v>0.46244175999999998</v>
      </c>
      <c r="G15">
        <v>13</v>
      </c>
      <c r="H15" t="s">
        <v>2</v>
      </c>
      <c r="I15">
        <v>13</v>
      </c>
      <c r="J15">
        <v>531</v>
      </c>
      <c r="K15">
        <v>534</v>
      </c>
      <c r="L15">
        <v>21.6</v>
      </c>
      <c r="M15">
        <v>21.6</v>
      </c>
      <c r="N15">
        <v>2240</v>
      </c>
      <c r="O15">
        <v>25</v>
      </c>
      <c r="P15">
        <v>25</v>
      </c>
      <c r="Q15">
        <v>100.5857025</v>
      </c>
      <c r="R15">
        <v>1</v>
      </c>
      <c r="S15">
        <v>0</v>
      </c>
      <c r="T15">
        <v>13</v>
      </c>
      <c r="U15">
        <v>535.46162233674795</v>
      </c>
      <c r="V15">
        <v>531.55473421694103</v>
      </c>
      <c r="W15">
        <v>20.029034102874402</v>
      </c>
      <c r="X15">
        <v>8.4101850062061096</v>
      </c>
      <c r="Y15">
        <v>537.31602930861402</v>
      </c>
      <c r="Z15">
        <v>533.39561088100197</v>
      </c>
      <c r="AA15">
        <v>20.098398514684199</v>
      </c>
      <c r="AB15">
        <v>0.34631930553178197</v>
      </c>
      <c r="AF15" s="29">
        <f t="shared" si="0"/>
        <v>1.0049143658084578</v>
      </c>
    </row>
    <row r="16" spans="1:32" x14ac:dyDescent="0.2">
      <c r="A16">
        <v>14</v>
      </c>
      <c r="B16" t="s">
        <v>45</v>
      </c>
      <c r="C16" s="1">
        <v>44504</v>
      </c>
      <c r="D16" t="s">
        <v>8</v>
      </c>
      <c r="E16">
        <v>100</v>
      </c>
      <c r="F16">
        <v>0.46244175999999998</v>
      </c>
      <c r="G16">
        <v>14</v>
      </c>
      <c r="H16" t="s">
        <v>2</v>
      </c>
      <c r="I16">
        <v>14</v>
      </c>
      <c r="J16">
        <v>531</v>
      </c>
      <c r="K16">
        <v>692</v>
      </c>
      <c r="L16">
        <v>21.7</v>
      </c>
      <c r="M16">
        <v>21.7</v>
      </c>
      <c r="N16">
        <v>2240</v>
      </c>
      <c r="O16">
        <v>25</v>
      </c>
      <c r="P16">
        <v>25</v>
      </c>
      <c r="Q16">
        <v>100.5857025</v>
      </c>
      <c r="R16">
        <v>1</v>
      </c>
      <c r="S16">
        <v>0</v>
      </c>
      <c r="T16">
        <v>14</v>
      </c>
      <c r="U16">
        <v>798.37772388560199</v>
      </c>
      <c r="V16">
        <v>792.552521267055</v>
      </c>
      <c r="W16">
        <v>29.779075192208701</v>
      </c>
      <c r="X16">
        <v>8.2404934168767294</v>
      </c>
      <c r="Y16">
        <v>870.403974103113</v>
      </c>
      <c r="Z16">
        <v>864.05324642440996</v>
      </c>
      <c r="AA16">
        <v>32.4656169842333</v>
      </c>
      <c r="AB16">
        <v>9.0215756355235097</v>
      </c>
      <c r="AF16" s="29">
        <f t="shared" si="0"/>
        <v>1.4983356614296024</v>
      </c>
    </row>
    <row r="17" spans="1:32" x14ac:dyDescent="0.2">
      <c r="A17">
        <v>15</v>
      </c>
      <c r="B17" t="s">
        <v>45</v>
      </c>
      <c r="C17" s="1">
        <v>44504</v>
      </c>
      <c r="D17" t="s">
        <v>5</v>
      </c>
      <c r="E17">
        <v>125</v>
      </c>
      <c r="F17">
        <v>0.46244175999999998</v>
      </c>
      <c r="G17">
        <v>15</v>
      </c>
      <c r="H17" t="s">
        <v>2</v>
      </c>
      <c r="I17">
        <v>15</v>
      </c>
      <c r="J17">
        <v>531</v>
      </c>
      <c r="K17">
        <v>644</v>
      </c>
      <c r="L17">
        <v>22</v>
      </c>
      <c r="M17">
        <v>22</v>
      </c>
      <c r="N17">
        <v>2240</v>
      </c>
      <c r="O17">
        <v>25</v>
      </c>
      <c r="P17">
        <v>25</v>
      </c>
      <c r="Q17">
        <v>100.5857025</v>
      </c>
      <c r="R17">
        <v>1</v>
      </c>
      <c r="S17">
        <v>0</v>
      </c>
      <c r="T17">
        <v>15</v>
      </c>
      <c r="U17">
        <v>713.09454161071505</v>
      </c>
      <c r="V17">
        <v>707.89159059293604</v>
      </c>
      <c r="W17">
        <v>26.373958178671501</v>
      </c>
      <c r="X17">
        <v>8.29046113508819</v>
      </c>
      <c r="Y17">
        <v>770.15080635127902</v>
      </c>
      <c r="Z17">
        <v>764.53155576397603</v>
      </c>
      <c r="AA17">
        <v>28.4841966565875</v>
      </c>
      <c r="AB17">
        <v>8.0012202325497199</v>
      </c>
      <c r="AF17" s="29">
        <f t="shared" si="0"/>
        <v>1.3382825568655596</v>
      </c>
    </row>
    <row r="18" spans="1:32" x14ac:dyDescent="0.2">
      <c r="A18">
        <v>16</v>
      </c>
      <c r="B18" t="s">
        <v>45</v>
      </c>
      <c r="C18" s="1">
        <v>44504</v>
      </c>
      <c r="D18" t="s">
        <v>8</v>
      </c>
      <c r="E18">
        <v>125</v>
      </c>
      <c r="F18">
        <v>0.46244175999999998</v>
      </c>
      <c r="G18">
        <v>16</v>
      </c>
      <c r="H18" t="s">
        <v>2</v>
      </c>
      <c r="I18">
        <v>16</v>
      </c>
      <c r="J18">
        <v>531</v>
      </c>
      <c r="K18">
        <v>714</v>
      </c>
      <c r="L18">
        <v>22.2</v>
      </c>
      <c r="M18">
        <v>22.2</v>
      </c>
      <c r="N18">
        <v>2240</v>
      </c>
      <c r="O18">
        <v>25</v>
      </c>
      <c r="P18">
        <v>25</v>
      </c>
      <c r="Q18">
        <v>100.5857025</v>
      </c>
      <c r="R18">
        <v>1</v>
      </c>
      <c r="S18">
        <v>0</v>
      </c>
      <c r="T18">
        <v>16</v>
      </c>
      <c r="U18">
        <v>838.63954207552399</v>
      </c>
      <c r="V18">
        <v>832.52057719165896</v>
      </c>
      <c r="W18">
        <v>30.843508472460499</v>
      </c>
      <c r="X18">
        <v>8.2223029443291296</v>
      </c>
      <c r="Y18">
        <v>919.30912525910401</v>
      </c>
      <c r="Z18">
        <v>912.60157097308195</v>
      </c>
      <c r="AA18">
        <v>33.810376653079402</v>
      </c>
      <c r="AB18">
        <v>9.6191008337066908</v>
      </c>
      <c r="AF18" s="29">
        <f t="shared" si="0"/>
        <v>1.5738960336483516</v>
      </c>
    </row>
    <row r="19" spans="1:32" x14ac:dyDescent="0.2">
      <c r="A19">
        <v>17</v>
      </c>
      <c r="B19" t="s">
        <v>45</v>
      </c>
      <c r="C19" s="1">
        <v>44504</v>
      </c>
      <c r="D19" t="s">
        <v>5</v>
      </c>
      <c r="E19">
        <v>100</v>
      </c>
      <c r="F19">
        <v>0.46244175999999998</v>
      </c>
      <c r="G19">
        <v>17</v>
      </c>
      <c r="H19" t="s">
        <v>2</v>
      </c>
      <c r="I19">
        <v>17</v>
      </c>
      <c r="J19">
        <v>531</v>
      </c>
      <c r="K19">
        <v>611</v>
      </c>
      <c r="L19">
        <v>22.4</v>
      </c>
      <c r="M19">
        <v>22.4</v>
      </c>
      <c r="N19">
        <v>2240</v>
      </c>
      <c r="O19">
        <v>25</v>
      </c>
      <c r="P19">
        <v>25</v>
      </c>
      <c r="Q19">
        <v>100.5857025</v>
      </c>
      <c r="R19">
        <v>1</v>
      </c>
      <c r="S19">
        <v>0</v>
      </c>
      <c r="T19">
        <v>17</v>
      </c>
      <c r="U19">
        <v>656.89661207532095</v>
      </c>
      <c r="V19">
        <v>652.103697956735</v>
      </c>
      <c r="W19">
        <v>24.024460692508601</v>
      </c>
      <c r="X19">
        <v>8.3277375710972006</v>
      </c>
      <c r="Y19">
        <v>701.19552151043797</v>
      </c>
      <c r="Z19">
        <v>696.07938930156695</v>
      </c>
      <c r="AA19">
        <v>25.644589931846099</v>
      </c>
      <c r="AB19">
        <v>6.7436653836840801</v>
      </c>
      <c r="AF19" s="29">
        <f t="shared" si="0"/>
        <v>1.2328144815395332</v>
      </c>
    </row>
    <row r="20" spans="1:32" x14ac:dyDescent="0.2">
      <c r="A20">
        <v>18</v>
      </c>
      <c r="B20" t="s">
        <v>45</v>
      </c>
      <c r="C20" s="1">
        <v>44504</v>
      </c>
      <c r="D20" t="s">
        <v>8</v>
      </c>
      <c r="E20">
        <v>150</v>
      </c>
      <c r="F20">
        <v>0.46244175999999998</v>
      </c>
      <c r="G20">
        <v>18</v>
      </c>
      <c r="H20" t="s">
        <v>2</v>
      </c>
      <c r="I20">
        <v>18</v>
      </c>
      <c r="J20">
        <v>531</v>
      </c>
      <c r="K20">
        <v>748</v>
      </c>
      <c r="L20">
        <v>22.3</v>
      </c>
      <c r="M20">
        <v>22.3</v>
      </c>
      <c r="N20">
        <v>2240</v>
      </c>
      <c r="O20">
        <v>25</v>
      </c>
      <c r="P20">
        <v>25</v>
      </c>
      <c r="Q20">
        <v>100.5857025</v>
      </c>
      <c r="R20">
        <v>1</v>
      </c>
      <c r="S20">
        <v>0</v>
      </c>
      <c r="T20">
        <v>18</v>
      </c>
      <c r="U20">
        <v>902.46931493525096</v>
      </c>
      <c r="V20">
        <v>895.88462894109</v>
      </c>
      <c r="W20">
        <v>33.098170073838503</v>
      </c>
      <c r="X20">
        <v>8.1914785398650896</v>
      </c>
      <c r="Y20">
        <v>992.05447569082696</v>
      </c>
      <c r="Z20">
        <v>984.81614957444901</v>
      </c>
      <c r="AA20">
        <v>36.383716560250498</v>
      </c>
      <c r="AB20">
        <v>9.9266711092557696</v>
      </c>
      <c r="AF20" s="29">
        <f t="shared" si="0"/>
        <v>1.6936869823126264</v>
      </c>
    </row>
    <row r="21" spans="1:32" x14ac:dyDescent="0.2">
      <c r="A21">
        <v>19</v>
      </c>
      <c r="B21" t="s">
        <v>45</v>
      </c>
      <c r="C21" s="1">
        <v>44504</v>
      </c>
      <c r="D21" t="s">
        <v>5</v>
      </c>
      <c r="E21">
        <v>75</v>
      </c>
      <c r="F21">
        <v>0.46244175999999998</v>
      </c>
      <c r="G21">
        <v>19</v>
      </c>
      <c r="H21" t="s">
        <v>2</v>
      </c>
      <c r="I21">
        <v>19</v>
      </c>
      <c r="J21">
        <v>531</v>
      </c>
      <c r="K21">
        <v>684</v>
      </c>
      <c r="L21">
        <v>21.9</v>
      </c>
      <c r="M21">
        <v>21.9</v>
      </c>
      <c r="N21">
        <v>2240</v>
      </c>
      <c r="O21">
        <v>25</v>
      </c>
      <c r="P21">
        <v>25</v>
      </c>
      <c r="Q21">
        <v>100.5857025</v>
      </c>
      <c r="R21">
        <v>1</v>
      </c>
      <c r="S21">
        <v>0</v>
      </c>
      <c r="T21">
        <v>19</v>
      </c>
      <c r="U21">
        <v>783.85698001106402</v>
      </c>
      <c r="V21">
        <v>778.13772508207501</v>
      </c>
      <c r="W21">
        <v>29.072869582104499</v>
      </c>
      <c r="X21">
        <v>8.24947941969344</v>
      </c>
      <c r="Y21">
        <v>854.38341464831603</v>
      </c>
      <c r="Z21">
        <v>848.14957776214806</v>
      </c>
      <c r="AA21">
        <v>31.688660330399799</v>
      </c>
      <c r="AB21">
        <v>8.9973600332368395</v>
      </c>
      <c r="AF21" s="29">
        <f t="shared" si="0"/>
        <v>1.4710842142426503</v>
      </c>
    </row>
    <row r="22" spans="1:32" x14ac:dyDescent="0.2">
      <c r="A22">
        <v>20</v>
      </c>
      <c r="B22" t="s">
        <v>45</v>
      </c>
      <c r="C22" s="1">
        <v>44504</v>
      </c>
      <c r="D22" t="s">
        <v>8</v>
      </c>
      <c r="E22">
        <v>175</v>
      </c>
      <c r="F22">
        <v>0.46244175999999998</v>
      </c>
      <c r="G22">
        <v>20</v>
      </c>
      <c r="H22" t="s">
        <v>2</v>
      </c>
      <c r="I22">
        <v>20</v>
      </c>
      <c r="J22">
        <v>531</v>
      </c>
      <c r="K22">
        <v>738</v>
      </c>
      <c r="L22">
        <v>21.9</v>
      </c>
      <c r="M22">
        <v>21.9</v>
      </c>
      <c r="N22">
        <v>2240</v>
      </c>
      <c r="O22">
        <v>25</v>
      </c>
      <c r="P22">
        <v>25</v>
      </c>
      <c r="Q22">
        <v>100.5857025</v>
      </c>
      <c r="R22">
        <v>1</v>
      </c>
      <c r="S22">
        <v>0</v>
      </c>
      <c r="T22">
        <v>20</v>
      </c>
      <c r="U22">
        <v>883.50860488652404</v>
      </c>
      <c r="V22">
        <v>877.06226190284599</v>
      </c>
      <c r="W22">
        <v>32.7688993012098</v>
      </c>
      <c r="X22">
        <v>8.1982767323571206</v>
      </c>
      <c r="Y22">
        <v>968.51873746536899</v>
      </c>
      <c r="Z22">
        <v>961.45213513315798</v>
      </c>
      <c r="AA22">
        <v>35.921883277428698</v>
      </c>
      <c r="AB22">
        <v>9.6218794144923905</v>
      </c>
      <c r="AF22" s="29">
        <f t="shared" si="0"/>
        <v>1.6581029383418482</v>
      </c>
    </row>
    <row r="23" spans="1:32" x14ac:dyDescent="0.2">
      <c r="A23">
        <v>21</v>
      </c>
      <c r="B23" t="s">
        <v>45</v>
      </c>
      <c r="C23" s="1">
        <v>44504</v>
      </c>
      <c r="D23" t="s">
        <v>5</v>
      </c>
      <c r="E23">
        <v>50</v>
      </c>
      <c r="F23">
        <v>0.46244175999999998</v>
      </c>
      <c r="G23">
        <v>21</v>
      </c>
      <c r="H23" t="s">
        <v>2</v>
      </c>
      <c r="I23">
        <v>21</v>
      </c>
      <c r="J23">
        <v>531</v>
      </c>
      <c r="K23">
        <v>668</v>
      </c>
      <c r="L23">
        <v>21.9</v>
      </c>
      <c r="M23">
        <v>21.9</v>
      </c>
      <c r="N23">
        <v>2240</v>
      </c>
      <c r="O23">
        <v>25</v>
      </c>
      <c r="P23">
        <v>25</v>
      </c>
      <c r="Q23">
        <v>100.5857025</v>
      </c>
      <c r="R23">
        <v>1</v>
      </c>
      <c r="S23">
        <v>0</v>
      </c>
      <c r="T23">
        <v>21</v>
      </c>
      <c r="U23">
        <v>755.22338729687499</v>
      </c>
      <c r="V23">
        <v>749.71305162285501</v>
      </c>
      <c r="W23">
        <v>28.010863721501</v>
      </c>
      <c r="X23">
        <v>8.2653824553117605</v>
      </c>
      <c r="Y23">
        <v>820.56554122104103</v>
      </c>
      <c r="Z23">
        <v>814.57844965221898</v>
      </c>
      <c r="AA23">
        <v>30.4343720497987</v>
      </c>
      <c r="AB23">
        <v>8.6520299851995599</v>
      </c>
      <c r="AF23" s="29">
        <f t="shared" si="0"/>
        <v>1.4173468267943679</v>
      </c>
    </row>
    <row r="24" spans="1:32" x14ac:dyDescent="0.2">
      <c r="A24">
        <v>22</v>
      </c>
      <c r="B24" t="s">
        <v>45</v>
      </c>
      <c r="C24" s="1">
        <v>44504</v>
      </c>
      <c r="D24" t="s">
        <v>8</v>
      </c>
      <c r="E24">
        <v>200</v>
      </c>
      <c r="F24">
        <v>0.46244175999999998</v>
      </c>
      <c r="G24">
        <v>22</v>
      </c>
      <c r="H24" t="s">
        <v>2</v>
      </c>
      <c r="I24">
        <v>22</v>
      </c>
      <c r="J24">
        <v>531</v>
      </c>
      <c r="K24">
        <v>690</v>
      </c>
      <c r="L24">
        <v>21.7</v>
      </c>
      <c r="M24">
        <v>21.7</v>
      </c>
      <c r="N24">
        <v>2240</v>
      </c>
      <c r="O24">
        <v>25</v>
      </c>
      <c r="P24">
        <v>25</v>
      </c>
      <c r="Q24">
        <v>100.5857025</v>
      </c>
      <c r="R24">
        <v>1</v>
      </c>
      <c r="S24">
        <v>0</v>
      </c>
      <c r="T24">
        <v>22</v>
      </c>
      <c r="U24">
        <v>794.74999217099105</v>
      </c>
      <c r="V24">
        <v>788.95125856786206</v>
      </c>
      <c r="W24">
        <v>29.643762680004901</v>
      </c>
      <c r="X24">
        <v>8.2424409282353395</v>
      </c>
      <c r="Y24">
        <v>866.18777566704898</v>
      </c>
      <c r="Z24">
        <v>859.86781063293904</v>
      </c>
      <c r="AA24">
        <v>32.308354968402298</v>
      </c>
      <c r="AB24">
        <v>8.9887114438232594</v>
      </c>
      <c r="AF24" s="29">
        <f t="shared" si="0"/>
        <v>1.491527405593446</v>
      </c>
    </row>
    <row r="25" spans="1:32" x14ac:dyDescent="0.2">
      <c r="A25">
        <v>23</v>
      </c>
      <c r="B25" t="s">
        <v>45</v>
      </c>
      <c r="C25" s="1">
        <v>44504</v>
      </c>
      <c r="D25" t="s">
        <v>5</v>
      </c>
      <c r="E25">
        <v>25</v>
      </c>
      <c r="F25">
        <v>0.46244175999999998</v>
      </c>
      <c r="G25">
        <v>23</v>
      </c>
      <c r="H25" t="s">
        <v>2</v>
      </c>
      <c r="I25">
        <v>23</v>
      </c>
      <c r="J25">
        <v>531</v>
      </c>
      <c r="K25">
        <v>675</v>
      </c>
      <c r="L25">
        <v>21.6</v>
      </c>
      <c r="M25">
        <v>21.6</v>
      </c>
      <c r="N25">
        <v>2240</v>
      </c>
      <c r="O25">
        <v>25</v>
      </c>
      <c r="P25">
        <v>25</v>
      </c>
      <c r="Q25">
        <v>100.5857025</v>
      </c>
      <c r="R25">
        <v>1</v>
      </c>
      <c r="S25">
        <v>0</v>
      </c>
      <c r="T25">
        <v>23</v>
      </c>
      <c r="U25">
        <v>767.77745422544206</v>
      </c>
      <c r="V25">
        <v>762.17552032497099</v>
      </c>
      <c r="W25">
        <v>28.718847761658001</v>
      </c>
      <c r="X25">
        <v>8.2566341422267797</v>
      </c>
      <c r="Y25">
        <v>834.16940681349695</v>
      </c>
      <c r="Z25">
        <v>828.08305737324304</v>
      </c>
      <c r="AA25">
        <v>31.202250170106002</v>
      </c>
      <c r="AB25">
        <v>8.6472912460073399</v>
      </c>
      <c r="AF25" s="29">
        <f t="shared" si="0"/>
        <v>1.4409073616293062</v>
      </c>
    </row>
    <row r="26" spans="1:32" x14ac:dyDescent="0.2">
      <c r="A26">
        <v>24</v>
      </c>
      <c r="B26" t="s">
        <v>45</v>
      </c>
      <c r="C26" s="1">
        <v>44504</v>
      </c>
      <c r="D26" t="s">
        <v>8</v>
      </c>
      <c r="E26">
        <v>225</v>
      </c>
      <c r="F26">
        <v>0.46244175999999998</v>
      </c>
      <c r="G26">
        <v>24</v>
      </c>
      <c r="H26" t="s">
        <v>2</v>
      </c>
      <c r="I26">
        <v>24</v>
      </c>
      <c r="J26">
        <v>531</v>
      </c>
      <c r="K26">
        <v>730</v>
      </c>
      <c r="L26">
        <v>21.8</v>
      </c>
      <c r="M26">
        <v>21.8</v>
      </c>
      <c r="N26">
        <v>2240</v>
      </c>
      <c r="O26">
        <v>25</v>
      </c>
      <c r="P26">
        <v>25</v>
      </c>
      <c r="Q26">
        <v>100.5857025</v>
      </c>
      <c r="R26">
        <v>1</v>
      </c>
      <c r="S26">
        <v>0</v>
      </c>
      <c r="T26">
        <v>24</v>
      </c>
      <c r="U26">
        <v>868.47321631604905</v>
      </c>
      <c r="V26">
        <v>862.13657602352998</v>
      </c>
      <c r="W26">
        <v>32.302219468095998</v>
      </c>
      <c r="X26">
        <v>8.2050542917066096</v>
      </c>
      <c r="Y26">
        <v>951.060586407968</v>
      </c>
      <c r="Z26">
        <v>944.12136396651795</v>
      </c>
      <c r="AA26">
        <v>35.3739956655455</v>
      </c>
      <c r="AB26">
        <v>9.5094895893559492</v>
      </c>
      <c r="AF26" s="29">
        <f t="shared" si="0"/>
        <v>1.6298856444412211</v>
      </c>
    </row>
    <row r="27" spans="1:32" x14ac:dyDescent="0.2">
      <c r="A27">
        <v>25</v>
      </c>
      <c r="B27" t="s">
        <v>45</v>
      </c>
      <c r="C27" s="1">
        <v>44504</v>
      </c>
      <c r="D27" t="s">
        <v>5</v>
      </c>
      <c r="E27">
        <v>10</v>
      </c>
      <c r="F27">
        <v>0.46244175999999998</v>
      </c>
      <c r="G27">
        <v>25</v>
      </c>
      <c r="H27" t="s">
        <v>2</v>
      </c>
      <c r="I27">
        <v>25</v>
      </c>
      <c r="J27">
        <v>531</v>
      </c>
      <c r="K27">
        <v>641</v>
      </c>
      <c r="L27">
        <v>21.8</v>
      </c>
      <c r="M27">
        <v>21.8</v>
      </c>
      <c r="N27">
        <v>2240</v>
      </c>
      <c r="O27">
        <v>25</v>
      </c>
      <c r="P27">
        <v>25</v>
      </c>
      <c r="Q27">
        <v>100.5857025</v>
      </c>
      <c r="R27">
        <v>1</v>
      </c>
      <c r="S27">
        <v>0</v>
      </c>
      <c r="T27">
        <v>25</v>
      </c>
      <c r="U27">
        <v>707.97777725161598</v>
      </c>
      <c r="V27">
        <v>702.81215967670698</v>
      </c>
      <c r="W27">
        <v>26.332710220270101</v>
      </c>
      <c r="X27">
        <v>8.2924009370971206</v>
      </c>
      <c r="Y27">
        <v>763.19429399435398</v>
      </c>
      <c r="Z27">
        <v>757.62580020146697</v>
      </c>
      <c r="AA27">
        <v>28.386447754806401</v>
      </c>
      <c r="AB27">
        <v>7.7991878441566298</v>
      </c>
      <c r="AF27" s="29">
        <f t="shared" si="0"/>
        <v>1.3286797958152423</v>
      </c>
    </row>
    <row r="28" spans="1:32" x14ac:dyDescent="0.2">
      <c r="A28">
        <v>26</v>
      </c>
      <c r="B28" t="s">
        <v>45</v>
      </c>
      <c r="C28" s="1">
        <v>44504</v>
      </c>
      <c r="D28" t="s">
        <v>8</v>
      </c>
      <c r="E28">
        <v>250</v>
      </c>
      <c r="F28">
        <v>0.46244175999999998</v>
      </c>
      <c r="G28">
        <v>26</v>
      </c>
      <c r="H28" t="s">
        <v>2</v>
      </c>
      <c r="I28">
        <v>26</v>
      </c>
      <c r="J28">
        <v>531</v>
      </c>
      <c r="K28">
        <v>692</v>
      </c>
      <c r="L28">
        <v>22.1</v>
      </c>
      <c r="M28">
        <v>22.1</v>
      </c>
      <c r="N28">
        <v>2240</v>
      </c>
      <c r="O28">
        <v>25</v>
      </c>
      <c r="P28">
        <v>25</v>
      </c>
      <c r="Q28">
        <v>100.5857025</v>
      </c>
      <c r="R28">
        <v>1</v>
      </c>
      <c r="S28">
        <v>0</v>
      </c>
      <c r="T28">
        <v>26</v>
      </c>
      <c r="U28">
        <v>798.28824935090597</v>
      </c>
      <c r="V28">
        <v>792.46369956531998</v>
      </c>
      <c r="W28">
        <v>29.4419832311523</v>
      </c>
      <c r="X28">
        <v>8.2428207953139996</v>
      </c>
      <c r="Y28">
        <v>872.18192451805396</v>
      </c>
      <c r="Z28">
        <v>865.81822438145002</v>
      </c>
      <c r="AA28">
        <v>32.167284958853301</v>
      </c>
      <c r="AB28">
        <v>9.2565154538139591</v>
      </c>
      <c r="AF28" s="29">
        <f t="shared" si="0"/>
        <v>1.4981677423079705</v>
      </c>
    </row>
    <row r="29" spans="1:32" x14ac:dyDescent="0.2">
      <c r="A29">
        <v>27</v>
      </c>
      <c r="B29" t="s">
        <v>45</v>
      </c>
      <c r="C29" s="1">
        <v>44504</v>
      </c>
      <c r="D29" t="s">
        <v>5</v>
      </c>
      <c r="E29">
        <v>5</v>
      </c>
      <c r="F29">
        <v>0.46244175999999998</v>
      </c>
      <c r="G29">
        <v>27</v>
      </c>
      <c r="H29" t="s">
        <v>2</v>
      </c>
      <c r="I29">
        <v>27</v>
      </c>
      <c r="J29">
        <v>531</v>
      </c>
      <c r="K29">
        <v>659</v>
      </c>
      <c r="L29">
        <v>22.2</v>
      </c>
      <c r="M29">
        <v>22.2</v>
      </c>
      <c r="N29">
        <v>2240</v>
      </c>
      <c r="O29">
        <v>25</v>
      </c>
      <c r="P29">
        <v>25</v>
      </c>
      <c r="Q29">
        <v>100.5857025</v>
      </c>
      <c r="R29">
        <v>1</v>
      </c>
      <c r="S29">
        <v>0</v>
      </c>
      <c r="T29">
        <v>27</v>
      </c>
      <c r="U29">
        <v>739.21163046234005</v>
      </c>
      <c r="V29">
        <v>733.81812135430403</v>
      </c>
      <c r="W29">
        <v>27.186745965590699</v>
      </c>
      <c r="X29">
        <v>8.2762425780043802</v>
      </c>
      <c r="Y29">
        <v>802.60419690254298</v>
      </c>
      <c r="Z29">
        <v>796.74815667298901</v>
      </c>
      <c r="AA29">
        <v>29.518199542475902</v>
      </c>
      <c r="AB29">
        <v>8.5756992758019308</v>
      </c>
      <c r="AF29" s="29">
        <f t="shared" si="0"/>
        <v>1.3872971578850668</v>
      </c>
    </row>
    <row r="30" spans="1:32" x14ac:dyDescent="0.2">
      <c r="A30">
        <v>28</v>
      </c>
      <c r="B30" t="s">
        <v>45</v>
      </c>
      <c r="C30" s="1">
        <v>44504</v>
      </c>
      <c r="D30" t="s">
        <v>8</v>
      </c>
      <c r="E30">
        <v>300</v>
      </c>
      <c r="F30">
        <v>0.46244175999999998</v>
      </c>
      <c r="G30">
        <v>28</v>
      </c>
      <c r="H30" t="s">
        <v>2</v>
      </c>
      <c r="I30">
        <v>28</v>
      </c>
      <c r="J30">
        <v>531</v>
      </c>
      <c r="K30">
        <v>684</v>
      </c>
      <c r="L30">
        <v>22.3</v>
      </c>
      <c r="M30">
        <v>22.3</v>
      </c>
      <c r="N30">
        <v>2240</v>
      </c>
      <c r="O30">
        <v>25</v>
      </c>
      <c r="P30">
        <v>25</v>
      </c>
      <c r="Q30">
        <v>100.5857025</v>
      </c>
      <c r="R30">
        <v>1</v>
      </c>
      <c r="S30">
        <v>0</v>
      </c>
      <c r="T30">
        <v>28</v>
      </c>
      <c r="U30">
        <v>783.743983043345</v>
      </c>
      <c r="V30">
        <v>778.025552574024</v>
      </c>
      <c r="W30">
        <v>28.743904325408899</v>
      </c>
      <c r="X30">
        <v>8.2518235115301906</v>
      </c>
      <c r="Y30">
        <v>856.07527548708094</v>
      </c>
      <c r="Z30">
        <v>849.82909427830305</v>
      </c>
      <c r="AA30">
        <v>31.396663127668099</v>
      </c>
      <c r="AB30">
        <v>9.2289438909460699</v>
      </c>
      <c r="AF30" s="29">
        <f t="shared" si="0"/>
        <v>1.4708721499762014</v>
      </c>
    </row>
    <row r="31" spans="1:32" x14ac:dyDescent="0.2">
      <c r="A31">
        <v>29</v>
      </c>
      <c r="B31" t="s">
        <v>45</v>
      </c>
      <c r="C31" s="1">
        <v>44504</v>
      </c>
      <c r="D31" t="s">
        <v>5</v>
      </c>
      <c r="E31">
        <v>0</v>
      </c>
      <c r="F31">
        <v>0.46244175999999998</v>
      </c>
      <c r="G31">
        <v>29</v>
      </c>
      <c r="H31" t="s">
        <v>2</v>
      </c>
      <c r="I31">
        <v>29</v>
      </c>
      <c r="J31">
        <v>531</v>
      </c>
      <c r="K31">
        <v>700</v>
      </c>
      <c r="L31">
        <v>22.4</v>
      </c>
      <c r="M31">
        <v>22.4</v>
      </c>
      <c r="N31">
        <v>2240</v>
      </c>
      <c r="O31">
        <v>25</v>
      </c>
      <c r="P31">
        <v>25</v>
      </c>
      <c r="Q31">
        <v>100.5857025</v>
      </c>
      <c r="R31">
        <v>1</v>
      </c>
      <c r="S31">
        <v>0</v>
      </c>
      <c r="T31">
        <v>29</v>
      </c>
      <c r="U31">
        <v>812.80758250749602</v>
      </c>
      <c r="V31">
        <v>806.87709532537099</v>
      </c>
      <c r="W31">
        <v>29.726540611668302</v>
      </c>
      <c r="X31">
        <v>8.2368306663595394</v>
      </c>
      <c r="Y31">
        <v>890.53803919079996</v>
      </c>
      <c r="Z31">
        <v>884.04040735237299</v>
      </c>
      <c r="AA31">
        <v>32.569350677774501</v>
      </c>
      <c r="AB31">
        <v>9.5632051614856604</v>
      </c>
      <c r="AF31" s="29">
        <f t="shared" si="0"/>
        <v>1.5254165419648775</v>
      </c>
    </row>
    <row r="32" spans="1:32" x14ac:dyDescent="0.2">
      <c r="A32">
        <v>30</v>
      </c>
      <c r="B32" t="s">
        <v>45</v>
      </c>
      <c r="C32" s="1">
        <v>44504</v>
      </c>
      <c r="D32" t="s">
        <v>8</v>
      </c>
      <c r="E32">
        <v>400</v>
      </c>
      <c r="F32">
        <v>0.46244175999999998</v>
      </c>
      <c r="G32">
        <v>30</v>
      </c>
      <c r="H32" t="s">
        <v>2</v>
      </c>
      <c r="I32">
        <v>30</v>
      </c>
      <c r="J32">
        <v>531</v>
      </c>
      <c r="K32">
        <v>657</v>
      </c>
      <c r="L32">
        <v>22.5</v>
      </c>
      <c r="M32">
        <v>22.5</v>
      </c>
      <c r="N32">
        <v>2240</v>
      </c>
      <c r="O32">
        <v>25</v>
      </c>
      <c r="P32">
        <v>25</v>
      </c>
      <c r="Q32">
        <v>100.5857025</v>
      </c>
      <c r="R32">
        <v>1</v>
      </c>
      <c r="S32">
        <v>0</v>
      </c>
      <c r="T32">
        <v>30</v>
      </c>
      <c r="U32">
        <v>735.58276690290404</v>
      </c>
      <c r="V32">
        <v>730.21573506856498</v>
      </c>
      <c r="W32">
        <v>26.827193424645099</v>
      </c>
      <c r="X32">
        <v>8.2800553032891795</v>
      </c>
      <c r="Y32">
        <v>799.40706748277705</v>
      </c>
      <c r="Z32">
        <v>793.574354465532</v>
      </c>
      <c r="AA32">
        <v>29.154908175302001</v>
      </c>
      <c r="AB32">
        <v>8.6766987280844408</v>
      </c>
      <c r="AF32" s="29">
        <f t="shared" si="0"/>
        <v>1.3804867778871097</v>
      </c>
    </row>
    <row r="33" spans="1:32" x14ac:dyDescent="0.2">
      <c r="A33" s="23">
        <v>31</v>
      </c>
      <c r="B33" s="23" t="s">
        <v>45</v>
      </c>
      <c r="C33" s="27">
        <v>44504</v>
      </c>
      <c r="D33" s="23" t="s">
        <v>7</v>
      </c>
      <c r="E33" s="23" t="s">
        <v>7</v>
      </c>
      <c r="F33" s="23">
        <v>0</v>
      </c>
      <c r="G33" s="23" t="s">
        <v>9</v>
      </c>
      <c r="H33" s="23" t="s">
        <v>2</v>
      </c>
      <c r="I33" s="23" t="s">
        <v>127</v>
      </c>
      <c r="J33" s="23">
        <v>531</v>
      </c>
      <c r="K33" s="23">
        <v>531</v>
      </c>
      <c r="L33" s="23">
        <v>21.793333329999999</v>
      </c>
      <c r="M33" s="23">
        <v>12.66</v>
      </c>
      <c r="N33" s="23">
        <v>2240</v>
      </c>
      <c r="O33" s="23">
        <v>15</v>
      </c>
      <c r="P33" s="23">
        <v>15</v>
      </c>
      <c r="Q33" s="23">
        <v>100.93482330000001</v>
      </c>
      <c r="R33" s="23">
        <v>1</v>
      </c>
      <c r="S33" s="23">
        <v>0</v>
      </c>
      <c r="T33" s="23" t="s">
        <v>127</v>
      </c>
      <c r="U33" s="23">
        <v>530.99999999997704</v>
      </c>
      <c r="V33" s="23">
        <v>528.95525459953296</v>
      </c>
      <c r="W33" s="23">
        <v>19.7538696583971</v>
      </c>
      <c r="X33" s="23">
        <v>8.4148139024814697</v>
      </c>
      <c r="Y33" s="23">
        <v>531</v>
      </c>
      <c r="Z33" s="23">
        <v>528.95525459955604</v>
      </c>
      <c r="AA33" s="23">
        <v>19.753869658397999</v>
      </c>
      <c r="AB33" s="28">
        <v>4.3034000719483599E-12</v>
      </c>
    </row>
    <row r="34" spans="1:32" x14ac:dyDescent="0.2">
      <c r="A34">
        <v>32</v>
      </c>
      <c r="B34" t="s">
        <v>46</v>
      </c>
      <c r="C34" s="1">
        <v>44515</v>
      </c>
      <c r="D34" t="s">
        <v>5</v>
      </c>
      <c r="E34">
        <v>400</v>
      </c>
      <c r="F34">
        <v>0.500087426</v>
      </c>
      <c r="G34">
        <v>1</v>
      </c>
      <c r="H34" t="s">
        <v>2</v>
      </c>
      <c r="I34">
        <v>32</v>
      </c>
      <c r="J34">
        <v>540</v>
      </c>
      <c r="K34">
        <v>4628</v>
      </c>
      <c r="L34">
        <v>20.9</v>
      </c>
      <c r="M34">
        <v>20.9</v>
      </c>
      <c r="N34">
        <v>2240</v>
      </c>
      <c r="O34">
        <v>25</v>
      </c>
      <c r="P34">
        <v>25</v>
      </c>
      <c r="Q34">
        <v>100.7265934</v>
      </c>
      <c r="R34">
        <v>1</v>
      </c>
      <c r="S34">
        <v>0</v>
      </c>
      <c r="T34">
        <v>32</v>
      </c>
      <c r="U34">
        <v>9027.7076699462905</v>
      </c>
      <c r="V34">
        <v>8974.3917079175098</v>
      </c>
      <c r="W34">
        <v>344.482662770795</v>
      </c>
      <c r="X34">
        <v>7.1886149847398597</v>
      </c>
      <c r="Y34">
        <v>9067.9941451790401</v>
      </c>
      <c r="Z34">
        <v>9014.4402587222194</v>
      </c>
      <c r="AA34">
        <v>346.01992923634901</v>
      </c>
      <c r="AB34">
        <v>0.44625365270589901</v>
      </c>
      <c r="AF34" s="29">
        <f>V34/$V$64</f>
        <v>16.681649191739471</v>
      </c>
    </row>
    <row r="35" spans="1:32" x14ac:dyDescent="0.2">
      <c r="A35">
        <v>33</v>
      </c>
      <c r="B35" t="s">
        <v>46</v>
      </c>
      <c r="C35" s="1">
        <v>44515</v>
      </c>
      <c r="D35" t="s">
        <v>8</v>
      </c>
      <c r="E35">
        <v>0</v>
      </c>
      <c r="F35">
        <v>0.454333918</v>
      </c>
      <c r="G35">
        <v>2</v>
      </c>
      <c r="H35" t="s">
        <v>2</v>
      </c>
      <c r="I35">
        <v>33</v>
      </c>
      <c r="J35">
        <v>540</v>
      </c>
      <c r="K35">
        <v>534</v>
      </c>
      <c r="L35">
        <v>18.100000000000001</v>
      </c>
      <c r="M35">
        <v>18.100000000000001</v>
      </c>
      <c r="N35">
        <v>2240</v>
      </c>
      <c r="O35">
        <v>25</v>
      </c>
      <c r="P35">
        <v>25</v>
      </c>
      <c r="Q35">
        <v>100.7265934</v>
      </c>
      <c r="R35">
        <v>1</v>
      </c>
      <c r="S35">
        <v>0</v>
      </c>
      <c r="T35">
        <v>33</v>
      </c>
      <c r="U35">
        <v>530.98960086366196</v>
      </c>
      <c r="V35">
        <v>527.85367506363104</v>
      </c>
      <c r="W35">
        <v>21.994130216818</v>
      </c>
      <c r="X35">
        <v>8.3946425175574202</v>
      </c>
      <c r="Y35">
        <v>527.93896047543103</v>
      </c>
      <c r="Z35">
        <v>524.82105119000698</v>
      </c>
      <c r="AA35">
        <v>21.867769584078101</v>
      </c>
      <c r="AB35">
        <v>-0.57451979912015305</v>
      </c>
      <c r="AF35" s="29">
        <f t="shared" ref="AF35:AF63" si="1">V35/$V$64</f>
        <v>0.98117734533622469</v>
      </c>
    </row>
    <row r="36" spans="1:32" x14ac:dyDescent="0.2">
      <c r="A36">
        <v>34</v>
      </c>
      <c r="B36" t="s">
        <v>46</v>
      </c>
      <c r="C36" s="1">
        <v>44515</v>
      </c>
      <c r="D36" t="s">
        <v>5</v>
      </c>
      <c r="E36">
        <v>300</v>
      </c>
      <c r="F36">
        <v>0.48683530800000002</v>
      </c>
      <c r="G36">
        <v>3</v>
      </c>
      <c r="H36" t="s">
        <v>2</v>
      </c>
      <c r="I36">
        <v>34</v>
      </c>
      <c r="J36">
        <v>540</v>
      </c>
      <c r="K36">
        <v>4260</v>
      </c>
      <c r="L36">
        <v>18.2</v>
      </c>
      <c r="M36">
        <v>18.2</v>
      </c>
      <c r="N36">
        <v>2240</v>
      </c>
      <c r="O36">
        <v>25</v>
      </c>
      <c r="P36">
        <v>25</v>
      </c>
      <c r="Q36">
        <v>100.7265934</v>
      </c>
      <c r="R36">
        <v>1</v>
      </c>
      <c r="S36">
        <v>0</v>
      </c>
      <c r="T36">
        <v>34</v>
      </c>
      <c r="U36">
        <v>7993.10845090568</v>
      </c>
      <c r="V36">
        <v>7945.9026393928498</v>
      </c>
      <c r="W36">
        <v>330.09281485303597</v>
      </c>
      <c r="X36">
        <v>7.2258321963588497</v>
      </c>
      <c r="Y36">
        <v>8027.81983316067</v>
      </c>
      <c r="Z36">
        <v>7980.4090226817698</v>
      </c>
      <c r="AA36">
        <v>331.526296951566</v>
      </c>
      <c r="AB36">
        <v>0.43426637419209402</v>
      </c>
      <c r="AF36" s="29">
        <f t="shared" si="1"/>
        <v>14.769887994205504</v>
      </c>
    </row>
    <row r="37" spans="1:32" x14ac:dyDescent="0.2">
      <c r="A37">
        <v>35</v>
      </c>
      <c r="B37" t="s">
        <v>46</v>
      </c>
      <c r="C37" s="1">
        <v>44515</v>
      </c>
      <c r="D37" t="s">
        <v>8</v>
      </c>
      <c r="E37">
        <v>5</v>
      </c>
      <c r="F37">
        <v>0.46193488300000002</v>
      </c>
      <c r="G37">
        <v>4</v>
      </c>
      <c r="H37" t="s">
        <v>2</v>
      </c>
      <c r="I37">
        <v>35</v>
      </c>
      <c r="J37">
        <v>540</v>
      </c>
      <c r="K37">
        <v>574</v>
      </c>
      <c r="L37">
        <v>18.2</v>
      </c>
      <c r="M37">
        <v>18.2</v>
      </c>
      <c r="N37">
        <v>2240</v>
      </c>
      <c r="O37">
        <v>25</v>
      </c>
      <c r="P37">
        <v>25</v>
      </c>
      <c r="Q37">
        <v>100.7265934</v>
      </c>
      <c r="R37">
        <v>1</v>
      </c>
      <c r="S37">
        <v>0</v>
      </c>
      <c r="T37">
        <v>35</v>
      </c>
      <c r="U37">
        <v>592.55221288364703</v>
      </c>
      <c r="V37">
        <v>589.05270974982795</v>
      </c>
      <c r="W37">
        <v>24.470733645055901</v>
      </c>
      <c r="X37">
        <v>8.3484358189697208</v>
      </c>
      <c r="Y37">
        <v>608.43706299125301</v>
      </c>
      <c r="Z37">
        <v>604.84374688783805</v>
      </c>
      <c r="AA37">
        <v>25.126733112315002</v>
      </c>
      <c r="AB37">
        <v>2.6807511240744999</v>
      </c>
      <c r="AF37" s="29">
        <f t="shared" si="1"/>
        <v>1.0949344511919408</v>
      </c>
    </row>
    <row r="38" spans="1:32" x14ac:dyDescent="0.2">
      <c r="A38">
        <v>36</v>
      </c>
      <c r="B38" t="s">
        <v>46</v>
      </c>
      <c r="C38" s="1">
        <v>44515</v>
      </c>
      <c r="D38" t="s">
        <v>5</v>
      </c>
      <c r="E38">
        <v>250</v>
      </c>
      <c r="F38">
        <v>0.48250841</v>
      </c>
      <c r="G38">
        <v>5</v>
      </c>
      <c r="H38" t="s">
        <v>2</v>
      </c>
      <c r="I38">
        <v>36</v>
      </c>
      <c r="J38">
        <v>540</v>
      </c>
      <c r="K38">
        <v>3533</v>
      </c>
      <c r="L38">
        <v>18.100000000000001</v>
      </c>
      <c r="M38">
        <v>18.100000000000001</v>
      </c>
      <c r="N38">
        <v>2240</v>
      </c>
      <c r="O38">
        <v>25</v>
      </c>
      <c r="P38">
        <v>25</v>
      </c>
      <c r="Q38">
        <v>100.7265934</v>
      </c>
      <c r="R38">
        <v>1</v>
      </c>
      <c r="S38">
        <v>0</v>
      </c>
      <c r="T38">
        <v>36</v>
      </c>
      <c r="U38">
        <v>6516.0282240650204</v>
      </c>
      <c r="V38">
        <v>6477.5457735832297</v>
      </c>
      <c r="W38">
        <v>269.90052728611698</v>
      </c>
      <c r="X38">
        <v>7.3138594835873398</v>
      </c>
      <c r="Y38">
        <v>6556.4485495054996</v>
      </c>
      <c r="Z38">
        <v>6517.7273841012602</v>
      </c>
      <c r="AA38">
        <v>271.57477834432598</v>
      </c>
      <c r="AB38">
        <v>0.62032152180066602</v>
      </c>
      <c r="AF38" s="29">
        <f t="shared" si="1"/>
        <v>12.040498090028692</v>
      </c>
    </row>
    <row r="39" spans="1:32" x14ac:dyDescent="0.2">
      <c r="A39">
        <v>37</v>
      </c>
      <c r="B39" t="s">
        <v>46</v>
      </c>
      <c r="C39" s="1">
        <v>44515</v>
      </c>
      <c r="D39" t="s">
        <v>8</v>
      </c>
      <c r="E39">
        <v>10</v>
      </c>
      <c r="F39">
        <v>0.46016031099999999</v>
      </c>
      <c r="G39">
        <v>6</v>
      </c>
      <c r="H39" t="s">
        <v>2</v>
      </c>
      <c r="I39">
        <v>37</v>
      </c>
      <c r="J39">
        <v>540</v>
      </c>
      <c r="K39">
        <v>558</v>
      </c>
      <c r="L39">
        <v>18</v>
      </c>
      <c r="M39">
        <v>18</v>
      </c>
      <c r="N39">
        <v>2240</v>
      </c>
      <c r="O39">
        <v>25</v>
      </c>
      <c r="P39">
        <v>25</v>
      </c>
      <c r="Q39">
        <v>100.7265934</v>
      </c>
      <c r="R39">
        <v>1</v>
      </c>
      <c r="S39">
        <v>0</v>
      </c>
      <c r="T39">
        <v>37</v>
      </c>
      <c r="U39">
        <v>567.52009899805205</v>
      </c>
      <c r="V39">
        <v>564.16843087199095</v>
      </c>
      <c r="W39">
        <v>23.577867532337599</v>
      </c>
      <c r="X39">
        <v>8.3657643127019394</v>
      </c>
      <c r="Y39">
        <v>576.13489352855902</v>
      </c>
      <c r="Z39">
        <v>572.732348028655</v>
      </c>
      <c r="AA39">
        <v>23.935772890433601</v>
      </c>
      <c r="AB39">
        <v>1.5179717063265501</v>
      </c>
      <c r="AF39" s="29">
        <f t="shared" si="1"/>
        <v>1.0486794152920407</v>
      </c>
    </row>
    <row r="40" spans="1:32" x14ac:dyDescent="0.2">
      <c r="A40">
        <v>38</v>
      </c>
      <c r="B40" t="s">
        <v>46</v>
      </c>
      <c r="C40" s="1">
        <v>44515</v>
      </c>
      <c r="D40" t="s">
        <v>5</v>
      </c>
      <c r="E40">
        <v>225</v>
      </c>
      <c r="F40">
        <v>0.49090938099999998</v>
      </c>
      <c r="G40">
        <v>7</v>
      </c>
      <c r="H40" t="s">
        <v>2</v>
      </c>
      <c r="I40">
        <v>38</v>
      </c>
      <c r="J40">
        <v>540</v>
      </c>
      <c r="K40">
        <v>3313</v>
      </c>
      <c r="L40">
        <v>20.100000000000001</v>
      </c>
      <c r="M40">
        <v>20.100000000000001</v>
      </c>
      <c r="N40">
        <v>2240</v>
      </c>
      <c r="O40">
        <v>25</v>
      </c>
      <c r="P40">
        <v>25</v>
      </c>
      <c r="Q40">
        <v>100.7265934</v>
      </c>
      <c r="R40">
        <v>1</v>
      </c>
      <c r="S40">
        <v>0</v>
      </c>
      <c r="T40">
        <v>38</v>
      </c>
      <c r="U40">
        <v>6213.7712457511398</v>
      </c>
      <c r="V40">
        <v>6177.0738687528901</v>
      </c>
      <c r="W40">
        <v>242.63948004816899</v>
      </c>
      <c r="X40">
        <v>7.3459049028721699</v>
      </c>
      <c r="Y40">
        <v>6264.1291721758998</v>
      </c>
      <c r="Z40">
        <v>6227.1343906325301</v>
      </c>
      <c r="AA40">
        <v>244.605889914377</v>
      </c>
      <c r="AB40">
        <v>0.81042453017870697</v>
      </c>
      <c r="AF40" s="29">
        <f t="shared" si="1"/>
        <v>11.481979243126636</v>
      </c>
    </row>
    <row r="41" spans="1:32" x14ac:dyDescent="0.2">
      <c r="A41">
        <v>39</v>
      </c>
      <c r="B41" t="s">
        <v>46</v>
      </c>
      <c r="C41" s="1">
        <v>44515</v>
      </c>
      <c r="D41" t="s">
        <v>8</v>
      </c>
      <c r="E41">
        <v>25</v>
      </c>
      <c r="F41">
        <v>0.45787967400000001</v>
      </c>
      <c r="G41">
        <v>8</v>
      </c>
      <c r="H41" t="s">
        <v>2</v>
      </c>
      <c r="I41">
        <v>39</v>
      </c>
      <c r="J41">
        <v>540</v>
      </c>
      <c r="K41">
        <v>286</v>
      </c>
      <c r="L41">
        <v>18.899999999999999</v>
      </c>
      <c r="M41">
        <v>18.899999999999999</v>
      </c>
      <c r="N41">
        <v>2240</v>
      </c>
      <c r="O41">
        <v>25</v>
      </c>
      <c r="P41">
        <v>25</v>
      </c>
      <c r="Q41">
        <v>100.7265934</v>
      </c>
      <c r="R41">
        <v>1</v>
      </c>
      <c r="S41">
        <v>0</v>
      </c>
      <c r="T41">
        <v>39</v>
      </c>
      <c r="U41">
        <v>235.234867186445</v>
      </c>
      <c r="V41">
        <v>233.845613822769</v>
      </c>
      <c r="W41">
        <v>9.5143139944814497</v>
      </c>
      <c r="X41">
        <v>8.7417981511317393</v>
      </c>
      <c r="Y41">
        <v>23.950523456233</v>
      </c>
      <c r="Z41">
        <v>23.809076120337</v>
      </c>
      <c r="AA41">
        <v>0.968703335607914</v>
      </c>
      <c r="AB41">
        <v>-89.818463673053202</v>
      </c>
      <c r="AF41" s="29">
        <f t="shared" si="1"/>
        <v>0.43467352682821753</v>
      </c>
    </row>
    <row r="42" spans="1:32" x14ac:dyDescent="0.2">
      <c r="A42">
        <v>40</v>
      </c>
      <c r="B42" t="s">
        <v>46</v>
      </c>
      <c r="C42" s="1">
        <v>44515</v>
      </c>
      <c r="D42" t="s">
        <v>5</v>
      </c>
      <c r="E42">
        <v>200</v>
      </c>
      <c r="F42">
        <v>0.48963577000000003</v>
      </c>
      <c r="G42">
        <v>9</v>
      </c>
      <c r="H42" t="s">
        <v>2</v>
      </c>
      <c r="I42">
        <v>40</v>
      </c>
      <c r="J42">
        <v>540</v>
      </c>
      <c r="K42">
        <v>3557</v>
      </c>
      <c r="L42">
        <v>19.100000000000001</v>
      </c>
      <c r="M42">
        <v>19.100000000000001</v>
      </c>
      <c r="N42">
        <v>2240</v>
      </c>
      <c r="O42">
        <v>25</v>
      </c>
      <c r="P42">
        <v>25</v>
      </c>
      <c r="Q42">
        <v>100.7265934</v>
      </c>
      <c r="R42">
        <v>1</v>
      </c>
      <c r="S42">
        <v>0</v>
      </c>
      <c r="T42">
        <v>40</v>
      </c>
      <c r="U42">
        <v>6642.2356889315197</v>
      </c>
      <c r="V42">
        <v>6603.0078806412503</v>
      </c>
      <c r="W42">
        <v>267.06966562502299</v>
      </c>
      <c r="X42">
        <v>7.3112364148918498</v>
      </c>
      <c r="Y42">
        <v>6685.9101018049796</v>
      </c>
      <c r="Z42">
        <v>6646.4243605572501</v>
      </c>
      <c r="AA42">
        <v>268.82571756125901</v>
      </c>
      <c r="AB42">
        <v>0.65752579280257595</v>
      </c>
      <c r="AF42" s="29">
        <f t="shared" si="1"/>
        <v>12.273707752021929</v>
      </c>
    </row>
    <row r="43" spans="1:32" x14ac:dyDescent="0.2">
      <c r="A43">
        <v>41</v>
      </c>
      <c r="B43" t="s">
        <v>46</v>
      </c>
      <c r="C43" s="1">
        <v>44515</v>
      </c>
      <c r="D43" t="s">
        <v>8</v>
      </c>
      <c r="E43">
        <v>50</v>
      </c>
      <c r="F43">
        <v>0.47691286900000002</v>
      </c>
      <c r="G43">
        <v>10</v>
      </c>
      <c r="H43" t="s">
        <v>2</v>
      </c>
      <c r="I43">
        <v>41</v>
      </c>
      <c r="J43">
        <v>540</v>
      </c>
      <c r="K43">
        <v>1437</v>
      </c>
      <c r="L43">
        <v>18.7</v>
      </c>
      <c r="M43">
        <v>18.7</v>
      </c>
      <c r="N43">
        <v>2240</v>
      </c>
      <c r="O43">
        <v>25</v>
      </c>
      <c r="P43">
        <v>25</v>
      </c>
      <c r="Q43">
        <v>100.7265934</v>
      </c>
      <c r="R43">
        <v>1</v>
      </c>
      <c r="S43">
        <v>0</v>
      </c>
      <c r="T43">
        <v>41</v>
      </c>
      <c r="U43">
        <v>2276.3085913411301</v>
      </c>
      <c r="V43">
        <v>2262.8651362738201</v>
      </c>
      <c r="W43">
        <v>92.614866389900399</v>
      </c>
      <c r="X43">
        <v>7.7726106295016599</v>
      </c>
      <c r="Y43">
        <v>2357.5889429864401</v>
      </c>
      <c r="Z43">
        <v>2343.6654612833099</v>
      </c>
      <c r="AA43">
        <v>95.921873592873297</v>
      </c>
      <c r="AB43">
        <v>3.5707088201701001</v>
      </c>
      <c r="AF43" s="29">
        <f t="shared" si="1"/>
        <v>4.206226293670106</v>
      </c>
    </row>
    <row r="44" spans="1:32" x14ac:dyDescent="0.2">
      <c r="A44">
        <v>42</v>
      </c>
      <c r="B44" t="s">
        <v>46</v>
      </c>
      <c r="C44" s="1">
        <v>44515</v>
      </c>
      <c r="D44" t="s">
        <v>5</v>
      </c>
      <c r="E44">
        <v>175</v>
      </c>
      <c r="F44">
        <v>0.484288836</v>
      </c>
      <c r="G44">
        <v>11</v>
      </c>
      <c r="H44" t="s">
        <v>2</v>
      </c>
      <c r="I44">
        <v>42</v>
      </c>
      <c r="J44">
        <v>540</v>
      </c>
      <c r="K44">
        <v>2806</v>
      </c>
      <c r="L44">
        <v>19.2</v>
      </c>
      <c r="M44">
        <v>19.2</v>
      </c>
      <c r="N44">
        <v>2240</v>
      </c>
      <c r="O44">
        <v>25</v>
      </c>
      <c r="P44">
        <v>25</v>
      </c>
      <c r="Q44">
        <v>100.7265934</v>
      </c>
      <c r="R44">
        <v>1</v>
      </c>
      <c r="S44">
        <v>0</v>
      </c>
      <c r="T44">
        <v>42</v>
      </c>
      <c r="U44">
        <v>5108.5038453021098</v>
      </c>
      <c r="V44">
        <v>5078.3339719524502</v>
      </c>
      <c r="W44">
        <v>204.79735849525599</v>
      </c>
      <c r="X44">
        <v>7.4256010930907204</v>
      </c>
      <c r="Y44">
        <v>5162.1815839526398</v>
      </c>
      <c r="Z44">
        <v>5131.6946998644498</v>
      </c>
      <c r="AA44">
        <v>206.949272131523</v>
      </c>
      <c r="AB44">
        <v>1.0507526327869201</v>
      </c>
      <c r="AF44" s="29">
        <f t="shared" si="1"/>
        <v>9.4396354154973281</v>
      </c>
    </row>
    <row r="45" spans="1:32" x14ac:dyDescent="0.2">
      <c r="A45">
        <v>43</v>
      </c>
      <c r="B45" t="s">
        <v>46</v>
      </c>
      <c r="C45" s="1">
        <v>44515</v>
      </c>
      <c r="D45" t="s">
        <v>8</v>
      </c>
      <c r="E45">
        <v>75</v>
      </c>
      <c r="F45">
        <v>0.48021803699999999</v>
      </c>
      <c r="G45">
        <v>12</v>
      </c>
      <c r="H45" t="s">
        <v>2</v>
      </c>
      <c r="I45">
        <v>43</v>
      </c>
      <c r="J45">
        <v>540</v>
      </c>
      <c r="K45">
        <v>1220</v>
      </c>
      <c r="L45">
        <v>18.5</v>
      </c>
      <c r="M45">
        <v>18.5</v>
      </c>
      <c r="N45">
        <v>2240</v>
      </c>
      <c r="O45">
        <v>25</v>
      </c>
      <c r="P45">
        <v>25</v>
      </c>
      <c r="Q45">
        <v>100.7265934</v>
      </c>
      <c r="R45">
        <v>1</v>
      </c>
      <c r="S45">
        <v>0</v>
      </c>
      <c r="T45">
        <v>43</v>
      </c>
      <c r="U45">
        <v>1829.3900848179501</v>
      </c>
      <c r="V45">
        <v>1818.58604730767</v>
      </c>
      <c r="W45">
        <v>74.875195030455004</v>
      </c>
      <c r="X45">
        <v>7.8658877327015997</v>
      </c>
      <c r="Y45">
        <v>1914.2211844152901</v>
      </c>
      <c r="Z45">
        <v>1902.91615021234</v>
      </c>
      <c r="AA45">
        <v>78.347251198087605</v>
      </c>
      <c r="AB45">
        <v>4.6371247062801597</v>
      </c>
      <c r="AF45" s="29">
        <f t="shared" si="1"/>
        <v>3.3803978535296535</v>
      </c>
    </row>
    <row r="46" spans="1:32" x14ac:dyDescent="0.2">
      <c r="A46">
        <v>44</v>
      </c>
      <c r="B46" t="s">
        <v>46</v>
      </c>
      <c r="C46" s="1">
        <v>44515</v>
      </c>
      <c r="D46" t="s">
        <v>5</v>
      </c>
      <c r="E46">
        <v>150</v>
      </c>
      <c r="F46">
        <v>0.483526179</v>
      </c>
      <c r="G46">
        <v>13</v>
      </c>
      <c r="H46" t="s">
        <v>2</v>
      </c>
      <c r="I46">
        <v>44</v>
      </c>
      <c r="J46">
        <v>540</v>
      </c>
      <c r="K46">
        <v>2589</v>
      </c>
      <c r="L46">
        <v>19.899999999999999</v>
      </c>
      <c r="M46">
        <v>19.899999999999999</v>
      </c>
      <c r="N46">
        <v>2240</v>
      </c>
      <c r="O46">
        <v>25</v>
      </c>
      <c r="P46">
        <v>25</v>
      </c>
      <c r="Q46">
        <v>100.7265934</v>
      </c>
      <c r="R46">
        <v>1</v>
      </c>
      <c r="S46">
        <v>0</v>
      </c>
      <c r="T46">
        <v>44</v>
      </c>
      <c r="U46">
        <v>4697.7983425826296</v>
      </c>
      <c r="V46">
        <v>4670.0540195264202</v>
      </c>
      <c r="W46">
        <v>184.51216224496201</v>
      </c>
      <c r="X46">
        <v>7.4659379640862298</v>
      </c>
      <c r="Y46">
        <v>4758.4626656437304</v>
      </c>
      <c r="Z46">
        <v>4730.3600703812099</v>
      </c>
      <c r="AA46">
        <v>186.89483272225101</v>
      </c>
      <c r="AB46">
        <v>1.29133518804345</v>
      </c>
      <c r="AF46" s="29">
        <f t="shared" si="1"/>
        <v>8.6807223704624867</v>
      </c>
    </row>
    <row r="47" spans="1:32" x14ac:dyDescent="0.2">
      <c r="A47">
        <v>45</v>
      </c>
      <c r="B47" t="s">
        <v>46</v>
      </c>
      <c r="C47" s="1">
        <v>44515</v>
      </c>
      <c r="D47" t="s">
        <v>8</v>
      </c>
      <c r="E47">
        <v>100</v>
      </c>
      <c r="F47">
        <v>0.47462609100000003</v>
      </c>
      <c r="G47">
        <v>14</v>
      </c>
      <c r="H47" t="s">
        <v>2</v>
      </c>
      <c r="I47">
        <v>45</v>
      </c>
      <c r="J47">
        <v>540</v>
      </c>
      <c r="K47">
        <v>1562</v>
      </c>
      <c r="L47">
        <v>18.7</v>
      </c>
      <c r="M47">
        <v>18.7</v>
      </c>
      <c r="N47">
        <v>2240</v>
      </c>
      <c r="O47">
        <v>25</v>
      </c>
      <c r="P47">
        <v>25</v>
      </c>
      <c r="Q47">
        <v>100.7265934</v>
      </c>
      <c r="R47">
        <v>1</v>
      </c>
      <c r="S47">
        <v>0</v>
      </c>
      <c r="T47">
        <v>45</v>
      </c>
      <c r="U47">
        <v>2532.9384781808999</v>
      </c>
      <c r="V47">
        <v>2517.9794147440698</v>
      </c>
      <c r="W47">
        <v>103.056219891675</v>
      </c>
      <c r="X47">
        <v>7.72643497053238</v>
      </c>
      <c r="Y47">
        <v>2610.8761423992701</v>
      </c>
      <c r="Z47">
        <v>2595.45679361669</v>
      </c>
      <c r="AA47">
        <v>106.227225082177</v>
      </c>
      <c r="AB47">
        <v>3.0769663333607</v>
      </c>
      <c r="AF47" s="29">
        <f t="shared" si="1"/>
        <v>4.6804341325690801</v>
      </c>
    </row>
    <row r="48" spans="1:32" x14ac:dyDescent="0.2">
      <c r="A48">
        <v>46</v>
      </c>
      <c r="B48" t="s">
        <v>46</v>
      </c>
      <c r="C48" s="1">
        <v>44515</v>
      </c>
      <c r="D48" t="s">
        <v>5</v>
      </c>
      <c r="E48">
        <v>125</v>
      </c>
      <c r="F48">
        <v>0.47818403900000001</v>
      </c>
      <c r="G48">
        <v>15</v>
      </c>
      <c r="H48" t="s">
        <v>2</v>
      </c>
      <c r="I48">
        <v>46</v>
      </c>
      <c r="J48">
        <v>540</v>
      </c>
      <c r="K48">
        <v>2275</v>
      </c>
      <c r="L48">
        <v>18.3</v>
      </c>
      <c r="M48">
        <v>18.3</v>
      </c>
      <c r="N48">
        <v>2240</v>
      </c>
      <c r="O48">
        <v>25</v>
      </c>
      <c r="P48">
        <v>25</v>
      </c>
      <c r="Q48">
        <v>100.7265934</v>
      </c>
      <c r="R48">
        <v>1</v>
      </c>
      <c r="S48">
        <v>0</v>
      </c>
      <c r="T48">
        <v>46</v>
      </c>
      <c r="U48">
        <v>3978.2277987020798</v>
      </c>
      <c r="V48">
        <v>3954.7331254126998</v>
      </c>
      <c r="W48">
        <v>163.799167358262</v>
      </c>
      <c r="X48">
        <v>7.5288078077189704</v>
      </c>
      <c r="Y48">
        <v>4036.9596292507299</v>
      </c>
      <c r="Z48">
        <v>4013.1180966963002</v>
      </c>
      <c r="AA48">
        <v>166.21738607978199</v>
      </c>
      <c r="AB48">
        <v>1.47633151042293</v>
      </c>
      <c r="AF48" s="29">
        <f t="shared" si="1"/>
        <v>7.3510799163004918</v>
      </c>
    </row>
    <row r="49" spans="1:32" x14ac:dyDescent="0.2">
      <c r="A49">
        <v>47</v>
      </c>
      <c r="B49" t="s">
        <v>46</v>
      </c>
      <c r="C49" s="1">
        <v>44515</v>
      </c>
      <c r="D49" t="s">
        <v>8</v>
      </c>
      <c r="E49">
        <v>125</v>
      </c>
      <c r="F49">
        <v>0.475896494</v>
      </c>
      <c r="G49">
        <v>16</v>
      </c>
      <c r="H49" t="s">
        <v>2</v>
      </c>
      <c r="I49">
        <v>47</v>
      </c>
      <c r="J49">
        <v>540</v>
      </c>
      <c r="K49">
        <v>1904</v>
      </c>
      <c r="L49">
        <v>18.8</v>
      </c>
      <c r="M49">
        <v>18.8</v>
      </c>
      <c r="N49">
        <v>2240</v>
      </c>
      <c r="O49">
        <v>25</v>
      </c>
      <c r="P49">
        <v>25</v>
      </c>
      <c r="Q49">
        <v>100.7265934</v>
      </c>
      <c r="R49">
        <v>1</v>
      </c>
      <c r="S49">
        <v>0</v>
      </c>
      <c r="T49">
        <v>47</v>
      </c>
      <c r="U49">
        <v>3237.9622402436598</v>
      </c>
      <c r="V49">
        <v>3218.8394376271999</v>
      </c>
      <c r="W49">
        <v>131.35101111725501</v>
      </c>
      <c r="X49">
        <v>7.6207772355293297</v>
      </c>
      <c r="Y49">
        <v>3307.54656719372</v>
      </c>
      <c r="Z49">
        <v>3288.01281248742</v>
      </c>
      <c r="AA49">
        <v>134.17376537584701</v>
      </c>
      <c r="AB49">
        <v>2.1490160102927001</v>
      </c>
      <c r="AF49" s="29">
        <f t="shared" si="1"/>
        <v>5.9831966389054418</v>
      </c>
    </row>
    <row r="50" spans="1:32" x14ac:dyDescent="0.2">
      <c r="A50">
        <v>48</v>
      </c>
      <c r="B50" t="s">
        <v>46</v>
      </c>
      <c r="C50" s="1">
        <v>44515</v>
      </c>
      <c r="D50" t="s">
        <v>5</v>
      </c>
      <c r="E50">
        <v>100</v>
      </c>
      <c r="F50">
        <v>0.473101506</v>
      </c>
      <c r="G50">
        <v>17</v>
      </c>
      <c r="H50" t="s">
        <v>2</v>
      </c>
      <c r="I50">
        <v>48</v>
      </c>
      <c r="J50">
        <v>540</v>
      </c>
      <c r="K50">
        <v>1988</v>
      </c>
      <c r="L50">
        <v>19.2</v>
      </c>
      <c r="M50">
        <v>19.2</v>
      </c>
      <c r="N50">
        <v>2240</v>
      </c>
      <c r="O50">
        <v>25</v>
      </c>
      <c r="P50">
        <v>25</v>
      </c>
      <c r="Q50">
        <v>100.7265934</v>
      </c>
      <c r="R50">
        <v>1</v>
      </c>
      <c r="S50">
        <v>0</v>
      </c>
      <c r="T50">
        <v>48</v>
      </c>
      <c r="U50">
        <v>3423.8009092573402</v>
      </c>
      <c r="V50">
        <v>3403.5805780341898</v>
      </c>
      <c r="W50">
        <v>137.25846225492899</v>
      </c>
      <c r="X50">
        <v>7.5989014021584396</v>
      </c>
      <c r="Y50">
        <v>3493.6270668858901</v>
      </c>
      <c r="Z50">
        <v>3472.9943553659</v>
      </c>
      <c r="AA50">
        <v>140.05775791354901</v>
      </c>
      <c r="AB50">
        <v>2.0394339355350501</v>
      </c>
      <c r="AF50" s="29">
        <f t="shared" si="1"/>
        <v>6.3265944975962354</v>
      </c>
    </row>
    <row r="51" spans="1:32" x14ac:dyDescent="0.2">
      <c r="A51">
        <v>49</v>
      </c>
      <c r="B51" t="s">
        <v>46</v>
      </c>
      <c r="C51" s="1">
        <v>44515</v>
      </c>
      <c r="D51" t="s">
        <v>8</v>
      </c>
      <c r="E51">
        <v>150</v>
      </c>
      <c r="F51">
        <v>0.48352505400000001</v>
      </c>
      <c r="G51">
        <v>18</v>
      </c>
      <c r="H51" t="s">
        <v>2</v>
      </c>
      <c r="I51">
        <v>49</v>
      </c>
      <c r="J51">
        <v>540</v>
      </c>
      <c r="K51">
        <v>2147</v>
      </c>
      <c r="L51">
        <v>18.899999999999999</v>
      </c>
      <c r="M51">
        <v>18.899999999999999</v>
      </c>
      <c r="N51">
        <v>2240</v>
      </c>
      <c r="O51">
        <v>25</v>
      </c>
      <c r="P51">
        <v>25</v>
      </c>
      <c r="Q51">
        <v>100.7265934</v>
      </c>
      <c r="R51">
        <v>1</v>
      </c>
      <c r="S51">
        <v>0</v>
      </c>
      <c r="T51">
        <v>49</v>
      </c>
      <c r="U51">
        <v>3740.46413294596</v>
      </c>
      <c r="V51">
        <v>3718.3736476341601</v>
      </c>
      <c r="W51">
        <v>151.286884770093</v>
      </c>
      <c r="X51">
        <v>7.5588975602583997</v>
      </c>
      <c r="Y51">
        <v>3804.9272000229698</v>
      </c>
      <c r="Z51">
        <v>3782.4560078293998</v>
      </c>
      <c r="AA51">
        <v>153.89415922967299</v>
      </c>
      <c r="AB51">
        <v>1.7233975460214801</v>
      </c>
      <c r="AF51" s="29">
        <f t="shared" si="1"/>
        <v>6.9117336051777212</v>
      </c>
    </row>
    <row r="52" spans="1:32" x14ac:dyDescent="0.2">
      <c r="A52">
        <v>50</v>
      </c>
      <c r="B52" t="s">
        <v>46</v>
      </c>
      <c r="C52" s="1">
        <v>44515</v>
      </c>
      <c r="D52" t="s">
        <v>5</v>
      </c>
      <c r="E52">
        <v>75</v>
      </c>
      <c r="F52">
        <v>0.48047226300000001</v>
      </c>
      <c r="G52">
        <v>19</v>
      </c>
      <c r="H52" t="s">
        <v>2</v>
      </c>
      <c r="I52">
        <v>50</v>
      </c>
      <c r="J52">
        <v>540</v>
      </c>
      <c r="K52">
        <v>1092</v>
      </c>
      <c r="L52">
        <v>20</v>
      </c>
      <c r="M52">
        <v>20</v>
      </c>
      <c r="N52">
        <v>2240</v>
      </c>
      <c r="O52">
        <v>25</v>
      </c>
      <c r="P52">
        <v>25</v>
      </c>
      <c r="Q52">
        <v>100.7265934</v>
      </c>
      <c r="R52">
        <v>1</v>
      </c>
      <c r="S52">
        <v>0</v>
      </c>
      <c r="T52">
        <v>50</v>
      </c>
      <c r="U52">
        <v>1580.8511371956999</v>
      </c>
      <c r="V52">
        <v>1571.5149244731199</v>
      </c>
      <c r="W52">
        <v>61.909653301087403</v>
      </c>
      <c r="X52">
        <v>7.9373601317262397</v>
      </c>
      <c r="Y52">
        <v>1677.95512782987</v>
      </c>
      <c r="Z52">
        <v>1668.0454370033401</v>
      </c>
      <c r="AA52">
        <v>65.712461960843797</v>
      </c>
      <c r="AB52">
        <v>6.1425132543741201</v>
      </c>
      <c r="AF52" s="29">
        <f t="shared" si="1"/>
        <v>2.9211406770350101</v>
      </c>
    </row>
    <row r="53" spans="1:32" x14ac:dyDescent="0.2">
      <c r="A53">
        <v>51</v>
      </c>
      <c r="B53" t="s">
        <v>46</v>
      </c>
      <c r="C53" s="1">
        <v>44515</v>
      </c>
      <c r="D53" t="s">
        <v>8</v>
      </c>
      <c r="E53">
        <v>175</v>
      </c>
      <c r="F53">
        <v>0.48683530800000002</v>
      </c>
      <c r="G53">
        <v>20</v>
      </c>
      <c r="H53" t="s">
        <v>2</v>
      </c>
      <c r="I53">
        <v>51</v>
      </c>
      <c r="J53">
        <v>540</v>
      </c>
      <c r="K53">
        <v>2107</v>
      </c>
      <c r="L53">
        <v>19.600000000000001</v>
      </c>
      <c r="M53">
        <v>19.600000000000001</v>
      </c>
      <c r="N53">
        <v>2240</v>
      </c>
      <c r="O53">
        <v>25</v>
      </c>
      <c r="P53">
        <v>25</v>
      </c>
      <c r="Q53">
        <v>100.7265934</v>
      </c>
      <c r="R53">
        <v>1</v>
      </c>
      <c r="S53">
        <v>0</v>
      </c>
      <c r="T53">
        <v>51</v>
      </c>
      <c r="U53">
        <v>3684.1054308817602</v>
      </c>
      <c r="V53">
        <v>3662.34778957966</v>
      </c>
      <c r="W53">
        <v>145.970349724838</v>
      </c>
      <c r="X53">
        <v>7.5694722002753396</v>
      </c>
      <c r="Y53">
        <v>3753.3496300155498</v>
      </c>
      <c r="Z53">
        <v>3731.1830453552102</v>
      </c>
      <c r="AA53">
        <v>148.713919406435</v>
      </c>
      <c r="AB53">
        <v>1.87953902060858</v>
      </c>
      <c r="AF53" s="29">
        <f t="shared" si="1"/>
        <v>6.8075924288006275</v>
      </c>
    </row>
    <row r="54" spans="1:32" x14ac:dyDescent="0.2">
      <c r="A54">
        <v>52</v>
      </c>
      <c r="B54" t="s">
        <v>46</v>
      </c>
      <c r="C54" s="1">
        <v>44515</v>
      </c>
      <c r="D54" t="s">
        <v>5</v>
      </c>
      <c r="E54">
        <v>50</v>
      </c>
      <c r="F54">
        <v>0.47792946400000003</v>
      </c>
      <c r="G54">
        <v>21</v>
      </c>
      <c r="H54" t="s">
        <v>2</v>
      </c>
      <c r="I54">
        <v>52</v>
      </c>
      <c r="J54">
        <v>540</v>
      </c>
      <c r="K54">
        <v>1000</v>
      </c>
      <c r="L54">
        <v>19.100000000000001</v>
      </c>
      <c r="M54">
        <v>19.100000000000001</v>
      </c>
      <c r="N54">
        <v>2240</v>
      </c>
      <c r="O54">
        <v>25</v>
      </c>
      <c r="P54">
        <v>25</v>
      </c>
      <c r="Q54">
        <v>100.7265934</v>
      </c>
      <c r="R54">
        <v>1</v>
      </c>
      <c r="S54">
        <v>0</v>
      </c>
      <c r="T54">
        <v>52</v>
      </c>
      <c r="U54">
        <v>1387.3826469866599</v>
      </c>
      <c r="V54">
        <v>1379.18902317534</v>
      </c>
      <c r="W54">
        <v>55.783600127608501</v>
      </c>
      <c r="X54">
        <v>7.9885194816720402</v>
      </c>
      <c r="Y54">
        <v>1477.06285940679</v>
      </c>
      <c r="Z54">
        <v>1468.3396009445801</v>
      </c>
      <c r="AA54">
        <v>59.389443922663403</v>
      </c>
      <c r="AB54">
        <v>6.4639854487811697</v>
      </c>
      <c r="AF54" s="29">
        <f t="shared" si="1"/>
        <v>2.5636442226397564</v>
      </c>
    </row>
    <row r="55" spans="1:32" x14ac:dyDescent="0.2">
      <c r="A55">
        <v>53</v>
      </c>
      <c r="B55" t="s">
        <v>46</v>
      </c>
      <c r="C55" s="1">
        <v>44515</v>
      </c>
      <c r="D55" t="s">
        <v>8</v>
      </c>
      <c r="E55">
        <v>200</v>
      </c>
      <c r="F55">
        <v>0.491673633</v>
      </c>
      <c r="G55">
        <v>22</v>
      </c>
      <c r="H55" t="s">
        <v>2</v>
      </c>
      <c r="I55">
        <v>53</v>
      </c>
      <c r="J55">
        <v>540</v>
      </c>
      <c r="K55">
        <v>2540</v>
      </c>
      <c r="L55">
        <v>19.899999999999999</v>
      </c>
      <c r="M55">
        <v>19.899999999999999</v>
      </c>
      <c r="N55">
        <v>2240</v>
      </c>
      <c r="O55">
        <v>25</v>
      </c>
      <c r="P55">
        <v>25</v>
      </c>
      <c r="Q55">
        <v>100.7265934</v>
      </c>
      <c r="R55">
        <v>1</v>
      </c>
      <c r="S55">
        <v>0</v>
      </c>
      <c r="T55">
        <v>53</v>
      </c>
      <c r="U55">
        <v>4595.9931626371999</v>
      </c>
      <c r="V55">
        <v>4568.8500820344198</v>
      </c>
      <c r="W55">
        <v>180.51363090971901</v>
      </c>
      <c r="X55">
        <v>7.4754285316194498</v>
      </c>
      <c r="Y55">
        <v>4657.5819088762601</v>
      </c>
      <c r="Z55">
        <v>4630.0750965958496</v>
      </c>
      <c r="AA55">
        <v>182.93260931403199</v>
      </c>
      <c r="AB55">
        <v>1.3400530431536499</v>
      </c>
      <c r="AF55" s="29">
        <f t="shared" si="1"/>
        <v>8.4926039289000528</v>
      </c>
    </row>
    <row r="56" spans="1:32" x14ac:dyDescent="0.2">
      <c r="A56">
        <v>54</v>
      </c>
      <c r="B56" t="s">
        <v>46</v>
      </c>
      <c r="C56" s="1">
        <v>44515</v>
      </c>
      <c r="D56" t="s">
        <v>5</v>
      </c>
      <c r="E56">
        <v>25</v>
      </c>
      <c r="F56">
        <v>0.47615006199999999</v>
      </c>
      <c r="G56">
        <v>23</v>
      </c>
      <c r="H56" t="s">
        <v>2</v>
      </c>
      <c r="I56">
        <v>54</v>
      </c>
      <c r="J56">
        <v>540</v>
      </c>
      <c r="K56">
        <v>837</v>
      </c>
      <c r="L56">
        <v>19.3</v>
      </c>
      <c r="M56">
        <v>19.3</v>
      </c>
      <c r="N56">
        <v>2240</v>
      </c>
      <c r="O56">
        <v>25</v>
      </c>
      <c r="P56">
        <v>25</v>
      </c>
      <c r="Q56">
        <v>100.7265934</v>
      </c>
      <c r="R56">
        <v>1</v>
      </c>
      <c r="S56">
        <v>0</v>
      </c>
      <c r="T56">
        <v>54</v>
      </c>
      <c r="U56">
        <v>1064.3062785878601</v>
      </c>
      <c r="V56">
        <v>1058.0206837047799</v>
      </c>
      <c r="W56">
        <v>42.542171806314101</v>
      </c>
      <c r="X56">
        <v>8.1036954038214599</v>
      </c>
      <c r="Y56">
        <v>1146.62382151611</v>
      </c>
      <c r="Z56">
        <v>1139.8520745384401</v>
      </c>
      <c r="AA56">
        <v>45.832547071762903</v>
      </c>
      <c r="AB56">
        <v>7.73438478982494</v>
      </c>
      <c r="AF56" s="29">
        <f t="shared" si="1"/>
        <v>1.9666547279852378</v>
      </c>
    </row>
    <row r="57" spans="1:32" x14ac:dyDescent="0.2">
      <c r="A57">
        <v>55</v>
      </c>
      <c r="B57" t="s">
        <v>46</v>
      </c>
      <c r="C57" s="1">
        <v>44515</v>
      </c>
      <c r="D57" t="s">
        <v>8</v>
      </c>
      <c r="E57">
        <v>225</v>
      </c>
      <c r="F57">
        <v>0.501108895</v>
      </c>
      <c r="G57">
        <v>24</v>
      </c>
      <c r="H57" t="s">
        <v>2</v>
      </c>
      <c r="I57">
        <v>55</v>
      </c>
      <c r="J57">
        <v>540</v>
      </c>
      <c r="K57">
        <v>3013</v>
      </c>
      <c r="L57">
        <v>19.8</v>
      </c>
      <c r="M57">
        <v>19.8</v>
      </c>
      <c r="N57">
        <v>2240</v>
      </c>
      <c r="O57">
        <v>25</v>
      </c>
      <c r="P57">
        <v>25</v>
      </c>
      <c r="Q57">
        <v>100.7265934</v>
      </c>
      <c r="R57">
        <v>1</v>
      </c>
      <c r="S57">
        <v>0</v>
      </c>
      <c r="T57">
        <v>55</v>
      </c>
      <c r="U57">
        <v>5571.4676444668203</v>
      </c>
      <c r="V57">
        <v>5538.5635930467797</v>
      </c>
      <c r="W57">
        <v>219.46512499266601</v>
      </c>
      <c r="X57">
        <v>7.3914584132263803</v>
      </c>
      <c r="Y57">
        <v>5624.6639001059002</v>
      </c>
      <c r="Z57">
        <v>5591.4456814964296</v>
      </c>
      <c r="AA57">
        <v>221.560573380412</v>
      </c>
      <c r="AB57">
        <v>0.95479789229177203</v>
      </c>
      <c r="AF57" s="29">
        <f t="shared" si="1"/>
        <v>10.295112793420284</v>
      </c>
    </row>
    <row r="58" spans="1:32" x14ac:dyDescent="0.2">
      <c r="A58">
        <v>56</v>
      </c>
      <c r="B58" t="s">
        <v>46</v>
      </c>
      <c r="C58" s="1">
        <v>44515</v>
      </c>
      <c r="D58" t="s">
        <v>5</v>
      </c>
      <c r="E58">
        <v>10</v>
      </c>
      <c r="F58">
        <v>0.47513355400000001</v>
      </c>
      <c r="G58">
        <v>25</v>
      </c>
      <c r="H58" t="s">
        <v>2</v>
      </c>
      <c r="I58">
        <v>56</v>
      </c>
      <c r="J58">
        <v>540</v>
      </c>
      <c r="K58">
        <v>535</v>
      </c>
      <c r="L58">
        <v>19.5</v>
      </c>
      <c r="M58">
        <v>19.5</v>
      </c>
      <c r="N58">
        <v>2240</v>
      </c>
      <c r="O58">
        <v>25</v>
      </c>
      <c r="P58">
        <v>25</v>
      </c>
      <c r="Q58">
        <v>100.7265934</v>
      </c>
      <c r="R58">
        <v>1</v>
      </c>
      <c r="S58">
        <v>0</v>
      </c>
      <c r="T58">
        <v>56</v>
      </c>
      <c r="U58">
        <v>532.51489702619995</v>
      </c>
      <c r="V58">
        <v>529.36996311079099</v>
      </c>
      <c r="W58">
        <v>21.160980315287102</v>
      </c>
      <c r="X58">
        <v>8.4009756690938193</v>
      </c>
      <c r="Y58">
        <v>529.76037711578897</v>
      </c>
      <c r="Z58">
        <v>526.63171088253398</v>
      </c>
      <c r="AA58">
        <v>21.051521703090899</v>
      </c>
      <c r="AB58">
        <v>-0.51726626349670501</v>
      </c>
      <c r="AF58" s="29">
        <f t="shared" si="1"/>
        <v>0.98399582998672586</v>
      </c>
    </row>
    <row r="59" spans="1:32" x14ac:dyDescent="0.2">
      <c r="A59">
        <v>57</v>
      </c>
      <c r="B59" t="s">
        <v>46</v>
      </c>
      <c r="C59" s="1">
        <v>44515</v>
      </c>
      <c r="D59" t="s">
        <v>8</v>
      </c>
      <c r="E59">
        <v>250</v>
      </c>
      <c r="F59">
        <v>0.49575191699999999</v>
      </c>
      <c r="G59">
        <v>26</v>
      </c>
      <c r="H59" t="s">
        <v>2</v>
      </c>
      <c r="I59">
        <v>57</v>
      </c>
      <c r="J59">
        <v>540</v>
      </c>
      <c r="K59">
        <v>3665</v>
      </c>
      <c r="L59">
        <v>20.100000000000001</v>
      </c>
      <c r="M59">
        <v>20.100000000000001</v>
      </c>
      <c r="N59">
        <v>2240</v>
      </c>
      <c r="O59">
        <v>25</v>
      </c>
      <c r="P59">
        <v>25</v>
      </c>
      <c r="Q59">
        <v>100.7265934</v>
      </c>
      <c r="R59">
        <v>1</v>
      </c>
      <c r="S59">
        <v>0</v>
      </c>
      <c r="T59">
        <v>57</v>
      </c>
      <c r="U59">
        <v>6944.5264951256804</v>
      </c>
      <c r="V59">
        <v>6903.5134135707103</v>
      </c>
      <c r="W59">
        <v>271.174497952465</v>
      </c>
      <c r="X59">
        <v>7.2977066341275698</v>
      </c>
      <c r="Y59">
        <v>6990.7405925170196</v>
      </c>
      <c r="Z59">
        <v>6949.4545791002902</v>
      </c>
      <c r="AA59">
        <v>272.97909682140403</v>
      </c>
      <c r="AB59">
        <v>0.66547513964804095</v>
      </c>
      <c r="AF59" s="29">
        <f t="shared" si="1"/>
        <v>12.832289107021555</v>
      </c>
    </row>
    <row r="60" spans="1:32" x14ac:dyDescent="0.2">
      <c r="A60">
        <v>58</v>
      </c>
      <c r="B60" t="s">
        <v>46</v>
      </c>
      <c r="C60" s="1">
        <v>44515</v>
      </c>
      <c r="D60" t="s">
        <v>5</v>
      </c>
      <c r="E60">
        <v>5</v>
      </c>
      <c r="F60">
        <v>0.47259305299999999</v>
      </c>
      <c r="G60">
        <v>27</v>
      </c>
      <c r="H60" t="s">
        <v>2</v>
      </c>
      <c r="I60">
        <v>58</v>
      </c>
      <c r="J60">
        <v>540</v>
      </c>
      <c r="K60">
        <v>511</v>
      </c>
      <c r="L60">
        <v>19.600000000000001</v>
      </c>
      <c r="M60">
        <v>19.600000000000001</v>
      </c>
      <c r="N60">
        <v>2240</v>
      </c>
      <c r="O60">
        <v>25</v>
      </c>
      <c r="P60">
        <v>25</v>
      </c>
      <c r="Q60">
        <v>100.7265934</v>
      </c>
      <c r="R60">
        <v>1</v>
      </c>
      <c r="S60">
        <v>0</v>
      </c>
      <c r="T60">
        <v>58</v>
      </c>
      <c r="U60">
        <v>497.42710950906502</v>
      </c>
      <c r="V60">
        <v>494.489397539175</v>
      </c>
      <c r="W60">
        <v>19.708884693963501</v>
      </c>
      <c r="X60">
        <v>8.4304851656636401</v>
      </c>
      <c r="Y60">
        <v>480.53150014648901</v>
      </c>
      <c r="Z60">
        <v>477.69357050231901</v>
      </c>
      <c r="AA60">
        <v>19.0394527100696</v>
      </c>
      <c r="AB60">
        <v>-3.39660003236476</v>
      </c>
      <c r="AF60" s="29">
        <f t="shared" si="1"/>
        <v>0.91915964081506063</v>
      </c>
    </row>
    <row r="61" spans="1:32" x14ac:dyDescent="0.2">
      <c r="A61">
        <v>59</v>
      </c>
      <c r="B61" t="s">
        <v>46</v>
      </c>
      <c r="C61" s="1">
        <v>44515</v>
      </c>
      <c r="D61" t="s">
        <v>8</v>
      </c>
      <c r="E61">
        <v>300</v>
      </c>
      <c r="F61">
        <v>0.50340598800000003</v>
      </c>
      <c r="G61">
        <v>28</v>
      </c>
      <c r="H61" t="s">
        <v>2</v>
      </c>
      <c r="I61">
        <v>59</v>
      </c>
      <c r="J61">
        <v>540</v>
      </c>
      <c r="K61">
        <v>3808</v>
      </c>
      <c r="L61">
        <v>20.2</v>
      </c>
      <c r="M61">
        <v>20.2</v>
      </c>
      <c r="N61">
        <v>2240</v>
      </c>
      <c r="O61">
        <v>25</v>
      </c>
      <c r="P61">
        <v>25</v>
      </c>
      <c r="Q61">
        <v>100.7265934</v>
      </c>
      <c r="R61">
        <v>1</v>
      </c>
      <c r="S61">
        <v>0</v>
      </c>
      <c r="T61">
        <v>59</v>
      </c>
      <c r="U61">
        <v>7249.7494400947999</v>
      </c>
      <c r="V61">
        <v>7206.9337686089902</v>
      </c>
      <c r="W61">
        <v>282.273463072943</v>
      </c>
      <c r="X61">
        <v>7.2796387151397299</v>
      </c>
      <c r="Y61">
        <v>7294.8356444913697</v>
      </c>
      <c r="Z61">
        <v>7251.7537022700099</v>
      </c>
      <c r="AA61">
        <v>284.02892223149598</v>
      </c>
      <c r="AB61">
        <v>0.62190017419389898</v>
      </c>
      <c r="AF61" s="29">
        <f t="shared" si="1"/>
        <v>13.396288549559388</v>
      </c>
    </row>
    <row r="62" spans="1:32" x14ac:dyDescent="0.2">
      <c r="A62">
        <v>60</v>
      </c>
      <c r="B62" t="s">
        <v>46</v>
      </c>
      <c r="C62" s="1">
        <v>44515</v>
      </c>
      <c r="D62" t="s">
        <v>5</v>
      </c>
      <c r="E62">
        <v>0</v>
      </c>
      <c r="F62">
        <v>0.47106894999999999</v>
      </c>
      <c r="G62">
        <v>29</v>
      </c>
      <c r="H62" t="s">
        <v>2</v>
      </c>
      <c r="I62">
        <v>60</v>
      </c>
      <c r="J62">
        <v>540</v>
      </c>
      <c r="K62">
        <v>496</v>
      </c>
      <c r="L62">
        <v>19.7</v>
      </c>
      <c r="M62">
        <v>19.7</v>
      </c>
      <c r="N62">
        <v>2240</v>
      </c>
      <c r="O62">
        <v>25</v>
      </c>
      <c r="P62">
        <v>25</v>
      </c>
      <c r="Q62">
        <v>100.7265934</v>
      </c>
      <c r="R62">
        <v>1</v>
      </c>
      <c r="S62">
        <v>0</v>
      </c>
      <c r="T62">
        <v>60</v>
      </c>
      <c r="U62">
        <v>476.22902032169299</v>
      </c>
      <c r="V62">
        <v>473.41650032295598</v>
      </c>
      <c r="W62">
        <v>18.813910919287</v>
      </c>
      <c r="X62">
        <v>8.4495108824916798</v>
      </c>
      <c r="Y62">
        <v>449.65244830608401</v>
      </c>
      <c r="Z62">
        <v>446.99688459749802</v>
      </c>
      <c r="AA62">
        <v>17.763976461063699</v>
      </c>
      <c r="AB62">
        <v>-5.5806284122829597</v>
      </c>
      <c r="AF62" s="29">
        <f t="shared" si="1"/>
        <v>0.8799892223337259</v>
      </c>
    </row>
    <row r="63" spans="1:32" x14ac:dyDescent="0.2">
      <c r="A63">
        <v>61</v>
      </c>
      <c r="B63" t="s">
        <v>46</v>
      </c>
      <c r="C63" s="1">
        <v>44515</v>
      </c>
      <c r="D63" t="s">
        <v>8</v>
      </c>
      <c r="E63">
        <v>400</v>
      </c>
      <c r="F63">
        <v>0.26222896200000001</v>
      </c>
      <c r="G63">
        <v>30</v>
      </c>
      <c r="H63" t="s">
        <v>2</v>
      </c>
      <c r="I63">
        <v>61</v>
      </c>
      <c r="J63">
        <v>540</v>
      </c>
      <c r="K63">
        <v>4315</v>
      </c>
      <c r="L63">
        <v>20.2</v>
      </c>
      <c r="M63">
        <v>20.2</v>
      </c>
      <c r="N63">
        <v>2240</v>
      </c>
      <c r="O63">
        <v>25</v>
      </c>
      <c r="P63">
        <v>25</v>
      </c>
      <c r="Q63">
        <v>100.7265934</v>
      </c>
      <c r="R63">
        <v>1</v>
      </c>
      <c r="S63">
        <v>0</v>
      </c>
      <c r="T63">
        <v>61</v>
      </c>
      <c r="U63">
        <v>8302.3198251379908</v>
      </c>
      <c r="V63">
        <v>8253.2878687730899</v>
      </c>
      <c r="W63">
        <v>323.25593980116997</v>
      </c>
      <c r="X63">
        <v>7.2208551111541297</v>
      </c>
      <c r="Y63">
        <v>8342.7859724464197</v>
      </c>
      <c r="Z63">
        <v>8293.51503054364</v>
      </c>
      <c r="AA63">
        <v>324.83151418927201</v>
      </c>
      <c r="AB63">
        <v>0.487407714478863</v>
      </c>
      <c r="AF63" s="29">
        <f t="shared" si="1"/>
        <v>15.341257367209327</v>
      </c>
    </row>
    <row r="64" spans="1:32" x14ac:dyDescent="0.2">
      <c r="A64" s="23">
        <v>62</v>
      </c>
      <c r="B64" s="23" t="s">
        <v>46</v>
      </c>
      <c r="C64" s="27">
        <v>44515</v>
      </c>
      <c r="D64" s="23" t="s">
        <v>7</v>
      </c>
      <c r="E64" s="23" t="s">
        <v>7</v>
      </c>
      <c r="F64" s="23">
        <v>0</v>
      </c>
      <c r="G64" s="23" t="s">
        <v>9</v>
      </c>
      <c r="H64" s="23" t="s">
        <v>2</v>
      </c>
      <c r="I64" s="23" t="s">
        <v>128</v>
      </c>
      <c r="J64" s="23">
        <v>540</v>
      </c>
      <c r="K64" s="23">
        <v>540</v>
      </c>
      <c r="L64" s="23">
        <v>19.22666667</v>
      </c>
      <c r="M64" s="23">
        <v>12.71666667</v>
      </c>
      <c r="N64" s="23">
        <v>2240</v>
      </c>
      <c r="O64" s="23">
        <v>15</v>
      </c>
      <c r="P64" s="23">
        <v>25</v>
      </c>
      <c r="Q64" s="23">
        <v>100.9459478</v>
      </c>
      <c r="R64" s="23">
        <v>1</v>
      </c>
      <c r="S64" s="23">
        <v>0</v>
      </c>
      <c r="T64" s="23" t="s">
        <v>128</v>
      </c>
      <c r="U64" s="23">
        <v>540.00000000001705</v>
      </c>
      <c r="V64" s="23">
        <v>537.97988464842604</v>
      </c>
      <c r="W64" s="23">
        <v>21.6313434539985</v>
      </c>
      <c r="X64" s="23">
        <v>8.39355316296726</v>
      </c>
      <c r="Y64" s="23">
        <v>540</v>
      </c>
      <c r="Z64" s="23">
        <v>537.97988464840898</v>
      </c>
      <c r="AA64" s="23">
        <v>21.6313434539979</v>
      </c>
      <c r="AB64" s="28">
        <v>-3.15796771448923E-12</v>
      </c>
    </row>
    <row r="65" spans="1:32" x14ac:dyDescent="0.2">
      <c r="A65">
        <v>63</v>
      </c>
      <c r="B65" t="s">
        <v>47</v>
      </c>
      <c r="C65" s="1">
        <v>44536</v>
      </c>
      <c r="D65" t="s">
        <v>5</v>
      </c>
      <c r="E65">
        <v>400</v>
      </c>
      <c r="F65">
        <v>0.54669572300000002</v>
      </c>
      <c r="G65">
        <v>1</v>
      </c>
      <c r="H65" t="s">
        <v>2</v>
      </c>
      <c r="I65">
        <v>63</v>
      </c>
      <c r="J65">
        <v>538</v>
      </c>
      <c r="K65">
        <v>1495</v>
      </c>
      <c r="L65">
        <v>13.4</v>
      </c>
      <c r="M65">
        <v>13.4</v>
      </c>
      <c r="N65">
        <v>2240</v>
      </c>
      <c r="O65">
        <v>25</v>
      </c>
      <c r="P65">
        <v>25</v>
      </c>
      <c r="Q65">
        <v>100.63446279999999</v>
      </c>
      <c r="R65">
        <v>1</v>
      </c>
      <c r="S65">
        <v>0</v>
      </c>
      <c r="T65">
        <v>63</v>
      </c>
      <c r="U65">
        <v>2293.2808488747301</v>
      </c>
      <c r="V65">
        <v>2277.6519741034899</v>
      </c>
      <c r="W65">
        <v>109.951084360321</v>
      </c>
      <c r="X65">
        <v>7.7404660311213602</v>
      </c>
      <c r="Y65">
        <v>2343.89080303331</v>
      </c>
      <c r="Z65">
        <v>2327.9170177657802</v>
      </c>
      <c r="AA65">
        <v>112.3775727435</v>
      </c>
      <c r="AB65">
        <v>2.20687990236405</v>
      </c>
      <c r="AF65" s="29">
        <f>V65/$V$95</f>
        <v>4.2489826124261212</v>
      </c>
    </row>
    <row r="66" spans="1:32" x14ac:dyDescent="0.2">
      <c r="A66">
        <v>64</v>
      </c>
      <c r="B66" t="s">
        <v>47</v>
      </c>
      <c r="C66" s="1">
        <v>44536</v>
      </c>
      <c r="D66" t="s">
        <v>8</v>
      </c>
      <c r="E66">
        <v>0</v>
      </c>
      <c r="F66">
        <v>0.45813303300000002</v>
      </c>
      <c r="G66">
        <v>2</v>
      </c>
      <c r="H66" t="s">
        <v>2</v>
      </c>
      <c r="I66">
        <v>64</v>
      </c>
      <c r="J66">
        <v>538</v>
      </c>
      <c r="K66">
        <v>383</v>
      </c>
      <c r="L66">
        <v>12.9</v>
      </c>
      <c r="M66">
        <v>12.9</v>
      </c>
      <c r="N66">
        <v>2240</v>
      </c>
      <c r="O66">
        <v>25</v>
      </c>
      <c r="P66">
        <v>25</v>
      </c>
      <c r="Q66">
        <v>100.63446279999999</v>
      </c>
      <c r="R66">
        <v>1</v>
      </c>
      <c r="S66">
        <v>0</v>
      </c>
      <c r="T66">
        <v>64</v>
      </c>
      <c r="U66">
        <v>329.523536983133</v>
      </c>
      <c r="V66">
        <v>327.27781025663501</v>
      </c>
      <c r="W66">
        <v>16.057179932450801</v>
      </c>
      <c r="X66">
        <v>8.5706330773340706</v>
      </c>
      <c r="Y66">
        <v>247.48433874901599</v>
      </c>
      <c r="Z66">
        <v>245.79771508927101</v>
      </c>
      <c r="AA66">
        <v>12.059534788132501</v>
      </c>
      <c r="AB66">
        <v>-24.8963090725494</v>
      </c>
      <c r="AF66" s="29">
        <f t="shared" ref="AF66:AF94" si="2">V66/$V$95</f>
        <v>0.61054003905082677</v>
      </c>
    </row>
    <row r="67" spans="1:32" x14ac:dyDescent="0.2">
      <c r="A67">
        <v>65</v>
      </c>
      <c r="B67" t="s">
        <v>47</v>
      </c>
      <c r="C67" s="1">
        <v>44536</v>
      </c>
      <c r="D67" t="s">
        <v>5</v>
      </c>
      <c r="E67">
        <v>300</v>
      </c>
      <c r="F67">
        <v>0.52872990900000005</v>
      </c>
      <c r="G67">
        <v>3</v>
      </c>
      <c r="H67" t="s">
        <v>2</v>
      </c>
      <c r="I67">
        <v>65</v>
      </c>
      <c r="J67">
        <v>538</v>
      </c>
      <c r="K67">
        <v>1659</v>
      </c>
      <c r="L67">
        <v>12.9</v>
      </c>
      <c r="M67">
        <v>12.9</v>
      </c>
      <c r="N67">
        <v>2240</v>
      </c>
      <c r="O67">
        <v>25</v>
      </c>
      <c r="P67">
        <v>25</v>
      </c>
      <c r="Q67">
        <v>100.63446279999999</v>
      </c>
      <c r="R67">
        <v>1</v>
      </c>
      <c r="S67">
        <v>0</v>
      </c>
      <c r="T67">
        <v>65</v>
      </c>
      <c r="U67">
        <v>2593.4555704458498</v>
      </c>
      <c r="V67">
        <v>2575.7809832468301</v>
      </c>
      <c r="W67">
        <v>126.375138852668</v>
      </c>
      <c r="X67">
        <v>7.6846180201746499</v>
      </c>
      <c r="Y67">
        <v>2639.0842339506698</v>
      </c>
      <c r="Z67">
        <v>2621.0986841112699</v>
      </c>
      <c r="AA67">
        <v>128.59855411059499</v>
      </c>
      <c r="AB67">
        <v>1.75937710384512</v>
      </c>
      <c r="AF67" s="29">
        <f t="shared" si="2"/>
        <v>4.8051452705110931</v>
      </c>
    </row>
    <row r="68" spans="1:32" x14ac:dyDescent="0.2">
      <c r="A68">
        <v>66</v>
      </c>
      <c r="B68" t="s">
        <v>47</v>
      </c>
      <c r="C68" s="1">
        <v>44536</v>
      </c>
      <c r="D68" t="s">
        <v>8</v>
      </c>
      <c r="E68">
        <v>5</v>
      </c>
      <c r="F68">
        <v>0.47640391500000001</v>
      </c>
      <c r="G68">
        <v>4</v>
      </c>
      <c r="H68" t="s">
        <v>2</v>
      </c>
      <c r="I68">
        <v>66</v>
      </c>
      <c r="J68">
        <v>538</v>
      </c>
      <c r="K68">
        <v>450</v>
      </c>
      <c r="L68">
        <v>12.8</v>
      </c>
      <c r="M68">
        <v>12.8</v>
      </c>
      <c r="N68">
        <v>2240</v>
      </c>
      <c r="O68">
        <v>25</v>
      </c>
      <c r="P68">
        <v>25</v>
      </c>
      <c r="Q68">
        <v>100.63446279999999</v>
      </c>
      <c r="R68">
        <v>1</v>
      </c>
      <c r="S68">
        <v>0</v>
      </c>
      <c r="T68">
        <v>66</v>
      </c>
      <c r="U68">
        <v>412.62293688692199</v>
      </c>
      <c r="V68">
        <v>409.81088174264698</v>
      </c>
      <c r="W68">
        <v>20.172094081996601</v>
      </c>
      <c r="X68">
        <v>8.4747157934074906</v>
      </c>
      <c r="Y68">
        <v>373.28548776094198</v>
      </c>
      <c r="Z68">
        <v>370.74152017624903</v>
      </c>
      <c r="AA68">
        <v>18.248985466896801</v>
      </c>
      <c r="AB68">
        <v>-9.5335100425501498</v>
      </c>
      <c r="AF68" s="29">
        <f t="shared" si="2"/>
        <v>0.76450631207294606</v>
      </c>
    </row>
    <row r="69" spans="1:32" x14ac:dyDescent="0.2">
      <c r="A69">
        <v>67</v>
      </c>
      <c r="B69" t="s">
        <v>47</v>
      </c>
      <c r="C69" s="1">
        <v>44536</v>
      </c>
      <c r="D69" t="s">
        <v>5</v>
      </c>
      <c r="E69">
        <v>250</v>
      </c>
      <c r="F69">
        <v>0.52334993200000002</v>
      </c>
      <c r="G69">
        <v>5</v>
      </c>
      <c r="H69" t="s">
        <v>2</v>
      </c>
      <c r="I69">
        <v>67</v>
      </c>
      <c r="J69">
        <v>538</v>
      </c>
      <c r="K69">
        <v>2058</v>
      </c>
      <c r="L69">
        <v>12.7</v>
      </c>
      <c r="M69">
        <v>12.7</v>
      </c>
      <c r="N69">
        <v>2240</v>
      </c>
      <c r="O69">
        <v>25</v>
      </c>
      <c r="P69">
        <v>25</v>
      </c>
      <c r="Q69">
        <v>100.63446279999999</v>
      </c>
      <c r="R69">
        <v>1</v>
      </c>
      <c r="S69">
        <v>0</v>
      </c>
      <c r="T69">
        <v>67</v>
      </c>
      <c r="U69">
        <v>3340.3844425085599</v>
      </c>
      <c r="V69">
        <v>3317.6194810493598</v>
      </c>
      <c r="W69">
        <v>163.836660890324</v>
      </c>
      <c r="X69">
        <v>7.5739894028597101</v>
      </c>
      <c r="Y69">
        <v>3379.2145007058002</v>
      </c>
      <c r="Z69">
        <v>3356.1849095928801</v>
      </c>
      <c r="AA69">
        <v>165.74116834648899</v>
      </c>
      <c r="AB69">
        <v>1.16244279260511</v>
      </c>
      <c r="AF69" s="29">
        <f t="shared" si="2"/>
        <v>6.1890524320219944</v>
      </c>
    </row>
    <row r="70" spans="1:32" x14ac:dyDescent="0.2">
      <c r="A70">
        <v>68</v>
      </c>
      <c r="B70" t="s">
        <v>47</v>
      </c>
      <c r="C70" s="1">
        <v>44536</v>
      </c>
      <c r="D70" t="s">
        <v>8</v>
      </c>
      <c r="E70">
        <v>10</v>
      </c>
      <c r="F70">
        <v>0.470053322</v>
      </c>
      <c r="G70">
        <v>6</v>
      </c>
      <c r="H70" t="s">
        <v>2</v>
      </c>
      <c r="I70">
        <v>68</v>
      </c>
      <c r="J70">
        <v>538</v>
      </c>
      <c r="K70">
        <v>564</v>
      </c>
      <c r="L70">
        <v>12.8</v>
      </c>
      <c r="M70">
        <v>12.8</v>
      </c>
      <c r="N70">
        <v>2240</v>
      </c>
      <c r="O70">
        <v>25</v>
      </c>
      <c r="P70">
        <v>25</v>
      </c>
      <c r="Q70">
        <v>100.63446279999999</v>
      </c>
      <c r="R70">
        <v>1</v>
      </c>
      <c r="S70">
        <v>0</v>
      </c>
      <c r="T70">
        <v>68</v>
      </c>
      <c r="U70">
        <v>578.07000126415505</v>
      </c>
      <c r="V70">
        <v>574.13041241562905</v>
      </c>
      <c r="W70">
        <v>28.260383534316301</v>
      </c>
      <c r="X70">
        <v>8.3308654834816895</v>
      </c>
      <c r="Y70">
        <v>586.66565134335804</v>
      </c>
      <c r="Z70">
        <v>582.66748251814397</v>
      </c>
      <c r="AA70">
        <v>28.680603174556801</v>
      </c>
      <c r="AB70">
        <v>1.48695660740143</v>
      </c>
      <c r="AF70" s="29">
        <f t="shared" si="2"/>
        <v>1.0710460453815598</v>
      </c>
    </row>
    <row r="71" spans="1:32" x14ac:dyDescent="0.2">
      <c r="A71">
        <v>69</v>
      </c>
      <c r="B71" t="s">
        <v>47</v>
      </c>
      <c r="C71" s="1">
        <v>44536</v>
      </c>
      <c r="D71" t="s">
        <v>5</v>
      </c>
      <c r="E71">
        <v>225</v>
      </c>
      <c r="F71">
        <v>0.54258516700000003</v>
      </c>
      <c r="G71">
        <v>7</v>
      </c>
      <c r="H71" t="s">
        <v>2</v>
      </c>
      <c r="I71">
        <v>69</v>
      </c>
      <c r="J71">
        <v>538</v>
      </c>
      <c r="K71">
        <v>1362</v>
      </c>
      <c r="L71">
        <v>13.5</v>
      </c>
      <c r="M71">
        <v>13.5</v>
      </c>
      <c r="N71">
        <v>2240</v>
      </c>
      <c r="O71">
        <v>25</v>
      </c>
      <c r="P71">
        <v>25</v>
      </c>
      <c r="Q71">
        <v>100.63446279999999</v>
      </c>
      <c r="R71">
        <v>1</v>
      </c>
      <c r="S71">
        <v>0</v>
      </c>
      <c r="T71">
        <v>69</v>
      </c>
      <c r="U71">
        <v>2041.64521476193</v>
      </c>
      <c r="V71">
        <v>2027.73125502844</v>
      </c>
      <c r="W71">
        <v>97.571074950185107</v>
      </c>
      <c r="X71">
        <v>7.7912555734450599</v>
      </c>
      <c r="Y71">
        <v>2095.0220300565302</v>
      </c>
      <c r="Z71">
        <v>2080.74430346809</v>
      </c>
      <c r="AA71">
        <v>100.121975179106</v>
      </c>
      <c r="AB71">
        <v>2.6144020963421299</v>
      </c>
      <c r="AF71" s="29">
        <f t="shared" si="2"/>
        <v>3.7827530032019552</v>
      </c>
    </row>
    <row r="72" spans="1:32" x14ac:dyDescent="0.2">
      <c r="A72">
        <v>70</v>
      </c>
      <c r="B72" t="s">
        <v>47</v>
      </c>
      <c r="C72" s="1">
        <v>44536</v>
      </c>
      <c r="D72" t="s">
        <v>8</v>
      </c>
      <c r="E72">
        <v>25</v>
      </c>
      <c r="F72">
        <v>0.48352462200000002</v>
      </c>
      <c r="G72">
        <v>8</v>
      </c>
      <c r="H72" t="s">
        <v>2</v>
      </c>
      <c r="I72">
        <v>70</v>
      </c>
      <c r="J72">
        <v>538</v>
      </c>
      <c r="K72">
        <v>509</v>
      </c>
      <c r="L72">
        <v>12.8</v>
      </c>
      <c r="M72">
        <v>12.8</v>
      </c>
      <c r="N72">
        <v>2240</v>
      </c>
      <c r="O72">
        <v>25</v>
      </c>
      <c r="P72">
        <v>25</v>
      </c>
      <c r="Q72">
        <v>100.63446279999999</v>
      </c>
      <c r="R72">
        <v>1</v>
      </c>
      <c r="S72">
        <v>0</v>
      </c>
      <c r="T72">
        <v>70</v>
      </c>
      <c r="U72">
        <v>494.83244142608402</v>
      </c>
      <c r="V72">
        <v>491.46012256527501</v>
      </c>
      <c r="W72">
        <v>24.1911092935837</v>
      </c>
      <c r="X72">
        <v>8.3973012847582993</v>
      </c>
      <c r="Y72">
        <v>483.71908119394698</v>
      </c>
      <c r="Z72">
        <v>480.422500686528</v>
      </c>
      <c r="AA72">
        <v>23.647805157703299</v>
      </c>
      <c r="AB72">
        <v>-2.2458835156622499</v>
      </c>
      <c r="AF72" s="29">
        <f t="shared" si="2"/>
        <v>0.91682379012386461</v>
      </c>
    </row>
    <row r="73" spans="1:32" x14ac:dyDescent="0.2">
      <c r="A73">
        <v>71</v>
      </c>
      <c r="B73" t="s">
        <v>47</v>
      </c>
      <c r="C73" s="1">
        <v>44536</v>
      </c>
      <c r="D73" t="s">
        <v>5</v>
      </c>
      <c r="E73">
        <v>200</v>
      </c>
      <c r="F73">
        <v>0.53770680400000004</v>
      </c>
      <c r="G73">
        <v>9</v>
      </c>
      <c r="H73" t="s">
        <v>2</v>
      </c>
      <c r="I73">
        <v>71</v>
      </c>
      <c r="J73">
        <v>538</v>
      </c>
      <c r="K73">
        <v>1590</v>
      </c>
      <c r="L73">
        <v>12.7</v>
      </c>
      <c r="M73">
        <v>12.7</v>
      </c>
      <c r="N73">
        <v>2240</v>
      </c>
      <c r="O73">
        <v>25</v>
      </c>
      <c r="P73">
        <v>25</v>
      </c>
      <c r="Q73">
        <v>100.63446279999999</v>
      </c>
      <c r="R73">
        <v>1</v>
      </c>
      <c r="S73">
        <v>0</v>
      </c>
      <c r="T73">
        <v>71</v>
      </c>
      <c r="U73">
        <v>2458.4781693447198</v>
      </c>
      <c r="V73">
        <v>2441.72346289201</v>
      </c>
      <c r="W73">
        <v>120.58158606280401</v>
      </c>
      <c r="X73">
        <v>7.7067029009518597</v>
      </c>
      <c r="Y73">
        <v>2504.4195096990202</v>
      </c>
      <c r="Z73">
        <v>2487.3517096905998</v>
      </c>
      <c r="AA73">
        <v>122.83488233154701</v>
      </c>
      <c r="AB73">
        <v>1.8686901892052299</v>
      </c>
      <c r="AF73" s="29">
        <f t="shared" si="2"/>
        <v>4.5550596211103347</v>
      </c>
    </row>
    <row r="74" spans="1:32" x14ac:dyDescent="0.2">
      <c r="A74">
        <v>72</v>
      </c>
      <c r="B74" t="s">
        <v>47</v>
      </c>
      <c r="C74" s="1">
        <v>44536</v>
      </c>
      <c r="D74" t="s">
        <v>8</v>
      </c>
      <c r="E74">
        <v>50</v>
      </c>
      <c r="F74">
        <v>0.50315006799999995</v>
      </c>
      <c r="G74">
        <v>10</v>
      </c>
      <c r="H74" t="s">
        <v>2</v>
      </c>
      <c r="I74">
        <v>72</v>
      </c>
      <c r="J74">
        <v>538</v>
      </c>
      <c r="K74">
        <v>389</v>
      </c>
      <c r="L74">
        <v>12.9</v>
      </c>
      <c r="M74">
        <v>12.9</v>
      </c>
      <c r="N74">
        <v>2240</v>
      </c>
      <c r="O74">
        <v>25</v>
      </c>
      <c r="P74">
        <v>25</v>
      </c>
      <c r="Q74">
        <v>100.63446279999999</v>
      </c>
      <c r="R74">
        <v>1</v>
      </c>
      <c r="S74">
        <v>0</v>
      </c>
      <c r="T74">
        <v>72</v>
      </c>
      <c r="U74">
        <v>336.50580668282902</v>
      </c>
      <c r="V74">
        <v>334.21249528356401</v>
      </c>
      <c r="W74">
        <v>16.3974152975217</v>
      </c>
      <c r="X74">
        <v>8.5617564474032708</v>
      </c>
      <c r="Y74">
        <v>258.73010628131198</v>
      </c>
      <c r="Z74">
        <v>256.96684190285498</v>
      </c>
      <c r="AA74">
        <v>12.6075239072036</v>
      </c>
      <c r="AB74">
        <v>-23.112736498726701</v>
      </c>
      <c r="AF74" s="29">
        <f t="shared" si="2"/>
        <v>0.62347676355355552</v>
      </c>
    </row>
    <row r="75" spans="1:32" x14ac:dyDescent="0.2">
      <c r="A75">
        <v>73</v>
      </c>
      <c r="B75" t="s">
        <v>47</v>
      </c>
      <c r="C75" s="1">
        <v>44536</v>
      </c>
      <c r="D75" t="s">
        <v>5</v>
      </c>
      <c r="E75">
        <v>175</v>
      </c>
      <c r="F75">
        <v>0.53026801000000001</v>
      </c>
      <c r="G75">
        <v>11</v>
      </c>
      <c r="H75" t="s">
        <v>2</v>
      </c>
      <c r="I75">
        <v>73</v>
      </c>
      <c r="J75">
        <v>538</v>
      </c>
      <c r="K75">
        <v>1517</v>
      </c>
      <c r="L75">
        <v>12.8</v>
      </c>
      <c r="M75">
        <v>12.8</v>
      </c>
      <c r="N75">
        <v>2240</v>
      </c>
      <c r="O75">
        <v>25</v>
      </c>
      <c r="P75">
        <v>25</v>
      </c>
      <c r="Q75">
        <v>100.63446279999999</v>
      </c>
      <c r="R75">
        <v>1</v>
      </c>
      <c r="S75">
        <v>0</v>
      </c>
      <c r="T75">
        <v>73</v>
      </c>
      <c r="U75">
        <v>2322.8682744962798</v>
      </c>
      <c r="V75">
        <v>2307.0377592804898</v>
      </c>
      <c r="W75">
        <v>113.55916790942899</v>
      </c>
      <c r="X75">
        <v>7.7317745233406701</v>
      </c>
      <c r="Y75">
        <v>2370.4489486595198</v>
      </c>
      <c r="Z75">
        <v>2354.2941677096001</v>
      </c>
      <c r="AA75">
        <v>115.885266993855</v>
      </c>
      <c r="AB75">
        <v>2.0483586902300401</v>
      </c>
      <c r="AF75" s="29">
        <f t="shared" si="2"/>
        <v>4.3038020895407962</v>
      </c>
    </row>
    <row r="76" spans="1:32" x14ac:dyDescent="0.2">
      <c r="A76">
        <v>74</v>
      </c>
      <c r="B76" t="s">
        <v>47</v>
      </c>
      <c r="C76" s="1">
        <v>44536</v>
      </c>
      <c r="D76" t="s">
        <v>8</v>
      </c>
      <c r="E76">
        <v>75</v>
      </c>
      <c r="F76">
        <v>0.504426869</v>
      </c>
      <c r="G76">
        <v>12</v>
      </c>
      <c r="H76" t="s">
        <v>2</v>
      </c>
      <c r="I76">
        <v>74</v>
      </c>
      <c r="J76">
        <v>538</v>
      </c>
      <c r="K76">
        <v>354</v>
      </c>
      <c r="L76">
        <v>12.6</v>
      </c>
      <c r="M76">
        <v>12.6</v>
      </c>
      <c r="N76">
        <v>2240</v>
      </c>
      <c r="O76">
        <v>25</v>
      </c>
      <c r="P76">
        <v>25</v>
      </c>
      <c r="Q76">
        <v>100.63446279999999</v>
      </c>
      <c r="R76">
        <v>1</v>
      </c>
      <c r="S76">
        <v>0</v>
      </c>
      <c r="T76">
        <v>74</v>
      </c>
      <c r="U76">
        <v>296.80317727648202</v>
      </c>
      <c r="V76">
        <v>294.780442166809</v>
      </c>
      <c r="W76">
        <v>14.6050292795499</v>
      </c>
      <c r="X76">
        <v>8.6134000651514793</v>
      </c>
      <c r="Y76">
        <v>194.52953018596</v>
      </c>
      <c r="Z76">
        <v>193.20379737478899</v>
      </c>
      <c r="AA76">
        <v>9.5723688343687598</v>
      </c>
      <c r="AB76">
        <v>-34.458407092876499</v>
      </c>
      <c r="AF76" s="29">
        <f t="shared" si="2"/>
        <v>0.54991587278959086</v>
      </c>
    </row>
    <row r="77" spans="1:32" x14ac:dyDescent="0.2">
      <c r="A77">
        <v>75</v>
      </c>
      <c r="B77" t="s">
        <v>47</v>
      </c>
      <c r="C77" s="1">
        <v>44536</v>
      </c>
      <c r="D77" t="s">
        <v>5</v>
      </c>
      <c r="E77">
        <v>150</v>
      </c>
      <c r="F77">
        <v>0.53180633099999997</v>
      </c>
      <c r="G77">
        <v>13</v>
      </c>
      <c r="H77" t="s">
        <v>2</v>
      </c>
      <c r="I77">
        <v>75</v>
      </c>
      <c r="J77">
        <v>538</v>
      </c>
      <c r="K77">
        <v>1354</v>
      </c>
      <c r="L77">
        <v>12.6</v>
      </c>
      <c r="M77">
        <v>12.6</v>
      </c>
      <c r="N77">
        <v>2240</v>
      </c>
      <c r="O77">
        <v>25</v>
      </c>
      <c r="P77">
        <v>25</v>
      </c>
      <c r="Q77">
        <v>100.63446279999999</v>
      </c>
      <c r="R77">
        <v>1</v>
      </c>
      <c r="S77">
        <v>0</v>
      </c>
      <c r="T77">
        <v>75</v>
      </c>
      <c r="U77">
        <v>2011.8628876657599</v>
      </c>
      <c r="V77">
        <v>1998.1518966444601</v>
      </c>
      <c r="W77">
        <v>98.999332319905093</v>
      </c>
      <c r="X77">
        <v>7.7929020207451298</v>
      </c>
      <c r="Y77">
        <v>2061.2168661318301</v>
      </c>
      <c r="Z77">
        <v>2047.16952417939</v>
      </c>
      <c r="AA77">
        <v>101.427932671066</v>
      </c>
      <c r="AB77">
        <v>2.45314821246768</v>
      </c>
      <c r="AF77" s="29">
        <f t="shared" si="2"/>
        <v>3.727572413327279</v>
      </c>
    </row>
    <row r="78" spans="1:32" x14ac:dyDescent="0.2">
      <c r="A78">
        <v>76</v>
      </c>
      <c r="B78" t="s">
        <v>47</v>
      </c>
      <c r="C78" s="1">
        <v>44536</v>
      </c>
      <c r="D78" t="s">
        <v>8</v>
      </c>
      <c r="E78">
        <v>100</v>
      </c>
      <c r="F78">
        <v>0.50647004900000003</v>
      </c>
      <c r="G78">
        <v>14</v>
      </c>
      <c r="H78" t="s">
        <v>2</v>
      </c>
      <c r="I78">
        <v>76</v>
      </c>
      <c r="J78">
        <v>538</v>
      </c>
      <c r="K78">
        <v>763</v>
      </c>
      <c r="L78">
        <v>12.1</v>
      </c>
      <c r="M78">
        <v>12.1</v>
      </c>
      <c r="N78">
        <v>2240</v>
      </c>
      <c r="O78">
        <v>25</v>
      </c>
      <c r="P78">
        <v>25</v>
      </c>
      <c r="Q78">
        <v>100.63446279999999</v>
      </c>
      <c r="R78">
        <v>1</v>
      </c>
      <c r="S78">
        <v>0</v>
      </c>
      <c r="T78">
        <v>76</v>
      </c>
      <c r="U78">
        <v>913.52665020164102</v>
      </c>
      <c r="V78">
        <v>907.30090003972998</v>
      </c>
      <c r="W78">
        <v>45.696713128377603</v>
      </c>
      <c r="X78">
        <v>8.1309592230224705</v>
      </c>
      <c r="Y78">
        <v>955.16562343405099</v>
      </c>
      <c r="Z78">
        <v>948.65610065939097</v>
      </c>
      <c r="AA78">
        <v>47.779590748140102</v>
      </c>
      <c r="AB78">
        <v>4.5580469079056396</v>
      </c>
      <c r="AF78" s="29">
        <f t="shared" si="2"/>
        <v>1.692578933190527</v>
      </c>
    </row>
    <row r="79" spans="1:32" x14ac:dyDescent="0.2">
      <c r="A79">
        <v>77</v>
      </c>
      <c r="B79" t="s">
        <v>47</v>
      </c>
      <c r="C79" s="1">
        <v>44536</v>
      </c>
      <c r="D79" t="s">
        <v>5</v>
      </c>
      <c r="E79">
        <v>125</v>
      </c>
      <c r="F79">
        <v>0.51771845699999997</v>
      </c>
      <c r="G79">
        <v>15</v>
      </c>
      <c r="H79" t="s">
        <v>2</v>
      </c>
      <c r="I79">
        <v>77</v>
      </c>
      <c r="J79">
        <v>538</v>
      </c>
      <c r="K79">
        <v>568</v>
      </c>
      <c r="L79">
        <v>12.1</v>
      </c>
      <c r="M79">
        <v>12.1</v>
      </c>
      <c r="N79">
        <v>2240</v>
      </c>
      <c r="O79">
        <v>25</v>
      </c>
      <c r="P79">
        <v>25</v>
      </c>
      <c r="Q79">
        <v>100.63446279999999</v>
      </c>
      <c r="R79">
        <v>1</v>
      </c>
      <c r="S79">
        <v>0</v>
      </c>
      <c r="T79">
        <v>77</v>
      </c>
      <c r="U79">
        <v>584.31264871013605</v>
      </c>
      <c r="V79">
        <v>580.33051576797095</v>
      </c>
      <c r="W79">
        <v>29.228668347547199</v>
      </c>
      <c r="X79">
        <v>8.3227678834595604</v>
      </c>
      <c r="Y79">
        <v>593.62208312454004</v>
      </c>
      <c r="Z79">
        <v>589.57650571384204</v>
      </c>
      <c r="AA79">
        <v>29.694347760105799</v>
      </c>
      <c r="AB79">
        <v>1.5932282888200799</v>
      </c>
      <c r="AF79" s="29">
        <f t="shared" si="2"/>
        <v>1.0826124003993034</v>
      </c>
    </row>
    <row r="80" spans="1:32" x14ac:dyDescent="0.2">
      <c r="A80">
        <v>78</v>
      </c>
      <c r="B80" t="s">
        <v>47</v>
      </c>
      <c r="C80" s="1">
        <v>44536</v>
      </c>
      <c r="D80" t="s">
        <v>8</v>
      </c>
      <c r="E80">
        <v>125</v>
      </c>
      <c r="F80">
        <v>0.51643883300000004</v>
      </c>
      <c r="G80">
        <v>16</v>
      </c>
      <c r="H80" t="s">
        <v>2</v>
      </c>
      <c r="I80">
        <v>78</v>
      </c>
      <c r="J80">
        <v>538</v>
      </c>
      <c r="K80">
        <v>805</v>
      </c>
      <c r="L80">
        <v>12.1</v>
      </c>
      <c r="M80">
        <v>12.1</v>
      </c>
      <c r="N80">
        <v>2240</v>
      </c>
      <c r="O80">
        <v>25</v>
      </c>
      <c r="P80">
        <v>25</v>
      </c>
      <c r="Q80">
        <v>100.63446279999999</v>
      </c>
      <c r="R80">
        <v>1</v>
      </c>
      <c r="S80">
        <v>0</v>
      </c>
      <c r="T80">
        <v>78</v>
      </c>
      <c r="U80">
        <v>988.46540383854301</v>
      </c>
      <c r="V80">
        <v>981.72894065311505</v>
      </c>
      <c r="W80">
        <v>49.445322680586898</v>
      </c>
      <c r="X80">
        <v>8.0970267672354908</v>
      </c>
      <c r="Y80">
        <v>1033.03653980841</v>
      </c>
      <c r="Z80">
        <v>1025.9963211091999</v>
      </c>
      <c r="AA80">
        <v>51.6748738532552</v>
      </c>
      <c r="AB80">
        <v>4.5091245274522302</v>
      </c>
      <c r="AF80" s="29">
        <f t="shared" si="2"/>
        <v>1.8314251897911191</v>
      </c>
    </row>
    <row r="81" spans="1:32" x14ac:dyDescent="0.2">
      <c r="A81">
        <v>79</v>
      </c>
      <c r="B81" t="s">
        <v>47</v>
      </c>
      <c r="C81" s="1">
        <v>44536</v>
      </c>
      <c r="D81" t="s">
        <v>5</v>
      </c>
      <c r="E81">
        <v>100</v>
      </c>
      <c r="F81">
        <v>0.50851418400000004</v>
      </c>
      <c r="G81">
        <v>17</v>
      </c>
      <c r="H81" t="s">
        <v>2</v>
      </c>
      <c r="I81">
        <v>79</v>
      </c>
      <c r="J81">
        <v>538</v>
      </c>
      <c r="K81">
        <v>1061</v>
      </c>
      <c r="L81">
        <v>12</v>
      </c>
      <c r="M81">
        <v>12</v>
      </c>
      <c r="N81">
        <v>2240</v>
      </c>
      <c r="O81">
        <v>25</v>
      </c>
      <c r="P81">
        <v>25</v>
      </c>
      <c r="Q81">
        <v>100.63446279999999</v>
      </c>
      <c r="R81">
        <v>1</v>
      </c>
      <c r="S81">
        <v>0</v>
      </c>
      <c r="T81">
        <v>79</v>
      </c>
      <c r="U81">
        <v>1456.6924265407799</v>
      </c>
      <c r="V81">
        <v>1446.7649623465099</v>
      </c>
      <c r="W81">
        <v>73.107901067727397</v>
      </c>
      <c r="X81">
        <v>7.9293204351612898</v>
      </c>
      <c r="Y81">
        <v>1506.36330970168</v>
      </c>
      <c r="Z81">
        <v>1496.0973348478501</v>
      </c>
      <c r="AA81">
        <v>75.600763628080699</v>
      </c>
      <c r="AB81">
        <v>3.4098401457919998</v>
      </c>
      <c r="AF81" s="29">
        <f t="shared" si="2"/>
        <v>2.6989545545900588</v>
      </c>
    </row>
    <row r="82" spans="1:32" x14ac:dyDescent="0.2">
      <c r="A82">
        <v>80</v>
      </c>
      <c r="B82" t="s">
        <v>47</v>
      </c>
      <c r="C82" s="1">
        <v>44536</v>
      </c>
      <c r="D82" t="s">
        <v>8</v>
      </c>
      <c r="E82">
        <v>150</v>
      </c>
      <c r="F82">
        <v>0.52847373200000003</v>
      </c>
      <c r="G82">
        <v>18</v>
      </c>
      <c r="H82" t="s">
        <v>2</v>
      </c>
      <c r="I82">
        <v>80</v>
      </c>
      <c r="J82">
        <v>538</v>
      </c>
      <c r="K82">
        <v>970</v>
      </c>
      <c r="L82">
        <v>12.1</v>
      </c>
      <c r="M82">
        <v>12.1</v>
      </c>
      <c r="N82">
        <v>2240</v>
      </c>
      <c r="O82">
        <v>25</v>
      </c>
      <c r="P82">
        <v>25</v>
      </c>
      <c r="Q82">
        <v>100.63446279999999</v>
      </c>
      <c r="R82">
        <v>1</v>
      </c>
      <c r="S82">
        <v>0</v>
      </c>
      <c r="T82">
        <v>80</v>
      </c>
      <c r="U82">
        <v>1289.2246929063399</v>
      </c>
      <c r="V82">
        <v>1280.43853342338</v>
      </c>
      <c r="W82">
        <v>64.489997020621004</v>
      </c>
      <c r="X82">
        <v>7.9825386042109301</v>
      </c>
      <c r="Y82">
        <v>1338.95799699338</v>
      </c>
      <c r="Z82">
        <v>1329.8329014477399</v>
      </c>
      <c r="AA82">
        <v>66.977771766207297</v>
      </c>
      <c r="AB82">
        <v>3.8576133672186002</v>
      </c>
      <c r="AF82" s="29">
        <f>V82/$V$95</f>
        <v>2.388670932457893</v>
      </c>
    </row>
    <row r="83" spans="1:32" x14ac:dyDescent="0.2">
      <c r="A83">
        <v>81</v>
      </c>
      <c r="B83" t="s">
        <v>47</v>
      </c>
      <c r="C83" s="1">
        <v>44536</v>
      </c>
      <c r="D83" t="s">
        <v>5</v>
      </c>
      <c r="E83">
        <v>75</v>
      </c>
      <c r="F83">
        <v>0.50493743499999999</v>
      </c>
      <c r="G83">
        <v>19</v>
      </c>
      <c r="H83" t="s">
        <v>2</v>
      </c>
      <c r="I83">
        <v>81</v>
      </c>
      <c r="J83">
        <v>538</v>
      </c>
      <c r="K83">
        <v>597</v>
      </c>
      <c r="L83">
        <v>12.7</v>
      </c>
      <c r="M83">
        <v>12.7</v>
      </c>
      <c r="N83">
        <v>2240</v>
      </c>
      <c r="O83">
        <v>25</v>
      </c>
      <c r="P83">
        <v>25</v>
      </c>
      <c r="Q83">
        <v>100.63446279999999</v>
      </c>
      <c r="R83">
        <v>1</v>
      </c>
      <c r="S83">
        <v>0</v>
      </c>
      <c r="T83">
        <v>81</v>
      </c>
      <c r="U83">
        <v>630.57539368633797</v>
      </c>
      <c r="V83">
        <v>626.27797679272805</v>
      </c>
      <c r="W83">
        <v>30.927987098271402</v>
      </c>
      <c r="X83">
        <v>8.2931454218345007</v>
      </c>
      <c r="Y83">
        <v>648.28398390897496</v>
      </c>
      <c r="Z83">
        <v>643.86588169280606</v>
      </c>
      <c r="AA83">
        <v>31.7965446972803</v>
      </c>
      <c r="AB83">
        <v>2.8083224305840502</v>
      </c>
      <c r="AF83" s="29">
        <f t="shared" si="2"/>
        <v>1.1683278499934693</v>
      </c>
    </row>
    <row r="84" spans="1:32" x14ac:dyDescent="0.2">
      <c r="A84">
        <v>82</v>
      </c>
      <c r="B84" t="s">
        <v>47</v>
      </c>
      <c r="C84" s="1">
        <v>44536</v>
      </c>
      <c r="D84" t="s">
        <v>8</v>
      </c>
      <c r="E84">
        <v>175</v>
      </c>
      <c r="F84">
        <v>0.53462761400000003</v>
      </c>
      <c r="G84">
        <v>20</v>
      </c>
      <c r="H84" t="s">
        <v>2</v>
      </c>
      <c r="I84">
        <v>82</v>
      </c>
      <c r="J84">
        <v>538</v>
      </c>
      <c r="K84">
        <v>1039</v>
      </c>
      <c r="L84">
        <v>12.7</v>
      </c>
      <c r="M84">
        <v>12.7</v>
      </c>
      <c r="N84">
        <v>2240</v>
      </c>
      <c r="O84">
        <v>25</v>
      </c>
      <c r="P84">
        <v>25</v>
      </c>
      <c r="Q84">
        <v>100.63446279999999</v>
      </c>
      <c r="R84">
        <v>1</v>
      </c>
      <c r="S84">
        <v>0</v>
      </c>
      <c r="T84">
        <v>82</v>
      </c>
      <c r="U84">
        <v>1421.5954415773599</v>
      </c>
      <c r="V84">
        <v>1411.9071658728501</v>
      </c>
      <c r="W84">
        <v>69.725342784206802</v>
      </c>
      <c r="X84">
        <v>7.9434505182197999</v>
      </c>
      <c r="Y84">
        <v>1474.47925319316</v>
      </c>
      <c r="Z84">
        <v>1464.43057048941</v>
      </c>
      <c r="AA84">
        <v>72.319148155836203</v>
      </c>
      <c r="AB84">
        <v>3.7200324416574002</v>
      </c>
      <c r="AF84" s="29">
        <f t="shared" si="2"/>
        <v>2.6339269854934382</v>
      </c>
    </row>
    <row r="85" spans="1:32" x14ac:dyDescent="0.2">
      <c r="A85">
        <v>83</v>
      </c>
      <c r="B85" t="s">
        <v>47</v>
      </c>
      <c r="C85" s="1">
        <v>44536</v>
      </c>
      <c r="D85" t="s">
        <v>5</v>
      </c>
      <c r="E85">
        <v>50</v>
      </c>
      <c r="F85">
        <v>0.49906690300000001</v>
      </c>
      <c r="G85">
        <v>21</v>
      </c>
      <c r="H85" t="s">
        <v>2</v>
      </c>
      <c r="I85">
        <v>83</v>
      </c>
      <c r="J85">
        <v>538</v>
      </c>
      <c r="K85">
        <v>424</v>
      </c>
      <c r="L85">
        <v>12.5</v>
      </c>
      <c r="M85">
        <v>12.5</v>
      </c>
      <c r="N85">
        <v>2240</v>
      </c>
      <c r="O85">
        <v>25</v>
      </c>
      <c r="P85">
        <v>25</v>
      </c>
      <c r="Q85">
        <v>100.63446279999999</v>
      </c>
      <c r="R85">
        <v>1</v>
      </c>
      <c r="S85">
        <v>0</v>
      </c>
      <c r="T85">
        <v>83</v>
      </c>
      <c r="U85">
        <v>378.88746852980302</v>
      </c>
      <c r="V85">
        <v>376.305323041191</v>
      </c>
      <c r="W85">
        <v>18.705340344919598</v>
      </c>
      <c r="X85">
        <v>8.5095008278347404</v>
      </c>
      <c r="Y85">
        <v>325.48602891463702</v>
      </c>
      <c r="Z85">
        <v>323.26781809750599</v>
      </c>
      <c r="AA85">
        <v>16.0689583426688</v>
      </c>
      <c r="AB85">
        <v>-14.0942744351982</v>
      </c>
      <c r="AF85" s="29">
        <f t="shared" si="2"/>
        <v>0.70200135610918624</v>
      </c>
    </row>
    <row r="86" spans="1:32" x14ac:dyDescent="0.2">
      <c r="A86">
        <v>84</v>
      </c>
      <c r="B86" t="s">
        <v>47</v>
      </c>
      <c r="C86" s="1">
        <v>44536</v>
      </c>
      <c r="D86" t="s">
        <v>8</v>
      </c>
      <c r="E86">
        <v>200</v>
      </c>
      <c r="F86">
        <v>0.53976055899999997</v>
      </c>
      <c r="G86">
        <v>22</v>
      </c>
      <c r="H86" t="s">
        <v>2</v>
      </c>
      <c r="I86">
        <v>84</v>
      </c>
      <c r="J86">
        <v>538</v>
      </c>
      <c r="K86">
        <v>1266</v>
      </c>
      <c r="L86">
        <v>13.1</v>
      </c>
      <c r="M86">
        <v>13.1</v>
      </c>
      <c r="N86">
        <v>2240</v>
      </c>
      <c r="O86">
        <v>25</v>
      </c>
      <c r="P86">
        <v>25</v>
      </c>
      <c r="Q86">
        <v>100.63446279999999</v>
      </c>
      <c r="R86">
        <v>1</v>
      </c>
      <c r="S86">
        <v>0</v>
      </c>
      <c r="T86">
        <v>84</v>
      </c>
      <c r="U86">
        <v>1853.2236269958</v>
      </c>
      <c r="V86">
        <v>1840.59377400434</v>
      </c>
      <c r="W86">
        <v>89.719691647887998</v>
      </c>
      <c r="X86">
        <v>7.8310130774105602</v>
      </c>
      <c r="Y86">
        <v>1906.18945465056</v>
      </c>
      <c r="Z86">
        <v>1893.19863571462</v>
      </c>
      <c r="AA86">
        <v>92.283914149607298</v>
      </c>
      <c r="AB86">
        <v>2.8580375775061402</v>
      </c>
      <c r="AF86" s="29">
        <f t="shared" si="2"/>
        <v>3.4336461545502415</v>
      </c>
    </row>
    <row r="87" spans="1:32" x14ac:dyDescent="0.2">
      <c r="A87">
        <v>85</v>
      </c>
      <c r="B87" t="s">
        <v>47</v>
      </c>
      <c r="C87" s="1">
        <v>44536</v>
      </c>
      <c r="D87" t="s">
        <v>5</v>
      </c>
      <c r="E87">
        <v>25</v>
      </c>
      <c r="F87">
        <v>0.51416272200000002</v>
      </c>
      <c r="G87">
        <v>23</v>
      </c>
      <c r="H87" t="s">
        <v>2</v>
      </c>
      <c r="I87">
        <v>85</v>
      </c>
      <c r="J87">
        <v>538</v>
      </c>
      <c r="K87">
        <v>407</v>
      </c>
      <c r="L87">
        <v>12.5</v>
      </c>
      <c r="M87">
        <v>12.5</v>
      </c>
      <c r="N87">
        <v>2240</v>
      </c>
      <c r="O87">
        <v>25</v>
      </c>
      <c r="P87">
        <v>25</v>
      </c>
      <c r="Q87">
        <v>100.63446279999999</v>
      </c>
      <c r="R87">
        <v>1</v>
      </c>
      <c r="S87">
        <v>0</v>
      </c>
      <c r="T87">
        <v>85</v>
      </c>
      <c r="U87">
        <v>357.791911205985</v>
      </c>
      <c r="V87">
        <v>355.35353346557702</v>
      </c>
      <c r="W87">
        <v>17.6638712748579</v>
      </c>
      <c r="X87">
        <v>8.5338180479467507</v>
      </c>
      <c r="Y87">
        <v>293.79534901594297</v>
      </c>
      <c r="Z87">
        <v>291.79311247330799</v>
      </c>
      <c r="AA87">
        <v>14.5044174103251</v>
      </c>
      <c r="AB87">
        <v>-17.886531300926499</v>
      </c>
      <c r="AF87" s="29">
        <f t="shared" si="2"/>
        <v>0.66291558241848203</v>
      </c>
    </row>
    <row r="88" spans="1:32" x14ac:dyDescent="0.2">
      <c r="A88">
        <v>86</v>
      </c>
      <c r="B88" t="s">
        <v>47</v>
      </c>
      <c r="C88" s="1">
        <v>44536</v>
      </c>
      <c r="D88" t="s">
        <v>8</v>
      </c>
      <c r="E88">
        <v>225</v>
      </c>
      <c r="F88">
        <v>0.55029483700000004</v>
      </c>
      <c r="G88">
        <v>24</v>
      </c>
      <c r="H88" t="s">
        <v>2</v>
      </c>
      <c r="I88">
        <v>86</v>
      </c>
      <c r="J88">
        <v>538</v>
      </c>
      <c r="K88">
        <v>1558</v>
      </c>
      <c r="L88">
        <v>12.5</v>
      </c>
      <c r="M88">
        <v>12.5</v>
      </c>
      <c r="N88">
        <v>2240</v>
      </c>
      <c r="O88">
        <v>25</v>
      </c>
      <c r="P88">
        <v>25</v>
      </c>
      <c r="Q88">
        <v>100.63446279999999</v>
      </c>
      <c r="R88">
        <v>1</v>
      </c>
      <c r="S88">
        <v>0</v>
      </c>
      <c r="T88">
        <v>86</v>
      </c>
      <c r="U88">
        <v>2393.8058478969101</v>
      </c>
      <c r="V88">
        <v>2377.4918879901702</v>
      </c>
      <c r="W88">
        <v>118.180084652361</v>
      </c>
      <c r="X88">
        <v>7.7171962611774996</v>
      </c>
      <c r="Y88">
        <v>2439.4407939216599</v>
      </c>
      <c r="Z88">
        <v>2422.8158285587201</v>
      </c>
      <c r="AA88">
        <v>120.433041711952</v>
      </c>
      <c r="AB88">
        <v>1.90637624454146</v>
      </c>
      <c r="AF88" s="29">
        <f t="shared" si="2"/>
        <v>4.4352349736094414</v>
      </c>
    </row>
    <row r="89" spans="1:32" x14ac:dyDescent="0.2">
      <c r="A89">
        <v>87</v>
      </c>
      <c r="B89" t="s">
        <v>47</v>
      </c>
      <c r="C89" s="1">
        <v>44536</v>
      </c>
      <c r="D89" t="s">
        <v>5</v>
      </c>
      <c r="E89">
        <v>10</v>
      </c>
      <c r="F89">
        <v>0.49753640199999999</v>
      </c>
      <c r="G89">
        <v>25</v>
      </c>
      <c r="H89" t="s">
        <v>2</v>
      </c>
      <c r="I89">
        <v>87</v>
      </c>
      <c r="J89">
        <v>538</v>
      </c>
      <c r="K89">
        <v>557</v>
      </c>
      <c r="L89">
        <v>12.2</v>
      </c>
      <c r="M89">
        <v>12.2</v>
      </c>
      <c r="N89">
        <v>2240</v>
      </c>
      <c r="O89">
        <v>25</v>
      </c>
      <c r="P89">
        <v>25</v>
      </c>
      <c r="Q89">
        <v>100.63446279999999</v>
      </c>
      <c r="R89">
        <v>1</v>
      </c>
      <c r="S89">
        <v>0</v>
      </c>
      <c r="T89">
        <v>87</v>
      </c>
      <c r="U89">
        <v>567.15235809204205</v>
      </c>
      <c r="V89">
        <v>563.28717377099304</v>
      </c>
      <c r="W89">
        <v>28.276979892064102</v>
      </c>
      <c r="X89">
        <v>8.3360220748525897</v>
      </c>
      <c r="Y89">
        <v>573.27515072008896</v>
      </c>
      <c r="Z89">
        <v>569.36823912465002</v>
      </c>
      <c r="AA89">
        <v>28.582248981676901</v>
      </c>
      <c r="AB89">
        <v>1.07956751668004</v>
      </c>
      <c r="AF89" s="29">
        <f t="shared" si="2"/>
        <v>1.0508178748852397</v>
      </c>
    </row>
    <row r="90" spans="1:32" x14ac:dyDescent="0.2">
      <c r="A90">
        <v>88</v>
      </c>
      <c r="B90" t="s">
        <v>47</v>
      </c>
      <c r="C90" s="1">
        <v>44536</v>
      </c>
      <c r="D90" t="s">
        <v>8</v>
      </c>
      <c r="E90">
        <v>250</v>
      </c>
      <c r="F90">
        <v>0.54926621899999994</v>
      </c>
      <c r="G90">
        <v>26</v>
      </c>
      <c r="H90" t="s">
        <v>2</v>
      </c>
      <c r="I90">
        <v>88</v>
      </c>
      <c r="J90">
        <v>538</v>
      </c>
      <c r="K90">
        <v>1539</v>
      </c>
      <c r="L90">
        <v>12.4</v>
      </c>
      <c r="M90">
        <v>12.4</v>
      </c>
      <c r="N90">
        <v>2240</v>
      </c>
      <c r="O90">
        <v>25</v>
      </c>
      <c r="P90">
        <v>25</v>
      </c>
      <c r="Q90">
        <v>100.63446279999999</v>
      </c>
      <c r="R90">
        <v>1</v>
      </c>
      <c r="S90">
        <v>0</v>
      </c>
      <c r="T90">
        <v>88</v>
      </c>
      <c r="U90">
        <v>2355.96396431728</v>
      </c>
      <c r="V90">
        <v>2339.9078995827999</v>
      </c>
      <c r="W90">
        <v>116.693789357515</v>
      </c>
      <c r="X90">
        <v>7.72357126987042</v>
      </c>
      <c r="Y90">
        <v>2401.4926237946802</v>
      </c>
      <c r="Z90">
        <v>2385.1262779545</v>
      </c>
      <c r="AA90">
        <v>118.948879791517</v>
      </c>
      <c r="AB90">
        <v>1.9324853931114401</v>
      </c>
      <c r="AF90" s="29">
        <f t="shared" si="2"/>
        <v>4.3651216661049448</v>
      </c>
    </row>
    <row r="91" spans="1:32" x14ac:dyDescent="0.2">
      <c r="A91">
        <v>89</v>
      </c>
      <c r="B91" t="s">
        <v>47</v>
      </c>
      <c r="C91" s="1">
        <v>44536</v>
      </c>
      <c r="D91" t="s">
        <v>5</v>
      </c>
      <c r="E91">
        <v>5</v>
      </c>
      <c r="F91">
        <v>0.503405361</v>
      </c>
      <c r="G91">
        <v>27</v>
      </c>
      <c r="H91" t="s">
        <v>2</v>
      </c>
      <c r="I91">
        <v>89</v>
      </c>
      <c r="J91">
        <v>538</v>
      </c>
      <c r="K91">
        <v>548</v>
      </c>
      <c r="L91">
        <v>12.4</v>
      </c>
      <c r="M91">
        <v>12.4</v>
      </c>
      <c r="N91">
        <v>2240</v>
      </c>
      <c r="O91">
        <v>25</v>
      </c>
      <c r="P91">
        <v>25</v>
      </c>
      <c r="Q91">
        <v>100.63446279999999</v>
      </c>
      <c r="R91">
        <v>1</v>
      </c>
      <c r="S91">
        <v>0</v>
      </c>
      <c r="T91">
        <v>89</v>
      </c>
      <c r="U91">
        <v>553.26409588163006</v>
      </c>
      <c r="V91">
        <v>549.493561071557</v>
      </c>
      <c r="W91">
        <v>27.4038503312151</v>
      </c>
      <c r="X91">
        <v>8.3476232291792591</v>
      </c>
      <c r="Y91">
        <v>556.61630992801895</v>
      </c>
      <c r="Z91">
        <v>552.82292953688102</v>
      </c>
      <c r="AA91">
        <v>27.5698896109899</v>
      </c>
      <c r="AB91">
        <v>0.60589763032549204</v>
      </c>
      <c r="AF91" s="29">
        <f t="shared" si="2"/>
        <v>1.0250857519846315</v>
      </c>
    </row>
    <row r="92" spans="1:32" x14ac:dyDescent="0.2">
      <c r="A92">
        <v>90</v>
      </c>
      <c r="B92" t="s">
        <v>47</v>
      </c>
      <c r="C92" s="1">
        <v>44536</v>
      </c>
      <c r="D92" t="s">
        <v>8</v>
      </c>
      <c r="E92">
        <v>300</v>
      </c>
      <c r="F92">
        <v>0.55441014</v>
      </c>
      <c r="G92">
        <v>28</v>
      </c>
      <c r="H92" t="s">
        <v>2</v>
      </c>
      <c r="I92">
        <v>90</v>
      </c>
      <c r="J92">
        <v>538</v>
      </c>
      <c r="K92">
        <v>1546</v>
      </c>
      <c r="L92">
        <v>12.4</v>
      </c>
      <c r="M92">
        <v>12.4</v>
      </c>
      <c r="N92">
        <v>2240</v>
      </c>
      <c r="O92">
        <v>25</v>
      </c>
      <c r="P92">
        <v>25</v>
      </c>
      <c r="Q92">
        <v>100.63446279999999</v>
      </c>
      <c r="R92">
        <v>1</v>
      </c>
      <c r="S92">
        <v>0</v>
      </c>
      <c r="T92">
        <v>90</v>
      </c>
      <c r="U92">
        <v>2369.1085686854799</v>
      </c>
      <c r="V92">
        <v>2352.9629225219901</v>
      </c>
      <c r="W92">
        <v>117.344857759479</v>
      </c>
      <c r="X92">
        <v>7.7211639500201104</v>
      </c>
      <c r="Y92">
        <v>2414.5240407442898</v>
      </c>
      <c r="Z92">
        <v>2398.0688848555401</v>
      </c>
      <c r="AA92">
        <v>119.594341881592</v>
      </c>
      <c r="AB92">
        <v>1.9169856822562901</v>
      </c>
      <c r="AF92" s="29">
        <f t="shared" si="2"/>
        <v>4.3894759423965528</v>
      </c>
    </row>
    <row r="93" spans="1:32" x14ac:dyDescent="0.2">
      <c r="A93">
        <v>91</v>
      </c>
      <c r="B93" t="s">
        <v>47</v>
      </c>
      <c r="C93" s="1">
        <v>44536</v>
      </c>
      <c r="D93" t="s">
        <v>5</v>
      </c>
      <c r="E93">
        <v>0</v>
      </c>
      <c r="F93">
        <v>0.499832322</v>
      </c>
      <c r="G93">
        <v>29</v>
      </c>
      <c r="H93" t="s">
        <v>2</v>
      </c>
      <c r="I93">
        <v>91</v>
      </c>
      <c r="J93">
        <v>538</v>
      </c>
      <c r="K93">
        <v>541</v>
      </c>
      <c r="L93">
        <v>12.7</v>
      </c>
      <c r="M93">
        <v>12.7</v>
      </c>
      <c r="N93">
        <v>2240</v>
      </c>
      <c r="O93">
        <v>25</v>
      </c>
      <c r="P93">
        <v>25</v>
      </c>
      <c r="Q93">
        <v>100.63446279999999</v>
      </c>
      <c r="R93">
        <v>1</v>
      </c>
      <c r="S93">
        <v>0</v>
      </c>
      <c r="T93">
        <v>91</v>
      </c>
      <c r="U93">
        <v>542.56001855033799</v>
      </c>
      <c r="V93">
        <v>538.86243280109795</v>
      </c>
      <c r="W93">
        <v>26.611075252501301</v>
      </c>
      <c r="X93">
        <v>8.3574739624392507</v>
      </c>
      <c r="Y93">
        <v>543.60766019876201</v>
      </c>
      <c r="Z93">
        <v>539.90293469595201</v>
      </c>
      <c r="AA93">
        <v>26.6624591912189</v>
      </c>
      <c r="AB93">
        <v>0.193092305478547</v>
      </c>
      <c r="AF93" s="29">
        <f t="shared" si="2"/>
        <v>1.0052532755197263</v>
      </c>
    </row>
    <row r="94" spans="1:32" x14ac:dyDescent="0.2">
      <c r="A94">
        <v>92</v>
      </c>
      <c r="B94" t="s">
        <v>47</v>
      </c>
      <c r="C94" s="1">
        <v>44536</v>
      </c>
      <c r="D94" t="s">
        <v>8</v>
      </c>
      <c r="E94">
        <v>400</v>
      </c>
      <c r="F94">
        <v>0.28502085999999999</v>
      </c>
      <c r="G94">
        <v>30</v>
      </c>
      <c r="H94" t="s">
        <v>2</v>
      </c>
      <c r="I94">
        <v>92</v>
      </c>
      <c r="J94">
        <v>538</v>
      </c>
      <c r="K94">
        <v>2843</v>
      </c>
      <c r="L94">
        <v>12.5</v>
      </c>
      <c r="M94">
        <v>12.5</v>
      </c>
      <c r="N94">
        <v>2240</v>
      </c>
      <c r="O94">
        <v>25</v>
      </c>
      <c r="P94">
        <v>25</v>
      </c>
      <c r="Q94">
        <v>100.63446279999999</v>
      </c>
      <c r="R94">
        <v>1</v>
      </c>
      <c r="S94">
        <v>0</v>
      </c>
      <c r="T94">
        <v>92</v>
      </c>
      <c r="U94">
        <v>4805.1527512645698</v>
      </c>
      <c r="V94">
        <v>4772.4052878899802</v>
      </c>
      <c r="W94">
        <v>237.22615575146901</v>
      </c>
      <c r="X94">
        <v>7.4153866215836004</v>
      </c>
      <c r="Y94">
        <v>4834.8833627347403</v>
      </c>
      <c r="Z94">
        <v>4801.9332830936901</v>
      </c>
      <c r="AA94">
        <v>238.69392983322999</v>
      </c>
      <c r="AB94">
        <v>0.61872354551784303</v>
      </c>
      <c r="AF94" s="29">
        <f t="shared" si="2"/>
        <v>8.9029699524997028</v>
      </c>
    </row>
    <row r="95" spans="1:32" x14ac:dyDescent="0.2">
      <c r="A95" s="23">
        <v>93</v>
      </c>
      <c r="B95" s="23" t="s">
        <v>47</v>
      </c>
      <c r="C95" s="27">
        <v>44901</v>
      </c>
      <c r="D95" s="23" t="s">
        <v>7</v>
      </c>
      <c r="E95" s="23" t="s">
        <v>7</v>
      </c>
      <c r="F95" s="23">
        <v>0</v>
      </c>
      <c r="G95" s="23" t="s">
        <v>9</v>
      </c>
      <c r="H95" s="23" t="s">
        <v>2</v>
      </c>
      <c r="I95" s="23" t="s">
        <v>129</v>
      </c>
      <c r="J95" s="23">
        <v>538</v>
      </c>
      <c r="K95" s="23">
        <v>538</v>
      </c>
      <c r="L95" s="23">
        <v>12.61333333</v>
      </c>
      <c r="M95" s="23">
        <v>12.723333330000001</v>
      </c>
      <c r="N95" s="23">
        <v>2240</v>
      </c>
      <c r="O95" s="23">
        <v>15</v>
      </c>
      <c r="P95" s="23">
        <v>25</v>
      </c>
      <c r="Q95" s="23">
        <v>100.9570722</v>
      </c>
      <c r="R95" s="23">
        <v>1</v>
      </c>
      <c r="S95" s="23">
        <v>0</v>
      </c>
      <c r="T95" s="23" t="s">
        <v>129</v>
      </c>
      <c r="U95" s="23">
        <v>538.00000000000102</v>
      </c>
      <c r="V95" s="23">
        <v>536.04643319615195</v>
      </c>
      <c r="W95" s="23">
        <v>26.462251906919999</v>
      </c>
      <c r="X95" s="23">
        <v>8.3606483385345491</v>
      </c>
      <c r="Y95" s="23">
        <v>538</v>
      </c>
      <c r="Z95" s="23">
        <v>536.04643319615104</v>
      </c>
      <c r="AA95" s="23">
        <v>26.462251906919999</v>
      </c>
      <c r="AB95" s="28">
        <v>-1.9018244228523101E-13</v>
      </c>
    </row>
    <row r="96" spans="1:32" x14ac:dyDescent="0.2">
      <c r="A96">
        <v>94</v>
      </c>
      <c r="B96" t="s">
        <v>48</v>
      </c>
      <c r="C96" s="1">
        <v>44199</v>
      </c>
      <c r="D96" t="s">
        <v>5</v>
      </c>
      <c r="E96">
        <v>400</v>
      </c>
      <c r="F96">
        <v>0.47869183500000001</v>
      </c>
      <c r="G96">
        <v>1</v>
      </c>
      <c r="H96" t="s">
        <v>2</v>
      </c>
      <c r="I96">
        <v>94</v>
      </c>
      <c r="J96">
        <v>505</v>
      </c>
      <c r="K96">
        <v>1339</v>
      </c>
      <c r="L96">
        <v>14.5</v>
      </c>
      <c r="M96">
        <v>14.5</v>
      </c>
      <c r="N96">
        <v>2240</v>
      </c>
      <c r="O96">
        <v>25</v>
      </c>
      <c r="P96">
        <v>25</v>
      </c>
      <c r="Q96">
        <v>100.96819669999999</v>
      </c>
      <c r="R96">
        <v>1</v>
      </c>
      <c r="S96">
        <v>0</v>
      </c>
      <c r="T96">
        <v>94</v>
      </c>
      <c r="U96">
        <v>2042.0042538733601</v>
      </c>
      <c r="V96">
        <v>2034.8135915847299</v>
      </c>
      <c r="W96">
        <v>94.515724179245694</v>
      </c>
      <c r="X96">
        <v>7.7964813458379103</v>
      </c>
      <c r="Y96">
        <v>2102.3730514891899</v>
      </c>
      <c r="Z96">
        <v>2094.9698080388898</v>
      </c>
      <c r="AA96">
        <v>97.309940015803093</v>
      </c>
      <c r="AB96">
        <v>2.9563502378274098</v>
      </c>
      <c r="AF96" s="29">
        <f>V96/$V$126</f>
        <v>4.0435727799473007</v>
      </c>
    </row>
    <row r="97" spans="1:32" x14ac:dyDescent="0.2">
      <c r="A97">
        <v>95</v>
      </c>
      <c r="B97" t="s">
        <v>48</v>
      </c>
      <c r="C97" s="1">
        <v>44199</v>
      </c>
      <c r="D97" t="s">
        <v>8</v>
      </c>
      <c r="E97">
        <v>0</v>
      </c>
      <c r="F97">
        <v>0.40368066600000002</v>
      </c>
      <c r="G97">
        <v>2</v>
      </c>
      <c r="H97" t="s">
        <v>2</v>
      </c>
      <c r="I97">
        <v>95</v>
      </c>
      <c r="J97">
        <v>505</v>
      </c>
      <c r="K97">
        <v>419</v>
      </c>
      <c r="L97">
        <v>12</v>
      </c>
      <c r="M97">
        <v>12</v>
      </c>
      <c r="N97">
        <v>2240</v>
      </c>
      <c r="O97">
        <v>25</v>
      </c>
      <c r="P97">
        <v>25</v>
      </c>
      <c r="Q97">
        <v>100.96819669999999</v>
      </c>
      <c r="R97">
        <v>1</v>
      </c>
      <c r="S97">
        <v>0</v>
      </c>
      <c r="T97">
        <v>95</v>
      </c>
      <c r="U97">
        <v>384.74954230982701</v>
      </c>
      <c r="V97">
        <v>383.39469497333903</v>
      </c>
      <c r="W97">
        <v>19.3096572499087</v>
      </c>
      <c r="X97">
        <v>8.50054681933198</v>
      </c>
      <c r="Y97">
        <v>345.76626264943701</v>
      </c>
      <c r="Z97">
        <v>344.54869005094702</v>
      </c>
      <c r="AA97">
        <v>17.353179890116799</v>
      </c>
      <c r="AB97">
        <v>-10.132118527381699</v>
      </c>
      <c r="AF97" s="29">
        <f t="shared" ref="AF97:AF125" si="3">V97/$V$126</f>
        <v>0.76188028180164535</v>
      </c>
    </row>
    <row r="98" spans="1:32" x14ac:dyDescent="0.2">
      <c r="A98">
        <v>96</v>
      </c>
      <c r="B98" t="s">
        <v>48</v>
      </c>
      <c r="C98" s="1">
        <v>44199</v>
      </c>
      <c r="D98" t="s">
        <v>5</v>
      </c>
      <c r="E98">
        <v>300</v>
      </c>
      <c r="F98">
        <v>0.46548552900000001</v>
      </c>
      <c r="G98">
        <v>3</v>
      </c>
      <c r="H98" t="s">
        <v>2</v>
      </c>
      <c r="I98">
        <v>96</v>
      </c>
      <c r="J98">
        <v>505</v>
      </c>
      <c r="K98">
        <v>1148</v>
      </c>
      <c r="L98">
        <v>12.1</v>
      </c>
      <c r="M98">
        <v>12.1</v>
      </c>
      <c r="N98">
        <v>2240</v>
      </c>
      <c r="O98">
        <v>25</v>
      </c>
      <c r="P98">
        <v>25</v>
      </c>
      <c r="Q98">
        <v>100.96819669999999</v>
      </c>
      <c r="R98">
        <v>1</v>
      </c>
      <c r="S98">
        <v>0</v>
      </c>
      <c r="T98">
        <v>96</v>
      </c>
      <c r="U98">
        <v>1645.54413233062</v>
      </c>
      <c r="V98">
        <v>1639.7495547168901</v>
      </c>
      <c r="W98">
        <v>82.313918415625096</v>
      </c>
      <c r="X98">
        <v>7.87718663971377</v>
      </c>
      <c r="Y98">
        <v>1697.1666483026399</v>
      </c>
      <c r="Z98">
        <v>1691.1902884628801</v>
      </c>
      <c r="AA98">
        <v>84.896195903444493</v>
      </c>
      <c r="AB98">
        <v>3.1371091760943899</v>
      </c>
      <c r="AF98" s="29">
        <f t="shared" si="3"/>
        <v>3.2585032323378953</v>
      </c>
    </row>
    <row r="99" spans="1:32" x14ac:dyDescent="0.2">
      <c r="A99">
        <v>97</v>
      </c>
      <c r="B99" t="s">
        <v>48</v>
      </c>
      <c r="C99" s="1">
        <v>44199</v>
      </c>
      <c r="D99" t="s">
        <v>8</v>
      </c>
      <c r="E99">
        <v>5</v>
      </c>
      <c r="F99">
        <v>0.41271725399999998</v>
      </c>
      <c r="G99">
        <v>4</v>
      </c>
      <c r="H99" t="s">
        <v>2</v>
      </c>
      <c r="I99">
        <v>97</v>
      </c>
      <c r="J99">
        <v>505</v>
      </c>
      <c r="K99">
        <v>781</v>
      </c>
      <c r="L99">
        <v>12.1</v>
      </c>
      <c r="M99">
        <v>12.1</v>
      </c>
      <c r="N99">
        <v>2240</v>
      </c>
      <c r="O99">
        <v>25</v>
      </c>
      <c r="P99">
        <v>25</v>
      </c>
      <c r="Q99">
        <v>100.96819669999999</v>
      </c>
      <c r="R99">
        <v>1</v>
      </c>
      <c r="S99">
        <v>0</v>
      </c>
      <c r="T99">
        <v>97</v>
      </c>
      <c r="U99">
        <v>968.79217818631696</v>
      </c>
      <c r="V99">
        <v>965.38069783900801</v>
      </c>
      <c r="W99">
        <v>48.461222491784298</v>
      </c>
      <c r="X99">
        <v>8.1056813613081697</v>
      </c>
      <c r="Y99">
        <v>1016.72316474577</v>
      </c>
      <c r="Z99">
        <v>1013.14290143101</v>
      </c>
      <c r="AA99">
        <v>50.858841151605503</v>
      </c>
      <c r="AB99">
        <v>4.9474993335706001</v>
      </c>
      <c r="AF99" s="29">
        <f t="shared" si="3"/>
        <v>1.9184003528442115</v>
      </c>
    </row>
    <row r="100" spans="1:32" x14ac:dyDescent="0.2">
      <c r="A100">
        <v>98</v>
      </c>
      <c r="B100" t="s">
        <v>48</v>
      </c>
      <c r="C100" s="1">
        <v>44199</v>
      </c>
      <c r="D100" t="s">
        <v>5</v>
      </c>
      <c r="E100">
        <v>250</v>
      </c>
      <c r="F100">
        <v>0.45711973299999997</v>
      </c>
      <c r="G100">
        <v>5</v>
      </c>
      <c r="H100" t="s">
        <v>2</v>
      </c>
      <c r="I100">
        <v>98</v>
      </c>
      <c r="J100">
        <v>505</v>
      </c>
      <c r="K100">
        <v>1595</v>
      </c>
      <c r="L100">
        <v>12.4</v>
      </c>
      <c r="M100">
        <v>12.4</v>
      </c>
      <c r="N100">
        <v>2240</v>
      </c>
      <c r="O100">
        <v>25</v>
      </c>
      <c r="P100">
        <v>25</v>
      </c>
      <c r="Q100">
        <v>100.96819669999999</v>
      </c>
      <c r="R100">
        <v>1</v>
      </c>
      <c r="S100">
        <v>0</v>
      </c>
      <c r="T100">
        <v>98</v>
      </c>
      <c r="U100">
        <v>2488.6387358397101</v>
      </c>
      <c r="V100">
        <v>2479.87530614856</v>
      </c>
      <c r="W100">
        <v>123.265333776524</v>
      </c>
      <c r="X100">
        <v>7.6998645697018899</v>
      </c>
      <c r="Y100">
        <v>2534.17778215405</v>
      </c>
      <c r="Z100">
        <v>2525.2539924135199</v>
      </c>
      <c r="AA100">
        <v>125.520938683319</v>
      </c>
      <c r="AB100">
        <v>1.8298777423383299</v>
      </c>
      <c r="AF100" s="29">
        <f t="shared" si="3"/>
        <v>4.927997496712341</v>
      </c>
    </row>
    <row r="101" spans="1:32" x14ac:dyDescent="0.2">
      <c r="A101">
        <v>99</v>
      </c>
      <c r="B101" t="s">
        <v>48</v>
      </c>
      <c r="C101" s="1">
        <v>44199</v>
      </c>
      <c r="D101" t="s">
        <v>8</v>
      </c>
      <c r="E101">
        <v>10</v>
      </c>
      <c r="F101">
        <v>0.412214566</v>
      </c>
      <c r="G101">
        <v>6</v>
      </c>
      <c r="H101" t="s">
        <v>2</v>
      </c>
      <c r="I101">
        <v>99</v>
      </c>
      <c r="J101">
        <v>505</v>
      </c>
      <c r="K101">
        <v>302</v>
      </c>
      <c r="L101">
        <v>11.5</v>
      </c>
      <c r="M101">
        <v>11.5</v>
      </c>
      <c r="N101">
        <v>2240</v>
      </c>
      <c r="O101">
        <v>25</v>
      </c>
      <c r="P101">
        <v>25</v>
      </c>
      <c r="Q101">
        <v>100.96819669999999</v>
      </c>
      <c r="R101">
        <v>1</v>
      </c>
      <c r="S101">
        <v>0</v>
      </c>
      <c r="T101">
        <v>99</v>
      </c>
      <c r="U101">
        <v>249.80623768676</v>
      </c>
      <c r="V101">
        <v>248.92657630045599</v>
      </c>
      <c r="W101">
        <v>12.746681793891501</v>
      </c>
      <c r="X101">
        <v>8.6808881005018108</v>
      </c>
      <c r="Y101">
        <v>131.676897241788</v>
      </c>
      <c r="Z101">
        <v>131.21321353619101</v>
      </c>
      <c r="AA101">
        <v>6.7189815766437002</v>
      </c>
      <c r="AB101">
        <v>-47.288387007012197</v>
      </c>
      <c r="AF101" s="29">
        <f t="shared" si="3"/>
        <v>0.49466581720150937</v>
      </c>
    </row>
    <row r="102" spans="1:32" x14ac:dyDescent="0.2">
      <c r="A102">
        <v>100</v>
      </c>
      <c r="B102" t="s">
        <v>48</v>
      </c>
      <c r="C102" s="1">
        <v>44199</v>
      </c>
      <c r="D102" t="s">
        <v>5</v>
      </c>
      <c r="E102">
        <v>225</v>
      </c>
      <c r="F102">
        <v>0.462695366</v>
      </c>
      <c r="G102">
        <v>7</v>
      </c>
      <c r="H102" t="s">
        <v>2</v>
      </c>
      <c r="I102">
        <v>100</v>
      </c>
      <c r="J102">
        <v>505</v>
      </c>
      <c r="K102">
        <v>624</v>
      </c>
      <c r="L102">
        <v>13.9</v>
      </c>
      <c r="M102">
        <v>13.9</v>
      </c>
      <c r="N102">
        <v>2240</v>
      </c>
      <c r="O102">
        <v>25</v>
      </c>
      <c r="P102">
        <v>25</v>
      </c>
      <c r="Q102">
        <v>100.96819669999999</v>
      </c>
      <c r="R102">
        <v>1</v>
      </c>
      <c r="S102">
        <v>0</v>
      </c>
      <c r="T102">
        <v>100</v>
      </c>
      <c r="U102">
        <v>695.34653374731602</v>
      </c>
      <c r="V102">
        <v>692.89795799716001</v>
      </c>
      <c r="W102">
        <v>32.806384125043202</v>
      </c>
      <c r="X102">
        <v>8.2573595918732696</v>
      </c>
      <c r="Y102">
        <v>731.08161548721102</v>
      </c>
      <c r="Z102">
        <v>728.50720312130704</v>
      </c>
      <c r="AA102">
        <v>34.492361923740098</v>
      </c>
      <c r="AB102">
        <v>5.1391759368258301</v>
      </c>
      <c r="AF102" s="29">
        <f t="shared" si="3"/>
        <v>1.3769238292026211</v>
      </c>
    </row>
    <row r="103" spans="1:32" x14ac:dyDescent="0.2">
      <c r="A103">
        <v>101</v>
      </c>
      <c r="B103" t="s">
        <v>48</v>
      </c>
      <c r="C103" s="1">
        <v>44199</v>
      </c>
      <c r="D103" t="s">
        <v>8</v>
      </c>
      <c r="E103">
        <v>25</v>
      </c>
      <c r="F103">
        <v>0.40393142500000001</v>
      </c>
      <c r="G103">
        <v>8</v>
      </c>
      <c r="H103" t="s">
        <v>2</v>
      </c>
      <c r="I103">
        <v>101</v>
      </c>
      <c r="J103">
        <v>505</v>
      </c>
      <c r="K103">
        <v>726</v>
      </c>
      <c r="L103">
        <v>12.7</v>
      </c>
      <c r="M103">
        <v>12.7</v>
      </c>
      <c r="N103">
        <v>2240</v>
      </c>
      <c r="O103">
        <v>25</v>
      </c>
      <c r="P103">
        <v>25</v>
      </c>
      <c r="Q103">
        <v>100.96819669999999</v>
      </c>
      <c r="R103">
        <v>1</v>
      </c>
      <c r="S103">
        <v>0</v>
      </c>
      <c r="T103">
        <v>101</v>
      </c>
      <c r="U103">
        <v>871.784287098709</v>
      </c>
      <c r="V103">
        <v>868.71440789293604</v>
      </c>
      <c r="W103">
        <v>42.758619276660802</v>
      </c>
      <c r="X103">
        <v>8.1541265780451795</v>
      </c>
      <c r="Y103">
        <v>918.097634642093</v>
      </c>
      <c r="Z103">
        <v>914.86466878211297</v>
      </c>
      <c r="AA103">
        <v>45.030161473900499</v>
      </c>
      <c r="AB103">
        <v>5.3124778949061904</v>
      </c>
      <c r="AF103" s="29">
        <f t="shared" si="3"/>
        <v>1.7263055190073628</v>
      </c>
    </row>
    <row r="104" spans="1:32" x14ac:dyDescent="0.2">
      <c r="A104">
        <v>102</v>
      </c>
      <c r="B104" t="s">
        <v>48</v>
      </c>
      <c r="C104" s="1">
        <v>44199</v>
      </c>
      <c r="D104" t="s">
        <v>5</v>
      </c>
      <c r="E104">
        <v>200</v>
      </c>
      <c r="F104">
        <v>0.45382776800000002</v>
      </c>
      <c r="G104">
        <v>9</v>
      </c>
      <c r="H104" t="s">
        <v>2</v>
      </c>
      <c r="I104">
        <v>102</v>
      </c>
      <c r="J104">
        <v>505</v>
      </c>
      <c r="K104">
        <v>971</v>
      </c>
      <c r="L104">
        <v>12.9</v>
      </c>
      <c r="M104">
        <v>12.9</v>
      </c>
      <c r="N104">
        <v>2240</v>
      </c>
      <c r="O104">
        <v>25</v>
      </c>
      <c r="P104">
        <v>25</v>
      </c>
      <c r="Q104">
        <v>100.96819669999999</v>
      </c>
      <c r="R104">
        <v>1</v>
      </c>
      <c r="S104">
        <v>0</v>
      </c>
      <c r="T104">
        <v>102</v>
      </c>
      <c r="U104">
        <v>1321.9069970836599</v>
      </c>
      <c r="V104">
        <v>1317.2520671171901</v>
      </c>
      <c r="W104">
        <v>64.414514060112595</v>
      </c>
      <c r="X104">
        <v>7.9758564926500801</v>
      </c>
      <c r="Y104">
        <v>1378.4212783416699</v>
      </c>
      <c r="Z104">
        <v>1373.5673404102299</v>
      </c>
      <c r="AA104">
        <v>67.168368887057497</v>
      </c>
      <c r="AB104">
        <v>4.2752085723646598</v>
      </c>
      <c r="AF104" s="29">
        <f t="shared" si="3"/>
        <v>2.6176376179874721</v>
      </c>
    </row>
    <row r="105" spans="1:32" x14ac:dyDescent="0.2">
      <c r="A105">
        <v>103</v>
      </c>
      <c r="B105" t="s">
        <v>48</v>
      </c>
      <c r="C105" s="1">
        <v>44199</v>
      </c>
      <c r="D105" t="s">
        <v>8</v>
      </c>
      <c r="E105">
        <v>50</v>
      </c>
      <c r="F105">
        <v>0.40618913899999998</v>
      </c>
      <c r="G105">
        <v>10</v>
      </c>
      <c r="H105" t="s">
        <v>2</v>
      </c>
      <c r="I105">
        <v>103</v>
      </c>
      <c r="J105">
        <v>505</v>
      </c>
      <c r="K105">
        <v>270</v>
      </c>
      <c r="L105">
        <v>12.9</v>
      </c>
      <c r="M105">
        <v>12.9</v>
      </c>
      <c r="N105">
        <v>2240</v>
      </c>
      <c r="O105">
        <v>25</v>
      </c>
      <c r="P105">
        <v>25</v>
      </c>
      <c r="Q105">
        <v>100.96819669999999</v>
      </c>
      <c r="R105">
        <v>1</v>
      </c>
      <c r="S105">
        <v>0</v>
      </c>
      <c r="T105">
        <v>103</v>
      </c>
      <c r="U105">
        <v>220.183609528848</v>
      </c>
      <c r="V105">
        <v>219.408260518379</v>
      </c>
      <c r="W105">
        <v>10.7292118455325</v>
      </c>
      <c r="X105">
        <v>8.7403444902249507</v>
      </c>
      <c r="Y105">
        <v>64.540771651733607</v>
      </c>
      <c r="Z105">
        <v>64.313499405892102</v>
      </c>
      <c r="AA105">
        <v>3.14497347557954</v>
      </c>
      <c r="AB105">
        <v>-70.687749288042497</v>
      </c>
      <c r="AF105" s="29">
        <f t="shared" si="3"/>
        <v>0.43600714758188236</v>
      </c>
    </row>
    <row r="106" spans="1:32" x14ac:dyDescent="0.2">
      <c r="A106">
        <v>104</v>
      </c>
      <c r="B106" t="s">
        <v>48</v>
      </c>
      <c r="C106" s="1">
        <v>44199</v>
      </c>
      <c r="D106" t="s">
        <v>5</v>
      </c>
      <c r="E106">
        <v>175</v>
      </c>
      <c r="F106">
        <v>0.44244677100000002</v>
      </c>
      <c r="G106">
        <v>11</v>
      </c>
      <c r="H106" t="s">
        <v>2</v>
      </c>
      <c r="I106">
        <v>104</v>
      </c>
      <c r="J106">
        <v>505</v>
      </c>
      <c r="K106">
        <v>636</v>
      </c>
      <c r="L106">
        <v>12.3</v>
      </c>
      <c r="M106">
        <v>12.3</v>
      </c>
      <c r="N106">
        <v>2240</v>
      </c>
      <c r="O106">
        <v>25</v>
      </c>
      <c r="P106">
        <v>25</v>
      </c>
      <c r="Q106">
        <v>100.96819669999999</v>
      </c>
      <c r="R106">
        <v>1</v>
      </c>
      <c r="S106">
        <v>0</v>
      </c>
      <c r="T106">
        <v>104</v>
      </c>
      <c r="U106">
        <v>714.90968417525801</v>
      </c>
      <c r="V106">
        <v>712.39221924048695</v>
      </c>
      <c r="W106">
        <v>35.526812813131599</v>
      </c>
      <c r="X106">
        <v>8.2373129737316493</v>
      </c>
      <c r="Y106">
        <v>748.543069675163</v>
      </c>
      <c r="Z106">
        <v>745.90716898478797</v>
      </c>
      <c r="AA106">
        <v>37.198194551798998</v>
      </c>
      <c r="AB106">
        <v>4.7045642609674898</v>
      </c>
      <c r="AF106" s="29">
        <f t="shared" si="3"/>
        <v>1.4156627409411198</v>
      </c>
    </row>
    <row r="107" spans="1:32" x14ac:dyDescent="0.2">
      <c r="A107">
        <v>105</v>
      </c>
      <c r="B107" t="s">
        <v>48</v>
      </c>
      <c r="C107" s="1">
        <v>44199</v>
      </c>
      <c r="D107" t="s">
        <v>8</v>
      </c>
      <c r="E107">
        <v>75</v>
      </c>
      <c r="F107">
        <v>0.42151764899999999</v>
      </c>
      <c r="G107">
        <v>12</v>
      </c>
      <c r="H107" t="s">
        <v>2</v>
      </c>
      <c r="I107">
        <v>105</v>
      </c>
      <c r="J107">
        <v>505</v>
      </c>
      <c r="K107">
        <v>239</v>
      </c>
      <c r="L107">
        <v>12.3</v>
      </c>
      <c r="M107">
        <v>12.3</v>
      </c>
      <c r="N107">
        <v>2240</v>
      </c>
      <c r="O107">
        <v>25</v>
      </c>
      <c r="P107">
        <v>25</v>
      </c>
      <c r="Q107">
        <v>100.96819669999999</v>
      </c>
      <c r="R107">
        <v>1</v>
      </c>
      <c r="S107">
        <v>0</v>
      </c>
      <c r="T107">
        <v>105</v>
      </c>
      <c r="U107">
        <v>191.60642203859101</v>
      </c>
      <c r="V107">
        <v>190.93170401555</v>
      </c>
      <c r="W107">
        <v>9.5217139174885492</v>
      </c>
      <c r="X107">
        <v>8.7956318607980606</v>
      </c>
      <c r="Y107">
        <v>10.477431041271499</v>
      </c>
      <c r="Z107">
        <v>10.4405360798005</v>
      </c>
      <c r="AA107">
        <v>0.52066679135164295</v>
      </c>
      <c r="AB107">
        <v>-94.531795474391103</v>
      </c>
      <c r="AF107" s="29">
        <f t="shared" si="3"/>
        <v>0.37941865750216297</v>
      </c>
    </row>
    <row r="108" spans="1:32" x14ac:dyDescent="0.2">
      <c r="A108">
        <v>106</v>
      </c>
      <c r="B108" t="s">
        <v>48</v>
      </c>
      <c r="C108" s="1">
        <v>44199</v>
      </c>
      <c r="D108" t="s">
        <v>5</v>
      </c>
      <c r="E108">
        <v>150</v>
      </c>
      <c r="F108">
        <v>0.42781308099999998</v>
      </c>
      <c r="G108">
        <v>13</v>
      </c>
      <c r="H108" t="s">
        <v>2</v>
      </c>
      <c r="I108">
        <v>106</v>
      </c>
      <c r="J108">
        <v>505</v>
      </c>
      <c r="K108">
        <v>1054</v>
      </c>
      <c r="L108">
        <v>12.4</v>
      </c>
      <c r="M108">
        <v>12.4</v>
      </c>
      <c r="N108">
        <v>2240</v>
      </c>
      <c r="O108">
        <v>25</v>
      </c>
      <c r="P108">
        <v>25</v>
      </c>
      <c r="Q108">
        <v>100.96819669999999</v>
      </c>
      <c r="R108">
        <v>1</v>
      </c>
      <c r="S108">
        <v>0</v>
      </c>
      <c r="T108">
        <v>106</v>
      </c>
      <c r="U108">
        <v>1473.09335055471</v>
      </c>
      <c r="V108">
        <v>1467.90603677543</v>
      </c>
      <c r="W108">
        <v>72.964123287599605</v>
      </c>
      <c r="X108">
        <v>7.9265414758889596</v>
      </c>
      <c r="Y108">
        <v>1527.0354150482301</v>
      </c>
      <c r="Z108">
        <v>1521.65815104324</v>
      </c>
      <c r="AA108">
        <v>75.635940007572302</v>
      </c>
      <c r="AB108">
        <v>3.6618225500241302</v>
      </c>
      <c r="AF108" s="29">
        <f t="shared" si="3"/>
        <v>2.9170165357519395</v>
      </c>
    </row>
    <row r="109" spans="1:32" x14ac:dyDescent="0.2">
      <c r="A109">
        <v>107</v>
      </c>
      <c r="B109" t="s">
        <v>48</v>
      </c>
      <c r="C109" s="1">
        <v>44199</v>
      </c>
      <c r="D109" t="s">
        <v>8</v>
      </c>
      <c r="E109">
        <v>100</v>
      </c>
      <c r="F109">
        <v>0.42000789999999999</v>
      </c>
      <c r="G109">
        <v>14</v>
      </c>
      <c r="H109" t="s">
        <v>2</v>
      </c>
      <c r="I109">
        <v>107</v>
      </c>
      <c r="J109">
        <v>505</v>
      </c>
      <c r="K109">
        <v>213</v>
      </c>
      <c r="L109">
        <v>11.5</v>
      </c>
      <c r="M109">
        <v>11.5</v>
      </c>
      <c r="N109">
        <v>2240</v>
      </c>
      <c r="O109">
        <v>25</v>
      </c>
      <c r="P109">
        <v>25</v>
      </c>
      <c r="Q109">
        <v>100.96819669999999</v>
      </c>
      <c r="R109">
        <v>1</v>
      </c>
      <c r="S109">
        <v>0</v>
      </c>
      <c r="T109">
        <v>107</v>
      </c>
      <c r="U109">
        <v>168.663709933435</v>
      </c>
      <c r="V109">
        <v>168.06978179828101</v>
      </c>
      <c r="W109">
        <v>8.6062808543417404</v>
      </c>
      <c r="X109">
        <v>8.8451021028874894</v>
      </c>
      <c r="Y109">
        <v>-31.996778351713701</v>
      </c>
      <c r="Z109">
        <v>-31.884105703253201</v>
      </c>
      <c r="AA109">
        <v>-1.6326764129500599</v>
      </c>
      <c r="AB109">
        <v>-118.970754505721</v>
      </c>
      <c r="AF109" s="29">
        <f t="shared" si="3"/>
        <v>0.33398754442264728</v>
      </c>
    </row>
    <row r="110" spans="1:32" x14ac:dyDescent="0.2">
      <c r="A110">
        <v>108</v>
      </c>
      <c r="B110" t="s">
        <v>48</v>
      </c>
      <c r="C110" s="1">
        <v>44199</v>
      </c>
      <c r="D110" t="s">
        <v>5</v>
      </c>
      <c r="E110">
        <v>125</v>
      </c>
      <c r="F110">
        <v>0.41849866200000002</v>
      </c>
      <c r="G110">
        <v>15</v>
      </c>
      <c r="H110" t="s">
        <v>2</v>
      </c>
      <c r="I110">
        <v>108</v>
      </c>
      <c r="J110">
        <v>505</v>
      </c>
      <c r="K110">
        <v>1130</v>
      </c>
      <c r="L110">
        <v>11.4</v>
      </c>
      <c r="M110">
        <v>11.4</v>
      </c>
      <c r="N110">
        <v>2240</v>
      </c>
      <c r="O110">
        <v>25</v>
      </c>
      <c r="P110">
        <v>25</v>
      </c>
      <c r="Q110">
        <v>100.96819669999999</v>
      </c>
      <c r="R110">
        <v>1</v>
      </c>
      <c r="S110">
        <v>0</v>
      </c>
      <c r="T110">
        <v>108</v>
      </c>
      <c r="U110">
        <v>1604.1912748818199</v>
      </c>
      <c r="V110">
        <v>1598.54231617756</v>
      </c>
      <c r="W110">
        <v>82.128953501401099</v>
      </c>
      <c r="X110">
        <v>7.8846032539982396</v>
      </c>
      <c r="Y110">
        <v>1652.8340507657001</v>
      </c>
      <c r="Z110">
        <v>1647.01380261702</v>
      </c>
      <c r="AA110">
        <v>84.619292615757203</v>
      </c>
      <c r="AB110">
        <v>3.0322304232375701</v>
      </c>
      <c r="AF110" s="29">
        <f t="shared" si="3"/>
        <v>3.1766163859046248</v>
      </c>
    </row>
    <row r="111" spans="1:32" x14ac:dyDescent="0.2">
      <c r="A111">
        <v>109</v>
      </c>
      <c r="B111" t="s">
        <v>48</v>
      </c>
      <c r="C111" s="1">
        <v>44199</v>
      </c>
      <c r="D111" t="s">
        <v>8</v>
      </c>
      <c r="E111">
        <v>125</v>
      </c>
      <c r="F111">
        <v>0.42529391100000002</v>
      </c>
      <c r="G111">
        <v>16</v>
      </c>
      <c r="H111" t="s">
        <v>2</v>
      </c>
      <c r="I111">
        <v>109</v>
      </c>
      <c r="J111">
        <v>505</v>
      </c>
      <c r="K111">
        <v>368</v>
      </c>
      <c r="L111">
        <v>12.7</v>
      </c>
      <c r="M111">
        <v>12.7</v>
      </c>
      <c r="N111">
        <v>2240</v>
      </c>
      <c r="O111">
        <v>25</v>
      </c>
      <c r="P111">
        <v>25</v>
      </c>
      <c r="Q111">
        <v>100.96819669999999</v>
      </c>
      <c r="R111">
        <v>1</v>
      </c>
      <c r="S111">
        <v>0</v>
      </c>
      <c r="T111">
        <v>109</v>
      </c>
      <c r="U111">
        <v>322.28570156843898</v>
      </c>
      <c r="V111">
        <v>321.15081282565598</v>
      </c>
      <c r="W111">
        <v>15.807226415536499</v>
      </c>
      <c r="X111">
        <v>8.5790642981842407</v>
      </c>
      <c r="Y111">
        <v>248.916850923227</v>
      </c>
      <c r="Z111">
        <v>248.04032140104599</v>
      </c>
      <c r="AA111">
        <v>12.208686274436699</v>
      </c>
      <c r="AB111">
        <v>-22.765158456659499</v>
      </c>
      <c r="AF111" s="29">
        <f t="shared" si="3"/>
        <v>0.63818950805632035</v>
      </c>
    </row>
    <row r="112" spans="1:32" x14ac:dyDescent="0.2">
      <c r="A112">
        <v>110</v>
      </c>
      <c r="B112" t="s">
        <v>48</v>
      </c>
      <c r="C112" s="1">
        <v>44199</v>
      </c>
      <c r="D112" t="s">
        <v>5</v>
      </c>
      <c r="E112">
        <v>100</v>
      </c>
      <c r="F112">
        <v>0.41397329599999999</v>
      </c>
      <c r="G112">
        <v>17</v>
      </c>
      <c r="H112" t="s">
        <v>2</v>
      </c>
      <c r="I112">
        <v>110</v>
      </c>
      <c r="J112">
        <v>505</v>
      </c>
      <c r="K112">
        <v>485</v>
      </c>
      <c r="L112">
        <v>11.7</v>
      </c>
      <c r="M112">
        <v>11.7</v>
      </c>
      <c r="N112">
        <v>2240</v>
      </c>
      <c r="O112">
        <v>25</v>
      </c>
      <c r="P112">
        <v>25</v>
      </c>
      <c r="Q112">
        <v>100.96819669999999</v>
      </c>
      <c r="R112">
        <v>1</v>
      </c>
      <c r="S112">
        <v>0</v>
      </c>
      <c r="T112">
        <v>110</v>
      </c>
      <c r="U112">
        <v>475.562536742416</v>
      </c>
      <c r="V112">
        <v>473.88790281726301</v>
      </c>
      <c r="W112">
        <v>24.105478308307301</v>
      </c>
      <c r="X112">
        <v>8.4088213426832805</v>
      </c>
      <c r="Y112">
        <v>468.11938637606198</v>
      </c>
      <c r="Z112">
        <v>466.47096257292401</v>
      </c>
      <c r="AA112">
        <v>23.728197328752699</v>
      </c>
      <c r="AB112">
        <v>-1.5651254653781901</v>
      </c>
      <c r="AF112" s="29">
        <f t="shared" si="3"/>
        <v>0.94170799354934709</v>
      </c>
    </row>
    <row r="113" spans="1:32" x14ac:dyDescent="0.2">
      <c r="A113">
        <v>111</v>
      </c>
      <c r="B113" t="s">
        <v>48</v>
      </c>
      <c r="C113" s="1">
        <v>44199</v>
      </c>
      <c r="D113" t="s">
        <v>8</v>
      </c>
      <c r="E113">
        <v>150</v>
      </c>
      <c r="F113">
        <v>0.44573214100000003</v>
      </c>
      <c r="G113">
        <v>18</v>
      </c>
      <c r="H113" t="s">
        <v>2</v>
      </c>
      <c r="I113">
        <v>111</v>
      </c>
      <c r="J113">
        <v>505</v>
      </c>
      <c r="K113">
        <v>236</v>
      </c>
      <c r="L113">
        <v>11.9</v>
      </c>
      <c r="M113">
        <v>11.9</v>
      </c>
      <c r="N113">
        <v>2240</v>
      </c>
      <c r="O113">
        <v>25</v>
      </c>
      <c r="P113">
        <v>25</v>
      </c>
      <c r="Q113">
        <v>100.96819669999999</v>
      </c>
      <c r="R113">
        <v>1</v>
      </c>
      <c r="S113">
        <v>0</v>
      </c>
      <c r="T113">
        <v>111</v>
      </c>
      <c r="U113">
        <v>188.58309679020601</v>
      </c>
      <c r="V113">
        <v>187.919025028459</v>
      </c>
      <c r="W113">
        <v>9.4958573308562499</v>
      </c>
      <c r="X113">
        <v>8.8004545066387703</v>
      </c>
      <c r="Y113">
        <v>7.60720842331326</v>
      </c>
      <c r="Z113">
        <v>7.5804205913939304</v>
      </c>
      <c r="AA113">
        <v>0.38305111700563699</v>
      </c>
      <c r="AB113">
        <v>-95.966123924788405</v>
      </c>
      <c r="AF113" s="29">
        <f t="shared" si="3"/>
        <v>0.37343187483209395</v>
      </c>
    </row>
    <row r="114" spans="1:32" x14ac:dyDescent="0.2">
      <c r="A114">
        <v>112</v>
      </c>
      <c r="B114" t="s">
        <v>48</v>
      </c>
      <c r="C114" s="1">
        <v>44199</v>
      </c>
      <c r="D114" t="s">
        <v>5</v>
      </c>
      <c r="E114">
        <v>75</v>
      </c>
      <c r="F114">
        <v>0.409954235</v>
      </c>
      <c r="G114">
        <v>19</v>
      </c>
      <c r="H114" t="s">
        <v>2</v>
      </c>
      <c r="I114">
        <v>112</v>
      </c>
      <c r="J114">
        <v>505</v>
      </c>
      <c r="K114">
        <v>305</v>
      </c>
      <c r="L114">
        <v>13.6</v>
      </c>
      <c r="M114">
        <v>13.6</v>
      </c>
      <c r="N114">
        <v>2240</v>
      </c>
      <c r="O114">
        <v>25</v>
      </c>
      <c r="P114">
        <v>25</v>
      </c>
      <c r="Q114">
        <v>100.96819669999999</v>
      </c>
      <c r="R114">
        <v>1</v>
      </c>
      <c r="S114">
        <v>0</v>
      </c>
      <c r="T114">
        <v>112</v>
      </c>
      <c r="U114">
        <v>254.76063228525101</v>
      </c>
      <c r="V114">
        <v>253.86352461873801</v>
      </c>
      <c r="W114">
        <v>12.135953011990299</v>
      </c>
      <c r="X114">
        <v>8.6825024537991808</v>
      </c>
      <c r="Y114">
        <v>126.57012268802499</v>
      </c>
      <c r="Z114">
        <v>126.124421849569</v>
      </c>
      <c r="AA114">
        <v>6.0293815723609097</v>
      </c>
      <c r="AB114">
        <v>-50.318021449127897</v>
      </c>
      <c r="AF114" s="29">
        <f t="shared" si="3"/>
        <v>0.50447649957476037</v>
      </c>
    </row>
    <row r="115" spans="1:32" x14ac:dyDescent="0.2">
      <c r="A115">
        <v>113</v>
      </c>
      <c r="B115" t="s">
        <v>48</v>
      </c>
      <c r="C115" s="1">
        <v>44199</v>
      </c>
      <c r="D115" t="s">
        <v>8</v>
      </c>
      <c r="E115">
        <v>175</v>
      </c>
      <c r="F115">
        <v>0.44775600500000001</v>
      </c>
      <c r="G115">
        <v>20</v>
      </c>
      <c r="H115" t="s">
        <v>2</v>
      </c>
      <c r="I115">
        <v>113</v>
      </c>
      <c r="J115">
        <v>505</v>
      </c>
      <c r="K115">
        <v>340</v>
      </c>
      <c r="L115">
        <v>12.9</v>
      </c>
      <c r="M115">
        <v>12.9</v>
      </c>
      <c r="N115">
        <v>2240</v>
      </c>
      <c r="O115">
        <v>25</v>
      </c>
      <c r="P115">
        <v>25</v>
      </c>
      <c r="Q115">
        <v>100.96819669999999</v>
      </c>
      <c r="R115">
        <v>1</v>
      </c>
      <c r="S115">
        <v>0</v>
      </c>
      <c r="T115">
        <v>113</v>
      </c>
      <c r="U115">
        <v>290.84567373959499</v>
      </c>
      <c r="V115">
        <v>289.821497118021</v>
      </c>
      <c r="W115">
        <v>14.1724665818048</v>
      </c>
      <c r="X115">
        <v>8.6233943781816595</v>
      </c>
      <c r="Y115">
        <v>195.74139286185601</v>
      </c>
      <c r="Z115">
        <v>195.05211405682499</v>
      </c>
      <c r="AA115">
        <v>9.5381798647428209</v>
      </c>
      <c r="AB115">
        <v>-32.699224868955802</v>
      </c>
      <c r="AF115" s="29">
        <f t="shared" si="3"/>
        <v>0.57593202720712522</v>
      </c>
    </row>
    <row r="116" spans="1:32" x14ac:dyDescent="0.2">
      <c r="A116">
        <v>114</v>
      </c>
      <c r="B116" t="s">
        <v>48</v>
      </c>
      <c r="C116" s="1">
        <v>44199</v>
      </c>
      <c r="D116" t="s">
        <v>5</v>
      </c>
      <c r="E116">
        <v>50</v>
      </c>
      <c r="F116">
        <v>0.22387605599999999</v>
      </c>
      <c r="G116">
        <v>21</v>
      </c>
      <c r="H116" t="s">
        <v>2</v>
      </c>
      <c r="I116">
        <v>114</v>
      </c>
      <c r="J116">
        <v>505</v>
      </c>
      <c r="K116">
        <v>433</v>
      </c>
      <c r="L116">
        <v>12.8</v>
      </c>
      <c r="M116">
        <v>12.8</v>
      </c>
      <c r="N116">
        <v>2240</v>
      </c>
      <c r="O116">
        <v>25</v>
      </c>
      <c r="P116">
        <v>25</v>
      </c>
      <c r="Q116">
        <v>100.96819669999999</v>
      </c>
      <c r="R116">
        <v>1</v>
      </c>
      <c r="S116">
        <v>0</v>
      </c>
      <c r="T116">
        <v>114</v>
      </c>
      <c r="U116">
        <v>403.34145884913602</v>
      </c>
      <c r="V116">
        <v>401.92114240655798</v>
      </c>
      <c r="W116">
        <v>19.718346043628301</v>
      </c>
      <c r="X116">
        <v>8.4843910481803508</v>
      </c>
      <c r="Y116">
        <v>370.233580895317</v>
      </c>
      <c r="Z116">
        <v>368.92984969932098</v>
      </c>
      <c r="AA116">
        <v>18.099785442081501</v>
      </c>
      <c r="AB116">
        <v>-8.2083994162878202</v>
      </c>
      <c r="AF116" s="29">
        <f t="shared" si="3"/>
        <v>0.79869595811710858</v>
      </c>
    </row>
    <row r="117" spans="1:32" x14ac:dyDescent="0.2">
      <c r="A117">
        <v>115</v>
      </c>
      <c r="B117" t="s">
        <v>48</v>
      </c>
      <c r="C117" s="1">
        <v>44199</v>
      </c>
      <c r="D117" t="s">
        <v>8</v>
      </c>
      <c r="E117">
        <v>200</v>
      </c>
      <c r="F117">
        <v>0.45256188200000003</v>
      </c>
      <c r="G117">
        <v>22</v>
      </c>
      <c r="H117" t="s">
        <v>2</v>
      </c>
      <c r="I117">
        <v>115</v>
      </c>
      <c r="J117">
        <v>505</v>
      </c>
      <c r="K117">
        <v>715</v>
      </c>
      <c r="L117">
        <v>14</v>
      </c>
      <c r="M117">
        <v>14</v>
      </c>
      <c r="N117">
        <v>2240</v>
      </c>
      <c r="O117">
        <v>25</v>
      </c>
      <c r="P117">
        <v>25</v>
      </c>
      <c r="Q117">
        <v>100.96819669999999</v>
      </c>
      <c r="R117">
        <v>1</v>
      </c>
      <c r="S117">
        <v>0</v>
      </c>
      <c r="T117">
        <v>115</v>
      </c>
      <c r="U117">
        <v>854.19683883779499</v>
      </c>
      <c r="V117">
        <v>851.18889162884398</v>
      </c>
      <c r="W117">
        <v>40.172106403146103</v>
      </c>
      <c r="X117">
        <v>8.16957978696529</v>
      </c>
      <c r="Y117">
        <v>904.50750141358401</v>
      </c>
      <c r="Z117">
        <v>901.32239150606699</v>
      </c>
      <c r="AA117">
        <v>42.538171457843802</v>
      </c>
      <c r="AB117">
        <v>5.8898207401751899</v>
      </c>
      <c r="AF117" s="29">
        <f t="shared" si="3"/>
        <v>1.691478888787729</v>
      </c>
    </row>
    <row r="118" spans="1:32" x14ac:dyDescent="0.2">
      <c r="A118">
        <v>116</v>
      </c>
      <c r="B118" t="s">
        <v>48</v>
      </c>
      <c r="C118" s="1">
        <v>44199</v>
      </c>
      <c r="D118" t="s">
        <v>5</v>
      </c>
      <c r="E118">
        <v>25</v>
      </c>
      <c r="F118">
        <v>0.38994810499999999</v>
      </c>
      <c r="G118">
        <v>23</v>
      </c>
      <c r="H118" t="s">
        <v>2</v>
      </c>
      <c r="I118">
        <v>116</v>
      </c>
      <c r="J118">
        <v>505</v>
      </c>
      <c r="K118">
        <v>311</v>
      </c>
      <c r="L118">
        <v>13.3</v>
      </c>
      <c r="M118">
        <v>13.3</v>
      </c>
      <c r="N118">
        <v>2240</v>
      </c>
      <c r="O118">
        <v>25</v>
      </c>
      <c r="P118">
        <v>25</v>
      </c>
      <c r="Q118">
        <v>100.96819669999999</v>
      </c>
      <c r="R118">
        <v>1</v>
      </c>
      <c r="S118">
        <v>0</v>
      </c>
      <c r="T118">
        <v>116</v>
      </c>
      <c r="U118">
        <v>260.56195299553099</v>
      </c>
      <c r="V118">
        <v>259.64441670455398</v>
      </c>
      <c r="W118">
        <v>12.5330550038888</v>
      </c>
      <c r="X118">
        <v>8.6716120580781997</v>
      </c>
      <c r="Y118">
        <v>139.410963980231</v>
      </c>
      <c r="Z118">
        <v>138.920045727043</v>
      </c>
      <c r="AA118">
        <v>6.70568077811176</v>
      </c>
      <c r="AB118">
        <v>-46.496039664462401</v>
      </c>
      <c r="AF118" s="29">
        <f t="shared" si="3"/>
        <v>0.51596426335749246</v>
      </c>
    </row>
    <row r="119" spans="1:32" x14ac:dyDescent="0.2">
      <c r="A119">
        <v>117</v>
      </c>
      <c r="B119" t="s">
        <v>48</v>
      </c>
      <c r="C119" s="1">
        <v>44199</v>
      </c>
      <c r="D119" t="s">
        <v>8</v>
      </c>
      <c r="E119">
        <v>225</v>
      </c>
      <c r="F119">
        <v>0.45560000899999997</v>
      </c>
      <c r="G119">
        <v>24</v>
      </c>
      <c r="H119" t="s">
        <v>2</v>
      </c>
      <c r="I119">
        <v>117</v>
      </c>
      <c r="J119">
        <v>505</v>
      </c>
      <c r="K119">
        <v>600</v>
      </c>
      <c r="L119">
        <v>13.8</v>
      </c>
      <c r="M119">
        <v>13.8</v>
      </c>
      <c r="N119">
        <v>2240</v>
      </c>
      <c r="O119">
        <v>25</v>
      </c>
      <c r="P119">
        <v>25</v>
      </c>
      <c r="Q119">
        <v>100.96819669999999</v>
      </c>
      <c r="R119">
        <v>1</v>
      </c>
      <c r="S119">
        <v>0</v>
      </c>
      <c r="T119">
        <v>117</v>
      </c>
      <c r="U119">
        <v>655.08363127085602</v>
      </c>
      <c r="V119">
        <v>652.77683629021499</v>
      </c>
      <c r="W119">
        <v>31.006050298459598</v>
      </c>
      <c r="X119">
        <v>8.2824033282268203</v>
      </c>
      <c r="Y119">
        <v>685.24133695238095</v>
      </c>
      <c r="Z119">
        <v>682.82834538740701</v>
      </c>
      <c r="AA119">
        <v>32.433457876074598</v>
      </c>
      <c r="AB119">
        <v>4.6036420759010497</v>
      </c>
      <c r="AF119" s="29">
        <f t="shared" si="3"/>
        <v>1.2971953094472524</v>
      </c>
    </row>
    <row r="120" spans="1:32" x14ac:dyDescent="0.2">
      <c r="A120">
        <v>118</v>
      </c>
      <c r="B120" t="s">
        <v>48</v>
      </c>
      <c r="C120" s="1">
        <v>44199</v>
      </c>
      <c r="D120" t="s">
        <v>5</v>
      </c>
      <c r="E120">
        <v>10</v>
      </c>
      <c r="F120">
        <v>0.38665674100000003</v>
      </c>
      <c r="G120">
        <v>25</v>
      </c>
      <c r="H120" t="s">
        <v>2</v>
      </c>
      <c r="I120">
        <v>118</v>
      </c>
      <c r="J120">
        <v>505</v>
      </c>
      <c r="K120">
        <v>397</v>
      </c>
      <c r="L120">
        <v>13.1</v>
      </c>
      <c r="M120">
        <v>13.1</v>
      </c>
      <c r="N120">
        <v>2240</v>
      </c>
      <c r="O120">
        <v>25</v>
      </c>
      <c r="P120">
        <v>25</v>
      </c>
      <c r="Q120">
        <v>100.96819669999999</v>
      </c>
      <c r="R120">
        <v>1</v>
      </c>
      <c r="S120">
        <v>0</v>
      </c>
      <c r="T120">
        <v>118</v>
      </c>
      <c r="U120">
        <v>357.29454344928303</v>
      </c>
      <c r="V120">
        <v>356.03637545347999</v>
      </c>
      <c r="W120">
        <v>17.297619023834802</v>
      </c>
      <c r="X120">
        <v>8.5373318111048206</v>
      </c>
      <c r="Y120">
        <v>302.02683914524602</v>
      </c>
      <c r="Z120">
        <v>300.96328944975602</v>
      </c>
      <c r="AA120">
        <v>14.621956294300601</v>
      </c>
      <c r="AB120">
        <v>-15.4683874459677</v>
      </c>
      <c r="AF120" s="29">
        <f t="shared" si="3"/>
        <v>0.70751394742432927</v>
      </c>
    </row>
    <row r="121" spans="1:32" x14ac:dyDescent="0.2">
      <c r="A121">
        <v>119</v>
      </c>
      <c r="B121" t="s">
        <v>48</v>
      </c>
      <c r="C121" s="1">
        <v>44199</v>
      </c>
      <c r="D121" t="s">
        <v>8</v>
      </c>
      <c r="E121">
        <v>250</v>
      </c>
      <c r="F121">
        <v>0.440425917</v>
      </c>
      <c r="G121">
        <v>26</v>
      </c>
      <c r="H121" t="s">
        <v>2</v>
      </c>
      <c r="I121">
        <v>119</v>
      </c>
      <c r="J121">
        <v>505</v>
      </c>
      <c r="K121">
        <v>1013</v>
      </c>
      <c r="L121">
        <v>13.7</v>
      </c>
      <c r="M121">
        <v>13.7</v>
      </c>
      <c r="N121">
        <v>2240</v>
      </c>
      <c r="O121">
        <v>25</v>
      </c>
      <c r="P121">
        <v>25</v>
      </c>
      <c r="Q121">
        <v>100.96819669999999</v>
      </c>
      <c r="R121">
        <v>1</v>
      </c>
      <c r="S121">
        <v>0</v>
      </c>
      <c r="T121">
        <v>119</v>
      </c>
      <c r="U121">
        <v>1406.8492001428201</v>
      </c>
      <c r="V121">
        <v>1401.8951568443899</v>
      </c>
      <c r="W121">
        <v>66.8024020244643</v>
      </c>
      <c r="X121">
        <v>7.95315807469796</v>
      </c>
      <c r="Y121">
        <v>1467.51362148621</v>
      </c>
      <c r="Z121">
        <v>1462.3459560241699</v>
      </c>
      <c r="AA121">
        <v>69.682973064168806</v>
      </c>
      <c r="AB121">
        <v>4.3120770397590498</v>
      </c>
      <c r="AF121" s="29">
        <f t="shared" si="3"/>
        <v>2.7858400002828385</v>
      </c>
    </row>
    <row r="122" spans="1:32" x14ac:dyDescent="0.2">
      <c r="A122">
        <v>120</v>
      </c>
      <c r="B122" t="s">
        <v>48</v>
      </c>
      <c r="C122" s="1">
        <v>44199</v>
      </c>
      <c r="D122" t="s">
        <v>5</v>
      </c>
      <c r="E122">
        <v>5</v>
      </c>
      <c r="F122">
        <v>0.38715654300000002</v>
      </c>
      <c r="G122">
        <v>27</v>
      </c>
      <c r="H122" t="s">
        <v>2</v>
      </c>
      <c r="I122">
        <v>120</v>
      </c>
      <c r="J122">
        <v>505</v>
      </c>
      <c r="K122">
        <v>420</v>
      </c>
      <c r="L122">
        <v>11.8</v>
      </c>
      <c r="M122">
        <v>11.8</v>
      </c>
      <c r="N122">
        <v>2240</v>
      </c>
      <c r="O122">
        <v>25</v>
      </c>
      <c r="P122">
        <v>25</v>
      </c>
      <c r="Q122">
        <v>100.96819669999999</v>
      </c>
      <c r="R122">
        <v>1</v>
      </c>
      <c r="S122">
        <v>0</v>
      </c>
      <c r="T122">
        <v>120</v>
      </c>
      <c r="U122">
        <v>385.99195644202302</v>
      </c>
      <c r="V122">
        <v>384.63273409973903</v>
      </c>
      <c r="W122">
        <v>19.500551470116399</v>
      </c>
      <c r="X122">
        <v>8.4982082072844207</v>
      </c>
      <c r="Y122">
        <v>348.04446579792801</v>
      </c>
      <c r="Z122">
        <v>346.81887079231802</v>
      </c>
      <c r="AA122">
        <v>17.5834208612611</v>
      </c>
      <c r="AB122">
        <v>-9.8311609894376595</v>
      </c>
      <c r="AF122" s="29">
        <f t="shared" si="3"/>
        <v>0.76434050780599494</v>
      </c>
    </row>
    <row r="123" spans="1:32" x14ac:dyDescent="0.2">
      <c r="A123">
        <v>121</v>
      </c>
      <c r="B123" t="s">
        <v>48</v>
      </c>
      <c r="C123" s="1">
        <v>44199</v>
      </c>
      <c r="D123" t="s">
        <v>8</v>
      </c>
      <c r="E123">
        <v>300</v>
      </c>
      <c r="F123">
        <v>0.442699395</v>
      </c>
      <c r="G123">
        <v>28</v>
      </c>
      <c r="H123" t="s">
        <v>2</v>
      </c>
      <c r="I123">
        <v>121</v>
      </c>
      <c r="J123">
        <v>505</v>
      </c>
      <c r="K123">
        <v>1042</v>
      </c>
      <c r="L123">
        <v>14.1</v>
      </c>
      <c r="M123">
        <v>14.1</v>
      </c>
      <c r="N123">
        <v>2240</v>
      </c>
      <c r="O123">
        <v>25</v>
      </c>
      <c r="P123">
        <v>25</v>
      </c>
      <c r="Q123">
        <v>100.96819669999999</v>
      </c>
      <c r="R123">
        <v>1</v>
      </c>
      <c r="S123">
        <v>0</v>
      </c>
      <c r="T123">
        <v>121</v>
      </c>
      <c r="U123">
        <v>1465.26682361453</v>
      </c>
      <c r="V123">
        <v>1460.10706996986</v>
      </c>
      <c r="W123">
        <v>68.690255492985798</v>
      </c>
      <c r="X123">
        <v>7.9377074299166397</v>
      </c>
      <c r="Y123">
        <v>1527.9800138323601</v>
      </c>
      <c r="Z123">
        <v>1522.5994235410301</v>
      </c>
      <c r="AA123">
        <v>71.630187653748806</v>
      </c>
      <c r="AB123">
        <v>4.2799843146066197</v>
      </c>
      <c r="AF123" s="29">
        <f t="shared" si="3"/>
        <v>2.9015184626030597</v>
      </c>
    </row>
    <row r="124" spans="1:32" x14ac:dyDescent="0.2">
      <c r="A124">
        <v>122</v>
      </c>
      <c r="B124" t="s">
        <v>48</v>
      </c>
      <c r="C124" s="1">
        <v>44199</v>
      </c>
      <c r="D124" t="s">
        <v>5</v>
      </c>
      <c r="E124">
        <v>0</v>
      </c>
      <c r="F124">
        <v>0.38191070599999999</v>
      </c>
      <c r="G124">
        <v>29</v>
      </c>
      <c r="H124" t="s">
        <v>2</v>
      </c>
      <c r="I124">
        <v>122</v>
      </c>
      <c r="J124">
        <v>505</v>
      </c>
      <c r="K124">
        <v>416</v>
      </c>
      <c r="L124">
        <v>12.9</v>
      </c>
      <c r="M124">
        <v>12.9</v>
      </c>
      <c r="N124">
        <v>2240</v>
      </c>
      <c r="O124">
        <v>25</v>
      </c>
      <c r="P124">
        <v>25</v>
      </c>
      <c r="Q124">
        <v>100.96819669999999</v>
      </c>
      <c r="R124">
        <v>1</v>
      </c>
      <c r="S124">
        <v>0</v>
      </c>
      <c r="T124">
        <v>122</v>
      </c>
      <c r="U124">
        <v>381.16115856855998</v>
      </c>
      <c r="V124">
        <v>379.81894727609398</v>
      </c>
      <c r="W124">
        <v>18.573402563077199</v>
      </c>
      <c r="X124">
        <v>8.5089156660681695</v>
      </c>
      <c r="Y124">
        <v>338.18778160427303</v>
      </c>
      <c r="Z124">
        <v>336.99689567783798</v>
      </c>
      <c r="AA124">
        <v>16.479375372977199</v>
      </c>
      <c r="AB124">
        <v>-11.2743326538495</v>
      </c>
      <c r="AF124" s="29">
        <f t="shared" si="3"/>
        <v>0.75477457142289817</v>
      </c>
    </row>
    <row r="125" spans="1:32" x14ac:dyDescent="0.2">
      <c r="A125">
        <v>123</v>
      </c>
      <c r="B125" t="s">
        <v>48</v>
      </c>
      <c r="C125" s="1">
        <v>44199</v>
      </c>
      <c r="D125" t="s">
        <v>8</v>
      </c>
      <c r="E125">
        <v>400</v>
      </c>
      <c r="F125">
        <v>0.46168116399999998</v>
      </c>
      <c r="G125">
        <v>30</v>
      </c>
      <c r="H125" t="s">
        <v>2</v>
      </c>
      <c r="I125">
        <v>123</v>
      </c>
      <c r="J125">
        <v>505</v>
      </c>
      <c r="K125">
        <v>1967</v>
      </c>
      <c r="L125">
        <v>15.3</v>
      </c>
      <c r="M125">
        <v>15.3</v>
      </c>
      <c r="N125">
        <v>2240</v>
      </c>
      <c r="O125">
        <v>25</v>
      </c>
      <c r="P125">
        <v>25</v>
      </c>
      <c r="Q125">
        <v>100.96819669999999</v>
      </c>
      <c r="R125">
        <v>1</v>
      </c>
      <c r="S125">
        <v>0</v>
      </c>
      <c r="T125">
        <v>123</v>
      </c>
      <c r="U125">
        <v>3284.3198159849799</v>
      </c>
      <c r="V125">
        <v>3272.7544950020201</v>
      </c>
      <c r="W125">
        <v>148.22981280546901</v>
      </c>
      <c r="X125">
        <v>7.5951825243086102</v>
      </c>
      <c r="Y125">
        <v>3335.5771535239201</v>
      </c>
      <c r="Z125">
        <v>3323.8313362450399</v>
      </c>
      <c r="AA125">
        <v>150.54318847349199</v>
      </c>
      <c r="AB125">
        <v>1.5606682786938799</v>
      </c>
      <c r="AF125" s="29">
        <f t="shared" si="3"/>
        <v>6.5036035960099365</v>
      </c>
    </row>
    <row r="126" spans="1:32" x14ac:dyDescent="0.2">
      <c r="A126" s="23">
        <v>124</v>
      </c>
      <c r="B126" s="23" t="s">
        <v>48</v>
      </c>
      <c r="C126" s="27">
        <v>44199</v>
      </c>
      <c r="D126" s="23" t="s">
        <v>7</v>
      </c>
      <c r="E126" s="23" t="s">
        <v>7</v>
      </c>
      <c r="F126" s="23">
        <v>0</v>
      </c>
      <c r="G126" s="23" t="s">
        <v>9</v>
      </c>
      <c r="H126" s="23" t="s">
        <v>2</v>
      </c>
      <c r="I126" s="23" t="s">
        <v>130</v>
      </c>
      <c r="J126" s="23">
        <v>505</v>
      </c>
      <c r="K126" s="23">
        <v>505</v>
      </c>
      <c r="L126" s="23">
        <v>12.81666667</v>
      </c>
      <c r="M126" s="23">
        <v>12.81666667</v>
      </c>
      <c r="N126" s="23">
        <v>2240</v>
      </c>
      <c r="O126" s="23">
        <v>15</v>
      </c>
      <c r="P126" s="23">
        <v>25</v>
      </c>
      <c r="Q126" s="23">
        <v>100.96819669999999</v>
      </c>
      <c r="R126" s="23">
        <v>1</v>
      </c>
      <c r="S126" s="23">
        <v>0</v>
      </c>
      <c r="T126" s="23" t="s">
        <v>130</v>
      </c>
      <c r="U126" s="23">
        <v>504.999999999995</v>
      </c>
      <c r="V126" s="23">
        <v>503.221705734019</v>
      </c>
      <c r="W126" s="23">
        <v>24.674766112022301</v>
      </c>
      <c r="X126" s="23">
        <v>8.3887026604430996</v>
      </c>
      <c r="Y126" s="23">
        <v>505</v>
      </c>
      <c r="Z126" s="23">
        <v>503.221705734024</v>
      </c>
      <c r="AA126" s="23">
        <v>24.674766112022599</v>
      </c>
      <c r="AB126" s="28">
        <v>1.0243071517492201E-12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499D5-F015-1B4F-8550-D84C4AEFA2AC}">
  <dimension ref="A1:AL128"/>
  <sheetViews>
    <sheetView workbookViewId="0">
      <selection activeCell="AF18" sqref="AF18"/>
    </sheetView>
  </sheetViews>
  <sheetFormatPr baseColWidth="10" defaultRowHeight="15" x14ac:dyDescent="0.2"/>
  <cols>
    <col min="1" max="3" width="17" customWidth="1"/>
    <col min="4" max="4" width="17" style="14" customWidth="1"/>
    <col min="5" max="12" width="17" customWidth="1"/>
    <col min="13" max="16" width="17" style="14" customWidth="1"/>
    <col min="17" max="18" width="17" style="19" customWidth="1"/>
    <col min="19" max="19" width="17" customWidth="1"/>
    <col min="20" max="23" width="17" style="19" customWidth="1"/>
    <col min="24" max="24" width="17" customWidth="1"/>
    <col min="25" max="27" width="17" style="14" customWidth="1"/>
    <col min="28" max="30" width="17" customWidth="1"/>
    <col min="31" max="38" width="17" style="14" customWidth="1"/>
  </cols>
  <sheetData>
    <row r="1" spans="1:38" x14ac:dyDescent="0.2">
      <c r="A1" s="1" t="s">
        <v>61</v>
      </c>
      <c r="B1" t="s">
        <v>62</v>
      </c>
      <c r="C1" t="s">
        <v>63</v>
      </c>
      <c r="D1" s="14" t="s">
        <v>12</v>
      </c>
      <c r="E1" t="s">
        <v>1</v>
      </c>
      <c r="F1" t="s">
        <v>64</v>
      </c>
      <c r="G1" t="s">
        <v>59</v>
      </c>
      <c r="H1" t="s">
        <v>60</v>
      </c>
      <c r="I1" t="s">
        <v>3</v>
      </c>
      <c r="J1" t="s">
        <v>4</v>
      </c>
      <c r="K1" t="s">
        <v>11</v>
      </c>
      <c r="L1" t="s">
        <v>10</v>
      </c>
      <c r="M1" s="14" t="s">
        <v>14</v>
      </c>
      <c r="N1" s="14" t="s">
        <v>13</v>
      </c>
      <c r="O1" s="14" t="s">
        <v>21</v>
      </c>
      <c r="P1" s="14" t="s">
        <v>22</v>
      </c>
      <c r="Q1" s="15" t="s">
        <v>50</v>
      </c>
      <c r="R1" s="16" t="s">
        <v>125</v>
      </c>
      <c r="S1" s="17" t="s">
        <v>113</v>
      </c>
      <c r="T1" s="16" t="s">
        <v>114</v>
      </c>
      <c r="U1" s="16" t="s">
        <v>115</v>
      </c>
      <c r="V1" s="16" t="s">
        <v>116</v>
      </c>
      <c r="W1" s="16" t="s">
        <v>117</v>
      </c>
      <c r="X1" s="17" t="s">
        <v>118</v>
      </c>
      <c r="Y1" s="18" t="s">
        <v>119</v>
      </c>
      <c r="Z1" s="18"/>
      <c r="AA1" s="18" t="s">
        <v>120</v>
      </c>
      <c r="AB1" s="6" t="s">
        <v>121</v>
      </c>
      <c r="AD1" t="s">
        <v>65</v>
      </c>
      <c r="AE1" t="s">
        <v>76</v>
      </c>
      <c r="AF1" t="s">
        <v>77</v>
      </c>
      <c r="AG1" t="s">
        <v>78</v>
      </c>
      <c r="AH1" t="s">
        <v>79</v>
      </c>
      <c r="AI1" t="s">
        <v>80</v>
      </c>
      <c r="AJ1" t="s">
        <v>81</v>
      </c>
      <c r="AK1" t="s">
        <v>82</v>
      </c>
      <c r="AL1" t="s">
        <v>83</v>
      </c>
    </row>
    <row r="2" spans="1:38" x14ac:dyDescent="0.2">
      <c r="A2" s="1">
        <v>44504</v>
      </c>
      <c r="B2" t="s">
        <v>5</v>
      </c>
      <c r="C2">
        <v>400</v>
      </c>
      <c r="D2" s="14">
        <v>0.46244175999999998</v>
      </c>
      <c r="E2">
        <v>1</v>
      </c>
      <c r="F2" t="s">
        <v>2</v>
      </c>
      <c r="G2">
        <v>688</v>
      </c>
      <c r="H2">
        <v>531</v>
      </c>
      <c r="I2">
        <v>-13.46</v>
      </c>
      <c r="J2">
        <v>1.090875</v>
      </c>
      <c r="K2">
        <v>22.4</v>
      </c>
      <c r="L2">
        <v>295.55</v>
      </c>
      <c r="M2" s="14">
        <v>1005.857025</v>
      </c>
      <c r="N2" s="14">
        <f>M2/1013.249977</f>
        <v>0.99270372349586555</v>
      </c>
      <c r="O2" s="14">
        <f>N2*101.325</f>
        <v>100.58570478321857</v>
      </c>
      <c r="P2" s="14">
        <f t="shared" ref="P2:P33" si="0">(1*0.08206*L2)/N2</f>
        <v>24.431088980498831</v>
      </c>
      <c r="Q2" s="14">
        <f>P2*1000</f>
        <v>24431.088980498833</v>
      </c>
      <c r="R2" s="19">
        <f>EXP(-58.0931+90.5069*(100/L2)+22.294*LN(L2/100)+D2*(0.027766+(-0.025888)*(L2/100)+(0.0050578)*(L2/100)^2))</f>
        <v>3.6417356691001067E-2</v>
      </c>
      <c r="S2" s="19">
        <f>R2</f>
        <v>3.6417356691001067E-2</v>
      </c>
      <c r="T2">
        <f t="shared" ref="T2:T33" si="1">(G2/1000000)*S2</f>
        <v>2.5055141403408734E-5</v>
      </c>
      <c r="U2" s="19">
        <f t="shared" ref="U2:U33" si="2">T2*(Q2)</f>
        <v>0.61212438904565913</v>
      </c>
      <c r="V2" s="19">
        <f t="shared" ref="V2:V33" si="3">G2/1000000*(50000-Q2)/(0.082057338*L2)</f>
        <v>0.72535779468055284</v>
      </c>
      <c r="W2" s="19">
        <f t="shared" ref="W2:W33" si="4">H2/1000000*(50000-Q2)/(0.082057338*L2)</f>
        <v>0.55983283281304286</v>
      </c>
      <c r="X2" s="19">
        <f>U2+V2-W2</f>
        <v>0.77764935091316922</v>
      </c>
      <c r="Y2">
        <f t="shared" ref="Y2:Y33" si="5">X2/(Q2)</f>
        <v>3.1830318801339459E-5</v>
      </c>
      <c r="Z2" s="14">
        <f t="shared" ref="Z2:Z33" si="6">Y2/S2*1000000</f>
        <v>874.04253612961725</v>
      </c>
      <c r="AA2" s="14">
        <f>Z2*(O2/101.325)</f>
        <v>867.66528010964055</v>
      </c>
      <c r="AB2" s="14">
        <f>Y2*1000000</f>
        <v>31.830318801339459</v>
      </c>
      <c r="AC2" s="6" t="s">
        <v>122</v>
      </c>
      <c r="AD2">
        <v>1</v>
      </c>
      <c r="AE2">
        <v>790.946197082661</v>
      </c>
      <c r="AF2">
        <v>785.17521710597498</v>
      </c>
      <c r="AG2">
        <v>28.9270114541598</v>
      </c>
      <c r="AH2">
        <v>8.2484861645659109</v>
      </c>
      <c r="AI2">
        <v>865.00871096423396</v>
      </c>
      <c r="AJ2">
        <v>858.69734873878099</v>
      </c>
      <c r="AK2">
        <v>31.6356750715819</v>
      </c>
      <c r="AL2">
        <v>9.3637865830503806</v>
      </c>
    </row>
    <row r="3" spans="1:38" x14ac:dyDescent="0.2">
      <c r="A3" s="1">
        <v>44504</v>
      </c>
      <c r="B3" t="s">
        <v>8</v>
      </c>
      <c r="C3">
        <v>0</v>
      </c>
      <c r="D3" s="14">
        <v>0.46244175999999998</v>
      </c>
      <c r="E3">
        <v>2</v>
      </c>
      <c r="F3" t="s">
        <v>2</v>
      </c>
      <c r="G3">
        <v>721</v>
      </c>
      <c r="H3">
        <v>531</v>
      </c>
      <c r="I3">
        <v>-13.93</v>
      </c>
      <c r="J3">
        <v>1.090363</v>
      </c>
      <c r="K3">
        <v>21.5</v>
      </c>
      <c r="L3">
        <v>294.64999999999998</v>
      </c>
      <c r="M3" s="14">
        <v>1005.857025</v>
      </c>
      <c r="N3" s="14">
        <f t="shared" ref="N3:N63" si="7">M3/1013.249977</f>
        <v>0.99270372349586555</v>
      </c>
      <c r="O3" s="14">
        <f t="shared" ref="O3:O66" si="8">N3*101.325</f>
        <v>100.58570478321857</v>
      </c>
      <c r="P3" s="14">
        <f t="shared" si="0"/>
        <v>24.35669216073077</v>
      </c>
      <c r="Q3" s="14">
        <f t="shared" ref="Q3:Q66" si="9">P3*1000</f>
        <v>24356.69216073077</v>
      </c>
      <c r="R3" s="19">
        <f t="shared" ref="R3:R66" si="10">EXP(-58.0931+90.5069*(100/L3)+22.294*LN(L3/100)+D3*(0.027766+(-0.025888)*(L3/100)+(0.0050578)*(L3/100)^2))</f>
        <v>3.7359010346547317E-2</v>
      </c>
      <c r="S3" s="19">
        <f t="shared" ref="S3:S66" si="11">R3</f>
        <v>3.7359010346547317E-2</v>
      </c>
      <c r="T3">
        <f t="shared" si="1"/>
        <v>2.6935846459860614E-5</v>
      </c>
      <c r="U3" s="19">
        <f t="shared" si="2"/>
        <v>0.65606812031153472</v>
      </c>
      <c r="V3" s="19">
        <f t="shared" si="3"/>
        <v>0.76469005341803065</v>
      </c>
      <c r="W3" s="19">
        <f t="shared" si="4"/>
        <v>0.56317672450065781</v>
      </c>
      <c r="X3" s="19">
        <f t="shared" ref="X3:X66" si="12">U3+V3-W3</f>
        <v>0.85758144922890756</v>
      </c>
      <c r="Y3">
        <f t="shared" si="5"/>
        <v>3.5209274049599746E-5</v>
      </c>
      <c r="Z3" s="14">
        <f t="shared" si="6"/>
        <v>942.45735427661702</v>
      </c>
      <c r="AA3" s="14">
        <f t="shared" ref="AA3:AA66" si="13">Z3*(O3/101.325)</f>
        <v>935.58092482645975</v>
      </c>
      <c r="AB3" s="14">
        <f t="shared" ref="AB3:AB66" si="14">Y3*1000000</f>
        <v>35.209274049599749</v>
      </c>
      <c r="AD3">
        <v>2</v>
      </c>
      <c r="AE3">
        <v>851.67866995143595</v>
      </c>
      <c r="AF3">
        <v>845.46456769139797</v>
      </c>
      <c r="AG3">
        <v>31.9476038387755</v>
      </c>
      <c r="AH3">
        <v>8.2117039166362904</v>
      </c>
      <c r="AI3">
        <v>930.49188845196898</v>
      </c>
      <c r="AJ3">
        <v>923.70274138162301</v>
      </c>
      <c r="AK3">
        <v>34.903992874628003</v>
      </c>
      <c r="AL3">
        <v>9.2538678355096895</v>
      </c>
    </row>
    <row r="4" spans="1:38" x14ac:dyDescent="0.2">
      <c r="A4" s="1">
        <v>44504</v>
      </c>
      <c r="B4" t="s">
        <v>5</v>
      </c>
      <c r="C4">
        <v>300</v>
      </c>
      <c r="D4" s="14">
        <v>0.46244175999999998</v>
      </c>
      <c r="E4">
        <v>3</v>
      </c>
      <c r="F4" t="s">
        <v>2</v>
      </c>
      <c r="G4">
        <v>711</v>
      </c>
      <c r="H4">
        <v>531</v>
      </c>
      <c r="I4">
        <v>-13.86</v>
      </c>
      <c r="J4">
        <v>1.0904430000000001</v>
      </c>
      <c r="K4">
        <v>21.2</v>
      </c>
      <c r="L4">
        <v>294.35000000000002</v>
      </c>
      <c r="M4" s="14">
        <v>1005.857025</v>
      </c>
      <c r="N4" s="14">
        <f t="shared" si="7"/>
        <v>0.99270372349586555</v>
      </c>
      <c r="O4" s="14">
        <f t="shared" si="8"/>
        <v>100.58570478321857</v>
      </c>
      <c r="P4" s="14">
        <f t="shared" si="0"/>
        <v>24.331893220808091</v>
      </c>
      <c r="Q4" s="14">
        <f t="shared" si="9"/>
        <v>24331.893220808091</v>
      </c>
      <c r="R4" s="19">
        <f t="shared" si="10"/>
        <v>3.7681328350128988E-2</v>
      </c>
      <c r="S4" s="19">
        <f t="shared" si="11"/>
        <v>3.7681328350128988E-2</v>
      </c>
      <c r="T4">
        <f t="shared" si="1"/>
        <v>2.6791424456941713E-5</v>
      </c>
      <c r="U4" s="19">
        <f t="shared" si="2"/>
        <v>0.65188607911965213</v>
      </c>
      <c r="V4" s="19">
        <f t="shared" si="3"/>
        <v>0.75558264464606661</v>
      </c>
      <c r="W4" s="19">
        <f t="shared" si="4"/>
        <v>0.56429589916604983</v>
      </c>
      <c r="X4" s="19">
        <f t="shared" si="12"/>
        <v>0.8431728245996688</v>
      </c>
      <c r="Y4">
        <f t="shared" si="5"/>
        <v>3.4652988854915994E-5</v>
      </c>
      <c r="Z4" s="14">
        <f t="shared" si="6"/>
        <v>919.6328890777379</v>
      </c>
      <c r="AA4" s="14">
        <f t="shared" si="13"/>
        <v>912.92299323673058</v>
      </c>
      <c r="AB4" s="14">
        <f t="shared" si="14"/>
        <v>34.652988854915996</v>
      </c>
      <c r="AD4">
        <v>3</v>
      </c>
      <c r="AE4">
        <v>833.18084884169104</v>
      </c>
      <c r="AF4">
        <v>827.10171221601604</v>
      </c>
      <c r="AG4">
        <v>31.521467342321699</v>
      </c>
      <c r="AH4">
        <v>8.2194000546442201</v>
      </c>
      <c r="AI4">
        <v>907.980798609212</v>
      </c>
      <c r="AJ4">
        <v>901.35589918202402</v>
      </c>
      <c r="AK4">
        <v>34.351350166779497</v>
      </c>
      <c r="AL4">
        <v>8.9776367125468397</v>
      </c>
    </row>
    <row r="5" spans="1:38" x14ac:dyDescent="0.2">
      <c r="A5" s="1">
        <v>44504</v>
      </c>
      <c r="B5" t="s">
        <v>8</v>
      </c>
      <c r="C5">
        <v>5</v>
      </c>
      <c r="D5" s="14">
        <v>0.46244175999999998</v>
      </c>
      <c r="E5">
        <v>4</v>
      </c>
      <c r="F5" t="s">
        <v>2</v>
      </c>
      <c r="G5">
        <v>772</v>
      </c>
      <c r="H5">
        <v>531</v>
      </c>
      <c r="I5">
        <v>-17.13</v>
      </c>
      <c r="J5">
        <v>1.0868660000000001</v>
      </c>
      <c r="K5">
        <v>21.3</v>
      </c>
      <c r="L5">
        <v>294.45</v>
      </c>
      <c r="M5" s="14">
        <v>1005.857025</v>
      </c>
      <c r="N5" s="14">
        <f t="shared" si="7"/>
        <v>0.99270372349586555</v>
      </c>
      <c r="O5" s="14">
        <f t="shared" si="8"/>
        <v>100.58570478321857</v>
      </c>
      <c r="P5" s="14">
        <f t="shared" si="0"/>
        <v>24.340159534115649</v>
      </c>
      <c r="Q5" s="14">
        <f t="shared" si="9"/>
        <v>24340.15953411565</v>
      </c>
      <c r="R5" s="19">
        <f t="shared" si="10"/>
        <v>3.7573411307049956E-2</v>
      </c>
      <c r="S5" s="19">
        <f t="shared" si="11"/>
        <v>3.7573411307049956E-2</v>
      </c>
      <c r="T5">
        <f t="shared" si="1"/>
        <v>2.9006673529042566E-5</v>
      </c>
      <c r="U5" s="19">
        <f t="shared" si="2"/>
        <v>0.70602706125090542</v>
      </c>
      <c r="V5" s="19">
        <f t="shared" si="3"/>
        <v>0.81986485421726729</v>
      </c>
      <c r="W5" s="19">
        <f t="shared" si="4"/>
        <v>0.56392258755099611</v>
      </c>
      <c r="X5" s="19">
        <f t="shared" si="12"/>
        <v>0.9619693279171766</v>
      </c>
      <c r="Y5">
        <f t="shared" si="5"/>
        <v>3.9521899047903172E-5</v>
      </c>
      <c r="Z5" s="14">
        <f t="shared" si="6"/>
        <v>1051.8581537601196</v>
      </c>
      <c r="AA5" s="14">
        <f t="shared" si="13"/>
        <v>1044.1835058271574</v>
      </c>
      <c r="AB5" s="14">
        <f t="shared" si="14"/>
        <v>39.521899047903169</v>
      </c>
      <c r="AD5">
        <v>4</v>
      </c>
      <c r="AE5">
        <v>948.05270910564002</v>
      </c>
      <c r="AF5">
        <v>941.13543303645599</v>
      </c>
      <c r="AG5">
        <v>35.765371971022802</v>
      </c>
      <c r="AH5">
        <v>8.1646384589966292</v>
      </c>
      <c r="AI5">
        <v>1036.3977757180701</v>
      </c>
      <c r="AJ5">
        <v>1028.8359076243701</v>
      </c>
      <c r="AK5">
        <v>39.098197391857397</v>
      </c>
      <c r="AL5">
        <v>9.31858173748296</v>
      </c>
    </row>
    <row r="6" spans="1:38" x14ac:dyDescent="0.2">
      <c r="A6" s="1">
        <v>44504</v>
      </c>
      <c r="B6" t="s">
        <v>5</v>
      </c>
      <c r="C6">
        <v>250</v>
      </c>
      <c r="D6" s="14">
        <v>0.46244175999999998</v>
      </c>
      <c r="E6">
        <v>5</v>
      </c>
      <c r="F6" t="s">
        <v>2</v>
      </c>
      <c r="G6">
        <v>799</v>
      </c>
      <c r="H6">
        <v>531</v>
      </c>
      <c r="I6">
        <v>-14.25</v>
      </c>
      <c r="J6">
        <v>1.0900209999999999</v>
      </c>
      <c r="K6">
        <v>20.9</v>
      </c>
      <c r="L6">
        <v>294.05</v>
      </c>
      <c r="M6" s="14">
        <v>1005.857025</v>
      </c>
      <c r="N6" s="14">
        <f t="shared" si="7"/>
        <v>0.99270372349586555</v>
      </c>
      <c r="O6" s="14">
        <f t="shared" si="8"/>
        <v>100.58570478321857</v>
      </c>
      <c r="P6" s="14">
        <f t="shared" si="0"/>
        <v>24.307094280885401</v>
      </c>
      <c r="Q6" s="14">
        <f t="shared" si="9"/>
        <v>24307.094280885402</v>
      </c>
      <c r="R6" s="19">
        <f t="shared" si="10"/>
        <v>3.8007976492240511E-2</v>
      </c>
      <c r="S6" s="19">
        <f t="shared" si="11"/>
        <v>3.8007976492240511E-2</v>
      </c>
      <c r="T6">
        <f t="shared" si="1"/>
        <v>3.0368373217300168E-5</v>
      </c>
      <c r="U6" s="19">
        <f t="shared" si="2"/>
        <v>0.73816691095003029</v>
      </c>
      <c r="V6" s="19">
        <f t="shared" si="3"/>
        <v>0.85078807649891641</v>
      </c>
      <c r="W6" s="19">
        <f t="shared" si="4"/>
        <v>0.56541735747299693</v>
      </c>
      <c r="X6" s="19">
        <f t="shared" si="12"/>
        <v>1.0235376299759498</v>
      </c>
      <c r="Y6">
        <f t="shared" si="5"/>
        <v>4.2108596698077509E-5</v>
      </c>
      <c r="Z6" s="14">
        <f t="shared" si="6"/>
        <v>1107.8884114410605</v>
      </c>
      <c r="AA6" s="14">
        <f t="shared" si="13"/>
        <v>1099.8049512554601</v>
      </c>
      <c r="AB6" s="14">
        <f t="shared" si="14"/>
        <v>42.108596698077505</v>
      </c>
      <c r="AD6">
        <v>5</v>
      </c>
      <c r="AE6">
        <v>999.93220953009302</v>
      </c>
      <c r="AF6">
        <v>992.63640511188396</v>
      </c>
      <c r="AG6">
        <v>38.155789124179798</v>
      </c>
      <c r="AH6">
        <v>8.1395098985610392</v>
      </c>
      <c r="AI6">
        <v>1090.0759371105601</v>
      </c>
      <c r="AJ6">
        <v>1082.1224170995499</v>
      </c>
      <c r="AK6">
        <v>41.595527366079502</v>
      </c>
      <c r="AL6">
        <v>9.0149838880409092</v>
      </c>
    </row>
    <row r="7" spans="1:38" x14ac:dyDescent="0.2">
      <c r="A7" s="1">
        <v>44504</v>
      </c>
      <c r="B7" t="s">
        <v>8</v>
      </c>
      <c r="C7">
        <v>10</v>
      </c>
      <c r="D7" s="14">
        <v>0.46244175999999998</v>
      </c>
      <c r="E7">
        <v>6</v>
      </c>
      <c r="F7" t="s">
        <v>2</v>
      </c>
      <c r="G7">
        <v>758</v>
      </c>
      <c r="H7">
        <v>531</v>
      </c>
      <c r="I7">
        <v>-18.010000000000002</v>
      </c>
      <c r="J7">
        <v>1.0858989999999999</v>
      </c>
      <c r="K7">
        <v>21</v>
      </c>
      <c r="L7">
        <v>294.14999999999998</v>
      </c>
      <c r="M7" s="14">
        <v>1005.857025</v>
      </c>
      <c r="N7" s="14">
        <f t="shared" si="7"/>
        <v>0.99270372349586555</v>
      </c>
      <c r="O7" s="14">
        <f t="shared" si="8"/>
        <v>100.58570478321857</v>
      </c>
      <c r="P7" s="14">
        <f t="shared" si="0"/>
        <v>24.315360594192963</v>
      </c>
      <c r="Q7" s="14">
        <f t="shared" si="9"/>
        <v>24315.360594192964</v>
      </c>
      <c r="R7" s="19">
        <f t="shared" si="10"/>
        <v>3.7898608359244801E-2</v>
      </c>
      <c r="S7" s="19">
        <f t="shared" si="11"/>
        <v>3.7898608359244801E-2</v>
      </c>
      <c r="T7">
        <f t="shared" si="1"/>
        <v>2.8727145136307559E-5</v>
      </c>
      <c r="U7" s="19">
        <f t="shared" si="2"/>
        <v>0.69851089283103485</v>
      </c>
      <c r="V7" s="19">
        <f t="shared" si="3"/>
        <v>0.80659662744258487</v>
      </c>
      <c r="W7" s="19">
        <f t="shared" si="4"/>
        <v>0.56504328386809033</v>
      </c>
      <c r="X7" s="19">
        <f t="shared" si="12"/>
        <v>0.94006423640552939</v>
      </c>
      <c r="Y7">
        <f t="shared" si="5"/>
        <v>3.8661332319703997E-5</v>
      </c>
      <c r="Z7" s="14">
        <f t="shared" si="6"/>
        <v>1020.125381735109</v>
      </c>
      <c r="AA7" s="14">
        <f t="shared" si="13"/>
        <v>1012.6822648810838</v>
      </c>
      <c r="AB7" s="14">
        <f t="shared" si="14"/>
        <v>38.661332319703995</v>
      </c>
      <c r="AD7">
        <v>6</v>
      </c>
      <c r="AE7">
        <v>921.15363856079205</v>
      </c>
      <c r="AF7">
        <v>914.43262615414096</v>
      </c>
      <c r="AG7">
        <v>35.049273969925302</v>
      </c>
      <c r="AH7">
        <v>8.1752711187124394</v>
      </c>
      <c r="AI7">
        <v>1005.16821782724</v>
      </c>
      <c r="AJ7">
        <v>997.83420992672598</v>
      </c>
      <c r="AK7">
        <v>38.245971983058297</v>
      </c>
      <c r="AL7">
        <v>9.1205826856101204</v>
      </c>
    </row>
    <row r="8" spans="1:38" x14ac:dyDescent="0.2">
      <c r="A8" s="1">
        <v>44504</v>
      </c>
      <c r="B8" t="s">
        <v>5</v>
      </c>
      <c r="C8">
        <v>225</v>
      </c>
      <c r="D8" s="14">
        <v>0.46244175999999998</v>
      </c>
      <c r="E8">
        <v>7</v>
      </c>
      <c r="F8" t="s">
        <v>2</v>
      </c>
      <c r="G8">
        <v>721</v>
      </c>
      <c r="H8">
        <v>531</v>
      </c>
      <c r="I8">
        <v>-13.44</v>
      </c>
      <c r="J8">
        <v>1.0908979999999999</v>
      </c>
      <c r="K8">
        <v>21.7</v>
      </c>
      <c r="L8">
        <v>294.85000000000002</v>
      </c>
      <c r="M8" s="14">
        <v>1005.857025</v>
      </c>
      <c r="N8" s="14">
        <f t="shared" si="7"/>
        <v>0.99270372349586555</v>
      </c>
      <c r="O8" s="14">
        <f t="shared" si="8"/>
        <v>100.58570478321857</v>
      </c>
      <c r="P8" s="14">
        <f t="shared" si="0"/>
        <v>24.373224787345901</v>
      </c>
      <c r="Q8" s="14">
        <f t="shared" si="9"/>
        <v>24373.224787345902</v>
      </c>
      <c r="R8" s="19">
        <f t="shared" si="10"/>
        <v>3.7146503341909512E-2</v>
      </c>
      <c r="S8" s="19">
        <f t="shared" si="11"/>
        <v>3.7146503341909512E-2</v>
      </c>
      <c r="T8">
        <f t="shared" si="1"/>
        <v>2.6782628909516755E-5</v>
      </c>
      <c r="U8" s="19">
        <f t="shared" si="2"/>
        <v>0.6527790348077207</v>
      </c>
      <c r="V8" s="19">
        <f t="shared" si="3"/>
        <v>0.76367868296154617</v>
      </c>
      <c r="W8" s="19">
        <f t="shared" si="4"/>
        <v>0.56243187330455069</v>
      </c>
      <c r="X8" s="19">
        <f t="shared" si="12"/>
        <v>0.8540258444647163</v>
      </c>
      <c r="Y8">
        <f t="shared" si="5"/>
        <v>3.5039509622383235E-5</v>
      </c>
      <c r="Z8" s="14">
        <f t="shared" si="6"/>
        <v>943.27881415559455</v>
      </c>
      <c r="AA8" s="14">
        <f t="shared" si="13"/>
        <v>936.39639110702319</v>
      </c>
      <c r="AB8" s="14">
        <f t="shared" si="14"/>
        <v>35.039509622383235</v>
      </c>
      <c r="AD8">
        <v>7</v>
      </c>
      <c r="AE8">
        <v>851.67705451090399</v>
      </c>
      <c r="AF8">
        <v>845.462964037603</v>
      </c>
      <c r="AG8">
        <v>31.767112592175899</v>
      </c>
      <c r="AH8">
        <v>8.2128438455314807</v>
      </c>
      <c r="AI8">
        <v>931.53885142603303</v>
      </c>
      <c r="AJ8">
        <v>924.74206540074704</v>
      </c>
      <c r="AK8">
        <v>34.7459162137826</v>
      </c>
      <c r="AL8">
        <v>9.3770046395099804</v>
      </c>
    </row>
    <row r="9" spans="1:38" x14ac:dyDescent="0.2">
      <c r="A9" s="1">
        <v>44504</v>
      </c>
      <c r="B9" t="s">
        <v>8</v>
      </c>
      <c r="C9">
        <v>25</v>
      </c>
      <c r="D9" s="14">
        <v>0.46244175999999998</v>
      </c>
      <c r="E9">
        <v>8</v>
      </c>
      <c r="F9" t="s">
        <v>2</v>
      </c>
      <c r="G9">
        <v>835</v>
      </c>
      <c r="H9">
        <v>531</v>
      </c>
      <c r="I9">
        <v>-18.45</v>
      </c>
      <c r="J9">
        <v>1.0854200000000001</v>
      </c>
      <c r="K9">
        <v>21.7</v>
      </c>
      <c r="L9">
        <v>294.85000000000002</v>
      </c>
      <c r="M9" s="14">
        <v>1005.857025</v>
      </c>
      <c r="N9" s="14">
        <f t="shared" si="7"/>
        <v>0.99270372349586555</v>
      </c>
      <c r="O9" s="14">
        <f t="shared" si="8"/>
        <v>100.58570478321857</v>
      </c>
      <c r="P9" s="14">
        <f t="shared" si="0"/>
        <v>24.373224787345901</v>
      </c>
      <c r="Q9" s="14">
        <f t="shared" si="9"/>
        <v>24373.224787345902</v>
      </c>
      <c r="R9" s="19">
        <f t="shared" si="10"/>
        <v>3.7146503341909512E-2</v>
      </c>
      <c r="S9" s="19">
        <f t="shared" si="11"/>
        <v>3.7146503341909512E-2</v>
      </c>
      <c r="T9">
        <f t="shared" si="1"/>
        <v>3.1017330290494443E-5</v>
      </c>
      <c r="U9" s="19">
        <f t="shared" si="2"/>
        <v>0.75599236347357401</v>
      </c>
      <c r="V9" s="19">
        <f t="shared" si="3"/>
        <v>0.88442676875574355</v>
      </c>
      <c r="W9" s="19">
        <f t="shared" si="4"/>
        <v>0.56243187330455069</v>
      </c>
      <c r="X9" s="19">
        <f t="shared" si="12"/>
        <v>1.0779872589247668</v>
      </c>
      <c r="Y9">
        <f t="shared" si="5"/>
        <v>4.4228339431080801E-5</v>
      </c>
      <c r="Z9" s="14">
        <f t="shared" si="6"/>
        <v>1190.6461026489512</v>
      </c>
      <c r="AA9" s="14">
        <f t="shared" si="13"/>
        <v>1181.9588194654543</v>
      </c>
      <c r="AB9" s="14">
        <f t="shared" si="14"/>
        <v>44.228339431080798</v>
      </c>
      <c r="AD9">
        <v>8</v>
      </c>
      <c r="AE9">
        <v>1071.6084464630301</v>
      </c>
      <c r="AF9">
        <v>1063.7896707862601</v>
      </c>
      <c r="AG9">
        <v>39.970439491371799</v>
      </c>
      <c r="AH9">
        <v>8.1143718984198792</v>
      </c>
      <c r="AI9">
        <v>1171.8621622816499</v>
      </c>
      <c r="AJ9">
        <v>1163.3119055146201</v>
      </c>
      <c r="AK9">
        <v>43.709851116149103</v>
      </c>
      <c r="AL9">
        <v>9.3554428531728107</v>
      </c>
    </row>
    <row r="10" spans="1:38" x14ac:dyDescent="0.2">
      <c r="A10" s="1">
        <v>44504</v>
      </c>
      <c r="B10" t="s">
        <v>5</v>
      </c>
      <c r="C10">
        <v>200</v>
      </c>
      <c r="D10" s="14">
        <v>0.46244175999999998</v>
      </c>
      <c r="E10">
        <v>9</v>
      </c>
      <c r="F10" t="s">
        <v>2</v>
      </c>
      <c r="G10">
        <v>638</v>
      </c>
      <c r="H10">
        <v>531</v>
      </c>
      <c r="I10">
        <v>-13.51</v>
      </c>
      <c r="J10">
        <v>1.0908230000000001</v>
      </c>
      <c r="K10">
        <v>21.6</v>
      </c>
      <c r="L10">
        <v>294.75</v>
      </c>
      <c r="M10" s="14">
        <v>1005.857025</v>
      </c>
      <c r="N10" s="14">
        <f t="shared" si="7"/>
        <v>0.99270372349586555</v>
      </c>
      <c r="O10" s="14">
        <f t="shared" si="8"/>
        <v>100.58570478321857</v>
      </c>
      <c r="P10" s="14">
        <f t="shared" si="0"/>
        <v>24.364958474038335</v>
      </c>
      <c r="Q10" s="14">
        <f t="shared" si="9"/>
        <v>24364.958474038336</v>
      </c>
      <c r="R10" s="19">
        <f t="shared" si="10"/>
        <v>3.7252521357770386E-2</v>
      </c>
      <c r="S10" s="19">
        <f t="shared" si="11"/>
        <v>3.7252521357770386E-2</v>
      </c>
      <c r="T10">
        <f t="shared" si="1"/>
        <v>2.3767108626257506E-5</v>
      </c>
      <c r="U10" s="19">
        <f t="shared" si="2"/>
        <v>0.57908461472672246</v>
      </c>
      <c r="V10" s="19">
        <f t="shared" si="3"/>
        <v>0.67621292295031887</v>
      </c>
      <c r="W10" s="19">
        <f t="shared" si="4"/>
        <v>0.56280417254956006</v>
      </c>
      <c r="X10" s="19">
        <f t="shared" si="12"/>
        <v>0.69249336512748116</v>
      </c>
      <c r="Y10">
        <f t="shared" si="5"/>
        <v>2.8421692812050372E-5</v>
      </c>
      <c r="Z10" s="14">
        <f t="shared" si="6"/>
        <v>762.94682282282565</v>
      </c>
      <c r="AA10" s="14">
        <f t="shared" si="13"/>
        <v>757.38015184555934</v>
      </c>
      <c r="AB10" s="14">
        <f t="shared" si="14"/>
        <v>28.421692812050374</v>
      </c>
      <c r="AD10">
        <v>9</v>
      </c>
      <c r="AE10">
        <v>702.87557592526696</v>
      </c>
      <c r="AF10">
        <v>697.74718553698597</v>
      </c>
      <c r="AG10">
        <v>26.291181838296499</v>
      </c>
      <c r="AH10">
        <v>8.2943569900965404</v>
      </c>
      <c r="AI10">
        <v>756.27171200725104</v>
      </c>
      <c r="AJ10">
        <v>750.75372744265496</v>
      </c>
      <c r="AK10">
        <v>28.2884734945698</v>
      </c>
      <c r="AL10">
        <v>7.5968119978693602</v>
      </c>
    </row>
    <row r="11" spans="1:38" x14ac:dyDescent="0.2">
      <c r="A11" s="1">
        <v>44504</v>
      </c>
      <c r="B11" t="s">
        <v>8</v>
      </c>
      <c r="C11">
        <v>50</v>
      </c>
      <c r="D11" s="14">
        <v>0.46244175999999998</v>
      </c>
      <c r="E11">
        <v>10</v>
      </c>
      <c r="F11" t="s">
        <v>2</v>
      </c>
      <c r="G11">
        <v>716</v>
      </c>
      <c r="H11">
        <v>531</v>
      </c>
      <c r="I11">
        <v>-13.94</v>
      </c>
      <c r="J11">
        <v>1.0903590000000001</v>
      </c>
      <c r="K11">
        <v>21.6</v>
      </c>
      <c r="L11">
        <v>294.75</v>
      </c>
      <c r="M11" s="14">
        <v>1005.857025</v>
      </c>
      <c r="N11" s="14">
        <f t="shared" si="7"/>
        <v>0.99270372349586555</v>
      </c>
      <c r="O11" s="14">
        <f t="shared" si="8"/>
        <v>100.58570478321857</v>
      </c>
      <c r="P11" s="14">
        <f t="shared" si="0"/>
        <v>24.364958474038335</v>
      </c>
      <c r="Q11" s="14">
        <f t="shared" si="9"/>
        <v>24364.958474038336</v>
      </c>
      <c r="R11" s="19">
        <f t="shared" si="10"/>
        <v>3.7252521357770386E-2</v>
      </c>
      <c r="S11" s="19">
        <f t="shared" si="11"/>
        <v>3.7252521357770386E-2</v>
      </c>
      <c r="T11">
        <f t="shared" si="1"/>
        <v>2.6672805292163595E-5</v>
      </c>
      <c r="U11" s="19">
        <f t="shared" si="2"/>
        <v>0.64988179332967599</v>
      </c>
      <c r="V11" s="19">
        <f t="shared" si="3"/>
        <v>0.75888472230788129</v>
      </c>
      <c r="W11" s="19">
        <f t="shared" si="4"/>
        <v>0.56280417254956006</v>
      </c>
      <c r="X11" s="19">
        <f t="shared" si="12"/>
        <v>0.84596234308799723</v>
      </c>
      <c r="Y11">
        <f t="shared" si="5"/>
        <v>3.4720450847039118E-5</v>
      </c>
      <c r="Z11" s="14">
        <f t="shared" si="6"/>
        <v>932.02955347871739</v>
      </c>
      <c r="AA11" s="14">
        <f t="shared" si="13"/>
        <v>925.22920814651161</v>
      </c>
      <c r="AB11" s="14">
        <f t="shared" si="14"/>
        <v>34.720450847039118</v>
      </c>
      <c r="AD11">
        <v>10</v>
      </c>
      <c r="AE11">
        <v>842.402695699388</v>
      </c>
      <c r="AF11">
        <v>836.25627372135898</v>
      </c>
      <c r="AG11">
        <v>31.510217757315498</v>
      </c>
      <c r="AH11">
        <v>8.2169605872640901</v>
      </c>
      <c r="AI11">
        <v>920.48847403122898</v>
      </c>
      <c r="AJ11">
        <v>913.77231486389496</v>
      </c>
      <c r="AK11">
        <v>34.431029729484003</v>
      </c>
      <c r="AL11">
        <v>9.2694122099183502</v>
      </c>
    </row>
    <row r="12" spans="1:38" x14ac:dyDescent="0.2">
      <c r="A12" s="1">
        <v>44504</v>
      </c>
      <c r="B12" t="s">
        <v>5</v>
      </c>
      <c r="C12">
        <v>175</v>
      </c>
      <c r="D12" s="14">
        <v>0.46244175999999998</v>
      </c>
      <c r="E12">
        <v>11</v>
      </c>
      <c r="F12" t="s">
        <v>2</v>
      </c>
      <c r="G12">
        <v>688</v>
      </c>
      <c r="H12">
        <v>531</v>
      </c>
      <c r="I12">
        <v>-13.93</v>
      </c>
      <c r="J12">
        <v>1.0903670000000001</v>
      </c>
      <c r="K12">
        <v>21.2</v>
      </c>
      <c r="L12">
        <v>294.35000000000002</v>
      </c>
      <c r="M12" s="14">
        <v>1005.857025</v>
      </c>
      <c r="N12" s="14">
        <f t="shared" si="7"/>
        <v>0.99270372349586555</v>
      </c>
      <c r="O12" s="14">
        <f t="shared" si="8"/>
        <v>100.58570478321857</v>
      </c>
      <c r="P12" s="14">
        <f t="shared" si="0"/>
        <v>24.331893220808091</v>
      </c>
      <c r="Q12" s="14">
        <f t="shared" si="9"/>
        <v>24331.893220808091</v>
      </c>
      <c r="R12" s="19">
        <f t="shared" si="10"/>
        <v>3.7681328350128988E-2</v>
      </c>
      <c r="S12" s="19">
        <f t="shared" si="11"/>
        <v>3.7681328350128988E-2</v>
      </c>
      <c r="T12">
        <f t="shared" si="1"/>
        <v>2.5924753904888744E-5</v>
      </c>
      <c r="U12" s="19">
        <f t="shared" si="2"/>
        <v>0.63079834378948052</v>
      </c>
      <c r="V12" s="19">
        <f t="shared" si="3"/>
        <v>0.73114044939028677</v>
      </c>
      <c r="W12" s="19">
        <f t="shared" si="4"/>
        <v>0.56429589916604983</v>
      </c>
      <c r="X12" s="19">
        <f t="shared" si="12"/>
        <v>0.79764289401371746</v>
      </c>
      <c r="Y12">
        <f t="shared" si="5"/>
        <v>3.2781785074232989E-5</v>
      </c>
      <c r="Z12" s="14">
        <f t="shared" si="6"/>
        <v>869.97424214002729</v>
      </c>
      <c r="AA12" s="14">
        <f t="shared" si="13"/>
        <v>863.62666951789879</v>
      </c>
      <c r="AB12" s="14">
        <f t="shared" si="14"/>
        <v>32.781785074232992</v>
      </c>
      <c r="AD12">
        <v>11</v>
      </c>
      <c r="AE12">
        <v>791.219356616764</v>
      </c>
      <c r="AF12">
        <v>785.44638358643203</v>
      </c>
      <c r="AG12">
        <v>29.933951488300401</v>
      </c>
      <c r="AH12">
        <v>8.2415101724167208</v>
      </c>
      <c r="AI12">
        <v>859.81102989803503</v>
      </c>
      <c r="AJ12">
        <v>853.53759150794303</v>
      </c>
      <c r="AK12">
        <v>32.528958553449101</v>
      </c>
      <c r="AL12">
        <v>8.6691096100792695</v>
      </c>
    </row>
    <row r="13" spans="1:38" x14ac:dyDescent="0.2">
      <c r="A13" s="1">
        <v>44504</v>
      </c>
      <c r="B13" t="s">
        <v>8</v>
      </c>
      <c r="C13">
        <v>75</v>
      </c>
      <c r="D13" s="14">
        <v>0.46244175999999998</v>
      </c>
      <c r="E13">
        <v>12</v>
      </c>
      <c r="F13" t="s">
        <v>2</v>
      </c>
      <c r="G13">
        <v>745</v>
      </c>
      <c r="H13">
        <v>531</v>
      </c>
      <c r="I13">
        <v>-14.12</v>
      </c>
      <c r="J13">
        <v>1.090155</v>
      </c>
      <c r="K13">
        <v>21.4</v>
      </c>
      <c r="L13">
        <v>294.55</v>
      </c>
      <c r="M13" s="14">
        <v>1005.857025</v>
      </c>
      <c r="N13" s="14">
        <f t="shared" si="7"/>
        <v>0.99270372349586555</v>
      </c>
      <c r="O13" s="14">
        <f t="shared" si="8"/>
        <v>100.58570478321857</v>
      </c>
      <c r="P13" s="14">
        <f t="shared" si="0"/>
        <v>24.348425847423215</v>
      </c>
      <c r="Q13" s="14">
        <f t="shared" si="9"/>
        <v>24348.425847423216</v>
      </c>
      <c r="R13" s="19">
        <f t="shared" si="10"/>
        <v>3.7465972820376156E-2</v>
      </c>
      <c r="S13" s="19">
        <f t="shared" si="11"/>
        <v>3.7465972820376156E-2</v>
      </c>
      <c r="T13">
        <f t="shared" si="1"/>
        <v>2.7912149751180236E-5</v>
      </c>
      <c r="U13" s="19">
        <f t="shared" si="2"/>
        <v>0.67961690845878431</v>
      </c>
      <c r="V13" s="19">
        <f t="shared" si="3"/>
        <v>0.7906674188594035</v>
      </c>
      <c r="W13" s="19">
        <f t="shared" si="4"/>
        <v>0.56354952941522585</v>
      </c>
      <c r="X13" s="19">
        <f t="shared" si="12"/>
        <v>0.90673479790296196</v>
      </c>
      <c r="Y13">
        <f t="shared" si="5"/>
        <v>3.7239976152253857E-5</v>
      </c>
      <c r="Z13" s="14">
        <f t="shared" si="6"/>
        <v>993.96794875163664</v>
      </c>
      <c r="AA13" s="14">
        <f t="shared" si="13"/>
        <v>986.71568376129721</v>
      </c>
      <c r="AB13" s="14">
        <f t="shared" si="14"/>
        <v>37.23997615225386</v>
      </c>
      <c r="AD13">
        <v>12</v>
      </c>
      <c r="AE13">
        <v>896.64463738356994</v>
      </c>
      <c r="AF13">
        <v>890.10244997862503</v>
      </c>
      <c r="AG13">
        <v>33.7299535481772</v>
      </c>
      <c r="AH13">
        <v>8.1891012638473502</v>
      </c>
      <c r="AI13">
        <v>980.36502878364195</v>
      </c>
      <c r="AJ13">
        <v>973.21199236748396</v>
      </c>
      <c r="AK13">
        <v>36.879344951665502</v>
      </c>
      <c r="AL13">
        <v>9.3370760175815395</v>
      </c>
    </row>
    <row r="14" spans="1:38" x14ac:dyDescent="0.2">
      <c r="A14" s="1">
        <v>44504</v>
      </c>
      <c r="B14" t="s">
        <v>5</v>
      </c>
      <c r="C14">
        <v>150</v>
      </c>
      <c r="D14" s="14">
        <v>0.46244175999999998</v>
      </c>
      <c r="E14">
        <v>13</v>
      </c>
      <c r="F14" t="s">
        <v>2</v>
      </c>
      <c r="G14">
        <v>534</v>
      </c>
      <c r="H14">
        <v>531</v>
      </c>
      <c r="I14">
        <v>-11.1</v>
      </c>
      <c r="J14">
        <v>1.0934630000000001</v>
      </c>
      <c r="K14">
        <v>21.6</v>
      </c>
      <c r="L14">
        <v>294.75</v>
      </c>
      <c r="M14" s="14">
        <v>1005.857025</v>
      </c>
      <c r="N14" s="14">
        <f t="shared" si="7"/>
        <v>0.99270372349586555</v>
      </c>
      <c r="O14" s="14">
        <f t="shared" si="8"/>
        <v>100.58570478321857</v>
      </c>
      <c r="P14" s="14">
        <f t="shared" si="0"/>
        <v>24.364958474038335</v>
      </c>
      <c r="Q14" s="14">
        <f t="shared" si="9"/>
        <v>24364.958474038336</v>
      </c>
      <c r="R14" s="19">
        <f t="shared" si="10"/>
        <v>3.7252521357770386E-2</v>
      </c>
      <c r="S14" s="19">
        <f t="shared" si="11"/>
        <v>3.7252521357770386E-2</v>
      </c>
      <c r="T14">
        <f t="shared" si="1"/>
        <v>1.9892846405049386E-5</v>
      </c>
      <c r="U14" s="19">
        <f t="shared" si="2"/>
        <v>0.48468837658945108</v>
      </c>
      <c r="V14" s="19">
        <f t="shared" si="3"/>
        <v>0.56598385714023547</v>
      </c>
      <c r="W14" s="19">
        <f t="shared" si="4"/>
        <v>0.56280417254956006</v>
      </c>
      <c r="X14" s="19">
        <f t="shared" si="12"/>
        <v>0.48786806118012649</v>
      </c>
      <c r="Y14">
        <f t="shared" si="5"/>
        <v>2.0023348765398717E-5</v>
      </c>
      <c r="Z14" s="14">
        <f t="shared" si="6"/>
        <v>537.50318194830345</v>
      </c>
      <c r="AA14" s="14">
        <f t="shared" si="13"/>
        <v>533.58141011095643</v>
      </c>
      <c r="AB14" s="14">
        <f t="shared" si="14"/>
        <v>20.023348765398715</v>
      </c>
      <c r="AD14">
        <v>13</v>
      </c>
      <c r="AE14">
        <v>535.46162233674795</v>
      </c>
      <c r="AF14">
        <v>531.55473421694103</v>
      </c>
      <c r="AG14">
        <v>20.029034102874402</v>
      </c>
      <c r="AH14">
        <v>8.4101850062061096</v>
      </c>
      <c r="AI14">
        <v>537.31602930861402</v>
      </c>
      <c r="AJ14">
        <v>533.39561088100197</v>
      </c>
      <c r="AK14">
        <v>20.098398514684199</v>
      </c>
      <c r="AL14">
        <v>0.34631930553178197</v>
      </c>
    </row>
    <row r="15" spans="1:38" x14ac:dyDescent="0.2">
      <c r="A15" s="1">
        <v>44504</v>
      </c>
      <c r="B15" t="s">
        <v>8</v>
      </c>
      <c r="C15">
        <v>100</v>
      </c>
      <c r="D15" s="14">
        <v>0.46244175999999998</v>
      </c>
      <c r="E15">
        <v>14</v>
      </c>
      <c r="F15" t="s">
        <v>2</v>
      </c>
      <c r="G15">
        <v>692</v>
      </c>
      <c r="H15">
        <v>531</v>
      </c>
      <c r="I15">
        <v>-13.99</v>
      </c>
      <c r="J15">
        <v>1.090298</v>
      </c>
      <c r="K15">
        <v>21.7</v>
      </c>
      <c r="L15">
        <v>294.85000000000002</v>
      </c>
      <c r="M15" s="14">
        <v>1005.857025</v>
      </c>
      <c r="N15" s="14">
        <f t="shared" si="7"/>
        <v>0.99270372349586555</v>
      </c>
      <c r="O15" s="14">
        <f t="shared" si="8"/>
        <v>100.58570478321857</v>
      </c>
      <c r="P15" s="14">
        <f t="shared" si="0"/>
        <v>24.373224787345901</v>
      </c>
      <c r="Q15" s="14">
        <f t="shared" si="9"/>
        <v>24373.224787345902</v>
      </c>
      <c r="R15" s="19">
        <f t="shared" si="10"/>
        <v>3.7146503341909512E-2</v>
      </c>
      <c r="S15" s="19">
        <f t="shared" si="11"/>
        <v>3.7146503341909512E-2</v>
      </c>
      <c r="T15">
        <f t="shared" si="1"/>
        <v>2.5705380312601383E-5</v>
      </c>
      <c r="U15" s="19">
        <f t="shared" si="2"/>
        <v>0.62652301260324939</v>
      </c>
      <c r="V15" s="19">
        <f t="shared" si="3"/>
        <v>0.73296206464547853</v>
      </c>
      <c r="W15" s="19">
        <f t="shared" si="4"/>
        <v>0.56243187330455069</v>
      </c>
      <c r="X15" s="19">
        <f t="shared" si="12"/>
        <v>0.79705320394417722</v>
      </c>
      <c r="Y15">
        <f t="shared" si="5"/>
        <v>3.2702000285082978E-5</v>
      </c>
      <c r="Z15" s="14">
        <f t="shared" si="6"/>
        <v>880.35204778447758</v>
      </c>
      <c r="AA15" s="14">
        <f t="shared" si="13"/>
        <v>873.92875582286092</v>
      </c>
      <c r="AB15" s="14">
        <f t="shared" si="14"/>
        <v>32.702000285082981</v>
      </c>
      <c r="AD15">
        <v>14</v>
      </c>
      <c r="AE15">
        <v>798.37772388560199</v>
      </c>
      <c r="AF15">
        <v>792.552521267055</v>
      </c>
      <c r="AG15">
        <v>29.779075192208701</v>
      </c>
      <c r="AH15">
        <v>8.2404934168767294</v>
      </c>
      <c r="AI15">
        <v>870.403974103113</v>
      </c>
      <c r="AJ15">
        <v>864.05324642440996</v>
      </c>
      <c r="AK15">
        <v>32.4656169842333</v>
      </c>
      <c r="AL15">
        <v>9.0215756355235097</v>
      </c>
    </row>
    <row r="16" spans="1:38" x14ac:dyDescent="0.2">
      <c r="A16" s="1">
        <v>44504</v>
      </c>
      <c r="B16" t="s">
        <v>5</v>
      </c>
      <c r="C16">
        <v>125</v>
      </c>
      <c r="D16" s="14">
        <v>0.46244175999999998</v>
      </c>
      <c r="E16">
        <v>15</v>
      </c>
      <c r="F16" t="s">
        <v>2</v>
      </c>
      <c r="G16">
        <v>644</v>
      </c>
      <c r="H16">
        <v>531</v>
      </c>
      <c r="I16">
        <v>-15.75</v>
      </c>
      <c r="J16">
        <v>1.0883780000000001</v>
      </c>
      <c r="K16">
        <v>22</v>
      </c>
      <c r="L16">
        <v>295.14999999999998</v>
      </c>
      <c r="M16" s="14">
        <v>1005.857025</v>
      </c>
      <c r="N16" s="14">
        <f t="shared" si="7"/>
        <v>0.99270372349586555</v>
      </c>
      <c r="O16" s="14">
        <f t="shared" si="8"/>
        <v>100.58570478321857</v>
      </c>
      <c r="P16" s="14">
        <f t="shared" si="0"/>
        <v>24.398023727268583</v>
      </c>
      <c r="Q16" s="14">
        <f t="shared" si="9"/>
        <v>24398.023727268584</v>
      </c>
      <c r="R16" s="19">
        <f t="shared" si="10"/>
        <v>3.6831250243031383E-2</v>
      </c>
      <c r="S16" s="19">
        <f t="shared" si="11"/>
        <v>3.6831250243031383E-2</v>
      </c>
      <c r="T16">
        <f t="shared" si="1"/>
        <v>2.371932515651221E-5</v>
      </c>
      <c r="U16" s="19">
        <f t="shared" si="2"/>
        <v>0.57870465796338355</v>
      </c>
      <c r="V16" s="19">
        <f t="shared" si="3"/>
        <v>0.68076802084544219</v>
      </c>
      <c r="W16" s="19">
        <f t="shared" si="4"/>
        <v>0.56131648923746857</v>
      </c>
      <c r="X16" s="19">
        <f t="shared" si="12"/>
        <v>0.69815618957135717</v>
      </c>
      <c r="Y16">
        <f t="shared" si="5"/>
        <v>2.8615276277113342E-5</v>
      </c>
      <c r="Z16" s="14">
        <f t="shared" si="6"/>
        <v>776.92926762722277</v>
      </c>
      <c r="AA16" s="14">
        <f t="shared" si="13"/>
        <v>771.26057686645981</v>
      </c>
      <c r="AB16" s="14">
        <f t="shared" si="14"/>
        <v>28.615276277113342</v>
      </c>
      <c r="AD16">
        <v>15</v>
      </c>
      <c r="AE16">
        <v>713.09454161071505</v>
      </c>
      <c r="AF16">
        <v>707.89159059293604</v>
      </c>
      <c r="AG16">
        <v>26.373958178671501</v>
      </c>
      <c r="AH16">
        <v>8.29046113508819</v>
      </c>
      <c r="AI16">
        <v>770.15080635127902</v>
      </c>
      <c r="AJ16">
        <v>764.53155576397603</v>
      </c>
      <c r="AK16">
        <v>28.4841966565875</v>
      </c>
      <c r="AL16">
        <v>8.0012202325497199</v>
      </c>
    </row>
    <row r="17" spans="1:38" x14ac:dyDescent="0.2">
      <c r="A17" s="1">
        <v>44504</v>
      </c>
      <c r="B17" t="s">
        <v>8</v>
      </c>
      <c r="C17">
        <v>125</v>
      </c>
      <c r="D17" s="14">
        <v>0.46244175999999998</v>
      </c>
      <c r="E17">
        <v>16</v>
      </c>
      <c r="F17" t="s">
        <v>2</v>
      </c>
      <c r="G17">
        <v>714</v>
      </c>
      <c r="H17">
        <v>531</v>
      </c>
      <c r="I17">
        <v>-14.32</v>
      </c>
      <c r="J17">
        <v>1.089942</v>
      </c>
      <c r="K17">
        <v>22.2</v>
      </c>
      <c r="L17">
        <v>295.35000000000002</v>
      </c>
      <c r="M17" s="14">
        <v>1005.857025</v>
      </c>
      <c r="N17" s="14">
        <f t="shared" si="7"/>
        <v>0.99270372349586555</v>
      </c>
      <c r="O17" s="14">
        <f t="shared" si="8"/>
        <v>100.58570478321857</v>
      </c>
      <c r="P17" s="14">
        <f t="shared" si="0"/>
        <v>24.414556353883707</v>
      </c>
      <c r="Q17" s="14">
        <f t="shared" si="9"/>
        <v>24414.556353883709</v>
      </c>
      <c r="R17" s="19">
        <f t="shared" si="10"/>
        <v>3.6623391013884961E-2</v>
      </c>
      <c r="S17" s="19">
        <f t="shared" si="11"/>
        <v>3.6623391013884961E-2</v>
      </c>
      <c r="T17">
        <f t="shared" si="1"/>
        <v>2.6149101183913861E-5</v>
      </c>
      <c r="U17" s="19">
        <f t="shared" si="2"/>
        <v>0.63841870445807214</v>
      </c>
      <c r="V17" s="19">
        <f t="shared" si="3"/>
        <v>0.75376638286708975</v>
      </c>
      <c r="W17" s="19">
        <f t="shared" si="4"/>
        <v>0.56057415868686922</v>
      </c>
      <c r="X17" s="19">
        <f t="shared" si="12"/>
        <v>0.83161092863829256</v>
      </c>
      <c r="Y17">
        <f t="shared" si="5"/>
        <v>3.406209462028604E-5</v>
      </c>
      <c r="Z17" s="14">
        <f t="shared" si="6"/>
        <v>930.06392027904076</v>
      </c>
      <c r="AA17" s="14">
        <f t="shared" si="13"/>
        <v>923.27791675016556</v>
      </c>
      <c r="AB17" s="14">
        <f t="shared" si="14"/>
        <v>34.06209462028604</v>
      </c>
      <c r="AD17">
        <v>16</v>
      </c>
      <c r="AE17">
        <v>838.63954207552399</v>
      </c>
      <c r="AF17">
        <v>832.52057719165896</v>
      </c>
      <c r="AG17">
        <v>30.843508472460499</v>
      </c>
      <c r="AH17">
        <v>8.2223029443291296</v>
      </c>
      <c r="AI17">
        <v>919.30912525910401</v>
      </c>
      <c r="AJ17">
        <v>912.60157097308195</v>
      </c>
      <c r="AK17">
        <v>33.810376653079402</v>
      </c>
      <c r="AL17">
        <v>9.6191008337066908</v>
      </c>
    </row>
    <row r="18" spans="1:38" x14ac:dyDescent="0.2">
      <c r="A18" s="1">
        <v>44504</v>
      </c>
      <c r="B18" t="s">
        <v>5</v>
      </c>
      <c r="C18">
        <v>100</v>
      </c>
      <c r="D18" s="14">
        <v>0.46244175999999998</v>
      </c>
      <c r="E18">
        <v>17</v>
      </c>
      <c r="F18" t="s">
        <v>2</v>
      </c>
      <c r="G18">
        <v>611</v>
      </c>
      <c r="H18">
        <v>531</v>
      </c>
      <c r="I18">
        <v>-13.37</v>
      </c>
      <c r="J18">
        <v>1.090984</v>
      </c>
      <c r="K18">
        <v>22.4</v>
      </c>
      <c r="L18">
        <v>295.55</v>
      </c>
      <c r="M18" s="14">
        <v>1005.857025</v>
      </c>
      <c r="N18" s="14">
        <f t="shared" si="7"/>
        <v>0.99270372349586555</v>
      </c>
      <c r="O18" s="14">
        <f t="shared" si="8"/>
        <v>100.58570478321857</v>
      </c>
      <c r="P18" s="14">
        <f t="shared" si="0"/>
        <v>24.431088980498831</v>
      </c>
      <c r="Q18" s="14">
        <f t="shared" si="9"/>
        <v>24431.088980498833</v>
      </c>
      <c r="R18" s="19">
        <f t="shared" si="10"/>
        <v>3.6417356691001067E-2</v>
      </c>
      <c r="S18" s="19">
        <f t="shared" si="11"/>
        <v>3.6417356691001067E-2</v>
      </c>
      <c r="T18">
        <f t="shared" si="1"/>
        <v>2.2251004938201653E-5</v>
      </c>
      <c r="U18" s="19">
        <f t="shared" si="2"/>
        <v>0.5436162815507235</v>
      </c>
      <c r="V18" s="19">
        <f t="shared" si="3"/>
        <v>0.64417676242706068</v>
      </c>
      <c r="W18" s="19">
        <f t="shared" si="4"/>
        <v>0.55983283281304286</v>
      </c>
      <c r="X18" s="19">
        <f t="shared" si="12"/>
        <v>0.62796021116474132</v>
      </c>
      <c r="Y18">
        <f t="shared" si="5"/>
        <v>2.5703324631414758E-5</v>
      </c>
      <c r="Z18" s="14">
        <f t="shared" si="6"/>
        <v>705.79874452464571</v>
      </c>
      <c r="AA18" s="14">
        <f t="shared" si="13"/>
        <v>700.64904172832291</v>
      </c>
      <c r="AB18" s="14">
        <f t="shared" si="14"/>
        <v>25.703324631414759</v>
      </c>
      <c r="AD18">
        <v>17</v>
      </c>
      <c r="AE18">
        <v>656.89661207532095</v>
      </c>
      <c r="AF18">
        <v>652.103697956735</v>
      </c>
      <c r="AG18">
        <v>24.024460692508601</v>
      </c>
      <c r="AH18">
        <v>8.3277375710972006</v>
      </c>
      <c r="AI18">
        <v>701.19552151043797</v>
      </c>
      <c r="AJ18">
        <v>696.07938930156695</v>
      </c>
      <c r="AK18">
        <v>25.644589931846099</v>
      </c>
      <c r="AL18">
        <v>6.7436653836840801</v>
      </c>
    </row>
    <row r="19" spans="1:38" x14ac:dyDescent="0.2">
      <c r="A19" s="1">
        <v>44504</v>
      </c>
      <c r="B19" t="s">
        <v>8</v>
      </c>
      <c r="C19">
        <v>150</v>
      </c>
      <c r="D19" s="14">
        <v>0.46244175999999998</v>
      </c>
      <c r="E19">
        <v>18</v>
      </c>
      <c r="F19" t="s">
        <v>2</v>
      </c>
      <c r="G19">
        <v>748</v>
      </c>
      <c r="H19">
        <v>531</v>
      </c>
      <c r="I19">
        <v>-14.1</v>
      </c>
      <c r="J19">
        <v>1.090184</v>
      </c>
      <c r="K19">
        <v>22.3</v>
      </c>
      <c r="L19">
        <v>295.45</v>
      </c>
      <c r="M19" s="14">
        <v>1005.857025</v>
      </c>
      <c r="N19" s="14">
        <f t="shared" si="7"/>
        <v>0.99270372349586555</v>
      </c>
      <c r="O19" s="14">
        <f t="shared" si="8"/>
        <v>100.58570478321857</v>
      </c>
      <c r="P19" s="14">
        <f t="shared" si="0"/>
        <v>24.422822667191266</v>
      </c>
      <c r="Q19" s="14">
        <f t="shared" si="9"/>
        <v>24422.822667191267</v>
      </c>
      <c r="R19" s="19">
        <f t="shared" si="10"/>
        <v>3.6520146943798626E-2</v>
      </c>
      <c r="S19" s="19">
        <f t="shared" si="11"/>
        <v>3.6520146943798626E-2</v>
      </c>
      <c r="T19">
        <f t="shared" si="1"/>
        <v>2.7317069913961372E-5</v>
      </c>
      <c r="U19" s="19">
        <f t="shared" si="2"/>
        <v>0.66715995429594444</v>
      </c>
      <c r="V19" s="19">
        <f t="shared" si="3"/>
        <v>0.78913770429203933</v>
      </c>
      <c r="W19" s="19">
        <f t="shared" si="4"/>
        <v>0.56020337029287826</v>
      </c>
      <c r="X19" s="19">
        <f t="shared" si="12"/>
        <v>0.89609428829510562</v>
      </c>
      <c r="Y19">
        <f t="shared" si="5"/>
        <v>3.6690856765663131E-5</v>
      </c>
      <c r="Z19" s="14">
        <f t="shared" si="6"/>
        <v>1004.6744012866984</v>
      </c>
      <c r="AA19" s="14">
        <f t="shared" si="13"/>
        <v>997.34401905828486</v>
      </c>
      <c r="AB19" s="14">
        <f t="shared" si="14"/>
        <v>36.690856765663135</v>
      </c>
      <c r="AD19">
        <v>18</v>
      </c>
      <c r="AE19">
        <v>902.46931493525096</v>
      </c>
      <c r="AF19">
        <v>895.88462894109</v>
      </c>
      <c r="AG19">
        <v>33.098170073838503</v>
      </c>
      <c r="AH19">
        <v>8.1914785398650896</v>
      </c>
      <c r="AI19">
        <v>992.05447569082696</v>
      </c>
      <c r="AJ19">
        <v>984.81614957444901</v>
      </c>
      <c r="AK19">
        <v>36.383716560250498</v>
      </c>
      <c r="AL19">
        <v>9.9266711092557696</v>
      </c>
    </row>
    <row r="20" spans="1:38" x14ac:dyDescent="0.2">
      <c r="A20" s="1">
        <v>44504</v>
      </c>
      <c r="B20" t="s">
        <v>5</v>
      </c>
      <c r="C20">
        <v>75</v>
      </c>
      <c r="D20" s="14">
        <v>0.46244175999999998</v>
      </c>
      <c r="E20">
        <v>19</v>
      </c>
      <c r="F20" t="s">
        <v>2</v>
      </c>
      <c r="G20">
        <v>684</v>
      </c>
      <c r="H20">
        <v>531</v>
      </c>
      <c r="I20">
        <v>-13.91</v>
      </c>
      <c r="J20">
        <v>1.090387</v>
      </c>
      <c r="K20">
        <v>21.9</v>
      </c>
      <c r="L20">
        <v>295.05</v>
      </c>
      <c r="M20" s="14">
        <v>1005.857025</v>
      </c>
      <c r="N20" s="14">
        <f t="shared" si="7"/>
        <v>0.99270372349586555</v>
      </c>
      <c r="O20" s="14">
        <f t="shared" si="8"/>
        <v>100.58570478321857</v>
      </c>
      <c r="P20" s="14">
        <f t="shared" si="0"/>
        <v>24.389757413961021</v>
      </c>
      <c r="Q20" s="14">
        <f t="shared" si="9"/>
        <v>24389.757413961022</v>
      </c>
      <c r="R20" s="19">
        <f t="shared" si="10"/>
        <v>3.6935870258023119E-2</v>
      </c>
      <c r="S20" s="19">
        <f t="shared" si="11"/>
        <v>3.6935870258023119E-2</v>
      </c>
      <c r="T20">
        <f t="shared" si="1"/>
        <v>2.5264135256487814E-5</v>
      </c>
      <c r="U20" s="19">
        <f t="shared" si="2"/>
        <v>0.61618613017923773</v>
      </c>
      <c r="V20" s="19">
        <f t="shared" si="3"/>
        <v>0.72353034618273182</v>
      </c>
      <c r="W20" s="19">
        <f t="shared" si="4"/>
        <v>0.56168803190501548</v>
      </c>
      <c r="X20" s="19">
        <f t="shared" si="12"/>
        <v>0.77802844445695407</v>
      </c>
      <c r="Y20">
        <f t="shared" si="5"/>
        <v>3.1899802497076096E-5</v>
      </c>
      <c r="Z20" s="14">
        <f t="shared" si="6"/>
        <v>863.65374023228549</v>
      </c>
      <c r="AA20" s="14">
        <f t="shared" si="13"/>
        <v>857.35228373972075</v>
      </c>
      <c r="AB20" s="14">
        <f t="shared" si="14"/>
        <v>31.899802497076095</v>
      </c>
      <c r="AD20">
        <v>19</v>
      </c>
      <c r="AE20">
        <v>783.85698001106402</v>
      </c>
      <c r="AF20">
        <v>778.13772508207501</v>
      </c>
      <c r="AG20">
        <v>29.072869582104499</v>
      </c>
      <c r="AH20">
        <v>8.24947941969344</v>
      </c>
      <c r="AI20">
        <v>854.38341464831603</v>
      </c>
      <c r="AJ20">
        <v>848.14957776214806</v>
      </c>
      <c r="AK20">
        <v>31.688660330399799</v>
      </c>
      <c r="AL20">
        <v>8.9973600332368395</v>
      </c>
    </row>
    <row r="21" spans="1:38" x14ac:dyDescent="0.2">
      <c r="A21" s="1">
        <v>44504</v>
      </c>
      <c r="B21" t="s">
        <v>8</v>
      </c>
      <c r="C21">
        <v>175</v>
      </c>
      <c r="D21" s="14">
        <v>0.46244175999999998</v>
      </c>
      <c r="E21">
        <v>20</v>
      </c>
      <c r="F21" t="s">
        <v>2</v>
      </c>
      <c r="G21">
        <v>738</v>
      </c>
      <c r="H21">
        <v>531</v>
      </c>
      <c r="I21">
        <v>-13.73</v>
      </c>
      <c r="J21">
        <v>1.0905860000000001</v>
      </c>
      <c r="K21">
        <v>21.9</v>
      </c>
      <c r="L21">
        <v>295.05</v>
      </c>
      <c r="M21" s="14">
        <v>1005.857025</v>
      </c>
      <c r="N21" s="14">
        <f t="shared" si="7"/>
        <v>0.99270372349586555</v>
      </c>
      <c r="O21" s="14">
        <f t="shared" si="8"/>
        <v>100.58570478321857</v>
      </c>
      <c r="P21" s="14">
        <f t="shared" si="0"/>
        <v>24.389757413961021</v>
      </c>
      <c r="Q21" s="14">
        <f t="shared" si="9"/>
        <v>24389.757413961022</v>
      </c>
      <c r="R21" s="19">
        <f t="shared" si="10"/>
        <v>3.6935870258023119E-2</v>
      </c>
      <c r="S21" s="19">
        <f t="shared" si="11"/>
        <v>3.6935870258023119E-2</v>
      </c>
      <c r="T21">
        <f t="shared" si="1"/>
        <v>2.7258672250421063E-5</v>
      </c>
      <c r="U21" s="19">
        <f t="shared" si="2"/>
        <v>0.66483240361444074</v>
      </c>
      <c r="V21" s="19">
        <f t="shared" si="3"/>
        <v>0.78065116298663173</v>
      </c>
      <c r="W21" s="19">
        <f t="shared" si="4"/>
        <v>0.56168803190501548</v>
      </c>
      <c r="X21" s="19">
        <f t="shared" si="12"/>
        <v>0.88379553469605709</v>
      </c>
      <c r="Y21">
        <f t="shared" si="5"/>
        <v>3.6236339693569921E-5</v>
      </c>
      <c r="Z21" s="14">
        <f t="shared" si="6"/>
        <v>981.06094266720993</v>
      </c>
      <c r="AA21" s="14">
        <f t="shared" si="13"/>
        <v>973.90285076210307</v>
      </c>
      <c r="AB21" s="14">
        <f t="shared" si="14"/>
        <v>36.236339693569924</v>
      </c>
      <c r="AD21">
        <v>20</v>
      </c>
      <c r="AE21">
        <v>883.50860488652404</v>
      </c>
      <c r="AF21">
        <v>877.06226190284599</v>
      </c>
      <c r="AG21">
        <v>32.7688993012098</v>
      </c>
      <c r="AH21">
        <v>8.1982767323571206</v>
      </c>
      <c r="AI21">
        <v>968.51873746536899</v>
      </c>
      <c r="AJ21">
        <v>961.45213513315798</v>
      </c>
      <c r="AK21">
        <v>35.921883277428698</v>
      </c>
      <c r="AL21">
        <v>9.6218794144923905</v>
      </c>
    </row>
    <row r="22" spans="1:38" x14ac:dyDescent="0.2">
      <c r="A22" s="1">
        <v>44504</v>
      </c>
      <c r="B22" t="s">
        <v>5</v>
      </c>
      <c r="C22">
        <v>50</v>
      </c>
      <c r="D22" s="14">
        <v>0.46244175999999998</v>
      </c>
      <c r="E22">
        <v>21</v>
      </c>
      <c r="F22" t="s">
        <v>2</v>
      </c>
      <c r="G22">
        <v>668</v>
      </c>
      <c r="H22">
        <v>531</v>
      </c>
      <c r="I22">
        <v>-13.86</v>
      </c>
      <c r="J22">
        <v>1.090446</v>
      </c>
      <c r="K22">
        <v>21.9</v>
      </c>
      <c r="L22">
        <v>295.05</v>
      </c>
      <c r="M22" s="14">
        <v>1005.857025</v>
      </c>
      <c r="N22" s="14">
        <f t="shared" si="7"/>
        <v>0.99270372349586555</v>
      </c>
      <c r="O22" s="14">
        <f t="shared" si="8"/>
        <v>100.58570478321857</v>
      </c>
      <c r="P22" s="14">
        <f t="shared" si="0"/>
        <v>24.389757413961021</v>
      </c>
      <c r="Q22" s="14">
        <f t="shared" si="9"/>
        <v>24389.757413961022</v>
      </c>
      <c r="R22" s="19">
        <f t="shared" si="10"/>
        <v>3.6935870258023119E-2</v>
      </c>
      <c r="S22" s="19">
        <f t="shared" si="11"/>
        <v>3.6935870258023119E-2</v>
      </c>
      <c r="T22">
        <f t="shared" si="1"/>
        <v>2.4673161332359441E-5</v>
      </c>
      <c r="U22" s="19">
        <f t="shared" si="2"/>
        <v>0.60177241953177008</v>
      </c>
      <c r="V22" s="19">
        <f t="shared" si="3"/>
        <v>0.70660565972231704</v>
      </c>
      <c r="W22" s="19">
        <f t="shared" si="4"/>
        <v>0.56168803190501548</v>
      </c>
      <c r="X22" s="19">
        <f t="shared" si="12"/>
        <v>0.74669004734907163</v>
      </c>
      <c r="Y22">
        <f t="shared" si="5"/>
        <v>3.0614902587003851E-5</v>
      </c>
      <c r="Z22" s="14">
        <f t="shared" si="6"/>
        <v>828.86642099230778</v>
      </c>
      <c r="AA22" s="14">
        <f t="shared" si="13"/>
        <v>822.81878239975549</v>
      </c>
      <c r="AB22" s="14">
        <f t="shared" si="14"/>
        <v>30.614902587003851</v>
      </c>
      <c r="AD22">
        <v>21</v>
      </c>
      <c r="AE22">
        <v>755.22338729687499</v>
      </c>
      <c r="AF22">
        <v>749.71305162285501</v>
      </c>
      <c r="AG22">
        <v>28.010863721501</v>
      </c>
      <c r="AH22">
        <v>8.2653824553117605</v>
      </c>
      <c r="AI22">
        <v>820.56554122104103</v>
      </c>
      <c r="AJ22">
        <v>814.57844965221898</v>
      </c>
      <c r="AK22">
        <v>30.4343720497987</v>
      </c>
      <c r="AL22">
        <v>8.6520299851995599</v>
      </c>
    </row>
    <row r="23" spans="1:38" x14ac:dyDescent="0.2">
      <c r="A23" s="1">
        <v>44504</v>
      </c>
      <c r="B23" t="s">
        <v>8</v>
      </c>
      <c r="C23">
        <v>200</v>
      </c>
      <c r="D23" s="14">
        <v>0.46244175999999998</v>
      </c>
      <c r="E23">
        <v>22</v>
      </c>
      <c r="F23" t="s">
        <v>2</v>
      </c>
      <c r="G23">
        <v>690</v>
      </c>
      <c r="H23">
        <v>531</v>
      </c>
      <c r="I23">
        <v>-14.2</v>
      </c>
      <c r="J23">
        <v>1.090071</v>
      </c>
      <c r="K23">
        <v>21.7</v>
      </c>
      <c r="L23">
        <v>294.85000000000002</v>
      </c>
      <c r="M23" s="14">
        <v>1005.857025</v>
      </c>
      <c r="N23" s="14">
        <f t="shared" si="7"/>
        <v>0.99270372349586555</v>
      </c>
      <c r="O23" s="14">
        <f t="shared" si="8"/>
        <v>100.58570478321857</v>
      </c>
      <c r="P23" s="14">
        <f t="shared" si="0"/>
        <v>24.373224787345901</v>
      </c>
      <c r="Q23" s="14">
        <f t="shared" si="9"/>
        <v>24373.224787345902</v>
      </c>
      <c r="R23" s="19">
        <f t="shared" si="10"/>
        <v>3.7146503341909512E-2</v>
      </c>
      <c r="S23" s="19">
        <f t="shared" si="11"/>
        <v>3.7146503341909512E-2</v>
      </c>
      <c r="T23">
        <f t="shared" si="1"/>
        <v>2.563108730591756E-5</v>
      </c>
      <c r="U23" s="19">
        <f t="shared" si="2"/>
        <v>0.62471225245121675</v>
      </c>
      <c r="V23" s="19">
        <f t="shared" si="3"/>
        <v>0.73084367717540488</v>
      </c>
      <c r="W23" s="19">
        <f t="shared" si="4"/>
        <v>0.56243187330455069</v>
      </c>
      <c r="X23" s="19">
        <f t="shared" si="12"/>
        <v>0.79312405632207106</v>
      </c>
      <c r="Y23">
        <f t="shared" si="5"/>
        <v>3.2540792744579511E-5</v>
      </c>
      <c r="Z23" s="14">
        <f t="shared" si="6"/>
        <v>876.01227079336604</v>
      </c>
      <c r="AA23" s="14">
        <f t="shared" si="13"/>
        <v>869.62064304464286</v>
      </c>
      <c r="AB23" s="14">
        <f t="shared" si="14"/>
        <v>32.540792744579512</v>
      </c>
      <c r="AD23">
        <v>22</v>
      </c>
      <c r="AE23">
        <v>794.74999217099105</v>
      </c>
      <c r="AF23">
        <v>788.95125856786206</v>
      </c>
      <c r="AG23">
        <v>29.643762680004901</v>
      </c>
      <c r="AH23">
        <v>8.2424409282353395</v>
      </c>
      <c r="AI23">
        <v>866.18777566704898</v>
      </c>
      <c r="AJ23">
        <v>859.86781063293904</v>
      </c>
      <c r="AK23">
        <v>32.308354968402298</v>
      </c>
      <c r="AL23">
        <v>8.9887114438232594</v>
      </c>
    </row>
    <row r="24" spans="1:38" x14ac:dyDescent="0.2">
      <c r="A24" s="1">
        <v>44504</v>
      </c>
      <c r="B24" t="s">
        <v>5</v>
      </c>
      <c r="C24">
        <v>25</v>
      </c>
      <c r="D24" s="14">
        <v>0.46244175999999998</v>
      </c>
      <c r="E24">
        <v>23</v>
      </c>
      <c r="F24" t="s">
        <v>2</v>
      </c>
      <c r="G24">
        <v>675</v>
      </c>
      <c r="H24">
        <v>531</v>
      </c>
      <c r="I24">
        <v>-14.01</v>
      </c>
      <c r="J24">
        <v>1.0902769999999999</v>
      </c>
      <c r="K24">
        <v>21.6</v>
      </c>
      <c r="L24">
        <v>294.75</v>
      </c>
      <c r="M24" s="14">
        <v>1005.857025</v>
      </c>
      <c r="N24" s="14">
        <f t="shared" si="7"/>
        <v>0.99270372349586555</v>
      </c>
      <c r="O24" s="14">
        <f t="shared" si="8"/>
        <v>100.58570478321857</v>
      </c>
      <c r="P24" s="14">
        <f t="shared" si="0"/>
        <v>24.364958474038335</v>
      </c>
      <c r="Q24" s="14">
        <f t="shared" si="9"/>
        <v>24364.958474038336</v>
      </c>
      <c r="R24" s="19">
        <f t="shared" si="10"/>
        <v>3.7252521357770386E-2</v>
      </c>
      <c r="S24" s="19">
        <f t="shared" si="11"/>
        <v>3.7252521357770386E-2</v>
      </c>
      <c r="T24">
        <f t="shared" si="1"/>
        <v>2.5145451916495013E-5</v>
      </c>
      <c r="U24" s="19">
        <f t="shared" si="2"/>
        <v>0.61266789175632874</v>
      </c>
      <c r="V24" s="19">
        <f t="shared" si="3"/>
        <v>0.71542903290198312</v>
      </c>
      <c r="W24" s="19">
        <f t="shared" si="4"/>
        <v>0.56280417254956006</v>
      </c>
      <c r="X24" s="19">
        <f t="shared" si="12"/>
        <v>0.76529275210875181</v>
      </c>
      <c r="Y24">
        <f t="shared" si="5"/>
        <v>3.140956521326299E-5</v>
      </c>
      <c r="Z24" s="14">
        <f t="shared" si="6"/>
        <v>843.15273351856945</v>
      </c>
      <c r="AA24" s="14">
        <f t="shared" si="13"/>
        <v>837.0008580396011</v>
      </c>
      <c r="AB24" s="14">
        <f t="shared" si="14"/>
        <v>31.40956521326299</v>
      </c>
      <c r="AD24">
        <v>23</v>
      </c>
      <c r="AE24">
        <v>767.77745422544206</v>
      </c>
      <c r="AF24">
        <v>762.17552032497099</v>
      </c>
      <c r="AG24">
        <v>28.718847761658001</v>
      </c>
      <c r="AH24">
        <v>8.2566341422267797</v>
      </c>
      <c r="AI24">
        <v>834.16940681349695</v>
      </c>
      <c r="AJ24">
        <v>828.08305737324304</v>
      </c>
      <c r="AK24">
        <v>31.202250170106002</v>
      </c>
      <c r="AL24">
        <v>8.6472912460073399</v>
      </c>
    </row>
    <row r="25" spans="1:38" x14ac:dyDescent="0.2">
      <c r="A25" s="1">
        <v>44504</v>
      </c>
      <c r="B25" t="s">
        <v>8</v>
      </c>
      <c r="C25">
        <v>225</v>
      </c>
      <c r="D25" s="14">
        <v>0.46244175999999998</v>
      </c>
      <c r="E25">
        <v>24</v>
      </c>
      <c r="F25" t="s">
        <v>2</v>
      </c>
      <c r="G25">
        <v>730</v>
      </c>
      <c r="H25">
        <v>531</v>
      </c>
      <c r="I25">
        <v>-21.78</v>
      </c>
      <c r="J25">
        <v>1.0817859999999999</v>
      </c>
      <c r="K25">
        <v>21.8</v>
      </c>
      <c r="L25">
        <v>294.95</v>
      </c>
      <c r="M25" s="14">
        <v>1005.857025</v>
      </c>
      <c r="N25" s="14">
        <f t="shared" si="7"/>
        <v>0.99270372349586555</v>
      </c>
      <c r="O25" s="14">
        <f t="shared" si="8"/>
        <v>100.58570478321857</v>
      </c>
      <c r="P25" s="14">
        <f t="shared" si="0"/>
        <v>24.381491100653459</v>
      </c>
      <c r="Q25" s="14">
        <f t="shared" si="9"/>
        <v>24381.49110065346</v>
      </c>
      <c r="R25" s="19">
        <f t="shared" si="10"/>
        <v>3.7040953802377014E-2</v>
      </c>
      <c r="S25" s="19">
        <f t="shared" si="11"/>
        <v>3.7040953802377014E-2</v>
      </c>
      <c r="T25">
        <f t="shared" si="1"/>
        <v>2.7039896275735219E-5</v>
      </c>
      <c r="U25" s="19">
        <f t="shared" si="2"/>
        <v>0.65927299040943088</v>
      </c>
      <c r="V25" s="19">
        <f t="shared" si="3"/>
        <v>0.7726999498140793</v>
      </c>
      <c r="W25" s="19">
        <f t="shared" si="4"/>
        <v>0.56205982650859743</v>
      </c>
      <c r="X25" s="19">
        <f t="shared" si="12"/>
        <v>0.86991311371491276</v>
      </c>
      <c r="Y25">
        <f t="shared" si="5"/>
        <v>3.5679241688856254E-5</v>
      </c>
      <c r="Z25" s="14">
        <f t="shared" si="6"/>
        <v>963.23766065026712</v>
      </c>
      <c r="AA25" s="14">
        <f t="shared" si="13"/>
        <v>956.20961233896708</v>
      </c>
      <c r="AB25" s="14">
        <f t="shared" si="14"/>
        <v>35.679241688856251</v>
      </c>
      <c r="AD25">
        <v>24</v>
      </c>
      <c r="AE25">
        <v>868.47321631604905</v>
      </c>
      <c r="AF25">
        <v>862.13657602352998</v>
      </c>
      <c r="AG25">
        <v>32.302219468095998</v>
      </c>
      <c r="AH25">
        <v>8.2050542917066096</v>
      </c>
      <c r="AI25">
        <v>951.060586407968</v>
      </c>
      <c r="AJ25">
        <v>944.12136396651795</v>
      </c>
      <c r="AK25">
        <v>35.3739956655455</v>
      </c>
      <c r="AL25">
        <v>9.5094895893559492</v>
      </c>
    </row>
    <row r="26" spans="1:38" x14ac:dyDescent="0.2">
      <c r="A26" s="1">
        <v>44504</v>
      </c>
      <c r="B26" t="s">
        <v>5</v>
      </c>
      <c r="C26">
        <v>10</v>
      </c>
      <c r="D26" s="14">
        <v>0.46244175999999998</v>
      </c>
      <c r="E26">
        <v>25</v>
      </c>
      <c r="F26" t="s">
        <v>2</v>
      </c>
      <c r="G26">
        <v>641</v>
      </c>
      <c r="H26">
        <v>531</v>
      </c>
      <c r="I26">
        <v>-13.48</v>
      </c>
      <c r="J26">
        <v>1.090862</v>
      </c>
      <c r="K26">
        <v>21.8</v>
      </c>
      <c r="L26">
        <v>294.95</v>
      </c>
      <c r="M26" s="14">
        <v>1005.857025</v>
      </c>
      <c r="N26" s="14">
        <f t="shared" si="7"/>
        <v>0.99270372349586555</v>
      </c>
      <c r="O26" s="14">
        <f t="shared" si="8"/>
        <v>100.58570478321857</v>
      </c>
      <c r="P26" s="14">
        <f t="shared" si="0"/>
        <v>24.381491100653459</v>
      </c>
      <c r="Q26" s="14">
        <f t="shared" si="9"/>
        <v>24381.49110065346</v>
      </c>
      <c r="R26" s="19">
        <f t="shared" si="10"/>
        <v>3.7040953802377014E-2</v>
      </c>
      <c r="S26" s="19">
        <f t="shared" si="11"/>
        <v>3.7040953802377014E-2</v>
      </c>
      <c r="T26">
        <f t="shared" si="1"/>
        <v>2.3743251387323663E-5</v>
      </c>
      <c r="U26" s="19">
        <f t="shared" si="2"/>
        <v>0.5788958724006098</v>
      </c>
      <c r="V26" s="19">
        <f t="shared" si="3"/>
        <v>0.6784940655216779</v>
      </c>
      <c r="W26" s="19">
        <f t="shared" si="4"/>
        <v>0.56205982650859743</v>
      </c>
      <c r="X26" s="19">
        <f t="shared" si="12"/>
        <v>0.69533011141369028</v>
      </c>
      <c r="Y26">
        <f t="shared" si="5"/>
        <v>2.8518768952365443E-5</v>
      </c>
      <c r="Z26" s="14">
        <f t="shared" si="6"/>
        <v>769.92534005793664</v>
      </c>
      <c r="AA26" s="14">
        <f t="shared" si="13"/>
        <v>764.3077518893341</v>
      </c>
      <c r="AB26" s="14">
        <f t="shared" si="14"/>
        <v>28.518768952365441</v>
      </c>
      <c r="AD26">
        <v>25</v>
      </c>
      <c r="AE26">
        <v>707.97777725161598</v>
      </c>
      <c r="AF26">
        <v>702.81215967670698</v>
      </c>
      <c r="AG26">
        <v>26.332710220270101</v>
      </c>
      <c r="AH26">
        <v>8.2924009370971206</v>
      </c>
      <c r="AI26">
        <v>763.19429399435398</v>
      </c>
      <c r="AJ26">
        <v>757.62580020146697</v>
      </c>
      <c r="AK26">
        <v>28.386447754806401</v>
      </c>
      <c r="AL26">
        <v>7.7991878441566298</v>
      </c>
    </row>
    <row r="27" spans="1:38" x14ac:dyDescent="0.2">
      <c r="A27" s="1">
        <v>44504</v>
      </c>
      <c r="B27" t="s">
        <v>8</v>
      </c>
      <c r="C27">
        <v>250</v>
      </c>
      <c r="D27" s="14">
        <v>0.46244175999999998</v>
      </c>
      <c r="E27">
        <v>26</v>
      </c>
      <c r="F27" t="s">
        <v>2</v>
      </c>
      <c r="G27">
        <v>692</v>
      </c>
      <c r="H27">
        <v>531</v>
      </c>
      <c r="I27">
        <v>-13.91</v>
      </c>
      <c r="J27">
        <v>1.090387</v>
      </c>
      <c r="K27">
        <v>22.1</v>
      </c>
      <c r="L27">
        <v>295.25</v>
      </c>
      <c r="M27" s="14">
        <v>1005.857025</v>
      </c>
      <c r="N27" s="14">
        <f t="shared" si="7"/>
        <v>0.99270372349586555</v>
      </c>
      <c r="O27" s="14">
        <f t="shared" si="8"/>
        <v>100.58570478321857</v>
      </c>
      <c r="P27" s="14">
        <f t="shared" si="0"/>
        <v>24.406290040576145</v>
      </c>
      <c r="Q27" s="14">
        <f t="shared" si="9"/>
        <v>24406.290040576147</v>
      </c>
      <c r="R27" s="19">
        <f t="shared" si="10"/>
        <v>3.6727091306809526E-2</v>
      </c>
      <c r="S27" s="19">
        <f t="shared" si="11"/>
        <v>3.6727091306809526E-2</v>
      </c>
      <c r="T27">
        <f t="shared" si="1"/>
        <v>2.5415147184312193E-5</v>
      </c>
      <c r="U27" s="19">
        <f t="shared" si="2"/>
        <v>0.62028945360425558</v>
      </c>
      <c r="V27" s="19">
        <f t="shared" si="3"/>
        <v>0.73102462747453367</v>
      </c>
      <c r="W27" s="19">
        <f t="shared" si="4"/>
        <v>0.56094519824996725</v>
      </c>
      <c r="X27" s="19">
        <f t="shared" si="12"/>
        <v>0.79036888282882212</v>
      </c>
      <c r="Y27">
        <f t="shared" si="5"/>
        <v>3.2383819151325809E-5</v>
      </c>
      <c r="Z27" s="14">
        <f t="shared" si="6"/>
        <v>881.74200567093544</v>
      </c>
      <c r="AA27" s="14">
        <f t="shared" si="13"/>
        <v>875.30857219225015</v>
      </c>
      <c r="AB27" s="14">
        <f t="shared" si="14"/>
        <v>32.38381915132581</v>
      </c>
      <c r="AD27">
        <v>26</v>
      </c>
      <c r="AE27">
        <v>798.28824935090597</v>
      </c>
      <c r="AF27">
        <v>792.46369956531998</v>
      </c>
      <c r="AG27">
        <v>29.4419832311523</v>
      </c>
      <c r="AH27">
        <v>8.2428207953139996</v>
      </c>
      <c r="AI27">
        <v>872.18192451805396</v>
      </c>
      <c r="AJ27">
        <v>865.81822438145002</v>
      </c>
      <c r="AK27">
        <v>32.167284958853301</v>
      </c>
      <c r="AL27">
        <v>9.2565154538139591</v>
      </c>
    </row>
    <row r="28" spans="1:38" x14ac:dyDescent="0.2">
      <c r="A28" s="1">
        <v>44504</v>
      </c>
      <c r="B28" t="s">
        <v>5</v>
      </c>
      <c r="C28">
        <v>5</v>
      </c>
      <c r="D28" s="14">
        <v>0.46244175999999998</v>
      </c>
      <c r="E28">
        <v>27</v>
      </c>
      <c r="F28" t="s">
        <v>2</v>
      </c>
      <c r="G28">
        <v>659</v>
      </c>
      <c r="H28">
        <v>531</v>
      </c>
      <c r="I28">
        <v>-13.78</v>
      </c>
      <c r="J28">
        <v>1.0905279999999999</v>
      </c>
      <c r="K28">
        <v>22.2</v>
      </c>
      <c r="L28">
        <v>295.35000000000002</v>
      </c>
      <c r="M28" s="14">
        <v>1005.857025</v>
      </c>
      <c r="N28" s="14">
        <f t="shared" si="7"/>
        <v>0.99270372349586555</v>
      </c>
      <c r="O28" s="14">
        <f t="shared" si="8"/>
        <v>100.58570478321857</v>
      </c>
      <c r="P28" s="14">
        <f t="shared" si="0"/>
        <v>24.414556353883707</v>
      </c>
      <c r="Q28" s="14">
        <f t="shared" si="9"/>
        <v>24414.556353883709</v>
      </c>
      <c r="R28" s="19">
        <f t="shared" si="10"/>
        <v>3.6623391013884961E-2</v>
      </c>
      <c r="S28" s="19">
        <f t="shared" si="11"/>
        <v>3.6623391013884961E-2</v>
      </c>
      <c r="T28">
        <f t="shared" si="1"/>
        <v>2.413481467815019E-5</v>
      </c>
      <c r="U28" s="19">
        <f t="shared" si="2"/>
        <v>0.58924079305023747</v>
      </c>
      <c r="V28" s="19">
        <f t="shared" si="3"/>
        <v>0.69570314609161354</v>
      </c>
      <c r="W28" s="19">
        <f t="shared" si="4"/>
        <v>0.56057415868686922</v>
      </c>
      <c r="X28" s="19">
        <f t="shared" si="12"/>
        <v>0.7243697804549819</v>
      </c>
      <c r="Y28">
        <f t="shared" si="5"/>
        <v>2.9669586043481552E-5</v>
      </c>
      <c r="Z28" s="14">
        <f t="shared" si="6"/>
        <v>810.12667647932915</v>
      </c>
      <c r="AA28" s="14">
        <f t="shared" si="13"/>
        <v>804.21576824436045</v>
      </c>
      <c r="AB28" s="14">
        <f t="shared" si="14"/>
        <v>29.669586043481551</v>
      </c>
      <c r="AD28">
        <v>27</v>
      </c>
      <c r="AE28">
        <v>739.21163046234005</v>
      </c>
      <c r="AF28">
        <v>733.81812135430403</v>
      </c>
      <c r="AG28">
        <v>27.186745965590699</v>
      </c>
      <c r="AH28">
        <v>8.2762425780043802</v>
      </c>
      <c r="AI28">
        <v>802.60419690254298</v>
      </c>
      <c r="AJ28">
        <v>796.74815667298901</v>
      </c>
      <c r="AK28">
        <v>29.518199542475902</v>
      </c>
      <c r="AL28">
        <v>8.5756992758019308</v>
      </c>
    </row>
    <row r="29" spans="1:38" x14ac:dyDescent="0.2">
      <c r="A29" s="1">
        <v>44504</v>
      </c>
      <c r="B29" t="s">
        <v>8</v>
      </c>
      <c r="C29">
        <v>300</v>
      </c>
      <c r="D29" s="14">
        <v>0.46244175999999998</v>
      </c>
      <c r="E29">
        <v>28</v>
      </c>
      <c r="F29" t="s">
        <v>2</v>
      </c>
      <c r="G29">
        <v>684</v>
      </c>
      <c r="H29">
        <v>531</v>
      </c>
      <c r="I29">
        <v>-13.91</v>
      </c>
      <c r="J29">
        <v>1.0903890000000001</v>
      </c>
      <c r="K29">
        <v>22.3</v>
      </c>
      <c r="L29">
        <v>295.45</v>
      </c>
      <c r="M29" s="14">
        <v>1005.857025</v>
      </c>
      <c r="N29" s="14">
        <f t="shared" si="7"/>
        <v>0.99270372349586555</v>
      </c>
      <c r="O29" s="14">
        <f t="shared" si="8"/>
        <v>100.58570478321857</v>
      </c>
      <c r="P29" s="14">
        <f t="shared" si="0"/>
        <v>24.422822667191266</v>
      </c>
      <c r="Q29" s="14">
        <f t="shared" si="9"/>
        <v>24422.822667191267</v>
      </c>
      <c r="R29" s="19">
        <f t="shared" si="10"/>
        <v>3.6520146943798626E-2</v>
      </c>
      <c r="S29" s="19">
        <f t="shared" si="11"/>
        <v>3.6520146943798626E-2</v>
      </c>
      <c r="T29">
        <f t="shared" si="1"/>
        <v>2.4979780509558263E-5</v>
      </c>
      <c r="U29" s="19">
        <f t="shared" si="2"/>
        <v>0.61007674965030212</v>
      </c>
      <c r="V29" s="19">
        <f t="shared" si="3"/>
        <v>0.72161790071624987</v>
      </c>
      <c r="W29" s="19">
        <f t="shared" si="4"/>
        <v>0.56020337029287826</v>
      </c>
      <c r="X29" s="19">
        <f t="shared" si="12"/>
        <v>0.77149128007367362</v>
      </c>
      <c r="Y29">
        <f t="shared" si="5"/>
        <v>3.1588948197624472E-5</v>
      </c>
      <c r="Z29" s="14">
        <f t="shared" si="6"/>
        <v>864.97319537725718</v>
      </c>
      <c r="AA29" s="14">
        <f t="shared" si="13"/>
        <v>858.66211177511991</v>
      </c>
      <c r="AB29" s="14">
        <f t="shared" si="14"/>
        <v>31.588948197624472</v>
      </c>
      <c r="AD29">
        <v>28</v>
      </c>
      <c r="AE29">
        <v>783.743983043345</v>
      </c>
      <c r="AF29">
        <v>778.025552574024</v>
      </c>
      <c r="AG29">
        <v>28.743904325408899</v>
      </c>
      <c r="AH29">
        <v>8.2518235115301906</v>
      </c>
      <c r="AI29">
        <v>856.07527548708094</v>
      </c>
      <c r="AJ29">
        <v>849.82909427830305</v>
      </c>
      <c r="AK29">
        <v>31.396663127668099</v>
      </c>
      <c r="AL29">
        <v>9.2289438909460699</v>
      </c>
    </row>
    <row r="30" spans="1:38" x14ac:dyDescent="0.2">
      <c r="A30" s="1">
        <v>44504</v>
      </c>
      <c r="B30" t="s">
        <v>5</v>
      </c>
      <c r="C30">
        <v>0</v>
      </c>
      <c r="D30" s="14">
        <v>0.46244175999999998</v>
      </c>
      <c r="E30">
        <v>29</v>
      </c>
      <c r="F30" t="s">
        <v>2</v>
      </c>
      <c r="G30">
        <v>700</v>
      </c>
      <c r="H30">
        <v>531</v>
      </c>
      <c r="I30">
        <v>-13.76</v>
      </c>
      <c r="J30">
        <v>1.0905480000000001</v>
      </c>
      <c r="K30">
        <v>22.4</v>
      </c>
      <c r="L30">
        <v>295.55</v>
      </c>
      <c r="M30" s="14">
        <v>1005.857025</v>
      </c>
      <c r="N30" s="14">
        <f t="shared" si="7"/>
        <v>0.99270372349586555</v>
      </c>
      <c r="O30" s="14">
        <f t="shared" si="8"/>
        <v>100.58570478321857</v>
      </c>
      <c r="P30" s="14">
        <f t="shared" si="0"/>
        <v>24.431088980498831</v>
      </c>
      <c r="Q30" s="14">
        <f t="shared" si="9"/>
        <v>24431.088980498833</v>
      </c>
      <c r="R30" s="19">
        <f t="shared" si="10"/>
        <v>3.6417356691001067E-2</v>
      </c>
      <c r="S30" s="19">
        <f t="shared" si="11"/>
        <v>3.6417356691001067E-2</v>
      </c>
      <c r="T30">
        <f t="shared" si="1"/>
        <v>2.5492149683700746E-5</v>
      </c>
      <c r="U30" s="19">
        <f t="shared" si="2"/>
        <v>0.62280097722668815</v>
      </c>
      <c r="V30" s="19">
        <f t="shared" si="3"/>
        <v>0.73800938412265549</v>
      </c>
      <c r="W30" s="19">
        <f t="shared" si="4"/>
        <v>0.55983283281304286</v>
      </c>
      <c r="X30" s="19">
        <f t="shared" si="12"/>
        <v>0.80097752853630078</v>
      </c>
      <c r="Y30">
        <f t="shared" si="5"/>
        <v>3.278517503561343E-5</v>
      </c>
      <c r="Z30" s="14">
        <f t="shared" si="6"/>
        <v>900.26234780831396</v>
      </c>
      <c r="AA30" s="14">
        <f t="shared" si="13"/>
        <v>893.69378479244313</v>
      </c>
      <c r="AB30" s="14">
        <f t="shared" si="14"/>
        <v>32.785175035613427</v>
      </c>
      <c r="AD30">
        <v>29</v>
      </c>
      <c r="AE30">
        <v>812.80758250749602</v>
      </c>
      <c r="AF30">
        <v>806.87709532537099</v>
      </c>
      <c r="AG30">
        <v>29.726540611668302</v>
      </c>
      <c r="AH30">
        <v>8.2368306663595394</v>
      </c>
      <c r="AI30">
        <v>890.53803919079996</v>
      </c>
      <c r="AJ30">
        <v>884.04040735237299</v>
      </c>
      <c r="AK30">
        <v>32.569350677774501</v>
      </c>
      <c r="AL30">
        <v>9.5632051614856604</v>
      </c>
    </row>
    <row r="31" spans="1:38" x14ac:dyDescent="0.2">
      <c r="A31" s="1">
        <v>44504</v>
      </c>
      <c r="B31" t="s">
        <v>8</v>
      </c>
      <c r="C31">
        <v>400</v>
      </c>
      <c r="D31" s="14">
        <v>0.46244175999999998</v>
      </c>
      <c r="E31">
        <v>30</v>
      </c>
      <c r="F31" t="s">
        <v>2</v>
      </c>
      <c r="G31">
        <v>657</v>
      </c>
      <c r="H31">
        <v>531</v>
      </c>
      <c r="I31">
        <v>-13.97</v>
      </c>
      <c r="J31">
        <v>1.0903179999999999</v>
      </c>
      <c r="K31">
        <v>22.5</v>
      </c>
      <c r="L31">
        <v>295.64999999999998</v>
      </c>
      <c r="M31" s="14">
        <v>1005.857025</v>
      </c>
      <c r="N31" s="14">
        <f t="shared" si="7"/>
        <v>0.99270372349586555</v>
      </c>
      <c r="O31" s="14">
        <f t="shared" si="8"/>
        <v>100.58570478321857</v>
      </c>
      <c r="P31" s="14">
        <f t="shared" si="0"/>
        <v>24.43935529380639</v>
      </c>
      <c r="Q31" s="14">
        <f t="shared" si="9"/>
        <v>24439.355293806391</v>
      </c>
      <c r="R31" s="19">
        <f t="shared" si="10"/>
        <v>3.6315017864749971E-2</v>
      </c>
      <c r="S31" s="19">
        <f t="shared" si="11"/>
        <v>3.6315017864749971E-2</v>
      </c>
      <c r="T31">
        <f t="shared" si="1"/>
        <v>2.3858966737140733E-5</v>
      </c>
      <c r="U31" s="19">
        <f t="shared" si="2"/>
        <v>0.58309776503209099</v>
      </c>
      <c r="V31" s="19">
        <f t="shared" si="3"/>
        <v>0.69221637046561579</v>
      </c>
      <c r="W31" s="19">
        <f t="shared" si="4"/>
        <v>0.55946254599275791</v>
      </c>
      <c r="X31" s="19">
        <f t="shared" si="12"/>
        <v>0.71585158950494876</v>
      </c>
      <c r="Y31">
        <f t="shared" si="5"/>
        <v>2.929093590641343E-5</v>
      </c>
      <c r="Z31" s="14">
        <f t="shared" si="6"/>
        <v>806.57914077044609</v>
      </c>
      <c r="AA31" s="14">
        <f t="shared" si="13"/>
        <v>800.69411633691766</v>
      </c>
      <c r="AB31" s="14">
        <f t="shared" si="14"/>
        <v>29.290935906413431</v>
      </c>
      <c r="AD31">
        <v>30</v>
      </c>
      <c r="AE31">
        <v>735.58276690290404</v>
      </c>
      <c r="AF31">
        <v>730.21573506856498</v>
      </c>
      <c r="AG31">
        <v>26.827193424645099</v>
      </c>
      <c r="AH31">
        <v>8.2800553032891795</v>
      </c>
      <c r="AI31">
        <v>799.40706748277705</v>
      </c>
      <c r="AJ31">
        <v>793.574354465532</v>
      </c>
      <c r="AK31">
        <v>29.154908175302001</v>
      </c>
      <c r="AL31">
        <v>8.6766987280844408</v>
      </c>
    </row>
    <row r="32" spans="1:38" x14ac:dyDescent="0.2">
      <c r="A32" s="1">
        <v>44504</v>
      </c>
      <c r="B32" t="s">
        <v>7</v>
      </c>
      <c r="C32" t="s">
        <v>7</v>
      </c>
      <c r="D32" s="14">
        <v>0</v>
      </c>
      <c r="E32" t="s">
        <v>9</v>
      </c>
      <c r="F32" t="s">
        <v>2</v>
      </c>
      <c r="G32">
        <v>531</v>
      </c>
      <c r="I32">
        <v>-10.92</v>
      </c>
      <c r="J32">
        <v>1.093656</v>
      </c>
      <c r="K32">
        <v>0</v>
      </c>
      <c r="L32">
        <v>0</v>
      </c>
      <c r="N32" s="14">
        <f t="shared" si="7"/>
        <v>0</v>
      </c>
      <c r="O32" s="14">
        <f t="shared" si="8"/>
        <v>0</v>
      </c>
      <c r="P32" s="14" t="e">
        <f t="shared" si="0"/>
        <v>#DIV/0!</v>
      </c>
      <c r="Q32" s="14" t="e">
        <f t="shared" si="9"/>
        <v>#DIV/0!</v>
      </c>
      <c r="R32" s="19" t="e">
        <f t="shared" si="10"/>
        <v>#DIV/0!</v>
      </c>
      <c r="S32" s="19" t="e">
        <f t="shared" si="11"/>
        <v>#DIV/0!</v>
      </c>
      <c r="T32" t="e">
        <f t="shared" si="1"/>
        <v>#DIV/0!</v>
      </c>
      <c r="U32" s="19" t="e">
        <f t="shared" si="2"/>
        <v>#DIV/0!</v>
      </c>
      <c r="V32" s="19" t="e">
        <f t="shared" si="3"/>
        <v>#DIV/0!</v>
      </c>
      <c r="W32" s="19" t="e">
        <f t="shared" si="4"/>
        <v>#DIV/0!</v>
      </c>
      <c r="X32" s="19" t="e">
        <f t="shared" si="12"/>
        <v>#DIV/0!</v>
      </c>
      <c r="Y32" t="e">
        <f t="shared" si="5"/>
        <v>#DIV/0!</v>
      </c>
      <c r="Z32" s="14" t="e">
        <f t="shared" si="6"/>
        <v>#DIV/0!</v>
      </c>
      <c r="AA32" s="14" t="e">
        <f t="shared" si="13"/>
        <v>#DIV/0!</v>
      </c>
      <c r="AB32" s="14" t="e">
        <f t="shared" si="14"/>
        <v>#DIV/0!</v>
      </c>
      <c r="AD32" t="s">
        <v>127</v>
      </c>
      <c r="AE32">
        <v>530.99999999997704</v>
      </c>
      <c r="AF32">
        <v>528.95525459953296</v>
      </c>
      <c r="AG32">
        <v>19.7538696583971</v>
      </c>
      <c r="AH32">
        <v>8.4148139024814697</v>
      </c>
      <c r="AI32">
        <v>531</v>
      </c>
      <c r="AJ32">
        <v>528.95525459955604</v>
      </c>
      <c r="AK32">
        <v>19.753869658397999</v>
      </c>
      <c r="AL32" s="41">
        <v>4.3034000719483599E-12</v>
      </c>
    </row>
    <row r="33" spans="1:38" x14ac:dyDescent="0.2">
      <c r="A33" s="1">
        <v>44515</v>
      </c>
      <c r="B33" t="s">
        <v>5</v>
      </c>
      <c r="C33">
        <v>400</v>
      </c>
      <c r="D33" s="14">
        <v>0.500087426</v>
      </c>
      <c r="E33">
        <v>1</v>
      </c>
      <c r="F33" t="s">
        <v>2</v>
      </c>
      <c r="G33">
        <v>4628</v>
      </c>
      <c r="H33">
        <v>540</v>
      </c>
      <c r="I33">
        <v>-17.93</v>
      </c>
      <c r="J33">
        <v>1.0859909999999999</v>
      </c>
      <c r="K33">
        <v>20.9</v>
      </c>
      <c r="L33">
        <v>294.05</v>
      </c>
      <c r="M33" s="14">
        <v>1007.265934</v>
      </c>
      <c r="N33" s="14">
        <f t="shared" si="7"/>
        <v>0.99409420860021402</v>
      </c>
      <c r="O33" s="14">
        <f t="shared" si="8"/>
        <v>100.72659568641669</v>
      </c>
      <c r="P33" s="14">
        <f t="shared" si="0"/>
        <v>24.273094834721082</v>
      </c>
      <c r="Q33" s="14">
        <f t="shared" si="9"/>
        <v>24273.094834721083</v>
      </c>
      <c r="R33" s="19">
        <f t="shared" si="10"/>
        <v>3.8001359178003638E-2</v>
      </c>
      <c r="S33" s="19">
        <f t="shared" si="11"/>
        <v>3.8001359178003638E-2</v>
      </c>
      <c r="T33">
        <f t="shared" si="1"/>
        <v>1.7587029027580085E-4</v>
      </c>
      <c r="U33" s="19">
        <f t="shared" si="2"/>
        <v>4.2689162344744389</v>
      </c>
      <c r="V33" s="19">
        <f t="shared" si="3"/>
        <v>4.9344901697404753</v>
      </c>
      <c r="W33" s="19">
        <f t="shared" si="4"/>
        <v>0.57576160148225075</v>
      </c>
      <c r="X33" s="19">
        <f t="shared" si="12"/>
        <v>8.6276448027326627</v>
      </c>
      <c r="Y33">
        <f t="shared" si="5"/>
        <v>3.5544065812289326E-4</v>
      </c>
      <c r="Z33" s="14">
        <f t="shared" si="6"/>
        <v>9353.3669797956409</v>
      </c>
      <c r="AA33" s="14">
        <f t="shared" si="13"/>
        <v>9298.1279455273216</v>
      </c>
      <c r="AB33" s="14">
        <f t="shared" si="14"/>
        <v>355.44065812289324</v>
      </c>
      <c r="AD33">
        <v>32</v>
      </c>
      <c r="AE33">
        <v>9027.7076699462905</v>
      </c>
      <c r="AF33">
        <v>8974.3917079175098</v>
      </c>
      <c r="AG33">
        <v>344.482662770795</v>
      </c>
      <c r="AH33">
        <v>7.1886149847398597</v>
      </c>
      <c r="AI33">
        <v>9067.9941451790401</v>
      </c>
      <c r="AJ33">
        <v>9014.4402587222194</v>
      </c>
      <c r="AK33">
        <v>346.01992923634901</v>
      </c>
      <c r="AL33">
        <v>0.44625365270589901</v>
      </c>
    </row>
    <row r="34" spans="1:38" x14ac:dyDescent="0.2">
      <c r="A34" s="1">
        <v>44515</v>
      </c>
      <c r="B34" t="s">
        <v>8</v>
      </c>
      <c r="C34">
        <v>0</v>
      </c>
      <c r="D34" s="14">
        <v>0.454333918</v>
      </c>
      <c r="E34">
        <v>2</v>
      </c>
      <c r="F34" t="s">
        <v>2</v>
      </c>
      <c r="G34">
        <v>534</v>
      </c>
      <c r="H34">
        <v>540</v>
      </c>
      <c r="I34">
        <v>-11.67</v>
      </c>
      <c r="J34">
        <v>1.092838</v>
      </c>
      <c r="K34">
        <v>18.100000000000001</v>
      </c>
      <c r="L34">
        <v>291.25</v>
      </c>
      <c r="M34" s="14">
        <v>1007.265934</v>
      </c>
      <c r="N34" s="14">
        <f t="shared" si="7"/>
        <v>0.99409420860021402</v>
      </c>
      <c r="O34" s="14">
        <f t="shared" si="8"/>
        <v>100.72659568641669</v>
      </c>
      <c r="P34" s="14">
        <f t="shared" ref="P34:P65" si="15">(1*0.08206*L34)/N34</f>
        <v>24.041961811299153</v>
      </c>
      <c r="Q34" s="14">
        <f t="shared" si="9"/>
        <v>24041.961811299152</v>
      </c>
      <c r="R34" s="19">
        <f t="shared" si="10"/>
        <v>4.1280349836299357E-2</v>
      </c>
      <c r="S34" s="19">
        <f t="shared" si="11"/>
        <v>4.1280349836299357E-2</v>
      </c>
      <c r="T34">
        <f t="shared" ref="T34:T65" si="16">(G34/1000000)*S34</f>
        <v>2.2043706812583857E-5</v>
      </c>
      <c r="U34" s="19">
        <f t="shared" ref="U34:U65" si="17">T34*(Q34)</f>
        <v>0.52997395736761599</v>
      </c>
      <c r="V34" s="19">
        <f t="shared" ref="V34:V65" si="18">G34/1000000*(50000-Q34)/(0.082057338*L34)</f>
        <v>0.58000236707157482</v>
      </c>
      <c r="W34" s="19">
        <f t="shared" ref="W34:W65" si="19">H34/1000000*(50000-Q34)/(0.082057338*L34)</f>
        <v>0.58651924760046903</v>
      </c>
      <c r="X34" s="19">
        <f t="shared" si="12"/>
        <v>0.52345707683872167</v>
      </c>
      <c r="Y34">
        <f t="shared" ref="Y34:Y65" si="20">X34/(Q34)</f>
        <v>2.1772644052396309E-5</v>
      </c>
      <c r="Z34" s="14">
        <f t="shared" ref="Z34:Z65" si="21">Y34/S34*1000000</f>
        <v>527.43361281426951</v>
      </c>
      <c r="AA34" s="14">
        <f t="shared" si="13"/>
        <v>524.31869991975293</v>
      </c>
      <c r="AB34" s="14">
        <f t="shared" si="14"/>
        <v>21.772644052396309</v>
      </c>
      <c r="AD34">
        <v>33</v>
      </c>
      <c r="AE34">
        <v>530.98960086366196</v>
      </c>
      <c r="AF34">
        <v>527.85367506363104</v>
      </c>
      <c r="AG34">
        <v>21.994130216818</v>
      </c>
      <c r="AH34">
        <v>8.3946425175574202</v>
      </c>
      <c r="AI34">
        <v>527.93896047543103</v>
      </c>
      <c r="AJ34">
        <v>524.82105119000698</v>
      </c>
      <c r="AK34">
        <v>21.867769584078101</v>
      </c>
      <c r="AL34">
        <v>-0.57451979912015305</v>
      </c>
    </row>
    <row r="35" spans="1:38" x14ac:dyDescent="0.2">
      <c r="A35" s="1">
        <v>44515</v>
      </c>
      <c r="B35" t="s">
        <v>5</v>
      </c>
      <c r="C35">
        <v>300</v>
      </c>
      <c r="D35" s="14">
        <v>0.48683530800000002</v>
      </c>
      <c r="E35">
        <v>3</v>
      </c>
      <c r="F35" t="s">
        <v>2</v>
      </c>
      <c r="G35">
        <v>4260</v>
      </c>
      <c r="H35">
        <v>540</v>
      </c>
      <c r="I35">
        <v>-18.190000000000001</v>
      </c>
      <c r="J35">
        <v>1.0857079999999999</v>
      </c>
      <c r="K35">
        <v>18.2</v>
      </c>
      <c r="L35">
        <v>291.35000000000002</v>
      </c>
      <c r="M35" s="14">
        <v>1007.265934</v>
      </c>
      <c r="N35" s="14">
        <f t="shared" si="7"/>
        <v>0.99409420860021402</v>
      </c>
      <c r="O35" s="14">
        <f t="shared" si="8"/>
        <v>100.72659568641669</v>
      </c>
      <c r="P35" s="14">
        <f t="shared" si="15"/>
        <v>24.050216562135649</v>
      </c>
      <c r="Q35" s="14">
        <f t="shared" si="9"/>
        <v>24050.216562135651</v>
      </c>
      <c r="R35" s="19">
        <f t="shared" si="10"/>
        <v>4.1149917863993794E-2</v>
      </c>
      <c r="S35" s="19">
        <f t="shared" si="11"/>
        <v>4.1149917863993794E-2</v>
      </c>
      <c r="T35">
        <f t="shared" si="16"/>
        <v>1.7529865010061356E-4</v>
      </c>
      <c r="U35" s="19">
        <f t="shared" si="17"/>
        <v>4.2159704979697983</v>
      </c>
      <c r="V35" s="19">
        <f t="shared" si="18"/>
        <v>4.6239261632168951</v>
      </c>
      <c r="W35" s="19">
        <f t="shared" si="19"/>
        <v>0.58613148547819793</v>
      </c>
      <c r="X35" s="19">
        <f t="shared" si="12"/>
        <v>8.2537651757084944</v>
      </c>
      <c r="Y35">
        <f t="shared" si="20"/>
        <v>3.4318880889842445E-4</v>
      </c>
      <c r="Z35" s="14">
        <f t="shared" si="21"/>
        <v>8339.963399992952</v>
      </c>
      <c r="AA35" s="14">
        <f t="shared" si="13"/>
        <v>8290.709315870743</v>
      </c>
      <c r="AB35" s="14">
        <f t="shared" si="14"/>
        <v>343.18880889842444</v>
      </c>
      <c r="AD35">
        <v>34</v>
      </c>
      <c r="AE35">
        <v>7993.10845090568</v>
      </c>
      <c r="AF35">
        <v>7945.9026393928498</v>
      </c>
      <c r="AG35">
        <v>330.09281485303597</v>
      </c>
      <c r="AH35">
        <v>7.2258321963588497</v>
      </c>
      <c r="AI35">
        <v>8027.81983316067</v>
      </c>
      <c r="AJ35">
        <v>7980.4090226817698</v>
      </c>
      <c r="AK35">
        <v>331.526296951566</v>
      </c>
      <c r="AL35">
        <v>0.43426637419209402</v>
      </c>
    </row>
    <row r="36" spans="1:38" x14ac:dyDescent="0.2">
      <c r="A36" s="1">
        <v>44515</v>
      </c>
      <c r="B36" t="s">
        <v>8</v>
      </c>
      <c r="C36">
        <v>5</v>
      </c>
      <c r="D36" s="14">
        <v>0.46193488300000002</v>
      </c>
      <c r="E36">
        <v>4</v>
      </c>
      <c r="F36" t="s">
        <v>2</v>
      </c>
      <c r="G36">
        <v>574</v>
      </c>
      <c r="H36">
        <v>540</v>
      </c>
      <c r="I36">
        <v>-13.38</v>
      </c>
      <c r="J36">
        <v>1.090967</v>
      </c>
      <c r="K36">
        <v>18.2</v>
      </c>
      <c r="L36">
        <v>291.35000000000002</v>
      </c>
      <c r="M36" s="14">
        <v>1007.265934</v>
      </c>
      <c r="N36" s="14">
        <f t="shared" si="7"/>
        <v>0.99409420860021402</v>
      </c>
      <c r="O36" s="14">
        <f t="shared" si="8"/>
        <v>100.72659568641669</v>
      </c>
      <c r="P36" s="14">
        <f t="shared" si="15"/>
        <v>24.050216562135649</v>
      </c>
      <c r="Q36" s="14">
        <f t="shared" si="9"/>
        <v>24050.216562135651</v>
      </c>
      <c r="R36" s="19">
        <f t="shared" si="10"/>
        <v>4.1154760280551955E-2</v>
      </c>
      <c r="S36" s="19">
        <f t="shared" si="11"/>
        <v>4.1154760280551955E-2</v>
      </c>
      <c r="T36">
        <f t="shared" si="16"/>
        <v>2.362283240103682E-5</v>
      </c>
      <c r="U36" s="19">
        <f t="shared" si="17"/>
        <v>0.56813423505597038</v>
      </c>
      <c r="V36" s="19">
        <f t="shared" si="18"/>
        <v>0.6230360604897881</v>
      </c>
      <c r="W36" s="19">
        <f t="shared" si="19"/>
        <v>0.58613148547819793</v>
      </c>
      <c r="X36" s="19">
        <f t="shared" si="12"/>
        <v>0.60503881006756066</v>
      </c>
      <c r="Y36">
        <f t="shared" si="20"/>
        <v>2.5157312347038319E-5</v>
      </c>
      <c r="Z36" s="14">
        <f t="shared" si="21"/>
        <v>611.28560039084061</v>
      </c>
      <c r="AA36" s="14">
        <f t="shared" si="13"/>
        <v>607.67547514923933</v>
      </c>
      <c r="AB36" s="14">
        <f t="shared" si="14"/>
        <v>25.157312347038321</v>
      </c>
      <c r="AD36">
        <v>35</v>
      </c>
      <c r="AE36">
        <v>592.55221288364703</v>
      </c>
      <c r="AF36">
        <v>589.05270974982795</v>
      </c>
      <c r="AG36">
        <v>24.470733645055901</v>
      </c>
      <c r="AH36">
        <v>8.3484358189697208</v>
      </c>
      <c r="AI36">
        <v>608.43706299125301</v>
      </c>
      <c r="AJ36">
        <v>604.84374688783805</v>
      </c>
      <c r="AK36">
        <v>25.126733112315002</v>
      </c>
      <c r="AL36">
        <v>2.6807511240744999</v>
      </c>
    </row>
    <row r="37" spans="1:38" x14ac:dyDescent="0.2">
      <c r="A37" s="1">
        <v>44515</v>
      </c>
      <c r="B37" t="s">
        <v>5</v>
      </c>
      <c r="C37">
        <v>250</v>
      </c>
      <c r="D37" s="14">
        <v>0.48250841</v>
      </c>
      <c r="E37">
        <v>5</v>
      </c>
      <c r="F37" t="s">
        <v>2</v>
      </c>
      <c r="G37">
        <v>3533</v>
      </c>
      <c r="H37">
        <v>540</v>
      </c>
      <c r="I37">
        <v>-18.07</v>
      </c>
      <c r="J37">
        <v>1.0858410000000001</v>
      </c>
      <c r="K37">
        <v>18.100000000000001</v>
      </c>
      <c r="L37">
        <v>291.25</v>
      </c>
      <c r="M37" s="14">
        <v>1007.265934</v>
      </c>
      <c r="N37" s="14">
        <f t="shared" si="7"/>
        <v>0.99409420860021402</v>
      </c>
      <c r="O37" s="14">
        <f t="shared" si="8"/>
        <v>100.72659568641669</v>
      </c>
      <c r="P37" s="14">
        <f t="shared" si="15"/>
        <v>24.041961811299153</v>
      </c>
      <c r="Q37" s="14">
        <f t="shared" si="9"/>
        <v>24041.961811299152</v>
      </c>
      <c r="R37" s="19">
        <f t="shared" si="10"/>
        <v>4.1274849868336683E-2</v>
      </c>
      <c r="S37" s="19">
        <f t="shared" si="11"/>
        <v>4.1274849868336683E-2</v>
      </c>
      <c r="T37">
        <f t="shared" si="16"/>
        <v>1.4582404458483351E-4</v>
      </c>
      <c r="U37" s="19">
        <f t="shared" si="17"/>
        <v>3.5058961110777522</v>
      </c>
      <c r="V37" s="19">
        <f t="shared" si="18"/>
        <v>3.8373564847638089</v>
      </c>
      <c r="W37" s="19">
        <f t="shared" si="19"/>
        <v>0.58651924760046903</v>
      </c>
      <c r="X37" s="19">
        <f t="shared" si="12"/>
        <v>6.7567333482410916</v>
      </c>
      <c r="Y37">
        <f t="shared" si="20"/>
        <v>2.810391847917164E-4</v>
      </c>
      <c r="Z37" s="14">
        <f t="shared" si="21"/>
        <v>6808.969280038762</v>
      </c>
      <c r="AA37" s="14">
        <f t="shared" si="13"/>
        <v>6768.7569278233022</v>
      </c>
      <c r="AB37" s="14">
        <f t="shared" si="14"/>
        <v>281.03918479171642</v>
      </c>
      <c r="AD37">
        <v>36</v>
      </c>
      <c r="AE37">
        <v>6516.0282240650204</v>
      </c>
      <c r="AF37">
        <v>6477.5457735832297</v>
      </c>
      <c r="AG37">
        <v>269.90052728611698</v>
      </c>
      <c r="AH37">
        <v>7.3138594835873398</v>
      </c>
      <c r="AI37">
        <v>6556.4485495054996</v>
      </c>
      <c r="AJ37">
        <v>6517.7273841012602</v>
      </c>
      <c r="AK37">
        <v>271.57477834432598</v>
      </c>
      <c r="AL37">
        <v>0.62032152180066602</v>
      </c>
    </row>
    <row r="38" spans="1:38" x14ac:dyDescent="0.2">
      <c r="A38" s="1">
        <v>44515</v>
      </c>
      <c r="B38" t="s">
        <v>8</v>
      </c>
      <c r="C38">
        <v>10</v>
      </c>
      <c r="D38" s="14">
        <v>0.46016031099999999</v>
      </c>
      <c r="E38">
        <v>6</v>
      </c>
      <c r="F38" t="s">
        <v>2</v>
      </c>
      <c r="G38">
        <v>558</v>
      </c>
      <c r="H38">
        <v>540</v>
      </c>
      <c r="I38">
        <v>-13.25</v>
      </c>
      <c r="J38">
        <v>1.0911139999999999</v>
      </c>
      <c r="K38">
        <v>18</v>
      </c>
      <c r="L38">
        <v>291.14999999999998</v>
      </c>
      <c r="M38" s="14">
        <v>1007.265934</v>
      </c>
      <c r="N38" s="14">
        <f t="shared" si="7"/>
        <v>0.99409420860021402</v>
      </c>
      <c r="O38" s="14">
        <f t="shared" si="8"/>
        <v>100.72659568641669</v>
      </c>
      <c r="P38" s="14">
        <f t="shared" si="15"/>
        <v>24.033707060462653</v>
      </c>
      <c r="Q38" s="14">
        <f t="shared" si="9"/>
        <v>24033.707060462653</v>
      </c>
      <c r="R38" s="19">
        <f t="shared" si="10"/>
        <v>4.140388838490474E-2</v>
      </c>
      <c r="S38" s="19">
        <f t="shared" si="11"/>
        <v>4.140388838490474E-2</v>
      </c>
      <c r="T38">
        <f t="shared" si="16"/>
        <v>2.3103369718776846E-5</v>
      </c>
      <c r="U38" s="19">
        <f t="shared" si="17"/>
        <v>0.55525961993064621</v>
      </c>
      <c r="V38" s="19">
        <f t="shared" si="18"/>
        <v>0.60647085195823525</v>
      </c>
      <c r="W38" s="19">
        <f t="shared" si="19"/>
        <v>0.58690727608861482</v>
      </c>
      <c r="X38" s="19">
        <f t="shared" si="12"/>
        <v>0.57482319580026664</v>
      </c>
      <c r="Y38">
        <f t="shared" si="20"/>
        <v>2.3917375474127177E-5</v>
      </c>
      <c r="Z38" s="14">
        <f t="shared" si="21"/>
        <v>577.66012824165341</v>
      </c>
      <c r="AA38" s="14">
        <f t="shared" si="13"/>
        <v>574.24858802428457</v>
      </c>
      <c r="AB38" s="14">
        <f t="shared" si="14"/>
        <v>23.917375474127176</v>
      </c>
      <c r="AD38">
        <v>37</v>
      </c>
      <c r="AE38">
        <v>567.52009899805205</v>
      </c>
      <c r="AF38">
        <v>564.16843087199095</v>
      </c>
      <c r="AG38">
        <v>23.577867532337599</v>
      </c>
      <c r="AH38">
        <v>8.3657643127019394</v>
      </c>
      <c r="AI38">
        <v>576.13489352855902</v>
      </c>
      <c r="AJ38">
        <v>572.732348028655</v>
      </c>
      <c r="AK38">
        <v>23.935772890433601</v>
      </c>
      <c r="AL38">
        <v>1.5179717063265501</v>
      </c>
    </row>
    <row r="39" spans="1:38" x14ac:dyDescent="0.2">
      <c r="A39" s="1">
        <v>44515</v>
      </c>
      <c r="B39" t="s">
        <v>5</v>
      </c>
      <c r="C39">
        <v>225</v>
      </c>
      <c r="D39" s="14">
        <v>0.49090938099999998</v>
      </c>
      <c r="E39">
        <v>7</v>
      </c>
      <c r="F39" t="s">
        <v>2</v>
      </c>
      <c r="G39">
        <v>3313</v>
      </c>
      <c r="H39">
        <v>540</v>
      </c>
      <c r="I39">
        <v>-18.420000000000002</v>
      </c>
      <c r="J39">
        <v>1.0854539999999999</v>
      </c>
      <c r="K39">
        <v>20.100000000000001</v>
      </c>
      <c r="L39">
        <v>293.25</v>
      </c>
      <c r="M39" s="14">
        <v>1007.265934</v>
      </c>
      <c r="N39" s="14">
        <f t="shared" si="7"/>
        <v>0.99409420860021402</v>
      </c>
      <c r="O39" s="14">
        <f t="shared" si="8"/>
        <v>100.72659568641669</v>
      </c>
      <c r="P39" s="14">
        <f t="shared" si="15"/>
        <v>24.207056828029103</v>
      </c>
      <c r="Q39" s="14">
        <f t="shared" si="9"/>
        <v>24207.056828029105</v>
      </c>
      <c r="R39" s="19">
        <f t="shared" si="10"/>
        <v>3.889558866369465E-2</v>
      </c>
      <c r="S39" s="19">
        <f t="shared" si="11"/>
        <v>3.889558866369465E-2</v>
      </c>
      <c r="T39">
        <f t="shared" si="16"/>
        <v>1.2886108524282037E-4</v>
      </c>
      <c r="U39" s="19">
        <f t="shared" si="17"/>
        <v>3.1193476133944551</v>
      </c>
      <c r="V39" s="19">
        <f t="shared" si="18"/>
        <v>3.5511326253793305</v>
      </c>
      <c r="W39" s="19">
        <f t="shared" si="19"/>
        <v>0.57881425225017769</v>
      </c>
      <c r="X39" s="19">
        <f t="shared" si="12"/>
        <v>6.0916659865236085</v>
      </c>
      <c r="Y39">
        <f t="shared" si="20"/>
        <v>2.5164835319716069E-4</v>
      </c>
      <c r="Z39" s="14">
        <f t="shared" si="21"/>
        <v>6469.8430295785856</v>
      </c>
      <c r="AA39" s="14">
        <f t="shared" si="13"/>
        <v>6431.6334862565354</v>
      </c>
      <c r="AB39" s="14">
        <f t="shared" si="14"/>
        <v>251.64835319716067</v>
      </c>
      <c r="AD39">
        <v>38</v>
      </c>
      <c r="AE39">
        <v>6213.7712457511398</v>
      </c>
      <c r="AF39">
        <v>6177.0738687528901</v>
      </c>
      <c r="AG39">
        <v>242.63948004816899</v>
      </c>
      <c r="AH39">
        <v>7.3459049028721699</v>
      </c>
      <c r="AI39">
        <v>6264.1291721758998</v>
      </c>
      <c r="AJ39">
        <v>6227.1343906325301</v>
      </c>
      <c r="AK39">
        <v>244.605889914377</v>
      </c>
      <c r="AL39">
        <v>0.81042453017870697</v>
      </c>
    </row>
    <row r="40" spans="1:38" x14ac:dyDescent="0.2">
      <c r="A40" s="1">
        <v>44515</v>
      </c>
      <c r="B40" t="s">
        <v>8</v>
      </c>
      <c r="C40">
        <v>25</v>
      </c>
      <c r="D40" s="14">
        <v>0.45787967400000001</v>
      </c>
      <c r="E40">
        <v>8</v>
      </c>
      <c r="F40" t="s">
        <v>2</v>
      </c>
      <c r="G40">
        <v>286</v>
      </c>
      <c r="H40">
        <v>540</v>
      </c>
      <c r="I40">
        <v>-5.45</v>
      </c>
      <c r="J40">
        <v>1.0996440000000001</v>
      </c>
      <c r="K40">
        <v>18.899999999999999</v>
      </c>
      <c r="L40">
        <v>292.05</v>
      </c>
      <c r="M40" s="14">
        <v>1007.265934</v>
      </c>
      <c r="N40" s="14">
        <f t="shared" si="7"/>
        <v>0.99409420860021402</v>
      </c>
      <c r="O40" s="14">
        <f t="shared" si="8"/>
        <v>100.72659568641669</v>
      </c>
      <c r="P40" s="14">
        <f t="shared" si="15"/>
        <v>24.107999817991136</v>
      </c>
      <c r="Q40" s="14">
        <f t="shared" si="9"/>
        <v>24107.999817991134</v>
      </c>
      <c r="R40" s="19">
        <f t="shared" si="10"/>
        <v>4.0302461241652487E-2</v>
      </c>
      <c r="S40" s="19">
        <f t="shared" si="11"/>
        <v>4.0302461241652487E-2</v>
      </c>
      <c r="T40">
        <f t="shared" si="16"/>
        <v>1.1526503915112613E-5</v>
      </c>
      <c r="U40" s="19">
        <f t="shared" si="17"/>
        <v>0.27788095428760895</v>
      </c>
      <c r="V40" s="19">
        <f t="shared" si="18"/>
        <v>0.30899894733802902</v>
      </c>
      <c r="W40" s="19">
        <f t="shared" si="19"/>
        <v>0.58342458588299184</v>
      </c>
      <c r="X40" s="19">
        <f t="shared" si="12"/>
        <v>3.4553157426461256E-3</v>
      </c>
      <c r="Y40">
        <f t="shared" si="20"/>
        <v>1.4332652101928086E-7</v>
      </c>
      <c r="Z40" s="14">
        <f t="shared" si="21"/>
        <v>3.5562721631291656</v>
      </c>
      <c r="AA40" s="14">
        <f t="shared" si="13"/>
        <v>3.5352695615728593</v>
      </c>
      <c r="AB40" s="14">
        <f t="shared" si="14"/>
        <v>0.14332652101928087</v>
      </c>
      <c r="AD40">
        <v>39</v>
      </c>
      <c r="AE40">
        <v>235.234867186445</v>
      </c>
      <c r="AF40">
        <v>233.845613822769</v>
      </c>
      <c r="AG40">
        <v>9.5143139944814497</v>
      </c>
      <c r="AH40">
        <v>8.7417981511317393</v>
      </c>
      <c r="AI40">
        <v>23.950523456233</v>
      </c>
      <c r="AJ40">
        <v>23.809076120337</v>
      </c>
      <c r="AK40">
        <v>0.968703335607914</v>
      </c>
      <c r="AL40">
        <v>-89.818463673053202</v>
      </c>
    </row>
    <row r="41" spans="1:38" x14ac:dyDescent="0.2">
      <c r="A41" s="1">
        <v>44515</v>
      </c>
      <c r="B41" t="s">
        <v>5</v>
      </c>
      <c r="C41">
        <v>200</v>
      </c>
      <c r="D41" s="14">
        <v>0.48963577000000003</v>
      </c>
      <c r="E41">
        <v>9</v>
      </c>
      <c r="F41" t="s">
        <v>2</v>
      </c>
      <c r="G41">
        <v>3557</v>
      </c>
      <c r="H41">
        <v>540</v>
      </c>
      <c r="I41">
        <v>-18.25</v>
      </c>
      <c r="J41">
        <v>1.085642</v>
      </c>
      <c r="K41">
        <v>19.100000000000001</v>
      </c>
      <c r="L41">
        <v>292.25</v>
      </c>
      <c r="M41" s="14">
        <v>1007.265934</v>
      </c>
      <c r="N41" s="14">
        <f t="shared" si="7"/>
        <v>0.99409420860021402</v>
      </c>
      <c r="O41" s="14">
        <f t="shared" si="8"/>
        <v>100.72659568641669</v>
      </c>
      <c r="P41" s="14">
        <f t="shared" si="15"/>
        <v>24.124509319664128</v>
      </c>
      <c r="Q41" s="14">
        <f t="shared" si="9"/>
        <v>24124.509319664128</v>
      </c>
      <c r="R41" s="19">
        <f t="shared" si="10"/>
        <v>4.0057698497353092E-2</v>
      </c>
      <c r="S41" s="19">
        <f t="shared" si="11"/>
        <v>4.0057698497353092E-2</v>
      </c>
      <c r="T41">
        <f t="shared" si="16"/>
        <v>1.4248523355508494E-4</v>
      </c>
      <c r="U41" s="19">
        <f t="shared" si="17"/>
        <v>3.4373863448141666</v>
      </c>
      <c r="V41" s="19">
        <f t="shared" si="18"/>
        <v>3.8379606303746674</v>
      </c>
      <c r="W41" s="19">
        <f t="shared" si="19"/>
        <v>0.58265356772626387</v>
      </c>
      <c r="X41" s="19">
        <f t="shared" si="12"/>
        <v>6.6926934074625697</v>
      </c>
      <c r="Y41">
        <f t="shared" si="20"/>
        <v>2.7742298584316859E-4</v>
      </c>
      <c r="Z41" s="14">
        <f t="shared" si="21"/>
        <v>6925.5847502446995</v>
      </c>
      <c r="AA41" s="14">
        <f t="shared" si="13"/>
        <v>6884.6836913882153</v>
      </c>
      <c r="AB41" s="14">
        <f t="shared" si="14"/>
        <v>277.42298584316859</v>
      </c>
      <c r="AD41">
        <v>40</v>
      </c>
      <c r="AE41">
        <v>6642.2356889315197</v>
      </c>
      <c r="AF41">
        <v>6603.0078806412503</v>
      </c>
      <c r="AG41">
        <v>267.06966562502299</v>
      </c>
      <c r="AH41">
        <v>7.3112364148918498</v>
      </c>
      <c r="AI41">
        <v>6685.9101018049796</v>
      </c>
      <c r="AJ41">
        <v>6646.4243605572501</v>
      </c>
      <c r="AK41">
        <v>268.82571756125901</v>
      </c>
      <c r="AL41">
        <v>0.65752579280257595</v>
      </c>
    </row>
    <row r="42" spans="1:38" x14ac:dyDescent="0.2">
      <c r="A42" s="1">
        <v>44515</v>
      </c>
      <c r="B42" t="s">
        <v>8</v>
      </c>
      <c r="C42">
        <v>50</v>
      </c>
      <c r="D42" s="14">
        <v>0.47691286900000002</v>
      </c>
      <c r="E42">
        <v>10</v>
      </c>
      <c r="F42" t="s">
        <v>2</v>
      </c>
      <c r="G42">
        <v>1437</v>
      </c>
      <c r="H42">
        <v>540</v>
      </c>
      <c r="I42">
        <v>-18.670000000000002</v>
      </c>
      <c r="J42">
        <v>1.0851820000000001</v>
      </c>
      <c r="K42">
        <v>18.7</v>
      </c>
      <c r="L42">
        <v>291.85000000000002</v>
      </c>
      <c r="M42" s="14">
        <v>1007.265934</v>
      </c>
      <c r="N42" s="14">
        <f t="shared" si="7"/>
        <v>0.99409420860021402</v>
      </c>
      <c r="O42" s="14">
        <f t="shared" si="8"/>
        <v>100.72659568641669</v>
      </c>
      <c r="P42" s="14">
        <f t="shared" si="15"/>
        <v>24.09149031631814</v>
      </c>
      <c r="Q42" s="14">
        <f t="shared" si="9"/>
        <v>24091.490316318141</v>
      </c>
      <c r="R42" s="19">
        <f t="shared" si="10"/>
        <v>4.0539799771325429E-2</v>
      </c>
      <c r="S42" s="19">
        <f t="shared" si="11"/>
        <v>4.0539799771325429E-2</v>
      </c>
      <c r="T42">
        <f t="shared" si="16"/>
        <v>5.8255692271394638E-5</v>
      </c>
      <c r="U42" s="19">
        <f t="shared" si="17"/>
        <v>1.4034664462267135</v>
      </c>
      <c r="V42" s="19">
        <f t="shared" si="18"/>
        <v>1.5546122250538921</v>
      </c>
      <c r="W42" s="19">
        <f t="shared" si="19"/>
        <v>0.58419666077181753</v>
      </c>
      <c r="X42" s="19">
        <f t="shared" si="12"/>
        <v>2.3738820105087881</v>
      </c>
      <c r="Y42">
        <f t="shared" si="20"/>
        <v>9.8536121233681493E-5</v>
      </c>
      <c r="Z42" s="14">
        <f t="shared" si="21"/>
        <v>2430.6020698054353</v>
      </c>
      <c r="AA42" s="14">
        <f t="shared" si="13"/>
        <v>2416.2474410052764</v>
      </c>
      <c r="AB42" s="14">
        <f t="shared" si="14"/>
        <v>98.536121233681499</v>
      </c>
      <c r="AD42">
        <v>41</v>
      </c>
      <c r="AE42">
        <v>2276.3085913411301</v>
      </c>
      <c r="AF42">
        <v>2262.8651362738201</v>
      </c>
      <c r="AG42">
        <v>92.614866389900399</v>
      </c>
      <c r="AH42">
        <v>7.7726106295016599</v>
      </c>
      <c r="AI42">
        <v>2357.5889429864401</v>
      </c>
      <c r="AJ42">
        <v>2343.6654612833099</v>
      </c>
      <c r="AK42">
        <v>95.921873592873297</v>
      </c>
      <c r="AL42">
        <v>3.5707088201701001</v>
      </c>
    </row>
    <row r="43" spans="1:38" x14ac:dyDescent="0.2">
      <c r="A43" s="1">
        <v>44515</v>
      </c>
      <c r="B43" t="s">
        <v>5</v>
      </c>
      <c r="C43">
        <v>175</v>
      </c>
      <c r="D43" s="14">
        <v>0.484288836</v>
      </c>
      <c r="E43">
        <v>11</v>
      </c>
      <c r="F43" t="s">
        <v>2</v>
      </c>
      <c r="G43">
        <v>2806</v>
      </c>
      <c r="H43">
        <v>540</v>
      </c>
      <c r="I43">
        <v>-18.239999999999998</v>
      </c>
      <c r="J43">
        <v>1.085653</v>
      </c>
      <c r="K43">
        <v>19.2</v>
      </c>
      <c r="L43">
        <v>292.35000000000002</v>
      </c>
      <c r="M43" s="14">
        <v>1007.265934</v>
      </c>
      <c r="N43" s="14">
        <f t="shared" si="7"/>
        <v>0.99409420860021402</v>
      </c>
      <c r="O43" s="14">
        <f t="shared" si="8"/>
        <v>100.72659568641669</v>
      </c>
      <c r="P43" s="14">
        <f t="shared" si="15"/>
        <v>24.132764070500627</v>
      </c>
      <c r="Q43" s="14">
        <f t="shared" si="9"/>
        <v>24132.764070500627</v>
      </c>
      <c r="R43" s="19">
        <f t="shared" si="10"/>
        <v>3.9940135617648989E-2</v>
      </c>
      <c r="S43" s="19">
        <f t="shared" si="11"/>
        <v>3.9940135617648989E-2</v>
      </c>
      <c r="T43">
        <f t="shared" si="16"/>
        <v>1.1207202054312306E-4</v>
      </c>
      <c r="U43" s="19">
        <f t="shared" si="17"/>
        <v>2.7046076306714886</v>
      </c>
      <c r="V43" s="19">
        <f t="shared" si="18"/>
        <v>3.0256394122418846</v>
      </c>
      <c r="W43" s="19">
        <f t="shared" si="19"/>
        <v>0.58226845424469642</v>
      </c>
      <c r="X43" s="19">
        <f t="shared" si="12"/>
        <v>5.1479785886686766</v>
      </c>
      <c r="Y43">
        <f t="shared" si="20"/>
        <v>2.1331906173820576E-4</v>
      </c>
      <c r="Z43" s="14">
        <f t="shared" si="21"/>
        <v>5340.969890045717</v>
      </c>
      <c r="AA43" s="14">
        <f t="shared" si="13"/>
        <v>5309.4272360025689</v>
      </c>
      <c r="AB43" s="14">
        <f t="shared" si="14"/>
        <v>213.31906173820576</v>
      </c>
      <c r="AD43">
        <v>42</v>
      </c>
      <c r="AE43">
        <v>5108.5038453021098</v>
      </c>
      <c r="AF43">
        <v>5078.3339719524502</v>
      </c>
      <c r="AG43">
        <v>204.79735849525599</v>
      </c>
      <c r="AH43">
        <v>7.4256010930907204</v>
      </c>
      <c r="AI43">
        <v>5162.1815839526398</v>
      </c>
      <c r="AJ43">
        <v>5131.6946998644498</v>
      </c>
      <c r="AK43">
        <v>206.949272131523</v>
      </c>
      <c r="AL43">
        <v>1.0507526327869201</v>
      </c>
    </row>
    <row r="44" spans="1:38" x14ac:dyDescent="0.2">
      <c r="A44" s="1">
        <v>44515</v>
      </c>
      <c r="B44" t="s">
        <v>8</v>
      </c>
      <c r="C44">
        <v>75</v>
      </c>
      <c r="D44" s="14">
        <v>0.48021803699999999</v>
      </c>
      <c r="E44">
        <v>12</v>
      </c>
      <c r="F44" t="s">
        <v>2</v>
      </c>
      <c r="G44">
        <v>1220</v>
      </c>
      <c r="H44">
        <v>540</v>
      </c>
      <c r="I44">
        <v>-16.59</v>
      </c>
      <c r="J44">
        <v>1.0874619999999999</v>
      </c>
      <c r="K44">
        <v>18.5</v>
      </c>
      <c r="L44">
        <v>291.64999999999998</v>
      </c>
      <c r="M44" s="14">
        <v>1007.265934</v>
      </c>
      <c r="N44" s="14">
        <f t="shared" si="7"/>
        <v>0.99409420860021402</v>
      </c>
      <c r="O44" s="14">
        <f t="shared" si="8"/>
        <v>100.72659568641669</v>
      </c>
      <c r="P44" s="14">
        <f t="shared" si="15"/>
        <v>24.074980814645141</v>
      </c>
      <c r="Q44" s="14">
        <f t="shared" si="9"/>
        <v>24074.98081464514</v>
      </c>
      <c r="R44" s="19">
        <f t="shared" si="10"/>
        <v>4.0782310406193588E-2</v>
      </c>
      <c r="S44" s="19">
        <f t="shared" si="11"/>
        <v>4.0782310406193588E-2</v>
      </c>
      <c r="T44">
        <f t="shared" si="16"/>
        <v>4.9754418695556177E-5</v>
      </c>
      <c r="U44" s="19">
        <f t="shared" si="17"/>
        <v>1.1978366755393364</v>
      </c>
      <c r="V44" s="19">
        <f t="shared" si="18"/>
        <v>1.321598424761836</v>
      </c>
      <c r="W44" s="19">
        <f t="shared" si="19"/>
        <v>0.58496979456671427</v>
      </c>
      <c r="X44" s="19">
        <f t="shared" si="12"/>
        <v>1.9344653057344581</v>
      </c>
      <c r="Y44">
        <f t="shared" si="20"/>
        <v>8.0351686284945922E-5</v>
      </c>
      <c r="Z44" s="14">
        <f t="shared" si="21"/>
        <v>1970.2583175067725</v>
      </c>
      <c r="AA44" s="14">
        <f t="shared" si="13"/>
        <v>1958.6223828798843</v>
      </c>
      <c r="AB44" s="14">
        <f t="shared" si="14"/>
        <v>80.351686284945927</v>
      </c>
      <c r="AD44">
        <v>43</v>
      </c>
      <c r="AE44">
        <v>1829.3900848179501</v>
      </c>
      <c r="AF44">
        <v>1818.58604730767</v>
      </c>
      <c r="AG44">
        <v>74.875195030455004</v>
      </c>
      <c r="AH44">
        <v>7.8658877327015997</v>
      </c>
      <c r="AI44">
        <v>1914.2211844152901</v>
      </c>
      <c r="AJ44">
        <v>1902.91615021234</v>
      </c>
      <c r="AK44">
        <v>78.347251198087605</v>
      </c>
      <c r="AL44">
        <v>4.6371247062801597</v>
      </c>
    </row>
    <row r="45" spans="1:38" x14ac:dyDescent="0.2">
      <c r="A45" s="1">
        <v>44515</v>
      </c>
      <c r="B45" t="s">
        <v>5</v>
      </c>
      <c r="C45">
        <v>150</v>
      </c>
      <c r="D45" s="14">
        <v>0.483526179</v>
      </c>
      <c r="E45">
        <v>13</v>
      </c>
      <c r="F45" t="s">
        <v>2</v>
      </c>
      <c r="G45">
        <v>2589</v>
      </c>
      <c r="H45">
        <v>540</v>
      </c>
      <c r="I45">
        <v>-17.47</v>
      </c>
      <c r="J45">
        <v>1.086495</v>
      </c>
      <c r="K45">
        <v>19.899999999999999</v>
      </c>
      <c r="L45">
        <v>293.05</v>
      </c>
      <c r="M45" s="14">
        <v>1007.265934</v>
      </c>
      <c r="N45" s="14">
        <f t="shared" si="7"/>
        <v>0.99409420860021402</v>
      </c>
      <c r="O45" s="14">
        <f t="shared" si="8"/>
        <v>100.72659568641669</v>
      </c>
      <c r="P45" s="14">
        <f t="shared" si="15"/>
        <v>24.190547326356107</v>
      </c>
      <c r="Q45" s="14">
        <f t="shared" si="9"/>
        <v>24190.547326356107</v>
      </c>
      <c r="R45" s="19">
        <f t="shared" si="10"/>
        <v>3.912513820377176E-2</v>
      </c>
      <c r="S45" s="19">
        <f t="shared" si="11"/>
        <v>3.912513820377176E-2</v>
      </c>
      <c r="T45">
        <f t="shared" si="16"/>
        <v>1.0129498280956509E-4</v>
      </c>
      <c r="U45" s="19">
        <f t="shared" si="17"/>
        <v>2.4503810755772126</v>
      </c>
      <c r="V45" s="19">
        <f t="shared" si="18"/>
        <v>2.7787642029179218</v>
      </c>
      <c r="W45" s="19">
        <f t="shared" si="19"/>
        <v>0.57958001914858159</v>
      </c>
      <c r="X45" s="19">
        <f t="shared" si="12"/>
        <v>4.6495652593465531</v>
      </c>
      <c r="Y45">
        <f t="shared" si="20"/>
        <v>1.9220587267493344E-4</v>
      </c>
      <c r="Z45" s="14">
        <f t="shared" si="21"/>
        <v>4912.5928111457588</v>
      </c>
      <c r="AA45" s="14">
        <f t="shared" si="13"/>
        <v>4883.5800627710441</v>
      </c>
      <c r="AB45" s="14">
        <f t="shared" si="14"/>
        <v>192.20587267493343</v>
      </c>
      <c r="AD45">
        <v>44</v>
      </c>
      <c r="AE45">
        <v>4697.7983425826296</v>
      </c>
      <c r="AF45">
        <v>4670.0540195264202</v>
      </c>
      <c r="AG45">
        <v>184.51216224496201</v>
      </c>
      <c r="AH45">
        <v>7.4659379640862298</v>
      </c>
      <c r="AI45">
        <v>4758.4626656437304</v>
      </c>
      <c r="AJ45">
        <v>4730.3600703812099</v>
      </c>
      <c r="AK45">
        <v>186.89483272225101</v>
      </c>
      <c r="AL45">
        <v>1.29133518804345</v>
      </c>
    </row>
    <row r="46" spans="1:38" x14ac:dyDescent="0.2">
      <c r="A46" s="1">
        <v>44515</v>
      </c>
      <c r="B46" t="s">
        <v>8</v>
      </c>
      <c r="C46">
        <v>100</v>
      </c>
      <c r="D46" s="14">
        <v>0.47462609100000003</v>
      </c>
      <c r="E46">
        <v>14</v>
      </c>
      <c r="F46" t="s">
        <v>2</v>
      </c>
      <c r="G46">
        <v>1562</v>
      </c>
      <c r="H46">
        <v>540</v>
      </c>
      <c r="I46">
        <v>-17.010000000000002</v>
      </c>
      <c r="J46">
        <v>1.0869960000000001</v>
      </c>
      <c r="K46">
        <v>18.7</v>
      </c>
      <c r="L46">
        <v>291.85000000000002</v>
      </c>
      <c r="M46" s="14">
        <v>1007.265934</v>
      </c>
      <c r="N46" s="14">
        <f t="shared" si="7"/>
        <v>0.99409420860021402</v>
      </c>
      <c r="O46" s="14">
        <f t="shared" si="8"/>
        <v>100.72659568641669</v>
      </c>
      <c r="P46" s="14">
        <f t="shared" si="15"/>
        <v>24.09149031631814</v>
      </c>
      <c r="Q46" s="14">
        <f t="shared" si="9"/>
        <v>24091.490316318141</v>
      </c>
      <c r="R46" s="19">
        <f t="shared" si="10"/>
        <v>4.0540236193915502E-2</v>
      </c>
      <c r="S46" s="19">
        <f t="shared" si="11"/>
        <v>4.0540236193915502E-2</v>
      </c>
      <c r="T46">
        <f t="shared" si="16"/>
        <v>6.3323848934896017E-5</v>
      </c>
      <c r="U46" s="19">
        <f t="shared" si="17"/>
        <v>1.5255658934070402</v>
      </c>
      <c r="V46" s="19">
        <f t="shared" si="18"/>
        <v>1.6898429335658871</v>
      </c>
      <c r="W46" s="19">
        <f t="shared" si="19"/>
        <v>0.58419666077181753</v>
      </c>
      <c r="X46" s="19">
        <f t="shared" si="12"/>
        <v>2.6312121662011099</v>
      </c>
      <c r="Y46">
        <f t="shared" si="20"/>
        <v>1.0921749263551717E-4</v>
      </c>
      <c r="Z46" s="14">
        <f t="shared" si="21"/>
        <v>2694.0517098395476</v>
      </c>
      <c r="AA46" s="14">
        <f t="shared" si="13"/>
        <v>2678.1412024209985</v>
      </c>
      <c r="AB46" s="14">
        <f t="shared" si="14"/>
        <v>109.21749263551717</v>
      </c>
      <c r="AD46">
        <v>45</v>
      </c>
      <c r="AE46">
        <v>2532.9384781808999</v>
      </c>
      <c r="AF46">
        <v>2517.9794147440698</v>
      </c>
      <c r="AG46">
        <v>103.056219891675</v>
      </c>
      <c r="AH46">
        <v>7.72643497053238</v>
      </c>
      <c r="AI46">
        <v>2610.8761423992701</v>
      </c>
      <c r="AJ46">
        <v>2595.45679361669</v>
      </c>
      <c r="AK46">
        <v>106.227225082177</v>
      </c>
      <c r="AL46">
        <v>3.0769663333607</v>
      </c>
    </row>
    <row r="47" spans="1:38" x14ac:dyDescent="0.2">
      <c r="A47" s="1">
        <v>44515</v>
      </c>
      <c r="B47" t="s">
        <v>5</v>
      </c>
      <c r="C47">
        <v>125</v>
      </c>
      <c r="D47" s="14">
        <v>0.47818403900000001</v>
      </c>
      <c r="E47">
        <v>15</v>
      </c>
      <c r="F47" t="s">
        <v>2</v>
      </c>
      <c r="G47">
        <v>2275</v>
      </c>
      <c r="H47">
        <v>540</v>
      </c>
      <c r="I47">
        <v>-17.82</v>
      </c>
      <c r="J47">
        <v>1.086111</v>
      </c>
      <c r="K47">
        <v>18.3</v>
      </c>
      <c r="L47">
        <v>291.45</v>
      </c>
      <c r="M47" s="14">
        <v>1007.265934</v>
      </c>
      <c r="N47" s="14">
        <f t="shared" si="7"/>
        <v>0.99409420860021402</v>
      </c>
      <c r="O47" s="14">
        <f t="shared" si="8"/>
        <v>100.72659568641669</v>
      </c>
      <c r="P47" s="14">
        <f t="shared" si="15"/>
        <v>24.058471312972145</v>
      </c>
      <c r="Q47" s="14">
        <f t="shared" si="9"/>
        <v>24058.471312972146</v>
      </c>
      <c r="R47" s="19">
        <f t="shared" si="10"/>
        <v>4.1028072280178823E-2</v>
      </c>
      <c r="S47" s="19">
        <f t="shared" si="11"/>
        <v>4.1028072280178823E-2</v>
      </c>
      <c r="T47">
        <f t="shared" si="16"/>
        <v>9.3338864437406821E-5</v>
      </c>
      <c r="U47" s="19">
        <f t="shared" si="17"/>
        <v>2.2455903924527481</v>
      </c>
      <c r="V47" s="19">
        <f t="shared" si="18"/>
        <v>2.4677177333209999</v>
      </c>
      <c r="W47" s="19">
        <f t="shared" si="19"/>
        <v>0.58574398944762196</v>
      </c>
      <c r="X47" s="19">
        <f t="shared" si="12"/>
        <v>4.1275641363261268</v>
      </c>
      <c r="Y47">
        <f t="shared" si="20"/>
        <v>1.7156385718075843E-4</v>
      </c>
      <c r="Z47" s="14">
        <f t="shared" si="21"/>
        <v>4181.6212082584998</v>
      </c>
      <c r="AA47" s="14">
        <f t="shared" si="13"/>
        <v>4156.9254256896038</v>
      </c>
      <c r="AB47" s="14">
        <f t="shared" si="14"/>
        <v>171.56385718075842</v>
      </c>
      <c r="AD47">
        <v>46</v>
      </c>
      <c r="AE47">
        <v>3978.2277987020798</v>
      </c>
      <c r="AF47">
        <v>3954.7331254126998</v>
      </c>
      <c r="AG47">
        <v>163.799167358262</v>
      </c>
      <c r="AH47">
        <v>7.5288078077189704</v>
      </c>
      <c r="AI47">
        <v>4036.9596292507299</v>
      </c>
      <c r="AJ47">
        <v>4013.1180966963002</v>
      </c>
      <c r="AK47">
        <v>166.21738607978199</v>
      </c>
      <c r="AL47">
        <v>1.47633151042293</v>
      </c>
    </row>
    <row r="48" spans="1:38" x14ac:dyDescent="0.2">
      <c r="A48" s="1">
        <v>44515</v>
      </c>
      <c r="B48" t="s">
        <v>8</v>
      </c>
      <c r="C48">
        <v>125</v>
      </c>
      <c r="D48" s="14">
        <v>0.475896494</v>
      </c>
      <c r="E48">
        <v>16</v>
      </c>
      <c r="F48" t="s">
        <v>2</v>
      </c>
      <c r="G48">
        <v>1904</v>
      </c>
      <c r="H48">
        <v>540</v>
      </c>
      <c r="I48">
        <v>-17.649999999999999</v>
      </c>
      <c r="J48">
        <v>1.086293</v>
      </c>
      <c r="K48">
        <v>18.8</v>
      </c>
      <c r="L48">
        <v>291.95</v>
      </c>
      <c r="M48" s="14">
        <v>1007.265934</v>
      </c>
      <c r="N48" s="14">
        <f t="shared" si="7"/>
        <v>0.99409420860021402</v>
      </c>
      <c r="O48" s="14">
        <f t="shared" si="8"/>
        <v>100.72659568641669</v>
      </c>
      <c r="P48" s="14">
        <f t="shared" si="15"/>
        <v>24.099745067154632</v>
      </c>
      <c r="Q48" s="14">
        <f t="shared" si="9"/>
        <v>24099.745067154632</v>
      </c>
      <c r="R48" s="19">
        <f t="shared" si="10"/>
        <v>4.041924728048997E-2</v>
      </c>
      <c r="S48" s="19">
        <f t="shared" si="11"/>
        <v>4.041924728048997E-2</v>
      </c>
      <c r="T48">
        <f t="shared" si="16"/>
        <v>7.6958246822052913E-5</v>
      </c>
      <c r="U48" s="19">
        <f t="shared" si="17"/>
        <v>1.8546741292266384</v>
      </c>
      <c r="V48" s="19">
        <f t="shared" si="18"/>
        <v>2.0584725463975979</v>
      </c>
      <c r="W48" s="19">
        <f t="shared" si="19"/>
        <v>0.58381049110015892</v>
      </c>
      <c r="X48" s="19">
        <f t="shared" si="12"/>
        <v>3.3293361845240774</v>
      </c>
      <c r="Y48">
        <f t="shared" si="20"/>
        <v>1.3814819099732328E-4</v>
      </c>
      <c r="Z48" s="14">
        <f t="shared" si="21"/>
        <v>3417.8813385277031</v>
      </c>
      <c r="AA48" s="14">
        <f t="shared" si="13"/>
        <v>3397.696044313137</v>
      </c>
      <c r="AB48" s="14">
        <f t="shared" si="14"/>
        <v>138.14819099732327</v>
      </c>
      <c r="AD48">
        <v>47</v>
      </c>
      <c r="AE48">
        <v>3237.9622402436598</v>
      </c>
      <c r="AF48">
        <v>3218.8394376271999</v>
      </c>
      <c r="AG48">
        <v>131.35101111725501</v>
      </c>
      <c r="AH48">
        <v>7.6207772355293297</v>
      </c>
      <c r="AI48">
        <v>3307.54656719372</v>
      </c>
      <c r="AJ48">
        <v>3288.01281248742</v>
      </c>
      <c r="AK48">
        <v>134.17376537584701</v>
      </c>
      <c r="AL48">
        <v>2.1490160102927001</v>
      </c>
    </row>
    <row r="49" spans="1:38" x14ac:dyDescent="0.2">
      <c r="A49" s="1">
        <v>44515</v>
      </c>
      <c r="B49" t="s">
        <v>5</v>
      </c>
      <c r="C49">
        <v>100</v>
      </c>
      <c r="D49" s="14">
        <v>0.473101506</v>
      </c>
      <c r="E49">
        <v>17</v>
      </c>
      <c r="F49" t="s">
        <v>2</v>
      </c>
      <c r="G49">
        <v>1988</v>
      </c>
      <c r="H49">
        <v>540</v>
      </c>
      <c r="I49">
        <v>-17.32</v>
      </c>
      <c r="J49">
        <v>1.08666</v>
      </c>
      <c r="K49">
        <v>19.2</v>
      </c>
      <c r="L49">
        <v>292.35000000000002</v>
      </c>
      <c r="M49" s="14">
        <v>1007.265934</v>
      </c>
      <c r="N49" s="14">
        <f t="shared" si="7"/>
        <v>0.99409420860021402</v>
      </c>
      <c r="O49" s="14">
        <f t="shared" si="8"/>
        <v>100.72659568641669</v>
      </c>
      <c r="P49" s="14">
        <f t="shared" si="15"/>
        <v>24.132764070500627</v>
      </c>
      <c r="Q49" s="14">
        <f t="shared" si="9"/>
        <v>24132.764070500627</v>
      </c>
      <c r="R49" s="19">
        <f t="shared" si="10"/>
        <v>3.9942230961357357E-2</v>
      </c>
      <c r="S49" s="19">
        <f t="shared" si="11"/>
        <v>3.9942230961357357E-2</v>
      </c>
      <c r="T49">
        <f t="shared" si="16"/>
        <v>7.9405155151178434E-5</v>
      </c>
      <c r="U49" s="19">
        <f t="shared" si="17"/>
        <v>1.9162658752448867</v>
      </c>
      <c r="V49" s="19">
        <f t="shared" si="18"/>
        <v>2.1436105315526972</v>
      </c>
      <c r="W49" s="19">
        <f t="shared" si="19"/>
        <v>0.58226845424469642</v>
      </c>
      <c r="X49" s="19">
        <f t="shared" si="12"/>
        <v>3.4776079525528876</v>
      </c>
      <c r="Y49">
        <f t="shared" si="20"/>
        <v>1.4410317617963376E-4</v>
      </c>
      <c r="Z49" s="14">
        <f t="shared" si="21"/>
        <v>3607.7898682987511</v>
      </c>
      <c r="AA49" s="14">
        <f t="shared" si="13"/>
        <v>3586.4830139223172</v>
      </c>
      <c r="AB49" s="14">
        <f t="shared" si="14"/>
        <v>144.10317617963375</v>
      </c>
      <c r="AD49">
        <v>48</v>
      </c>
      <c r="AE49">
        <v>3423.8009092573402</v>
      </c>
      <c r="AF49">
        <v>3403.5805780341898</v>
      </c>
      <c r="AG49">
        <v>137.25846225492899</v>
      </c>
      <c r="AH49">
        <v>7.5989014021584396</v>
      </c>
      <c r="AI49">
        <v>3493.6270668858901</v>
      </c>
      <c r="AJ49">
        <v>3472.9943553659</v>
      </c>
      <c r="AK49">
        <v>140.05775791354901</v>
      </c>
      <c r="AL49">
        <v>2.0394339355350501</v>
      </c>
    </row>
    <row r="50" spans="1:38" x14ac:dyDescent="0.2">
      <c r="A50" s="1">
        <v>44515</v>
      </c>
      <c r="B50" t="s">
        <v>8</v>
      </c>
      <c r="C50">
        <v>150</v>
      </c>
      <c r="D50" s="14">
        <v>0.48352505400000001</v>
      </c>
      <c r="E50">
        <v>18</v>
      </c>
      <c r="F50" t="s">
        <v>2</v>
      </c>
      <c r="G50">
        <v>2147</v>
      </c>
      <c r="H50">
        <v>540</v>
      </c>
      <c r="I50">
        <v>-17.84</v>
      </c>
      <c r="J50">
        <v>1.0860920000000001</v>
      </c>
      <c r="K50">
        <v>18.899999999999999</v>
      </c>
      <c r="L50">
        <v>292.05</v>
      </c>
      <c r="M50" s="14">
        <v>1007.265934</v>
      </c>
      <c r="N50" s="14">
        <f t="shared" si="7"/>
        <v>0.99409420860021402</v>
      </c>
      <c r="O50" s="14">
        <f t="shared" si="8"/>
        <v>100.72659568641669</v>
      </c>
      <c r="P50" s="14">
        <f t="shared" si="15"/>
        <v>24.107999817991136</v>
      </c>
      <c r="Q50" s="14">
        <f t="shared" si="9"/>
        <v>24107.999817991134</v>
      </c>
      <c r="R50" s="19">
        <f t="shared" si="10"/>
        <v>4.0297603427973304E-2</v>
      </c>
      <c r="S50" s="19">
        <f t="shared" si="11"/>
        <v>4.0297603427973304E-2</v>
      </c>
      <c r="T50">
        <f t="shared" si="16"/>
        <v>8.6518954559858689E-5</v>
      </c>
      <c r="U50" s="19">
        <f t="shared" si="17"/>
        <v>2.0857989407818565</v>
      </c>
      <c r="V50" s="19">
        <f t="shared" si="18"/>
        <v>2.3196529368347845</v>
      </c>
      <c r="W50" s="19">
        <f t="shared" si="19"/>
        <v>0.58342458588299184</v>
      </c>
      <c r="X50" s="19">
        <f t="shared" si="12"/>
        <v>3.8220272917336491</v>
      </c>
      <c r="Y50">
        <f t="shared" si="20"/>
        <v>1.5853771862406335E-4</v>
      </c>
      <c r="Z50" s="14">
        <f t="shared" si="21"/>
        <v>3934.1723858945797</v>
      </c>
      <c r="AA50" s="14">
        <f t="shared" si="13"/>
        <v>3910.9379844526879</v>
      </c>
      <c r="AB50" s="14">
        <f t="shared" si="14"/>
        <v>158.53771862406336</v>
      </c>
      <c r="AD50">
        <v>49</v>
      </c>
      <c r="AE50">
        <v>3740.46413294596</v>
      </c>
      <c r="AF50">
        <v>3718.3736476341601</v>
      </c>
      <c r="AG50">
        <v>151.286884770093</v>
      </c>
      <c r="AH50">
        <v>7.5588975602583997</v>
      </c>
      <c r="AI50">
        <v>3804.9272000229698</v>
      </c>
      <c r="AJ50">
        <v>3782.4560078293998</v>
      </c>
      <c r="AK50">
        <v>153.89415922967299</v>
      </c>
      <c r="AL50">
        <v>1.7233975460214801</v>
      </c>
    </row>
    <row r="51" spans="1:38" x14ac:dyDescent="0.2">
      <c r="A51" s="1">
        <v>44515</v>
      </c>
      <c r="B51" t="s">
        <v>5</v>
      </c>
      <c r="C51">
        <v>75</v>
      </c>
      <c r="D51" s="14">
        <v>0.48047226300000001</v>
      </c>
      <c r="E51">
        <v>19</v>
      </c>
      <c r="F51" t="s">
        <v>2</v>
      </c>
      <c r="G51">
        <v>1092</v>
      </c>
      <c r="H51">
        <v>540</v>
      </c>
      <c r="I51">
        <v>-16.09</v>
      </c>
      <c r="J51">
        <v>1.088001</v>
      </c>
      <c r="K51">
        <v>20</v>
      </c>
      <c r="L51">
        <v>293.14999999999998</v>
      </c>
      <c r="M51" s="14">
        <v>1007.265934</v>
      </c>
      <c r="N51" s="14">
        <f t="shared" si="7"/>
        <v>0.99409420860021402</v>
      </c>
      <c r="O51" s="14">
        <f t="shared" si="8"/>
        <v>100.72659568641669</v>
      </c>
      <c r="P51" s="14">
        <f t="shared" si="15"/>
        <v>24.198802077192603</v>
      </c>
      <c r="Q51" s="14">
        <f t="shared" si="9"/>
        <v>24198.802077192602</v>
      </c>
      <c r="R51" s="19">
        <f t="shared" si="10"/>
        <v>3.9011330538071397E-2</v>
      </c>
      <c r="S51" s="19">
        <f t="shared" si="11"/>
        <v>3.9011330538071397E-2</v>
      </c>
      <c r="T51">
        <f t="shared" si="16"/>
        <v>4.2600372947573965E-5</v>
      </c>
      <c r="U51" s="19">
        <f t="shared" si="17"/>
        <v>1.0308779933729324</v>
      </c>
      <c r="V51" s="19">
        <f t="shared" si="18"/>
        <v>1.1712650547361398</v>
      </c>
      <c r="W51" s="19">
        <f t="shared" si="19"/>
        <v>0.57919700508929983</v>
      </c>
      <c r="X51" s="19">
        <f t="shared" si="12"/>
        <v>1.6229460430197724</v>
      </c>
      <c r="Y51">
        <f t="shared" si="20"/>
        <v>6.7067205965100268E-5</v>
      </c>
      <c r="Z51" s="14">
        <f t="shared" si="21"/>
        <v>1719.172482457346</v>
      </c>
      <c r="AA51" s="14">
        <f t="shared" si="13"/>
        <v>1709.0194083957006</v>
      </c>
      <c r="AB51" s="14">
        <f t="shared" si="14"/>
        <v>67.067205965100271</v>
      </c>
      <c r="AD51">
        <v>50</v>
      </c>
      <c r="AE51">
        <v>1580.8511371956999</v>
      </c>
      <c r="AF51">
        <v>1571.5149244731199</v>
      </c>
      <c r="AG51">
        <v>61.909653301087403</v>
      </c>
      <c r="AH51">
        <v>7.9373601317262397</v>
      </c>
      <c r="AI51">
        <v>1677.95512782987</v>
      </c>
      <c r="AJ51">
        <v>1668.0454370033401</v>
      </c>
      <c r="AK51">
        <v>65.712461960843797</v>
      </c>
      <c r="AL51">
        <v>6.1425132543741201</v>
      </c>
    </row>
    <row r="52" spans="1:38" x14ac:dyDescent="0.2">
      <c r="A52" s="1">
        <v>44515</v>
      </c>
      <c r="B52" t="s">
        <v>8</v>
      </c>
      <c r="C52">
        <v>175</v>
      </c>
      <c r="D52" s="14">
        <v>0.48683530800000002</v>
      </c>
      <c r="E52">
        <v>20</v>
      </c>
      <c r="F52" t="s">
        <v>2</v>
      </c>
      <c r="G52">
        <v>2107</v>
      </c>
      <c r="H52">
        <v>540</v>
      </c>
      <c r="I52">
        <v>-17.54</v>
      </c>
      <c r="J52">
        <v>1.086416</v>
      </c>
      <c r="K52">
        <v>19.600000000000001</v>
      </c>
      <c r="L52">
        <v>292.75</v>
      </c>
      <c r="M52" s="14">
        <v>1007.265934</v>
      </c>
      <c r="N52" s="14">
        <f t="shared" si="7"/>
        <v>0.99409420860021402</v>
      </c>
      <c r="O52" s="14">
        <f t="shared" si="8"/>
        <v>100.72659568641669</v>
      </c>
      <c r="P52" s="14">
        <f t="shared" si="15"/>
        <v>24.165783073846615</v>
      </c>
      <c r="Q52" s="14">
        <f t="shared" si="9"/>
        <v>24165.783073846615</v>
      </c>
      <c r="R52" s="19">
        <f t="shared" si="10"/>
        <v>3.9470722134812369E-2</v>
      </c>
      <c r="S52" s="19">
        <f t="shared" si="11"/>
        <v>3.9470722134812369E-2</v>
      </c>
      <c r="T52">
        <f t="shared" si="16"/>
        <v>8.3164811538049657E-5</v>
      </c>
      <c r="U52" s="19">
        <f t="shared" si="17"/>
        <v>2.009742795005844</v>
      </c>
      <c r="V52" s="19">
        <f t="shared" si="18"/>
        <v>2.2659248892597321</v>
      </c>
      <c r="W52" s="19">
        <f t="shared" si="19"/>
        <v>0.58073063132427882</v>
      </c>
      <c r="X52" s="19">
        <f t="shared" si="12"/>
        <v>3.694937052941297</v>
      </c>
      <c r="Y52">
        <f t="shared" si="20"/>
        <v>1.5289953740171315E-4</v>
      </c>
      <c r="Z52" s="14">
        <f t="shared" si="21"/>
        <v>3873.7456304823695</v>
      </c>
      <c r="AA52" s="14">
        <f t="shared" si="13"/>
        <v>3850.8680968529084</v>
      </c>
      <c r="AB52" s="14">
        <f t="shared" si="14"/>
        <v>152.89953740171316</v>
      </c>
      <c r="AD52">
        <v>51</v>
      </c>
      <c r="AE52">
        <v>3684.1054308817602</v>
      </c>
      <c r="AF52">
        <v>3662.34778957966</v>
      </c>
      <c r="AG52">
        <v>145.970349724838</v>
      </c>
      <c r="AH52">
        <v>7.5694722002753396</v>
      </c>
      <c r="AI52">
        <v>3753.3496300155498</v>
      </c>
      <c r="AJ52">
        <v>3731.1830453552102</v>
      </c>
      <c r="AK52">
        <v>148.713919406435</v>
      </c>
      <c r="AL52">
        <v>1.87953902060858</v>
      </c>
    </row>
    <row r="53" spans="1:38" x14ac:dyDescent="0.2">
      <c r="A53" s="1">
        <v>44515</v>
      </c>
      <c r="B53" t="s">
        <v>5</v>
      </c>
      <c r="C53">
        <v>50</v>
      </c>
      <c r="D53" s="14">
        <v>0.47792946400000003</v>
      </c>
      <c r="E53">
        <v>21</v>
      </c>
      <c r="F53" t="s">
        <v>2</v>
      </c>
      <c r="G53">
        <v>1000</v>
      </c>
      <c r="H53">
        <v>540</v>
      </c>
      <c r="I53">
        <v>-15.75</v>
      </c>
      <c r="J53">
        <v>1.088381</v>
      </c>
      <c r="K53">
        <v>19.100000000000001</v>
      </c>
      <c r="L53">
        <v>292.25</v>
      </c>
      <c r="M53" s="14">
        <v>1007.265934</v>
      </c>
      <c r="N53" s="14">
        <f t="shared" si="7"/>
        <v>0.99409420860021402</v>
      </c>
      <c r="O53" s="14">
        <f t="shared" si="8"/>
        <v>100.72659568641669</v>
      </c>
      <c r="P53" s="14">
        <f t="shared" si="15"/>
        <v>24.124509319664128</v>
      </c>
      <c r="Q53" s="14">
        <f t="shared" si="9"/>
        <v>24124.509319664128</v>
      </c>
      <c r="R53" s="19">
        <f t="shared" si="10"/>
        <v>4.0059899225348111E-2</v>
      </c>
      <c r="S53" s="19">
        <f t="shared" si="11"/>
        <v>4.0059899225348111E-2</v>
      </c>
      <c r="T53">
        <f t="shared" si="16"/>
        <v>4.0059899225348111E-5</v>
      </c>
      <c r="U53" s="19">
        <f t="shared" si="17"/>
        <v>0.96642541220671629</v>
      </c>
      <c r="V53" s="19">
        <f t="shared" si="18"/>
        <v>1.07898808838197</v>
      </c>
      <c r="W53" s="19">
        <f t="shared" si="19"/>
        <v>0.58265356772626387</v>
      </c>
      <c r="X53" s="19">
        <f t="shared" si="12"/>
        <v>1.4627599328624226</v>
      </c>
      <c r="Y53">
        <f t="shared" si="20"/>
        <v>6.0633769312361198E-5</v>
      </c>
      <c r="Z53" s="14">
        <f t="shared" si="21"/>
        <v>1513.5776795463046</v>
      </c>
      <c r="AA53" s="14">
        <f t="shared" si="13"/>
        <v>1504.638805503532</v>
      </c>
      <c r="AB53" s="14">
        <f t="shared" si="14"/>
        <v>60.633769312361196</v>
      </c>
      <c r="AD53">
        <v>52</v>
      </c>
      <c r="AE53">
        <v>1387.3826469866599</v>
      </c>
      <c r="AF53">
        <v>1379.18902317534</v>
      </c>
      <c r="AG53">
        <v>55.783600127608501</v>
      </c>
      <c r="AH53">
        <v>7.9885194816720402</v>
      </c>
      <c r="AI53">
        <v>1477.06285940679</v>
      </c>
      <c r="AJ53">
        <v>1468.3396009445801</v>
      </c>
      <c r="AK53">
        <v>59.389443922663403</v>
      </c>
      <c r="AL53">
        <v>6.4639854487811697</v>
      </c>
    </row>
    <row r="54" spans="1:38" x14ac:dyDescent="0.2">
      <c r="A54" s="1">
        <v>44515</v>
      </c>
      <c r="B54" t="s">
        <v>8</v>
      </c>
      <c r="C54">
        <v>200</v>
      </c>
      <c r="D54" s="14">
        <v>0.491673633</v>
      </c>
      <c r="E54">
        <v>22</v>
      </c>
      <c r="F54" t="s">
        <v>2</v>
      </c>
      <c r="G54">
        <v>2540</v>
      </c>
      <c r="H54">
        <v>540</v>
      </c>
      <c r="I54">
        <v>-17.97</v>
      </c>
      <c r="J54">
        <v>1.08595</v>
      </c>
      <c r="K54">
        <v>19.899999999999999</v>
      </c>
      <c r="L54">
        <v>293.05</v>
      </c>
      <c r="M54" s="14">
        <v>1007.265934</v>
      </c>
      <c r="N54" s="14">
        <f t="shared" si="7"/>
        <v>0.99409420860021402</v>
      </c>
      <c r="O54" s="14">
        <f t="shared" si="8"/>
        <v>100.72659568641669</v>
      </c>
      <c r="P54" s="14">
        <f t="shared" si="15"/>
        <v>24.190547326356107</v>
      </c>
      <c r="Q54" s="14">
        <f t="shared" si="9"/>
        <v>24190.547326356107</v>
      </c>
      <c r="R54" s="19">
        <f t="shared" si="10"/>
        <v>3.9123651724613739E-2</v>
      </c>
      <c r="S54" s="19">
        <f t="shared" si="11"/>
        <v>3.9123651724613739E-2</v>
      </c>
      <c r="T54">
        <f t="shared" si="16"/>
        <v>9.9374075380518899E-5</v>
      </c>
      <c r="U54" s="19">
        <f t="shared" si="17"/>
        <v>2.4039132735053217</v>
      </c>
      <c r="V54" s="19">
        <f t="shared" si="18"/>
        <v>2.7261726826618466</v>
      </c>
      <c r="W54" s="19">
        <f t="shared" si="19"/>
        <v>0.57958001914858159</v>
      </c>
      <c r="X54" s="19">
        <f t="shared" si="12"/>
        <v>4.5505059370185865</v>
      </c>
      <c r="Y54">
        <f t="shared" si="20"/>
        <v>1.881109127308052E-4</v>
      </c>
      <c r="Z54" s="14">
        <f t="shared" si="21"/>
        <v>4808.1123422448718</v>
      </c>
      <c r="AA54" s="14">
        <f t="shared" si="13"/>
        <v>4779.7166337248373</v>
      </c>
      <c r="AB54" s="14">
        <f t="shared" si="14"/>
        <v>188.11091273080521</v>
      </c>
      <c r="AD54">
        <v>53</v>
      </c>
      <c r="AE54">
        <v>4595.9931626371999</v>
      </c>
      <c r="AF54">
        <v>4568.8500820344198</v>
      </c>
      <c r="AG54">
        <v>180.51363090971901</v>
      </c>
      <c r="AH54">
        <v>7.4754285316194498</v>
      </c>
      <c r="AI54">
        <v>4657.5819088762601</v>
      </c>
      <c r="AJ54">
        <v>4630.0750965958496</v>
      </c>
      <c r="AK54">
        <v>182.93260931403199</v>
      </c>
      <c r="AL54">
        <v>1.3400530431536499</v>
      </c>
    </row>
    <row r="55" spans="1:38" x14ac:dyDescent="0.2">
      <c r="A55" s="1">
        <v>44515</v>
      </c>
      <c r="B55" t="s">
        <v>5</v>
      </c>
      <c r="C55">
        <v>25</v>
      </c>
      <c r="D55" s="14">
        <v>0.47615006199999999</v>
      </c>
      <c r="E55">
        <v>23</v>
      </c>
      <c r="F55" t="s">
        <v>2</v>
      </c>
      <c r="G55">
        <v>837</v>
      </c>
      <c r="H55">
        <v>540</v>
      </c>
      <c r="I55">
        <v>-15.84</v>
      </c>
      <c r="J55">
        <v>1.088279</v>
      </c>
      <c r="K55">
        <v>19.3</v>
      </c>
      <c r="L55">
        <v>292.45</v>
      </c>
      <c r="M55" s="14">
        <v>1007.265934</v>
      </c>
      <c r="N55" s="14">
        <f t="shared" si="7"/>
        <v>0.99409420860021402</v>
      </c>
      <c r="O55" s="14">
        <f t="shared" si="8"/>
        <v>100.72659568641669</v>
      </c>
      <c r="P55" s="14">
        <f t="shared" si="15"/>
        <v>24.141018821337124</v>
      </c>
      <c r="Q55" s="14">
        <f t="shared" si="9"/>
        <v>24141.018821337122</v>
      </c>
      <c r="R55" s="19">
        <f t="shared" si="10"/>
        <v>3.9823621957583086E-2</v>
      </c>
      <c r="S55" s="19">
        <f t="shared" si="11"/>
        <v>3.9823621957583086E-2</v>
      </c>
      <c r="T55">
        <f t="shared" si="16"/>
        <v>3.3332371578497042E-5</v>
      </c>
      <c r="U55" s="19">
        <f t="shared" si="17"/>
        <v>0.80467740963629963</v>
      </c>
      <c r="V55" s="19">
        <f t="shared" si="18"/>
        <v>0.90191958640709113</v>
      </c>
      <c r="W55" s="19">
        <f t="shared" si="19"/>
        <v>0.58188360413360718</v>
      </c>
      <c r="X55" s="19">
        <f t="shared" si="12"/>
        <v>1.1247133919097836</v>
      </c>
      <c r="Y55">
        <f t="shared" si="20"/>
        <v>4.6589309267912993E-5</v>
      </c>
      <c r="Z55" s="14">
        <f t="shared" si="21"/>
        <v>1169.8913101760602</v>
      </c>
      <c r="AA55" s="14">
        <f t="shared" si="13"/>
        <v>1162.982176137738</v>
      </c>
      <c r="AB55" s="14">
        <f t="shared" si="14"/>
        <v>46.589309267912995</v>
      </c>
      <c r="AD55">
        <v>54</v>
      </c>
      <c r="AE55">
        <v>1064.3062785878601</v>
      </c>
      <c r="AF55">
        <v>1058.0206837047799</v>
      </c>
      <c r="AG55">
        <v>42.542171806314101</v>
      </c>
      <c r="AH55">
        <v>8.1036954038214599</v>
      </c>
      <c r="AI55">
        <v>1146.62382151611</v>
      </c>
      <c r="AJ55">
        <v>1139.8520745384401</v>
      </c>
      <c r="AK55">
        <v>45.832547071762903</v>
      </c>
      <c r="AL55">
        <v>7.73438478982494</v>
      </c>
    </row>
    <row r="56" spans="1:38" x14ac:dyDescent="0.2">
      <c r="A56" s="1">
        <v>44515</v>
      </c>
      <c r="B56" t="s">
        <v>8</v>
      </c>
      <c r="C56">
        <v>225</v>
      </c>
      <c r="D56" s="14">
        <v>0.501108895</v>
      </c>
      <c r="E56">
        <v>24</v>
      </c>
      <c r="F56" t="s">
        <v>2</v>
      </c>
      <c r="G56">
        <v>3013</v>
      </c>
      <c r="H56">
        <v>540</v>
      </c>
      <c r="I56">
        <v>-18.149999999999999</v>
      </c>
      <c r="J56">
        <v>1.0857559999999999</v>
      </c>
      <c r="K56">
        <v>19.8</v>
      </c>
      <c r="L56">
        <v>292.95</v>
      </c>
      <c r="M56" s="14">
        <v>1007.265934</v>
      </c>
      <c r="N56" s="14">
        <f t="shared" si="7"/>
        <v>0.99409420860021402</v>
      </c>
      <c r="O56" s="14">
        <f t="shared" si="8"/>
        <v>100.72659568641669</v>
      </c>
      <c r="P56" s="14">
        <f t="shared" si="15"/>
        <v>24.182292575519611</v>
      </c>
      <c r="Q56" s="14">
        <f t="shared" si="9"/>
        <v>24182.292575519612</v>
      </c>
      <c r="R56" s="19">
        <f t="shared" si="10"/>
        <v>3.9236796959410451E-2</v>
      </c>
      <c r="S56" s="19">
        <f t="shared" si="11"/>
        <v>3.9236796959410451E-2</v>
      </c>
      <c r="T56">
        <f t="shared" si="16"/>
        <v>1.182204692387037E-4</v>
      </c>
      <c r="U56" s="19">
        <f t="shared" si="17"/>
        <v>2.8588419755455492</v>
      </c>
      <c r="V56" s="19">
        <f t="shared" si="18"/>
        <v>3.2359803831807978</v>
      </c>
      <c r="W56" s="19">
        <f t="shared" si="19"/>
        <v>0.57996329469552965</v>
      </c>
      <c r="X56" s="19">
        <f t="shared" si="12"/>
        <v>5.5148590640308175</v>
      </c>
      <c r="Y56">
        <f t="shared" si="20"/>
        <v>2.2805360768869608E-4</v>
      </c>
      <c r="Z56" s="14">
        <f t="shared" si="21"/>
        <v>5812.2381377004904</v>
      </c>
      <c r="AA56" s="14">
        <f t="shared" si="13"/>
        <v>5777.9122716933507</v>
      </c>
      <c r="AB56" s="14">
        <f t="shared" si="14"/>
        <v>228.05360768869608</v>
      </c>
      <c r="AD56">
        <v>55</v>
      </c>
      <c r="AE56">
        <v>5571.4676444668203</v>
      </c>
      <c r="AF56">
        <v>5538.5635930467797</v>
      </c>
      <c r="AG56">
        <v>219.46512499266601</v>
      </c>
      <c r="AH56">
        <v>7.3914584132263803</v>
      </c>
      <c r="AI56">
        <v>5624.6639001059002</v>
      </c>
      <c r="AJ56">
        <v>5591.4456814964296</v>
      </c>
      <c r="AK56">
        <v>221.560573380412</v>
      </c>
      <c r="AL56">
        <v>0.95479789229177203</v>
      </c>
    </row>
    <row r="57" spans="1:38" x14ac:dyDescent="0.2">
      <c r="A57" s="1">
        <v>44515</v>
      </c>
      <c r="B57" t="s">
        <v>5</v>
      </c>
      <c r="C57">
        <v>10</v>
      </c>
      <c r="D57" s="14">
        <v>0.47513355400000001</v>
      </c>
      <c r="E57">
        <v>25</v>
      </c>
      <c r="F57" t="s">
        <v>2</v>
      </c>
      <c r="G57">
        <v>535</v>
      </c>
      <c r="H57">
        <v>540</v>
      </c>
      <c r="I57">
        <v>-12.45</v>
      </c>
      <c r="J57">
        <v>1.0919859999999999</v>
      </c>
      <c r="K57">
        <v>19.5</v>
      </c>
      <c r="L57">
        <v>292.64999999999998</v>
      </c>
      <c r="M57" s="14">
        <v>1007.265934</v>
      </c>
      <c r="N57" s="14">
        <f t="shared" si="7"/>
        <v>0.99409420860021402</v>
      </c>
      <c r="O57" s="14">
        <f t="shared" si="8"/>
        <v>100.72659568641669</v>
      </c>
      <c r="P57" s="14">
        <f t="shared" si="15"/>
        <v>24.157528323010116</v>
      </c>
      <c r="Q57" s="14">
        <f t="shared" si="9"/>
        <v>24157.528323010116</v>
      </c>
      <c r="R57" s="19">
        <f t="shared" si="10"/>
        <v>3.9589329944309679E-2</v>
      </c>
      <c r="S57" s="19">
        <f t="shared" si="11"/>
        <v>3.9589329944309679E-2</v>
      </c>
      <c r="T57">
        <f t="shared" si="16"/>
        <v>2.1180291520205677E-5</v>
      </c>
      <c r="U57" s="19">
        <f t="shared" si="17"/>
        <v>0.51166349228897967</v>
      </c>
      <c r="V57" s="19">
        <f t="shared" si="18"/>
        <v>0.57573400134159902</v>
      </c>
      <c r="W57" s="19">
        <f t="shared" si="19"/>
        <v>0.5811146929429224</v>
      </c>
      <c r="X57" s="19">
        <f t="shared" si="12"/>
        <v>0.50628280068765641</v>
      </c>
      <c r="Y57">
        <f t="shared" si="20"/>
        <v>2.0957557988472711E-5</v>
      </c>
      <c r="Z57" s="14">
        <f t="shared" si="21"/>
        <v>529.37389993601084</v>
      </c>
      <c r="AA57" s="14">
        <f t="shared" si="13"/>
        <v>526.24752811049757</v>
      </c>
      <c r="AB57" s="14">
        <f t="shared" si="14"/>
        <v>20.957557988472711</v>
      </c>
      <c r="AD57">
        <v>56</v>
      </c>
      <c r="AE57">
        <v>532.51489702619995</v>
      </c>
      <c r="AF57">
        <v>529.36996311079099</v>
      </c>
      <c r="AG57">
        <v>21.160980315287102</v>
      </c>
      <c r="AH57">
        <v>8.4009756690938193</v>
      </c>
      <c r="AI57">
        <v>529.76037711578897</v>
      </c>
      <c r="AJ57">
        <v>526.63171088253398</v>
      </c>
      <c r="AK57">
        <v>21.051521703090899</v>
      </c>
      <c r="AL57">
        <v>-0.51726626349670501</v>
      </c>
    </row>
    <row r="58" spans="1:38" x14ac:dyDescent="0.2">
      <c r="A58" s="1">
        <v>44515</v>
      </c>
      <c r="B58" t="s">
        <v>8</v>
      </c>
      <c r="C58">
        <v>250</v>
      </c>
      <c r="D58" s="14">
        <v>0.49575191699999999</v>
      </c>
      <c r="E58">
        <v>26</v>
      </c>
      <c r="F58" t="s">
        <v>2</v>
      </c>
      <c r="G58">
        <v>3665</v>
      </c>
      <c r="H58">
        <v>540</v>
      </c>
      <c r="I58">
        <v>-18.12</v>
      </c>
      <c r="J58">
        <v>1.0857870000000001</v>
      </c>
      <c r="K58">
        <v>20.100000000000001</v>
      </c>
      <c r="L58">
        <v>293.25</v>
      </c>
      <c r="M58" s="14">
        <v>1007.265934</v>
      </c>
      <c r="N58" s="14">
        <f t="shared" si="7"/>
        <v>0.99409420860021402</v>
      </c>
      <c r="O58" s="14">
        <f t="shared" si="8"/>
        <v>100.72659568641669</v>
      </c>
      <c r="P58" s="14">
        <f t="shared" si="15"/>
        <v>24.207056828029103</v>
      </c>
      <c r="Q58" s="14">
        <f t="shared" si="9"/>
        <v>24207.056828029105</v>
      </c>
      <c r="R58" s="19">
        <f t="shared" si="10"/>
        <v>3.8894711752579754E-2</v>
      </c>
      <c r="S58" s="19">
        <f t="shared" si="11"/>
        <v>3.8894711752579754E-2</v>
      </c>
      <c r="T58">
        <f t="shared" si="16"/>
        <v>1.4254911857320478E-4</v>
      </c>
      <c r="U58" s="19">
        <f t="shared" si="17"/>
        <v>3.4506946140870274</v>
      </c>
      <c r="V58" s="19">
        <f t="shared" si="18"/>
        <v>3.9284337675868541</v>
      </c>
      <c r="W58" s="19">
        <f t="shared" si="19"/>
        <v>0.57881425225017769</v>
      </c>
      <c r="X58" s="19">
        <f t="shared" si="12"/>
        <v>6.8003141294237039</v>
      </c>
      <c r="Y58">
        <f t="shared" si="20"/>
        <v>2.8092279775002177E-4</v>
      </c>
      <c r="Z58" s="14">
        <f t="shared" si="21"/>
        <v>7222.6476323324105</v>
      </c>
      <c r="AA58" s="14">
        <f t="shared" si="13"/>
        <v>7179.9921820616973</v>
      </c>
      <c r="AB58" s="14">
        <f t="shared" si="14"/>
        <v>280.92279775002174</v>
      </c>
      <c r="AD58">
        <v>57</v>
      </c>
      <c r="AE58">
        <v>6944.5264951256804</v>
      </c>
      <c r="AF58">
        <v>6903.5134135707103</v>
      </c>
      <c r="AG58">
        <v>271.174497952465</v>
      </c>
      <c r="AH58">
        <v>7.2977066341275698</v>
      </c>
      <c r="AI58">
        <v>6990.7405925170196</v>
      </c>
      <c r="AJ58">
        <v>6949.4545791002902</v>
      </c>
      <c r="AK58">
        <v>272.97909682140403</v>
      </c>
      <c r="AL58">
        <v>0.66547513964804095</v>
      </c>
    </row>
    <row r="59" spans="1:38" x14ac:dyDescent="0.2">
      <c r="A59" s="1">
        <v>44515</v>
      </c>
      <c r="B59" t="s">
        <v>5</v>
      </c>
      <c r="C59">
        <v>5</v>
      </c>
      <c r="D59" s="14">
        <v>0.47259305299999999</v>
      </c>
      <c r="E59">
        <v>27</v>
      </c>
      <c r="F59" t="s">
        <v>2</v>
      </c>
      <c r="G59">
        <v>511</v>
      </c>
      <c r="H59">
        <v>540</v>
      </c>
      <c r="I59">
        <v>-12.74</v>
      </c>
      <c r="J59">
        <v>1.0916729999999999</v>
      </c>
      <c r="K59">
        <v>19.600000000000001</v>
      </c>
      <c r="L59">
        <v>292.75</v>
      </c>
      <c r="M59" s="14">
        <v>1007.265934</v>
      </c>
      <c r="N59" s="14">
        <f t="shared" si="7"/>
        <v>0.99409420860021402</v>
      </c>
      <c r="O59" s="14">
        <f t="shared" si="8"/>
        <v>100.72659568641669</v>
      </c>
      <c r="P59" s="14">
        <f t="shared" si="15"/>
        <v>24.165783073846615</v>
      </c>
      <c r="Q59" s="14">
        <f t="shared" si="9"/>
        <v>24165.783073846615</v>
      </c>
      <c r="R59" s="19">
        <f t="shared" si="10"/>
        <v>3.9473349989827683E-2</v>
      </c>
      <c r="S59" s="19">
        <f t="shared" si="11"/>
        <v>3.9473349989827683E-2</v>
      </c>
      <c r="T59">
        <f t="shared" si="16"/>
        <v>2.0170881844801945E-5</v>
      </c>
      <c r="U59" s="19">
        <f t="shared" si="17"/>
        <v>0.48744515506967484</v>
      </c>
      <c r="V59" s="19">
        <f t="shared" si="18"/>
        <v>0.54954324556797485</v>
      </c>
      <c r="W59" s="19">
        <f t="shared" si="19"/>
        <v>0.58073063132427882</v>
      </c>
      <c r="X59" s="19">
        <f t="shared" si="12"/>
        <v>0.45625776931337092</v>
      </c>
      <c r="Y59">
        <f t="shared" si="20"/>
        <v>1.8880322144708616E-5</v>
      </c>
      <c r="Z59" s="14">
        <f t="shared" si="21"/>
        <v>478.30554410948383</v>
      </c>
      <c r="AA59" s="14">
        <f t="shared" si="13"/>
        <v>475.48077134061208</v>
      </c>
      <c r="AB59" s="14">
        <f t="shared" si="14"/>
        <v>18.880322144708614</v>
      </c>
      <c r="AD59">
        <v>58</v>
      </c>
      <c r="AE59">
        <v>497.42710950906502</v>
      </c>
      <c r="AF59">
        <v>494.489397539175</v>
      </c>
      <c r="AG59">
        <v>19.708884693963501</v>
      </c>
      <c r="AH59">
        <v>8.4304851656636401</v>
      </c>
      <c r="AI59">
        <v>480.53150014648901</v>
      </c>
      <c r="AJ59">
        <v>477.69357050231901</v>
      </c>
      <c r="AK59">
        <v>19.0394527100696</v>
      </c>
      <c r="AL59">
        <v>-3.39660003236476</v>
      </c>
    </row>
    <row r="60" spans="1:38" x14ac:dyDescent="0.2">
      <c r="A60" s="1">
        <v>44515</v>
      </c>
      <c r="B60" t="s">
        <v>8</v>
      </c>
      <c r="C60">
        <v>300</v>
      </c>
      <c r="D60" s="14">
        <v>0.50340598800000003</v>
      </c>
      <c r="E60">
        <v>28</v>
      </c>
      <c r="F60" t="s">
        <v>2</v>
      </c>
      <c r="G60">
        <v>3808</v>
      </c>
      <c r="H60">
        <v>540</v>
      </c>
      <c r="I60">
        <v>-18.149999999999999</v>
      </c>
      <c r="J60">
        <v>1.0857460000000001</v>
      </c>
      <c r="K60">
        <v>20.2</v>
      </c>
      <c r="L60">
        <v>293.35000000000002</v>
      </c>
      <c r="M60" s="14">
        <v>1007.265934</v>
      </c>
      <c r="N60" s="14">
        <f t="shared" si="7"/>
        <v>0.99409420860021402</v>
      </c>
      <c r="O60" s="14">
        <f t="shared" si="8"/>
        <v>100.72659568641669</v>
      </c>
      <c r="P60" s="14">
        <f t="shared" si="15"/>
        <v>24.215311578865602</v>
      </c>
      <c r="Q60" s="14">
        <f t="shared" si="9"/>
        <v>24215.311578865603</v>
      </c>
      <c r="R60" s="19">
        <f t="shared" si="10"/>
        <v>3.8779999717050026E-2</v>
      </c>
      <c r="S60" s="19">
        <f t="shared" si="11"/>
        <v>3.8779999717050026E-2</v>
      </c>
      <c r="T60">
        <f t="shared" si="16"/>
        <v>1.4767423892252649E-4</v>
      </c>
      <c r="U60" s="19">
        <f t="shared" si="17"/>
        <v>3.5759777076808215</v>
      </c>
      <c r="V60" s="19">
        <f t="shared" si="18"/>
        <v>4.0790150804933187</v>
      </c>
      <c r="W60" s="19">
        <f t="shared" si="19"/>
        <v>0.57843176036407362</v>
      </c>
      <c r="X60" s="19">
        <f t="shared" si="12"/>
        <v>7.076561027810067</v>
      </c>
      <c r="Y60">
        <f t="shared" si="20"/>
        <v>2.9223497722764288E-4</v>
      </c>
      <c r="Z60" s="14">
        <f t="shared" si="21"/>
        <v>7535.7137534778985</v>
      </c>
      <c r="AA60" s="14">
        <f t="shared" si="13"/>
        <v>7491.2094000013594</v>
      </c>
      <c r="AB60" s="14">
        <f t="shared" si="14"/>
        <v>292.2349772276429</v>
      </c>
      <c r="AD60">
        <v>59</v>
      </c>
      <c r="AE60">
        <v>7249.7494400947999</v>
      </c>
      <c r="AF60">
        <v>7206.9337686089902</v>
      </c>
      <c r="AG60">
        <v>282.273463072943</v>
      </c>
      <c r="AH60">
        <v>7.2796387151397299</v>
      </c>
      <c r="AI60">
        <v>7294.8356444913697</v>
      </c>
      <c r="AJ60">
        <v>7251.7537022700099</v>
      </c>
      <c r="AK60">
        <v>284.02892223149598</v>
      </c>
      <c r="AL60">
        <v>0.62190017419389898</v>
      </c>
    </row>
    <row r="61" spans="1:38" x14ac:dyDescent="0.2">
      <c r="A61" s="1">
        <v>44515</v>
      </c>
      <c r="B61" t="s">
        <v>5</v>
      </c>
      <c r="C61">
        <v>0</v>
      </c>
      <c r="D61" s="14">
        <v>0.47106894999999999</v>
      </c>
      <c r="E61">
        <v>29</v>
      </c>
      <c r="F61" t="s">
        <v>2</v>
      </c>
      <c r="G61">
        <v>496</v>
      </c>
      <c r="H61">
        <v>540</v>
      </c>
      <c r="I61">
        <v>-11.77</v>
      </c>
      <c r="J61">
        <v>1.0927290000000001</v>
      </c>
      <c r="K61">
        <v>19.7</v>
      </c>
      <c r="L61">
        <v>292.85000000000002</v>
      </c>
      <c r="M61" s="14">
        <v>1007.265934</v>
      </c>
      <c r="N61" s="14">
        <f t="shared" si="7"/>
        <v>0.99409420860021402</v>
      </c>
      <c r="O61" s="14">
        <f t="shared" si="8"/>
        <v>100.72659568641669</v>
      </c>
      <c r="P61" s="14">
        <f t="shared" si="15"/>
        <v>24.174037824683115</v>
      </c>
      <c r="Q61" s="14">
        <f t="shared" si="9"/>
        <v>24174.037824683113</v>
      </c>
      <c r="R61" s="19">
        <f t="shared" si="10"/>
        <v>3.9357703980002212E-2</v>
      </c>
      <c r="S61" s="19">
        <f t="shared" si="11"/>
        <v>3.9357703980002212E-2</v>
      </c>
      <c r="T61">
        <f t="shared" si="16"/>
        <v>1.9521421174081097E-5</v>
      </c>
      <c r="U61" s="19">
        <f t="shared" si="17"/>
        <v>0.47191157385380628</v>
      </c>
      <c r="V61" s="19">
        <f t="shared" si="18"/>
        <v>0.53305931235373327</v>
      </c>
      <c r="W61" s="19">
        <f t="shared" si="19"/>
        <v>0.58034683199801607</v>
      </c>
      <c r="X61" s="19">
        <f t="shared" si="12"/>
        <v>0.42462405420952343</v>
      </c>
      <c r="Y61">
        <f t="shared" si="20"/>
        <v>1.7565292868697232E-5</v>
      </c>
      <c r="Z61" s="14">
        <f t="shared" si="21"/>
        <v>446.29871899087959</v>
      </c>
      <c r="AA61" s="14">
        <f t="shared" si="13"/>
        <v>443.66297185452777</v>
      </c>
      <c r="AB61" s="14">
        <f t="shared" si="14"/>
        <v>17.565292868697231</v>
      </c>
      <c r="AD61">
        <v>60</v>
      </c>
      <c r="AE61">
        <v>476.22902032169299</v>
      </c>
      <c r="AF61">
        <v>473.41650032295598</v>
      </c>
      <c r="AG61">
        <v>18.813910919287</v>
      </c>
      <c r="AH61">
        <v>8.4495108824916798</v>
      </c>
      <c r="AI61">
        <v>449.65244830608401</v>
      </c>
      <c r="AJ61">
        <v>446.99688459749802</v>
      </c>
      <c r="AK61">
        <v>17.763976461063699</v>
      </c>
      <c r="AL61">
        <v>-5.5806284122829597</v>
      </c>
    </row>
    <row r="62" spans="1:38" x14ac:dyDescent="0.2">
      <c r="A62" s="1">
        <v>44515</v>
      </c>
      <c r="B62" t="s">
        <v>8</v>
      </c>
      <c r="C62">
        <v>400</v>
      </c>
      <c r="D62" s="14">
        <v>0.26222896200000001</v>
      </c>
      <c r="E62">
        <v>30</v>
      </c>
      <c r="F62" t="s">
        <v>2</v>
      </c>
      <c r="G62">
        <v>4315</v>
      </c>
      <c r="H62">
        <v>540</v>
      </c>
      <c r="I62">
        <v>-18.18</v>
      </c>
      <c r="J62">
        <v>1.0857159999999999</v>
      </c>
      <c r="K62">
        <v>20.2</v>
      </c>
      <c r="L62">
        <v>293.35000000000002</v>
      </c>
      <c r="M62" s="14">
        <v>1007.265934</v>
      </c>
      <c r="N62" s="14">
        <f t="shared" si="7"/>
        <v>0.99409420860021402</v>
      </c>
      <c r="O62" s="14">
        <f t="shared" si="8"/>
        <v>100.72659568641669</v>
      </c>
      <c r="P62" s="14">
        <f t="shared" si="15"/>
        <v>24.215311578865602</v>
      </c>
      <c r="Q62" s="14">
        <f t="shared" si="9"/>
        <v>24215.311578865603</v>
      </c>
      <c r="R62" s="19">
        <f t="shared" si="10"/>
        <v>3.882353303845628E-2</v>
      </c>
      <c r="S62" s="19">
        <f t="shared" si="11"/>
        <v>3.882353303845628E-2</v>
      </c>
      <c r="T62">
        <f t="shared" si="16"/>
        <v>1.6752354506093886E-4</v>
      </c>
      <c r="U62" s="19">
        <f t="shared" si="17"/>
        <v>4.0566348404467663</v>
      </c>
      <c r="V62" s="19">
        <f t="shared" si="18"/>
        <v>4.6220982332795888</v>
      </c>
      <c r="W62" s="19">
        <f t="shared" si="19"/>
        <v>0.57843176036407362</v>
      </c>
      <c r="X62" s="19">
        <f t="shared" si="12"/>
        <v>8.1003013133622819</v>
      </c>
      <c r="Y62">
        <f t="shared" si="20"/>
        <v>3.3451154601008649E-4</v>
      </c>
      <c r="Z62" s="14">
        <f t="shared" si="21"/>
        <v>8616.2056832576072</v>
      </c>
      <c r="AA62" s="14">
        <f t="shared" si="13"/>
        <v>8565.3201698346365</v>
      </c>
      <c r="AB62" s="14">
        <f t="shared" si="14"/>
        <v>334.51154601008648</v>
      </c>
      <c r="AD62">
        <v>61</v>
      </c>
      <c r="AE62">
        <v>8302.3198251379908</v>
      </c>
      <c r="AF62">
        <v>8253.2878687730899</v>
      </c>
      <c r="AG62">
        <v>323.25593980116997</v>
      </c>
      <c r="AH62">
        <v>7.2208551111541297</v>
      </c>
      <c r="AI62">
        <v>8342.7859724464197</v>
      </c>
      <c r="AJ62">
        <v>8293.51503054364</v>
      </c>
      <c r="AK62">
        <v>324.83151418927201</v>
      </c>
      <c r="AL62">
        <v>0.487407714478863</v>
      </c>
    </row>
    <row r="63" spans="1:38" x14ac:dyDescent="0.2">
      <c r="A63" s="1">
        <v>44515</v>
      </c>
      <c r="B63" t="s">
        <v>7</v>
      </c>
      <c r="C63" t="s">
        <v>7</v>
      </c>
      <c r="D63" s="14">
        <v>0</v>
      </c>
      <c r="E63" t="s">
        <v>9</v>
      </c>
      <c r="F63" t="s">
        <v>2</v>
      </c>
      <c r="G63">
        <v>540</v>
      </c>
      <c r="I63">
        <v>-11.14</v>
      </c>
      <c r="J63">
        <v>1.093423</v>
      </c>
      <c r="K63">
        <v>0</v>
      </c>
      <c r="L63">
        <v>0</v>
      </c>
      <c r="N63" s="14">
        <f t="shared" si="7"/>
        <v>0</v>
      </c>
      <c r="O63" s="14">
        <f t="shared" si="8"/>
        <v>0</v>
      </c>
      <c r="P63" s="14" t="e">
        <f t="shared" si="15"/>
        <v>#DIV/0!</v>
      </c>
      <c r="Q63" s="14" t="e">
        <f t="shared" si="9"/>
        <v>#DIV/0!</v>
      </c>
      <c r="R63" s="19" t="e">
        <f t="shared" si="10"/>
        <v>#DIV/0!</v>
      </c>
      <c r="S63" s="19" t="e">
        <f t="shared" si="11"/>
        <v>#DIV/0!</v>
      </c>
      <c r="T63" t="e">
        <f t="shared" si="16"/>
        <v>#DIV/0!</v>
      </c>
      <c r="U63" s="19" t="e">
        <f t="shared" si="17"/>
        <v>#DIV/0!</v>
      </c>
      <c r="V63" s="19" t="e">
        <f t="shared" si="18"/>
        <v>#DIV/0!</v>
      </c>
      <c r="W63" s="19" t="e">
        <f t="shared" si="19"/>
        <v>#DIV/0!</v>
      </c>
      <c r="X63" s="19" t="e">
        <f t="shared" si="12"/>
        <v>#DIV/0!</v>
      </c>
      <c r="Y63" t="e">
        <f t="shared" si="20"/>
        <v>#DIV/0!</v>
      </c>
      <c r="Z63" s="14" t="e">
        <f t="shared" si="21"/>
        <v>#DIV/0!</v>
      </c>
      <c r="AA63" s="14" t="e">
        <f t="shared" si="13"/>
        <v>#DIV/0!</v>
      </c>
      <c r="AB63" s="14" t="e">
        <f t="shared" si="14"/>
        <v>#DIV/0!</v>
      </c>
      <c r="AD63" t="s">
        <v>128</v>
      </c>
      <c r="AE63">
        <v>540.00000000001705</v>
      </c>
      <c r="AF63">
        <v>537.97988464842604</v>
      </c>
      <c r="AG63">
        <v>21.6313434539985</v>
      </c>
      <c r="AH63">
        <v>8.39355316296726</v>
      </c>
      <c r="AI63">
        <v>540</v>
      </c>
      <c r="AJ63">
        <v>537.97988464840898</v>
      </c>
      <c r="AK63">
        <v>21.6313434539979</v>
      </c>
      <c r="AL63" s="41">
        <v>-3.15796771448923E-12</v>
      </c>
    </row>
    <row r="64" spans="1:38" x14ac:dyDescent="0.2">
      <c r="A64" s="1">
        <v>44536</v>
      </c>
      <c r="B64" t="s">
        <v>5</v>
      </c>
      <c r="C64">
        <v>400</v>
      </c>
      <c r="D64" s="14">
        <v>0.54669572300000002</v>
      </c>
      <c r="E64">
        <v>1</v>
      </c>
      <c r="F64" t="s">
        <v>2</v>
      </c>
      <c r="G64">
        <v>1495</v>
      </c>
      <c r="H64">
        <v>538</v>
      </c>
      <c r="I64">
        <v>-21.06</v>
      </c>
      <c r="J64">
        <v>1.082573</v>
      </c>
      <c r="K64">
        <v>13.4</v>
      </c>
      <c r="L64">
        <v>286.55</v>
      </c>
      <c r="M64" s="14">
        <v>1006.3446279999999</v>
      </c>
      <c r="N64" s="14">
        <v>1</v>
      </c>
      <c r="O64" s="14">
        <f t="shared" si="8"/>
        <v>101.325</v>
      </c>
      <c r="P64" s="14">
        <f t="shared" si="15"/>
        <v>23.514292999999999</v>
      </c>
      <c r="Q64" s="14">
        <f t="shared" si="9"/>
        <v>23514.292999999998</v>
      </c>
      <c r="R64" s="19">
        <f t="shared" si="10"/>
        <v>4.7792184294113013E-2</v>
      </c>
      <c r="S64" s="19">
        <f t="shared" si="11"/>
        <v>4.7792184294113013E-2</v>
      </c>
      <c r="T64">
        <f t="shared" si="16"/>
        <v>7.144931551969895E-5</v>
      </c>
      <c r="U64" s="19">
        <f t="shared" si="17"/>
        <v>1.6800801397796483</v>
      </c>
      <c r="V64" s="19">
        <f t="shared" si="18"/>
        <v>1.6839722330776394</v>
      </c>
      <c r="W64" s="19">
        <f t="shared" si="19"/>
        <v>0.60600472334165212</v>
      </c>
      <c r="X64" s="19">
        <f t="shared" si="12"/>
        <v>2.7580476495156354</v>
      </c>
      <c r="Y64">
        <f t="shared" si="20"/>
        <v>1.1729239103704439E-4</v>
      </c>
      <c r="Z64" s="14">
        <f t="shared" si="21"/>
        <v>2454.2169973907708</v>
      </c>
      <c r="AA64" s="14">
        <f t="shared" si="13"/>
        <v>2454.2169973907708</v>
      </c>
      <c r="AB64" s="14">
        <f t="shared" si="14"/>
        <v>117.2923910370444</v>
      </c>
      <c r="AD64">
        <v>63</v>
      </c>
      <c r="AE64">
        <v>2293.2808488747301</v>
      </c>
      <c r="AF64">
        <v>2277.6519741034899</v>
      </c>
      <c r="AG64">
        <v>109.951084360321</v>
      </c>
      <c r="AH64">
        <v>7.7404660311213602</v>
      </c>
      <c r="AI64">
        <v>2343.89080303331</v>
      </c>
      <c r="AJ64">
        <v>2327.9170177657802</v>
      </c>
      <c r="AK64">
        <v>112.3775727435</v>
      </c>
      <c r="AL64">
        <v>2.20687990236405</v>
      </c>
    </row>
    <row r="65" spans="1:38" x14ac:dyDescent="0.2">
      <c r="A65" s="1">
        <v>44536</v>
      </c>
      <c r="B65" t="s">
        <v>8</v>
      </c>
      <c r="C65">
        <v>0</v>
      </c>
      <c r="D65" s="14">
        <v>0.45813303300000002</v>
      </c>
      <c r="E65">
        <v>2</v>
      </c>
      <c r="F65" t="s">
        <v>2</v>
      </c>
      <c r="G65">
        <v>383</v>
      </c>
      <c r="H65">
        <v>538</v>
      </c>
      <c r="I65">
        <v>-8.83</v>
      </c>
      <c r="J65">
        <v>1.0959429999999999</v>
      </c>
      <c r="K65">
        <v>12.9</v>
      </c>
      <c r="L65">
        <v>286.05</v>
      </c>
      <c r="M65" s="14">
        <v>1006.3446279999999</v>
      </c>
      <c r="N65" s="14">
        <f t="shared" ref="N65:N124" si="22">M65/1013.249977</f>
        <v>0.99318495025240938</v>
      </c>
      <c r="O65" s="14">
        <f t="shared" si="8"/>
        <v>100.63446508432538</v>
      </c>
      <c r="P65" s="14">
        <f t="shared" si="15"/>
        <v>23.634332149348893</v>
      </c>
      <c r="Q65" s="14">
        <f t="shared" si="9"/>
        <v>23634.332149348891</v>
      </c>
      <c r="R65" s="19">
        <f t="shared" si="10"/>
        <v>4.8597011291126632E-2</v>
      </c>
      <c r="S65" s="19">
        <f t="shared" si="11"/>
        <v>4.8597011291126632E-2</v>
      </c>
      <c r="T65">
        <f t="shared" si="16"/>
        <v>1.8612655324501499E-5</v>
      </c>
      <c r="U65" s="19">
        <f t="shared" si="17"/>
        <v>0.43989767812061559</v>
      </c>
      <c r="V65" s="19">
        <f t="shared" si="18"/>
        <v>0.43020769523798419</v>
      </c>
      <c r="W65" s="19">
        <f t="shared" si="19"/>
        <v>0.60431263717502737</v>
      </c>
      <c r="X65" s="19">
        <f t="shared" si="12"/>
        <v>0.26579273618357235</v>
      </c>
      <c r="Y65">
        <f t="shared" si="20"/>
        <v>1.1246043869739503E-5</v>
      </c>
      <c r="Z65" s="14">
        <f t="shared" si="21"/>
        <v>231.41431069430655</v>
      </c>
      <c r="AA65" s="14">
        <f t="shared" si="13"/>
        <v>229.83721065462046</v>
      </c>
      <c r="AB65" s="14">
        <f t="shared" si="14"/>
        <v>11.246043869739504</v>
      </c>
      <c r="AD65">
        <v>64</v>
      </c>
      <c r="AE65">
        <v>329.523536983133</v>
      </c>
      <c r="AF65">
        <v>327.27781025663501</v>
      </c>
      <c r="AG65">
        <v>16.057179932450801</v>
      </c>
      <c r="AH65">
        <v>8.5706330773340706</v>
      </c>
      <c r="AI65">
        <v>247.48433874901599</v>
      </c>
      <c r="AJ65">
        <v>245.79771508927101</v>
      </c>
      <c r="AK65">
        <v>12.059534788132501</v>
      </c>
      <c r="AL65">
        <v>-24.8963090725494</v>
      </c>
    </row>
    <row r="66" spans="1:38" x14ac:dyDescent="0.2">
      <c r="A66" s="1">
        <v>44536</v>
      </c>
      <c r="B66" t="s">
        <v>5</v>
      </c>
      <c r="C66">
        <v>300</v>
      </c>
      <c r="D66" s="14">
        <v>0.52872990900000005</v>
      </c>
      <c r="E66">
        <v>3</v>
      </c>
      <c r="F66" t="s">
        <v>2</v>
      </c>
      <c r="G66">
        <v>1659</v>
      </c>
      <c r="H66">
        <v>538</v>
      </c>
      <c r="I66">
        <v>-20.239999999999998</v>
      </c>
      <c r="J66">
        <v>1.0834680000000001</v>
      </c>
      <c r="K66">
        <v>12.9</v>
      </c>
      <c r="L66">
        <v>286.05</v>
      </c>
      <c r="M66" s="14">
        <v>1006.3446279999999</v>
      </c>
      <c r="N66" s="14">
        <f t="shared" si="22"/>
        <v>0.99318495025240938</v>
      </c>
      <c r="O66" s="14">
        <f t="shared" si="8"/>
        <v>100.63446508432538</v>
      </c>
      <c r="P66" s="14">
        <f t="shared" ref="P66:P124" si="23">(1*0.08206*L66)/N66</f>
        <v>23.634332149348893</v>
      </c>
      <c r="Q66" s="14">
        <f t="shared" si="9"/>
        <v>23634.332149348891</v>
      </c>
      <c r="R66" s="19">
        <f t="shared" si="10"/>
        <v>4.8580198571240893E-2</v>
      </c>
      <c r="S66" s="19">
        <f t="shared" si="11"/>
        <v>4.8580198571240893E-2</v>
      </c>
      <c r="T66">
        <f t="shared" ref="T66:T97" si="24">(G66/1000000)*S66</f>
        <v>8.0594549429688643E-5</v>
      </c>
      <c r="U66" s="19">
        <f t="shared" ref="U66:U97" si="25">T66*(Q66)</f>
        <v>1.9047983506483785</v>
      </c>
      <c r="V66" s="19">
        <f t="shared" ref="V66:V97" si="26">G66/1000000*(50000-Q66)/(0.082057338*L66)</f>
        <v>1.8634845075713207</v>
      </c>
      <c r="W66" s="19">
        <f t="shared" ref="W66:W97" si="27">H66/1000000*(50000-Q66)/(0.082057338*L66)</f>
        <v>0.60431263717502737</v>
      </c>
      <c r="X66" s="19">
        <f t="shared" si="12"/>
        <v>3.1639702210446714</v>
      </c>
      <c r="Y66">
        <f t="shared" ref="Y66:Y97" si="28">X66/(Q66)</f>
        <v>1.3387178453154797E-4</v>
      </c>
      <c r="Z66" s="14">
        <f t="shared" ref="Z66:Z97" si="29">Y66/S66*1000000</f>
        <v>2755.6862357248378</v>
      </c>
      <c r="AA66" s="14">
        <f t="shared" si="13"/>
        <v>2736.9060969396223</v>
      </c>
      <c r="AB66" s="14">
        <f t="shared" si="14"/>
        <v>133.87178453154797</v>
      </c>
      <c r="AD66">
        <v>65</v>
      </c>
      <c r="AE66">
        <v>2593.4555704458498</v>
      </c>
      <c r="AF66">
        <v>2575.7809832468301</v>
      </c>
      <c r="AG66">
        <v>126.375138852668</v>
      </c>
      <c r="AH66">
        <v>7.6846180201746499</v>
      </c>
      <c r="AI66">
        <v>2639.0842339506698</v>
      </c>
      <c r="AJ66">
        <v>2621.0986841112699</v>
      </c>
      <c r="AK66">
        <v>128.59855411059499</v>
      </c>
      <c r="AL66">
        <v>1.75937710384512</v>
      </c>
    </row>
    <row r="67" spans="1:38" x14ac:dyDescent="0.2">
      <c r="A67" s="1">
        <v>44536</v>
      </c>
      <c r="B67" t="s">
        <v>8</v>
      </c>
      <c r="C67">
        <v>5</v>
      </c>
      <c r="D67" s="14">
        <v>0.47640391500000001</v>
      </c>
      <c r="E67">
        <v>4</v>
      </c>
      <c r="F67" t="s">
        <v>2</v>
      </c>
      <c r="G67">
        <v>450</v>
      </c>
      <c r="H67">
        <v>538</v>
      </c>
      <c r="I67">
        <v>-12.25</v>
      </c>
      <c r="J67">
        <v>1.092203</v>
      </c>
      <c r="K67">
        <v>12.8</v>
      </c>
      <c r="L67">
        <v>285.95</v>
      </c>
      <c r="M67" s="14">
        <v>1006.3446279999999</v>
      </c>
      <c r="N67" s="14">
        <f t="shared" si="22"/>
        <v>0.99318495025240938</v>
      </c>
      <c r="O67" s="14">
        <f t="shared" ref="O67:O126" si="30">N67*101.325</f>
        <v>100.63446508432538</v>
      </c>
      <c r="P67" s="14">
        <f t="shared" si="23"/>
        <v>23.626069841308567</v>
      </c>
      <c r="Q67" s="14">
        <f t="shared" ref="Q67:Q124" si="31">P67*1000</f>
        <v>23626.069841308567</v>
      </c>
      <c r="R67" s="19">
        <f t="shared" ref="R67:R125" si="32">EXP(-58.0931+90.5069*(100/L67)+22.294*LN(L67/100)+D67*(0.027766+(-0.025888)*(L67/100)+(0.0050578)*(L67/100)^2))</f>
        <v>4.875173958497564E-2</v>
      </c>
      <c r="S67" s="19">
        <f t="shared" ref="S67:S125" si="33">R67</f>
        <v>4.875173958497564E-2</v>
      </c>
      <c r="T67">
        <f t="shared" si="24"/>
        <v>2.1938282813239037E-5</v>
      </c>
      <c r="U67" s="19">
        <f t="shared" si="25"/>
        <v>0.51831540194396486</v>
      </c>
      <c r="V67" s="19">
        <f t="shared" si="26"/>
        <v>0.50580118287013609</v>
      </c>
      <c r="W67" s="19">
        <f t="shared" si="27"/>
        <v>0.60471341418696256</v>
      </c>
      <c r="X67" s="19">
        <f t="shared" ref="X67:X125" si="34">U67+V67-W67</f>
        <v>0.41940317062713839</v>
      </c>
      <c r="Y67">
        <f t="shared" si="28"/>
        <v>1.7751711285210909E-5</v>
      </c>
      <c r="Z67" s="14">
        <f t="shared" si="29"/>
        <v>364.12467403894749</v>
      </c>
      <c r="AA67" s="14">
        <f t="shared" ref="AA67:AA126" si="35">Z67*(O67/101.325)</f>
        <v>361.64314627104682</v>
      </c>
      <c r="AB67" s="14">
        <f t="shared" ref="AB67:AB125" si="36">Y67*1000000</f>
        <v>17.751711285210909</v>
      </c>
      <c r="AD67">
        <v>66</v>
      </c>
      <c r="AE67">
        <v>412.62293688692199</v>
      </c>
      <c r="AF67">
        <v>409.81088174264698</v>
      </c>
      <c r="AG67">
        <v>20.172094081996601</v>
      </c>
      <c r="AH67">
        <v>8.4747157934074906</v>
      </c>
      <c r="AI67">
        <v>373.28548776094198</v>
      </c>
      <c r="AJ67">
        <v>370.74152017624903</v>
      </c>
      <c r="AK67">
        <v>18.248985466896801</v>
      </c>
      <c r="AL67">
        <v>-9.5335100425501498</v>
      </c>
    </row>
    <row r="68" spans="1:38" x14ac:dyDescent="0.2">
      <c r="A68" s="1">
        <v>44536</v>
      </c>
      <c r="B68" t="s">
        <v>5</v>
      </c>
      <c r="C68">
        <v>250</v>
      </c>
      <c r="D68" s="14">
        <v>0.52334993200000002</v>
      </c>
      <c r="E68">
        <v>5</v>
      </c>
      <c r="F68" t="s">
        <v>2</v>
      </c>
      <c r="G68">
        <v>2058</v>
      </c>
      <c r="H68">
        <v>538</v>
      </c>
      <c r="I68">
        <v>-19.78</v>
      </c>
      <c r="J68">
        <v>1.0839639999999999</v>
      </c>
      <c r="K68">
        <v>12.7</v>
      </c>
      <c r="L68">
        <v>285.85000000000002</v>
      </c>
      <c r="M68" s="14">
        <v>1006.3446279999999</v>
      </c>
      <c r="N68" s="14">
        <f t="shared" si="22"/>
        <v>0.99318495025240938</v>
      </c>
      <c r="O68" s="14">
        <f t="shared" si="30"/>
        <v>100.63446508432538</v>
      </c>
      <c r="P68" s="14">
        <f t="shared" si="23"/>
        <v>23.617807533268245</v>
      </c>
      <c r="Q68" s="14">
        <f t="shared" si="31"/>
        <v>23617.807533268246</v>
      </c>
      <c r="R68" s="19">
        <f t="shared" si="32"/>
        <v>4.8900318781749164E-2</v>
      </c>
      <c r="S68" s="19">
        <f t="shared" si="33"/>
        <v>4.8900318781749164E-2</v>
      </c>
      <c r="T68">
        <f t="shared" si="24"/>
        <v>1.0063685605283977E-4</v>
      </c>
      <c r="U68" s="19">
        <f t="shared" si="25"/>
        <v>2.376821897009191</v>
      </c>
      <c r="V68" s="19">
        <f t="shared" si="26"/>
        <v>2.3147315661200358</v>
      </c>
      <c r="W68" s="19">
        <f t="shared" si="27"/>
        <v>0.60511447160961096</v>
      </c>
      <c r="X68" s="19">
        <f t="shared" si="34"/>
        <v>4.0864389915196151</v>
      </c>
      <c r="Y68">
        <f t="shared" si="28"/>
        <v>1.7302363844583891E-4</v>
      </c>
      <c r="Z68" s="14">
        <f t="shared" si="29"/>
        <v>3538.2926483173705</v>
      </c>
      <c r="AA68" s="14">
        <f t="shared" si="35"/>
        <v>3514.1790078975537</v>
      </c>
      <c r="AB68" s="14">
        <f t="shared" si="36"/>
        <v>173.02363844583891</v>
      </c>
      <c r="AD68">
        <v>67</v>
      </c>
      <c r="AE68">
        <v>3340.3844425085599</v>
      </c>
      <c r="AF68">
        <v>3317.6194810493598</v>
      </c>
      <c r="AG68">
        <v>163.836660890324</v>
      </c>
      <c r="AH68">
        <v>7.5739894028597101</v>
      </c>
      <c r="AI68">
        <v>3379.2145007058002</v>
      </c>
      <c r="AJ68">
        <v>3356.1849095928801</v>
      </c>
      <c r="AK68">
        <v>165.74116834648899</v>
      </c>
      <c r="AL68">
        <v>1.16244279260511</v>
      </c>
    </row>
    <row r="69" spans="1:38" x14ac:dyDescent="0.2">
      <c r="A69" s="1">
        <v>44536</v>
      </c>
      <c r="B69" t="s">
        <v>8</v>
      </c>
      <c r="C69">
        <v>10</v>
      </c>
      <c r="D69" s="14">
        <v>0.470053322</v>
      </c>
      <c r="E69">
        <v>6</v>
      </c>
      <c r="F69" t="s">
        <v>2</v>
      </c>
      <c r="G69">
        <v>564</v>
      </c>
      <c r="H69">
        <v>538</v>
      </c>
      <c r="I69">
        <v>-13.13</v>
      </c>
      <c r="J69">
        <v>1.0912360000000001</v>
      </c>
      <c r="K69">
        <v>12.8</v>
      </c>
      <c r="L69">
        <v>285.95</v>
      </c>
      <c r="M69" s="14">
        <v>1006.3446279999999</v>
      </c>
      <c r="N69" s="14">
        <f t="shared" si="22"/>
        <v>0.99318495025240938</v>
      </c>
      <c r="O69" s="14">
        <f t="shared" si="30"/>
        <v>100.63446508432538</v>
      </c>
      <c r="P69" s="14">
        <f t="shared" si="23"/>
        <v>23.626069841308567</v>
      </c>
      <c r="Q69" s="14">
        <f t="shared" si="31"/>
        <v>23626.069841308567</v>
      </c>
      <c r="R69" s="19">
        <f t="shared" si="32"/>
        <v>4.8753258028841236E-2</v>
      </c>
      <c r="S69" s="19">
        <f t="shared" si="33"/>
        <v>4.8753258028841236E-2</v>
      </c>
      <c r="T69">
        <f t="shared" si="24"/>
        <v>2.7496837528266458E-5</v>
      </c>
      <c r="U69" s="19">
        <f t="shared" si="25"/>
        <v>0.64964220385793781</v>
      </c>
      <c r="V69" s="19">
        <f t="shared" si="26"/>
        <v>0.63393748253057058</v>
      </c>
      <c r="W69" s="19">
        <f t="shared" si="27"/>
        <v>0.60471341418696256</v>
      </c>
      <c r="X69" s="19">
        <f t="shared" si="34"/>
        <v>0.67886627220154572</v>
      </c>
      <c r="Y69">
        <f t="shared" si="28"/>
        <v>2.8733779116092955E-5</v>
      </c>
      <c r="Z69" s="14">
        <f t="shared" si="29"/>
        <v>589.3714651663845</v>
      </c>
      <c r="AA69" s="14">
        <f t="shared" si="35"/>
        <v>585.35486931146522</v>
      </c>
      <c r="AB69" s="14">
        <f t="shared" si="36"/>
        <v>28.733779116092954</v>
      </c>
      <c r="AD69">
        <v>68</v>
      </c>
      <c r="AE69">
        <v>578.07000126415505</v>
      </c>
      <c r="AF69">
        <v>574.13041241562905</v>
      </c>
      <c r="AG69">
        <v>28.260383534316301</v>
      </c>
      <c r="AH69">
        <v>8.3308654834816895</v>
      </c>
      <c r="AI69">
        <v>586.66565134335804</v>
      </c>
      <c r="AJ69">
        <v>582.66748251814397</v>
      </c>
      <c r="AK69">
        <v>28.680603174556801</v>
      </c>
      <c r="AL69">
        <v>1.48695660740143</v>
      </c>
    </row>
    <row r="70" spans="1:38" x14ac:dyDescent="0.2">
      <c r="A70" s="1">
        <v>44536</v>
      </c>
      <c r="B70" t="s">
        <v>5</v>
      </c>
      <c r="C70">
        <v>225</v>
      </c>
      <c r="D70" s="14">
        <v>0.54258516700000003</v>
      </c>
      <c r="E70">
        <v>7</v>
      </c>
      <c r="F70" t="s">
        <v>2</v>
      </c>
      <c r="G70">
        <v>1362</v>
      </c>
      <c r="H70">
        <v>538</v>
      </c>
      <c r="I70">
        <v>-19.510000000000002</v>
      </c>
      <c r="J70">
        <v>1.084265</v>
      </c>
      <c r="K70">
        <v>13.5</v>
      </c>
      <c r="L70">
        <v>286.64999999999998</v>
      </c>
      <c r="M70" s="14">
        <v>1006.3446279999999</v>
      </c>
      <c r="N70" s="14">
        <f t="shared" si="22"/>
        <v>0.99318495025240938</v>
      </c>
      <c r="O70" s="14">
        <f t="shared" si="30"/>
        <v>100.63446508432538</v>
      </c>
      <c r="P70" s="14">
        <f t="shared" si="23"/>
        <v>23.683905997590838</v>
      </c>
      <c r="Q70" s="14">
        <f t="shared" si="31"/>
        <v>23683.905997590839</v>
      </c>
      <c r="R70" s="19">
        <f t="shared" si="32"/>
        <v>4.7638630517746854E-2</v>
      </c>
      <c r="S70" s="19">
        <f t="shared" si="33"/>
        <v>4.7638630517746854E-2</v>
      </c>
      <c r="T70">
        <f t="shared" si="24"/>
        <v>6.4883814765171206E-5</v>
      </c>
      <c r="U70" s="19">
        <f t="shared" si="25"/>
        <v>1.5367021696634113</v>
      </c>
      <c r="V70" s="19">
        <f t="shared" si="26"/>
        <v>1.5238042007704822</v>
      </c>
      <c r="W70" s="19">
        <f t="shared" si="27"/>
        <v>0.60191384729406716</v>
      </c>
      <c r="X70" s="19">
        <f t="shared" si="34"/>
        <v>2.4585925231398265</v>
      </c>
      <c r="Y70">
        <f t="shared" si="28"/>
        <v>1.0380857462404715E-4</v>
      </c>
      <c r="Z70" s="14">
        <f t="shared" si="29"/>
        <v>2179.0839387243777</v>
      </c>
      <c r="AA70" s="14">
        <f t="shared" si="35"/>
        <v>2164.2333732777952</v>
      </c>
      <c r="AB70" s="14">
        <f t="shared" si="36"/>
        <v>103.80857462404715</v>
      </c>
      <c r="AD70">
        <v>69</v>
      </c>
      <c r="AE70">
        <v>2041.64521476193</v>
      </c>
      <c r="AF70">
        <v>2027.73125502844</v>
      </c>
      <c r="AG70">
        <v>97.571074950185107</v>
      </c>
      <c r="AH70">
        <v>7.7912555734450599</v>
      </c>
      <c r="AI70">
        <v>2095.0220300565302</v>
      </c>
      <c r="AJ70">
        <v>2080.74430346809</v>
      </c>
      <c r="AK70">
        <v>100.121975179106</v>
      </c>
      <c r="AL70">
        <v>2.6144020963421299</v>
      </c>
    </row>
    <row r="71" spans="1:38" x14ac:dyDescent="0.2">
      <c r="A71" s="1">
        <v>44536</v>
      </c>
      <c r="B71" t="s">
        <v>8</v>
      </c>
      <c r="C71">
        <v>25</v>
      </c>
      <c r="D71" s="14">
        <v>0.48352462200000002</v>
      </c>
      <c r="E71">
        <v>8</v>
      </c>
      <c r="F71" t="s">
        <v>2</v>
      </c>
      <c r="G71">
        <v>509</v>
      </c>
      <c r="H71">
        <v>538</v>
      </c>
      <c r="I71">
        <v>-14.68</v>
      </c>
      <c r="J71">
        <v>1.0895440000000001</v>
      </c>
      <c r="K71">
        <v>12.8</v>
      </c>
      <c r="L71">
        <v>285.95</v>
      </c>
      <c r="M71" s="14">
        <v>1006.3446279999999</v>
      </c>
      <c r="N71" s="14">
        <f t="shared" si="22"/>
        <v>0.99318495025240938</v>
      </c>
      <c r="O71" s="14">
        <f t="shared" si="30"/>
        <v>100.63446508432538</v>
      </c>
      <c r="P71" s="14">
        <f t="shared" si="23"/>
        <v>23.626069841308567</v>
      </c>
      <c r="Q71" s="14">
        <f t="shared" si="31"/>
        <v>23626.069841308567</v>
      </c>
      <c r="R71" s="19">
        <f t="shared" si="32"/>
        <v>4.8750037061024376E-2</v>
      </c>
      <c r="S71" s="19">
        <f t="shared" si="33"/>
        <v>4.8750037061024376E-2</v>
      </c>
      <c r="T71">
        <f t="shared" si="24"/>
        <v>2.4813768864061408E-5</v>
      </c>
      <c r="U71" s="19">
        <f t="shared" si="25"/>
        <v>0.58625183620840271</v>
      </c>
      <c r="V71" s="19">
        <f t="shared" si="26"/>
        <v>0.57211733795755393</v>
      </c>
      <c r="W71" s="19">
        <f t="shared" si="27"/>
        <v>0.60471341418696256</v>
      </c>
      <c r="X71" s="19">
        <f t="shared" si="34"/>
        <v>0.55365575997899419</v>
      </c>
      <c r="Y71">
        <f t="shared" si="28"/>
        <v>2.3434103246870325E-5</v>
      </c>
      <c r="Z71" s="14">
        <f t="shared" si="29"/>
        <v>480.69918834186643</v>
      </c>
      <c r="AA71" s="14">
        <f t="shared" si="35"/>
        <v>477.42319945969018</v>
      </c>
      <c r="AB71" s="14">
        <f t="shared" si="36"/>
        <v>23.434103246870325</v>
      </c>
      <c r="AD71">
        <v>70</v>
      </c>
      <c r="AE71">
        <v>494.83244142608402</v>
      </c>
      <c r="AF71">
        <v>491.46012256527501</v>
      </c>
      <c r="AG71">
        <v>24.1911092935837</v>
      </c>
      <c r="AH71">
        <v>8.3973012847582993</v>
      </c>
      <c r="AI71">
        <v>483.71908119394698</v>
      </c>
      <c r="AJ71">
        <v>480.422500686528</v>
      </c>
      <c r="AK71">
        <v>23.647805157703299</v>
      </c>
      <c r="AL71">
        <v>-2.2458835156622499</v>
      </c>
    </row>
    <row r="72" spans="1:38" x14ac:dyDescent="0.2">
      <c r="A72" s="1">
        <v>44536</v>
      </c>
      <c r="B72" t="s">
        <v>5</v>
      </c>
      <c r="C72">
        <v>200</v>
      </c>
      <c r="D72" s="14">
        <v>0.53770680400000004</v>
      </c>
      <c r="E72">
        <v>9</v>
      </c>
      <c r="F72" t="s">
        <v>2</v>
      </c>
      <c r="G72">
        <v>1590</v>
      </c>
      <c r="H72">
        <v>538</v>
      </c>
      <c r="I72">
        <v>-19.850000000000001</v>
      </c>
      <c r="J72">
        <v>1.0838909999999999</v>
      </c>
      <c r="K72">
        <v>12.7</v>
      </c>
      <c r="L72">
        <v>285.85000000000002</v>
      </c>
      <c r="M72" s="14">
        <v>1006.3446279999999</v>
      </c>
      <c r="N72" s="14">
        <f t="shared" si="22"/>
        <v>0.99318495025240938</v>
      </c>
      <c r="O72" s="14">
        <f t="shared" si="30"/>
        <v>100.63446508432538</v>
      </c>
      <c r="P72" s="14">
        <f t="shared" si="23"/>
        <v>23.617807533268245</v>
      </c>
      <c r="Q72" s="14">
        <f t="shared" si="31"/>
        <v>23617.807533268246</v>
      </c>
      <c r="R72" s="19">
        <f t="shared" si="32"/>
        <v>4.8896873599108569E-2</v>
      </c>
      <c r="S72" s="19">
        <f t="shared" si="33"/>
        <v>4.8896873599108569E-2</v>
      </c>
      <c r="T72">
        <f t="shared" si="24"/>
        <v>7.774602902258262E-5</v>
      </c>
      <c r="U72" s="19">
        <f t="shared" si="25"/>
        <v>1.8361907499312435</v>
      </c>
      <c r="V72" s="19">
        <f t="shared" si="26"/>
        <v>1.7883494607049841</v>
      </c>
      <c r="W72" s="19">
        <f t="shared" si="27"/>
        <v>0.60511447160961096</v>
      </c>
      <c r="X72" s="19">
        <f t="shared" si="34"/>
        <v>3.0194257390266168</v>
      </c>
      <c r="Y72">
        <f t="shared" si="28"/>
        <v>1.2784530209984259E-4</v>
      </c>
      <c r="Z72" s="14">
        <f t="shared" si="29"/>
        <v>2614.5905185679053</v>
      </c>
      <c r="AA72" s="14">
        <f t="shared" si="35"/>
        <v>2596.7719541142865</v>
      </c>
      <c r="AB72" s="14">
        <f t="shared" si="36"/>
        <v>127.84530209984258</v>
      </c>
      <c r="AD72">
        <v>71</v>
      </c>
      <c r="AE72">
        <v>2458.4781693447198</v>
      </c>
      <c r="AF72">
        <v>2441.72346289201</v>
      </c>
      <c r="AG72">
        <v>120.58158606280401</v>
      </c>
      <c r="AH72">
        <v>7.7067029009518597</v>
      </c>
      <c r="AI72">
        <v>2504.4195096990202</v>
      </c>
      <c r="AJ72">
        <v>2487.3517096905998</v>
      </c>
      <c r="AK72">
        <v>122.83488233154701</v>
      </c>
      <c r="AL72">
        <v>1.8686901892052299</v>
      </c>
    </row>
    <row r="73" spans="1:38" x14ac:dyDescent="0.2">
      <c r="A73" s="1">
        <v>44536</v>
      </c>
      <c r="B73" t="s">
        <v>8</v>
      </c>
      <c r="C73">
        <v>50</v>
      </c>
      <c r="D73" s="14">
        <v>0.50315006799999995</v>
      </c>
      <c r="E73">
        <v>10</v>
      </c>
      <c r="F73" t="s">
        <v>2</v>
      </c>
      <c r="G73">
        <v>389</v>
      </c>
      <c r="H73">
        <v>538</v>
      </c>
      <c r="I73">
        <v>-8.44</v>
      </c>
      <c r="J73">
        <v>1.0963750000000001</v>
      </c>
      <c r="K73">
        <v>12.9</v>
      </c>
      <c r="L73">
        <v>286.05</v>
      </c>
      <c r="M73" s="14">
        <v>1006.3446279999999</v>
      </c>
      <c r="N73" s="14">
        <f t="shared" si="22"/>
        <v>0.99318495025240938</v>
      </c>
      <c r="O73" s="14">
        <f t="shared" si="30"/>
        <v>100.63446508432538</v>
      </c>
      <c r="P73" s="14">
        <f t="shared" si="23"/>
        <v>23.634332149348893</v>
      </c>
      <c r="Q73" s="14">
        <f t="shared" si="31"/>
        <v>23634.332149348891</v>
      </c>
      <c r="R73" s="19">
        <f t="shared" si="32"/>
        <v>4.8586289765078984E-2</v>
      </c>
      <c r="S73" s="19">
        <f t="shared" si="33"/>
        <v>4.8586289765078984E-2</v>
      </c>
      <c r="T73">
        <f t="shared" si="24"/>
        <v>1.8900066718615725E-5</v>
      </c>
      <c r="U73" s="19">
        <f t="shared" si="25"/>
        <v>0.44669045447261863</v>
      </c>
      <c r="V73" s="19">
        <f t="shared" si="26"/>
        <v>0.43694724137748264</v>
      </c>
      <c r="W73" s="19">
        <f t="shared" si="27"/>
        <v>0.60431263717502737</v>
      </c>
      <c r="X73" s="19">
        <f t="shared" si="34"/>
        <v>0.27932505867507396</v>
      </c>
      <c r="Y73">
        <f t="shared" si="28"/>
        <v>1.1818614416941295E-5</v>
      </c>
      <c r="Z73" s="14">
        <f t="shared" si="29"/>
        <v>243.24998830093486</v>
      </c>
      <c r="AA73" s="14">
        <f t="shared" si="35"/>
        <v>241.59222752956316</v>
      </c>
      <c r="AB73" s="14">
        <f t="shared" si="36"/>
        <v>11.818614416941294</v>
      </c>
      <c r="AD73">
        <v>72</v>
      </c>
      <c r="AE73">
        <v>336.50580668282902</v>
      </c>
      <c r="AF73">
        <v>334.21249528356401</v>
      </c>
      <c r="AG73">
        <v>16.3974152975217</v>
      </c>
      <c r="AH73">
        <v>8.5617564474032708</v>
      </c>
      <c r="AI73">
        <v>258.73010628131198</v>
      </c>
      <c r="AJ73">
        <v>256.96684190285498</v>
      </c>
      <c r="AK73">
        <v>12.6075239072036</v>
      </c>
      <c r="AL73">
        <v>-23.112736498726701</v>
      </c>
    </row>
    <row r="74" spans="1:38" x14ac:dyDescent="0.2">
      <c r="A74" s="1">
        <v>44536</v>
      </c>
      <c r="B74" t="s">
        <v>5</v>
      </c>
      <c r="C74">
        <v>175</v>
      </c>
      <c r="D74" s="14">
        <v>0.53026801000000001</v>
      </c>
      <c r="E74">
        <v>11</v>
      </c>
      <c r="F74" t="s">
        <v>2</v>
      </c>
      <c r="G74">
        <v>1517</v>
      </c>
      <c r="H74">
        <v>538</v>
      </c>
      <c r="I74">
        <v>-19.27</v>
      </c>
      <c r="J74">
        <v>1.0845229999999999</v>
      </c>
      <c r="K74">
        <v>12.8</v>
      </c>
      <c r="L74">
        <v>285.95</v>
      </c>
      <c r="M74" s="14">
        <v>1006.3446279999999</v>
      </c>
      <c r="N74" s="14">
        <f t="shared" si="22"/>
        <v>0.99318495025240938</v>
      </c>
      <c r="O74" s="14">
        <f t="shared" si="30"/>
        <v>100.63446508432538</v>
      </c>
      <c r="P74" s="14">
        <f t="shared" si="23"/>
        <v>23.626069841308567</v>
      </c>
      <c r="Q74" s="14">
        <f t="shared" si="31"/>
        <v>23626.069841308567</v>
      </c>
      <c r="R74" s="19">
        <f t="shared" si="32"/>
        <v>4.8738862436529806E-2</v>
      </c>
      <c r="S74" s="19">
        <f t="shared" si="33"/>
        <v>4.8738862436529806E-2</v>
      </c>
      <c r="T74">
        <f t="shared" si="24"/>
        <v>7.3936854316215716E-5</v>
      </c>
      <c r="U74" s="19">
        <f t="shared" si="25"/>
        <v>1.7468372839215693</v>
      </c>
      <c r="V74" s="19">
        <f t="shared" si="26"/>
        <v>1.7051119875866585</v>
      </c>
      <c r="W74" s="19">
        <f t="shared" si="27"/>
        <v>0.60471341418696256</v>
      </c>
      <c r="X74" s="19">
        <f t="shared" si="34"/>
        <v>2.8472358573212651</v>
      </c>
      <c r="Y74">
        <f t="shared" si="28"/>
        <v>1.2051246256552869E-4</v>
      </c>
      <c r="Z74" s="14">
        <f t="shared" si="29"/>
        <v>2472.6154149056324</v>
      </c>
      <c r="AA74" s="14">
        <f t="shared" si="35"/>
        <v>2455.7644178463911</v>
      </c>
      <c r="AB74" s="14">
        <f t="shared" si="36"/>
        <v>120.51246256552869</v>
      </c>
      <c r="AD74">
        <v>73</v>
      </c>
      <c r="AE74">
        <v>2322.8682744962798</v>
      </c>
      <c r="AF74">
        <v>2307.0377592804898</v>
      </c>
      <c r="AG74">
        <v>113.55916790942899</v>
      </c>
      <c r="AH74">
        <v>7.7317745233406701</v>
      </c>
      <c r="AI74">
        <v>2370.4489486595198</v>
      </c>
      <c r="AJ74">
        <v>2354.2941677096001</v>
      </c>
      <c r="AK74">
        <v>115.885266993855</v>
      </c>
      <c r="AL74">
        <v>2.0483586902300401</v>
      </c>
    </row>
    <row r="75" spans="1:38" x14ac:dyDescent="0.2">
      <c r="A75" s="1">
        <v>44536</v>
      </c>
      <c r="B75" t="s">
        <v>8</v>
      </c>
      <c r="C75">
        <v>75</v>
      </c>
      <c r="D75" s="14">
        <v>0.504426869</v>
      </c>
      <c r="E75">
        <v>12</v>
      </c>
      <c r="F75" t="s">
        <v>2</v>
      </c>
      <c r="G75">
        <v>354</v>
      </c>
      <c r="H75">
        <v>538</v>
      </c>
      <c r="I75">
        <v>-8.1</v>
      </c>
      <c r="J75">
        <v>1.0967439999999999</v>
      </c>
      <c r="K75">
        <v>12.6</v>
      </c>
      <c r="L75">
        <v>285.75</v>
      </c>
      <c r="M75" s="14">
        <v>1006.3446279999999</v>
      </c>
      <c r="N75" s="14">
        <f t="shared" si="22"/>
        <v>0.99318495025240938</v>
      </c>
      <c r="O75" s="14">
        <f t="shared" si="30"/>
        <v>100.63446508432538</v>
      </c>
      <c r="P75" s="14">
        <f t="shared" si="23"/>
        <v>23.609545225227919</v>
      </c>
      <c r="Q75" s="14">
        <f t="shared" si="31"/>
        <v>23609.545225227917</v>
      </c>
      <c r="R75" s="19">
        <f t="shared" si="32"/>
        <v>4.9065450993464536E-2</v>
      </c>
      <c r="S75" s="19">
        <f t="shared" si="33"/>
        <v>4.9065450993464536E-2</v>
      </c>
      <c r="T75">
        <f t="shared" si="24"/>
        <v>1.7369169651686446E-5</v>
      </c>
      <c r="U75" s="19">
        <f t="shared" si="25"/>
        <v>0.4100781964161474</v>
      </c>
      <c r="V75" s="19">
        <f t="shared" si="26"/>
        <v>0.39842490083090704</v>
      </c>
      <c r="W75" s="19">
        <f t="shared" si="27"/>
        <v>0.60551580973736729</v>
      </c>
      <c r="X75" s="19">
        <f t="shared" si="34"/>
        <v>0.20298728750968709</v>
      </c>
      <c r="Y75">
        <f t="shared" si="28"/>
        <v>8.5976788444355788E-6</v>
      </c>
      <c r="Z75" s="14">
        <f t="shared" si="29"/>
        <v>175.22877442990955</v>
      </c>
      <c r="AA75" s="14">
        <f t="shared" si="35"/>
        <v>174.03458161496039</v>
      </c>
      <c r="AB75" s="14">
        <f t="shared" si="36"/>
        <v>8.5976788444355794</v>
      </c>
      <c r="AD75">
        <v>74</v>
      </c>
      <c r="AE75">
        <v>296.80317727648202</v>
      </c>
      <c r="AF75">
        <v>294.780442166809</v>
      </c>
      <c r="AG75">
        <v>14.6050292795499</v>
      </c>
      <c r="AH75">
        <v>8.6134000651514793</v>
      </c>
      <c r="AI75">
        <v>194.52953018596</v>
      </c>
      <c r="AJ75">
        <v>193.20379737478899</v>
      </c>
      <c r="AK75">
        <v>9.5723688343687598</v>
      </c>
      <c r="AL75">
        <v>-34.458407092876499</v>
      </c>
    </row>
    <row r="76" spans="1:38" x14ac:dyDescent="0.2">
      <c r="A76" s="1">
        <v>44536</v>
      </c>
      <c r="B76" t="s">
        <v>5</v>
      </c>
      <c r="C76">
        <v>150</v>
      </c>
      <c r="D76" s="14">
        <v>0.53180633099999997</v>
      </c>
      <c r="E76">
        <v>13</v>
      </c>
      <c r="F76" t="s">
        <v>2</v>
      </c>
      <c r="G76">
        <v>1354</v>
      </c>
      <c r="H76">
        <v>538</v>
      </c>
      <c r="I76">
        <v>-18.760000000000002</v>
      </c>
      <c r="J76">
        <v>1.085081</v>
      </c>
      <c r="K76">
        <v>12.6</v>
      </c>
      <c r="L76">
        <v>285.75</v>
      </c>
      <c r="M76" s="14">
        <v>1006.3446279999999</v>
      </c>
      <c r="N76" s="14">
        <f t="shared" si="22"/>
        <v>0.99318495025240938</v>
      </c>
      <c r="O76" s="14">
        <f t="shared" si="30"/>
        <v>100.63446508432538</v>
      </c>
      <c r="P76" s="14">
        <f t="shared" si="23"/>
        <v>23.609545225227919</v>
      </c>
      <c r="Q76" s="14">
        <f t="shared" si="31"/>
        <v>23609.545225227917</v>
      </c>
      <c r="R76" s="19">
        <f t="shared" si="32"/>
        <v>4.9058854776515774E-2</v>
      </c>
      <c r="S76" s="19">
        <f t="shared" si="33"/>
        <v>4.9058854776515774E-2</v>
      </c>
      <c r="T76">
        <f t="shared" si="24"/>
        <v>6.6425689367402357E-5</v>
      </c>
      <c r="U76" s="19">
        <f t="shared" si="25"/>
        <v>1.5682803172366271</v>
      </c>
      <c r="V76" s="19">
        <f t="shared" si="26"/>
        <v>1.5239189709747125</v>
      </c>
      <c r="W76" s="19">
        <f t="shared" si="27"/>
        <v>0.60551580973736729</v>
      </c>
      <c r="X76" s="19">
        <f t="shared" si="34"/>
        <v>2.4866834784739722</v>
      </c>
      <c r="Y76">
        <f t="shared" si="28"/>
        <v>1.0532534425173226E-4</v>
      </c>
      <c r="Z76" s="14">
        <f t="shared" si="29"/>
        <v>2146.918119706108</v>
      </c>
      <c r="AA76" s="14">
        <f t="shared" si="35"/>
        <v>2132.2867659163071</v>
      </c>
      <c r="AB76" s="14">
        <f t="shared" si="36"/>
        <v>105.32534425173226</v>
      </c>
      <c r="AD76">
        <v>75</v>
      </c>
      <c r="AE76">
        <v>2011.8628876657599</v>
      </c>
      <c r="AF76">
        <v>1998.1518966444601</v>
      </c>
      <c r="AG76">
        <v>98.999332319905093</v>
      </c>
      <c r="AH76">
        <v>7.7929020207451298</v>
      </c>
      <c r="AI76">
        <v>2061.2168661318301</v>
      </c>
      <c r="AJ76">
        <v>2047.16952417939</v>
      </c>
      <c r="AK76">
        <v>101.427932671066</v>
      </c>
      <c r="AL76">
        <v>2.45314821246768</v>
      </c>
    </row>
    <row r="77" spans="1:38" x14ac:dyDescent="0.2">
      <c r="A77" s="1">
        <v>44536</v>
      </c>
      <c r="B77" t="s">
        <v>8</v>
      </c>
      <c r="C77">
        <v>100</v>
      </c>
      <c r="D77" s="14">
        <v>0.50647004900000003</v>
      </c>
      <c r="E77">
        <v>14</v>
      </c>
      <c r="F77" t="s">
        <v>2</v>
      </c>
      <c r="G77">
        <v>763</v>
      </c>
      <c r="H77">
        <v>538</v>
      </c>
      <c r="I77">
        <v>-20.84</v>
      </c>
      <c r="J77">
        <v>1.0828070000000001</v>
      </c>
      <c r="K77">
        <v>12.1</v>
      </c>
      <c r="L77">
        <v>285.25</v>
      </c>
      <c r="M77" s="14">
        <v>1006.3446279999999</v>
      </c>
      <c r="N77" s="14">
        <f t="shared" si="22"/>
        <v>0.99318495025240938</v>
      </c>
      <c r="O77" s="14">
        <f t="shared" si="30"/>
        <v>100.63446508432538</v>
      </c>
      <c r="P77" s="14">
        <f t="shared" si="23"/>
        <v>23.568233685026296</v>
      </c>
      <c r="Q77" s="14">
        <f t="shared" si="31"/>
        <v>23568.233685026295</v>
      </c>
      <c r="R77" s="19">
        <f t="shared" si="32"/>
        <v>4.987962009283764E-2</v>
      </c>
      <c r="S77" s="19">
        <f t="shared" si="33"/>
        <v>4.987962009283764E-2</v>
      </c>
      <c r="T77">
        <f t="shared" si="24"/>
        <v>3.8058150130835119E-5</v>
      </c>
      <c r="U77" s="19">
        <f t="shared" si="25"/>
        <v>0.89696337590333608</v>
      </c>
      <c r="V77" s="19">
        <f t="shared" si="26"/>
        <v>0.86160388167437119</v>
      </c>
      <c r="W77" s="19">
        <f t="shared" si="27"/>
        <v>0.60752672128546736</v>
      </c>
      <c r="X77" s="19">
        <f t="shared" si="34"/>
        <v>1.15104053629224</v>
      </c>
      <c r="Y77">
        <f t="shared" si="28"/>
        <v>4.8838642372403814E-5</v>
      </c>
      <c r="Z77" s="14">
        <f t="shared" si="29"/>
        <v>979.13019949838588</v>
      </c>
      <c r="AA77" s="14">
        <f t="shared" si="35"/>
        <v>972.4573784794361</v>
      </c>
      <c r="AB77" s="14">
        <f t="shared" si="36"/>
        <v>48.838642372403811</v>
      </c>
      <c r="AD77">
        <v>76</v>
      </c>
      <c r="AE77">
        <v>913.52665020164102</v>
      </c>
      <c r="AF77">
        <v>907.30090003972998</v>
      </c>
      <c r="AG77">
        <v>45.696713128377603</v>
      </c>
      <c r="AH77">
        <v>8.1309592230224705</v>
      </c>
      <c r="AI77">
        <v>955.16562343405099</v>
      </c>
      <c r="AJ77">
        <v>948.65610065939097</v>
      </c>
      <c r="AK77">
        <v>47.779590748140102</v>
      </c>
      <c r="AL77">
        <v>4.5580469079056396</v>
      </c>
    </row>
    <row r="78" spans="1:38" x14ac:dyDescent="0.2">
      <c r="A78" s="1">
        <v>44536</v>
      </c>
      <c r="B78" t="s">
        <v>5</v>
      </c>
      <c r="C78">
        <v>125</v>
      </c>
      <c r="D78" s="14">
        <v>0.51771845699999997</v>
      </c>
      <c r="E78">
        <v>15</v>
      </c>
      <c r="F78" t="s">
        <v>2</v>
      </c>
      <c r="G78">
        <v>568</v>
      </c>
      <c r="H78">
        <v>538</v>
      </c>
      <c r="I78">
        <v>-14.14</v>
      </c>
      <c r="J78">
        <v>1.0901380000000001</v>
      </c>
      <c r="K78">
        <v>12.1</v>
      </c>
      <c r="L78">
        <v>285.25</v>
      </c>
      <c r="M78" s="14">
        <v>1006.3446279999999</v>
      </c>
      <c r="N78" s="14">
        <f t="shared" si="22"/>
        <v>0.99318495025240938</v>
      </c>
      <c r="O78" s="14">
        <f t="shared" si="30"/>
        <v>100.63446508432538</v>
      </c>
      <c r="P78" s="14">
        <f t="shared" si="23"/>
        <v>23.568233685026296</v>
      </c>
      <c r="Q78" s="14">
        <f t="shared" si="31"/>
        <v>23568.233685026295</v>
      </c>
      <c r="R78" s="19">
        <f t="shared" si="32"/>
        <v>4.9876856674138256E-2</v>
      </c>
      <c r="S78" s="19">
        <f t="shared" si="33"/>
        <v>4.9876856674138256E-2</v>
      </c>
      <c r="T78">
        <f t="shared" si="24"/>
        <v>2.8330054590910532E-5</v>
      </c>
      <c r="U78" s="19">
        <f t="shared" si="25"/>
        <v>0.66768934690813142</v>
      </c>
      <c r="V78" s="19">
        <f t="shared" si="26"/>
        <v>0.64140367600398795</v>
      </c>
      <c r="W78" s="19">
        <f t="shared" si="27"/>
        <v>0.60752672128546736</v>
      </c>
      <c r="X78" s="19">
        <f t="shared" si="34"/>
        <v>0.70156630162665201</v>
      </c>
      <c r="Y78">
        <f t="shared" si="28"/>
        <v>2.9767453556453027E-5</v>
      </c>
      <c r="Z78" s="14">
        <f t="shared" si="29"/>
        <v>596.81895655400842</v>
      </c>
      <c r="AA78" s="14">
        <f t="shared" si="35"/>
        <v>592.7516056747877</v>
      </c>
      <c r="AB78" s="14">
        <f t="shared" si="36"/>
        <v>29.767453556453027</v>
      </c>
      <c r="AD78">
        <v>77</v>
      </c>
      <c r="AE78">
        <v>584.31264871013605</v>
      </c>
      <c r="AF78">
        <v>580.33051576797095</v>
      </c>
      <c r="AG78">
        <v>29.228668347547199</v>
      </c>
      <c r="AH78">
        <v>8.3227678834595604</v>
      </c>
      <c r="AI78">
        <v>593.62208312454004</v>
      </c>
      <c r="AJ78">
        <v>589.57650571384204</v>
      </c>
      <c r="AK78">
        <v>29.694347760105799</v>
      </c>
      <c r="AL78">
        <v>1.5932282888200799</v>
      </c>
    </row>
    <row r="79" spans="1:38" x14ac:dyDescent="0.2">
      <c r="A79" s="1">
        <v>44536</v>
      </c>
      <c r="B79" t="s">
        <v>8</v>
      </c>
      <c r="C79">
        <v>125</v>
      </c>
      <c r="D79" s="14">
        <v>0.51643883300000004</v>
      </c>
      <c r="E79">
        <v>16</v>
      </c>
      <c r="F79" t="s">
        <v>2</v>
      </c>
      <c r="G79">
        <v>805</v>
      </c>
      <c r="H79">
        <v>538</v>
      </c>
      <c r="I79">
        <v>-15.58</v>
      </c>
      <c r="J79">
        <v>1.0885640000000001</v>
      </c>
      <c r="K79">
        <v>12.1</v>
      </c>
      <c r="L79">
        <v>285.25</v>
      </c>
      <c r="M79" s="14">
        <v>1006.3446279999999</v>
      </c>
      <c r="N79" s="14">
        <f t="shared" si="22"/>
        <v>0.99318495025240938</v>
      </c>
      <c r="O79" s="14">
        <f t="shared" si="30"/>
        <v>100.63446508432538</v>
      </c>
      <c r="P79" s="14">
        <f t="shared" si="23"/>
        <v>23.568233685026296</v>
      </c>
      <c r="Q79" s="14">
        <f t="shared" si="31"/>
        <v>23568.233685026295</v>
      </c>
      <c r="R79" s="19">
        <f t="shared" si="32"/>
        <v>4.9877171034186089E-2</v>
      </c>
      <c r="S79" s="19">
        <f t="shared" si="33"/>
        <v>4.9877171034186089E-2</v>
      </c>
      <c r="T79">
        <f t="shared" si="24"/>
        <v>4.0151122682519805E-5</v>
      </c>
      <c r="U79" s="19">
        <f t="shared" si="25"/>
        <v>0.94629104209778658</v>
      </c>
      <c r="V79" s="19">
        <f t="shared" si="26"/>
        <v>0.90903161828029977</v>
      </c>
      <c r="W79" s="19">
        <f t="shared" si="27"/>
        <v>0.60752672128546736</v>
      </c>
      <c r="X79" s="19">
        <f t="shared" si="34"/>
        <v>1.247795939092619</v>
      </c>
      <c r="Y79">
        <f t="shared" si="28"/>
        <v>5.2943973475847978E-5</v>
      </c>
      <c r="Z79" s="14">
        <f t="shared" si="29"/>
        <v>1061.4870967633647</v>
      </c>
      <c r="AA79" s="14">
        <f t="shared" si="35"/>
        <v>1054.2530093924968</v>
      </c>
      <c r="AB79" s="14">
        <f t="shared" si="36"/>
        <v>52.943973475847976</v>
      </c>
      <c r="AD79">
        <v>78</v>
      </c>
      <c r="AE79">
        <v>988.46540383854301</v>
      </c>
      <c r="AF79">
        <v>981.72894065311505</v>
      </c>
      <c r="AG79">
        <v>49.445322680586898</v>
      </c>
      <c r="AH79">
        <v>8.0970267672354908</v>
      </c>
      <c r="AI79">
        <v>1033.03653980841</v>
      </c>
      <c r="AJ79">
        <v>1025.9963211091999</v>
      </c>
      <c r="AK79">
        <v>51.6748738532552</v>
      </c>
      <c r="AL79">
        <v>4.5091245274522302</v>
      </c>
    </row>
    <row r="80" spans="1:38" x14ac:dyDescent="0.2">
      <c r="A80" s="1">
        <v>44536</v>
      </c>
      <c r="B80" t="s">
        <v>5</v>
      </c>
      <c r="C80">
        <v>100</v>
      </c>
      <c r="D80" s="14">
        <v>0.50851418400000004</v>
      </c>
      <c r="E80">
        <v>17</v>
      </c>
      <c r="F80" t="s">
        <v>2</v>
      </c>
      <c r="G80">
        <v>1061</v>
      </c>
      <c r="H80">
        <v>538</v>
      </c>
      <c r="I80">
        <v>-17.149999999999999</v>
      </c>
      <c r="J80">
        <v>1.0868469999999999</v>
      </c>
      <c r="K80">
        <v>12</v>
      </c>
      <c r="L80">
        <v>285.14999999999998</v>
      </c>
      <c r="M80" s="14">
        <v>1006.3446279999999</v>
      </c>
      <c r="N80" s="14">
        <f t="shared" si="22"/>
        <v>0.99318495025240938</v>
      </c>
      <c r="O80" s="14">
        <f t="shared" si="30"/>
        <v>100.63446508432538</v>
      </c>
      <c r="P80" s="14">
        <f t="shared" si="23"/>
        <v>23.559971376985967</v>
      </c>
      <c r="Q80" s="14">
        <f t="shared" si="31"/>
        <v>23559.971376985966</v>
      </c>
      <c r="R80" s="19">
        <f t="shared" si="32"/>
        <v>5.0044423280153787E-2</v>
      </c>
      <c r="S80" s="19">
        <f t="shared" si="33"/>
        <v>5.0044423280153787E-2</v>
      </c>
      <c r="T80">
        <f t="shared" si="24"/>
        <v>5.3097133100243172E-5</v>
      </c>
      <c r="U80" s="19">
        <f t="shared" si="25"/>
        <v>1.2509669360417432</v>
      </c>
      <c r="V80" s="19">
        <f t="shared" si="26"/>
        <v>1.1989097854834507</v>
      </c>
      <c r="W80" s="19">
        <f t="shared" si="27"/>
        <v>0.60792974984928971</v>
      </c>
      <c r="X80" s="19">
        <f t="shared" si="34"/>
        <v>1.8419469716759043</v>
      </c>
      <c r="Y80">
        <f t="shared" si="28"/>
        <v>7.8181205834365708E-5</v>
      </c>
      <c r="Z80" s="14">
        <f t="shared" si="29"/>
        <v>1562.2361236275888</v>
      </c>
      <c r="AA80" s="14">
        <f t="shared" si="35"/>
        <v>1551.5894067275835</v>
      </c>
      <c r="AB80" s="14">
        <f t="shared" si="36"/>
        <v>78.181205834365713</v>
      </c>
      <c r="AD80">
        <v>79</v>
      </c>
      <c r="AE80">
        <v>1456.6924265407799</v>
      </c>
      <c r="AF80">
        <v>1446.7649623465099</v>
      </c>
      <c r="AG80">
        <v>73.107901067727397</v>
      </c>
      <c r="AH80">
        <v>7.9293204351612898</v>
      </c>
      <c r="AI80">
        <v>1506.36330970168</v>
      </c>
      <c r="AJ80">
        <v>1496.0973348478501</v>
      </c>
      <c r="AK80">
        <v>75.600763628080699</v>
      </c>
      <c r="AL80">
        <v>3.4098401457919998</v>
      </c>
    </row>
    <row r="81" spans="1:38" x14ac:dyDescent="0.2">
      <c r="A81" s="1">
        <v>44536</v>
      </c>
      <c r="B81" t="s">
        <v>8</v>
      </c>
      <c r="C81">
        <v>150</v>
      </c>
      <c r="D81" s="14">
        <v>0.52847373200000003</v>
      </c>
      <c r="E81">
        <v>18</v>
      </c>
      <c r="F81" t="s">
        <v>2</v>
      </c>
      <c r="G81">
        <v>970</v>
      </c>
      <c r="H81">
        <v>538</v>
      </c>
      <c r="I81">
        <v>-16.760000000000002</v>
      </c>
      <c r="J81">
        <v>1.08727</v>
      </c>
      <c r="K81">
        <v>12.1</v>
      </c>
      <c r="L81">
        <v>285.25</v>
      </c>
      <c r="M81" s="14">
        <v>1006.3446279999999</v>
      </c>
      <c r="N81" s="14">
        <f t="shared" si="22"/>
        <v>0.99318495025240938</v>
      </c>
      <c r="O81" s="14">
        <f t="shared" si="30"/>
        <v>100.63446508432538</v>
      </c>
      <c r="P81" s="14">
        <f t="shared" si="23"/>
        <v>23.568233685026296</v>
      </c>
      <c r="Q81" s="14">
        <f t="shared" si="31"/>
        <v>23568.233685026295</v>
      </c>
      <c r="R81" s="19">
        <f t="shared" si="32"/>
        <v>4.9874214547578566E-2</v>
      </c>
      <c r="S81" s="19">
        <f t="shared" si="33"/>
        <v>4.9874214547578566E-2</v>
      </c>
      <c r="T81">
        <f t="shared" si="24"/>
        <v>4.8377988111151211E-5</v>
      </c>
      <c r="U81" s="19">
        <f t="shared" si="25"/>
        <v>1.1401837290150356</v>
      </c>
      <c r="V81" s="19">
        <f t="shared" si="26"/>
        <v>1.0953548692321624</v>
      </c>
      <c r="W81" s="19">
        <f t="shared" si="27"/>
        <v>0.60752672128546736</v>
      </c>
      <c r="X81" s="19">
        <f t="shared" si="34"/>
        <v>1.6280118769617307</v>
      </c>
      <c r="Y81">
        <f t="shared" si="28"/>
        <v>6.9076533214963083E-5</v>
      </c>
      <c r="Z81" s="14">
        <f t="shared" si="29"/>
        <v>1385.0149589637358</v>
      </c>
      <c r="AA81" s="14">
        <f t="shared" si="35"/>
        <v>1375.5760131172408</v>
      </c>
      <c r="AB81" s="14">
        <f t="shared" si="36"/>
        <v>69.076533214963078</v>
      </c>
      <c r="AD81">
        <v>80</v>
      </c>
      <c r="AE81">
        <v>1289.2246929063399</v>
      </c>
      <c r="AF81">
        <v>1280.43853342338</v>
      </c>
      <c r="AG81">
        <v>64.489997020621004</v>
      </c>
      <c r="AH81">
        <v>7.9825386042109301</v>
      </c>
      <c r="AI81">
        <v>1338.95799699338</v>
      </c>
      <c r="AJ81">
        <v>1329.8329014477399</v>
      </c>
      <c r="AK81">
        <v>66.977771766207297</v>
      </c>
      <c r="AL81">
        <v>3.8576133672186002</v>
      </c>
    </row>
    <row r="82" spans="1:38" x14ac:dyDescent="0.2">
      <c r="A82" s="1">
        <v>44536</v>
      </c>
      <c r="B82" t="s">
        <v>5</v>
      </c>
      <c r="C82">
        <v>75</v>
      </c>
      <c r="D82" s="14">
        <v>0.50493743499999999</v>
      </c>
      <c r="E82">
        <v>19</v>
      </c>
      <c r="F82" t="s">
        <v>2</v>
      </c>
      <c r="G82">
        <v>597</v>
      </c>
      <c r="H82">
        <v>538</v>
      </c>
      <c r="I82">
        <v>-20.239999999999998</v>
      </c>
      <c r="J82">
        <v>1.0834630000000001</v>
      </c>
      <c r="K82">
        <v>12.7</v>
      </c>
      <c r="L82">
        <v>285.85000000000002</v>
      </c>
      <c r="M82" s="14">
        <v>1006.3446279999999</v>
      </c>
      <c r="N82" s="14">
        <f t="shared" si="22"/>
        <v>0.99318495025240938</v>
      </c>
      <c r="O82" s="14">
        <f t="shared" si="30"/>
        <v>100.63446508432538</v>
      </c>
      <c r="P82" s="14">
        <f t="shared" si="23"/>
        <v>23.617807533268245</v>
      </c>
      <c r="Q82" s="14">
        <f t="shared" si="31"/>
        <v>23617.807533268246</v>
      </c>
      <c r="R82" s="19">
        <f t="shared" si="32"/>
        <v>4.8904737537855805E-2</v>
      </c>
      <c r="S82" s="19">
        <f t="shared" si="33"/>
        <v>4.8904737537855805E-2</v>
      </c>
      <c r="T82">
        <f t="shared" si="24"/>
        <v>2.9196128310099914E-5</v>
      </c>
      <c r="U82" s="19">
        <f t="shared" si="25"/>
        <v>0.68954853914454406</v>
      </c>
      <c r="V82" s="19">
        <f t="shared" si="26"/>
        <v>0.67147460883073928</v>
      </c>
      <c r="W82" s="19">
        <f t="shared" si="27"/>
        <v>0.60511447160961096</v>
      </c>
      <c r="X82" s="19">
        <f t="shared" si="34"/>
        <v>0.75590867636567249</v>
      </c>
      <c r="Y82">
        <f t="shared" si="28"/>
        <v>3.2005878416143964E-5</v>
      </c>
      <c r="Z82" s="14">
        <f t="shared" si="29"/>
        <v>654.45353615013471</v>
      </c>
      <c r="AA82" s="14">
        <f t="shared" si="35"/>
        <v>649.99340274378494</v>
      </c>
      <c r="AB82" s="14">
        <f t="shared" si="36"/>
        <v>32.005878416143965</v>
      </c>
      <c r="AD82">
        <v>81</v>
      </c>
      <c r="AE82">
        <v>630.57539368633797</v>
      </c>
      <c r="AF82">
        <v>626.27797679272805</v>
      </c>
      <c r="AG82">
        <v>30.927987098271402</v>
      </c>
      <c r="AH82">
        <v>8.2931454218345007</v>
      </c>
      <c r="AI82">
        <v>648.28398390897496</v>
      </c>
      <c r="AJ82">
        <v>643.86588169280606</v>
      </c>
      <c r="AK82">
        <v>31.7965446972803</v>
      </c>
      <c r="AL82">
        <v>2.8083224305840502</v>
      </c>
    </row>
    <row r="83" spans="1:38" x14ac:dyDescent="0.2">
      <c r="A83" s="1">
        <v>44536</v>
      </c>
      <c r="B83" t="s">
        <v>8</v>
      </c>
      <c r="C83">
        <v>175</v>
      </c>
      <c r="D83" s="14">
        <v>0.53462761400000003</v>
      </c>
      <c r="E83">
        <v>20</v>
      </c>
      <c r="F83" t="s">
        <v>2</v>
      </c>
      <c r="G83">
        <v>1039</v>
      </c>
      <c r="H83">
        <v>538</v>
      </c>
      <c r="I83">
        <v>-17.059999999999999</v>
      </c>
      <c r="J83">
        <v>1.086946</v>
      </c>
      <c r="K83">
        <v>12.7</v>
      </c>
      <c r="L83">
        <v>285.85000000000002</v>
      </c>
      <c r="M83" s="14">
        <v>1006.3446279999999</v>
      </c>
      <c r="N83" s="14">
        <f t="shared" si="22"/>
        <v>0.99318495025240938</v>
      </c>
      <c r="O83" s="14">
        <f t="shared" si="30"/>
        <v>100.63446508432538</v>
      </c>
      <c r="P83" s="14">
        <f t="shared" si="23"/>
        <v>23.617807533268245</v>
      </c>
      <c r="Q83" s="14">
        <f t="shared" si="31"/>
        <v>23617.807533268246</v>
      </c>
      <c r="R83" s="19">
        <f t="shared" si="32"/>
        <v>4.8897612484178975E-2</v>
      </c>
      <c r="S83" s="19">
        <f t="shared" si="33"/>
        <v>4.8897612484178975E-2</v>
      </c>
      <c r="T83">
        <f t="shared" si="24"/>
        <v>5.0804619371061956E-5</v>
      </c>
      <c r="U83" s="19">
        <f t="shared" si="25"/>
        <v>1.199893722106693</v>
      </c>
      <c r="V83" s="19">
        <f t="shared" si="26"/>
        <v>1.1686132639449551</v>
      </c>
      <c r="W83" s="19">
        <f t="shared" si="27"/>
        <v>0.60511447160961096</v>
      </c>
      <c r="X83" s="19">
        <f t="shared" si="34"/>
        <v>1.7633925144420375</v>
      </c>
      <c r="Y83">
        <f t="shared" si="28"/>
        <v>7.4663683830859736E-5</v>
      </c>
      <c r="Z83" s="14">
        <f t="shared" si="29"/>
        <v>1526.9392519934891</v>
      </c>
      <c r="AA83" s="14">
        <f t="shared" si="35"/>
        <v>1516.5330850296045</v>
      </c>
      <c r="AB83" s="14">
        <f t="shared" si="36"/>
        <v>74.663683830859739</v>
      </c>
      <c r="AD83">
        <v>82</v>
      </c>
      <c r="AE83">
        <v>1421.5954415773599</v>
      </c>
      <c r="AF83">
        <v>1411.9071658728501</v>
      </c>
      <c r="AG83">
        <v>69.725342784206802</v>
      </c>
      <c r="AH83">
        <v>7.9434505182197999</v>
      </c>
      <c r="AI83">
        <v>1474.47925319316</v>
      </c>
      <c r="AJ83">
        <v>1464.43057048941</v>
      </c>
      <c r="AK83">
        <v>72.319148155836203</v>
      </c>
      <c r="AL83">
        <v>3.7200324416574002</v>
      </c>
    </row>
    <row r="84" spans="1:38" x14ac:dyDescent="0.2">
      <c r="A84" s="1">
        <v>44536</v>
      </c>
      <c r="B84" t="s">
        <v>5</v>
      </c>
      <c r="C84">
        <v>50</v>
      </c>
      <c r="D84" s="14">
        <v>0.49906690300000001</v>
      </c>
      <c r="E84">
        <v>21</v>
      </c>
      <c r="F84" t="s">
        <v>2</v>
      </c>
      <c r="G84">
        <v>424</v>
      </c>
      <c r="H84">
        <v>538</v>
      </c>
      <c r="I84">
        <v>-11.16</v>
      </c>
      <c r="J84">
        <v>1.093397</v>
      </c>
      <c r="K84">
        <v>12.5</v>
      </c>
      <c r="L84">
        <v>285.64999999999998</v>
      </c>
      <c r="M84" s="14">
        <v>1006.3446279999999</v>
      </c>
      <c r="N84" s="14">
        <f t="shared" si="22"/>
        <v>0.99318495025240938</v>
      </c>
      <c r="O84" s="14">
        <f t="shared" si="30"/>
        <v>100.63446508432538</v>
      </c>
      <c r="P84" s="14">
        <f t="shared" si="23"/>
        <v>23.601282917187593</v>
      </c>
      <c r="Q84" s="14">
        <f t="shared" si="31"/>
        <v>23601.282917187593</v>
      </c>
      <c r="R84" s="19">
        <f t="shared" si="32"/>
        <v>4.9228113463258963E-2</v>
      </c>
      <c r="S84" s="19">
        <f t="shared" si="33"/>
        <v>4.9228113463258963E-2</v>
      </c>
      <c r="T84">
        <f t="shared" si="24"/>
        <v>2.0872720108421802E-5</v>
      </c>
      <c r="U84" s="19">
        <f t="shared" si="25"/>
        <v>0.49262297253013343</v>
      </c>
      <c r="V84" s="19">
        <f t="shared" si="26"/>
        <v>0.47752600341779949</v>
      </c>
      <c r="W84" s="19">
        <f t="shared" si="27"/>
        <v>0.60591742886503797</v>
      </c>
      <c r="X84" s="19">
        <f t="shared" si="34"/>
        <v>0.36423154708289496</v>
      </c>
      <c r="Y84">
        <f t="shared" si="28"/>
        <v>1.5432701195139015E-5</v>
      </c>
      <c r="Z84" s="14">
        <f t="shared" si="29"/>
        <v>313.4936545284657</v>
      </c>
      <c r="AA84" s="14">
        <f t="shared" si="35"/>
        <v>311.35717967730022</v>
      </c>
      <c r="AB84" s="14">
        <f t="shared" si="36"/>
        <v>15.432701195139014</v>
      </c>
      <c r="AD84">
        <v>83</v>
      </c>
      <c r="AE84">
        <v>378.88746852980302</v>
      </c>
      <c r="AF84">
        <v>376.305323041191</v>
      </c>
      <c r="AG84">
        <v>18.705340344919598</v>
      </c>
      <c r="AH84">
        <v>8.5095008278347404</v>
      </c>
      <c r="AI84">
        <v>325.48602891463702</v>
      </c>
      <c r="AJ84">
        <v>323.26781809750599</v>
      </c>
      <c r="AK84">
        <v>16.0689583426688</v>
      </c>
      <c r="AL84">
        <v>-14.0942744351982</v>
      </c>
    </row>
    <row r="85" spans="1:38" x14ac:dyDescent="0.2">
      <c r="A85" s="1">
        <v>44536</v>
      </c>
      <c r="B85" t="s">
        <v>8</v>
      </c>
      <c r="C85">
        <v>200</v>
      </c>
      <c r="D85" s="14">
        <v>0.53976055899999997</v>
      </c>
      <c r="E85">
        <v>22</v>
      </c>
      <c r="F85" t="s">
        <v>2</v>
      </c>
      <c r="G85">
        <v>1266</v>
      </c>
      <c r="H85">
        <v>538</v>
      </c>
      <c r="I85">
        <v>-18.11</v>
      </c>
      <c r="J85">
        <v>1.0857939999999999</v>
      </c>
      <c r="K85">
        <v>13.1</v>
      </c>
      <c r="L85">
        <v>286.25</v>
      </c>
      <c r="M85" s="14">
        <v>1006.3446279999999</v>
      </c>
      <c r="N85" s="14">
        <f t="shared" si="22"/>
        <v>0.99318495025240938</v>
      </c>
      <c r="O85" s="14">
        <f t="shared" si="30"/>
        <v>100.63446508432538</v>
      </c>
      <c r="P85" s="14">
        <f t="shared" si="23"/>
        <v>23.650856765429541</v>
      </c>
      <c r="Q85" s="14">
        <f t="shared" si="31"/>
        <v>23650.85676542954</v>
      </c>
      <c r="R85" s="19">
        <f t="shared" si="32"/>
        <v>4.8261810178416853E-2</v>
      </c>
      <c r="S85" s="19">
        <f t="shared" si="33"/>
        <v>4.8261810178416853E-2</v>
      </c>
      <c r="T85">
        <f t="shared" si="24"/>
        <v>6.1099451685875733E-5</v>
      </c>
      <c r="U85" s="19">
        <f t="shared" si="25"/>
        <v>1.4450543802689295</v>
      </c>
      <c r="V85" s="19">
        <f t="shared" si="26"/>
        <v>1.42016002747406</v>
      </c>
      <c r="W85" s="19">
        <f t="shared" si="27"/>
        <v>0.60351192320777591</v>
      </c>
      <c r="X85" s="19">
        <f t="shared" si="34"/>
        <v>2.2617024845352134</v>
      </c>
      <c r="Y85">
        <f t="shared" si="28"/>
        <v>9.5628776029845324E-5</v>
      </c>
      <c r="Z85" s="14">
        <f t="shared" si="29"/>
        <v>1981.4585419883697</v>
      </c>
      <c r="AA85" s="14">
        <f t="shared" si="35"/>
        <v>1967.9548034519305</v>
      </c>
      <c r="AB85" s="14">
        <f t="shared" si="36"/>
        <v>95.628776029845326</v>
      </c>
      <c r="AD85">
        <v>84</v>
      </c>
      <c r="AE85">
        <v>1853.2236269958</v>
      </c>
      <c r="AF85">
        <v>1840.59377400434</v>
      </c>
      <c r="AG85">
        <v>89.719691647887998</v>
      </c>
      <c r="AH85">
        <v>7.8310130774105602</v>
      </c>
      <c r="AI85">
        <v>1906.18945465056</v>
      </c>
      <c r="AJ85">
        <v>1893.19863571462</v>
      </c>
      <c r="AK85">
        <v>92.283914149607298</v>
      </c>
      <c r="AL85">
        <v>2.8580375775061402</v>
      </c>
    </row>
    <row r="86" spans="1:38" x14ac:dyDescent="0.2">
      <c r="A86" s="1">
        <v>44536</v>
      </c>
      <c r="B86" t="s">
        <v>5</v>
      </c>
      <c r="C86">
        <v>25</v>
      </c>
      <c r="D86" s="14">
        <v>0.51416272200000002</v>
      </c>
      <c r="E86">
        <v>23</v>
      </c>
      <c r="F86" t="s">
        <v>2</v>
      </c>
      <c r="G86">
        <v>407</v>
      </c>
      <c r="H86">
        <v>538</v>
      </c>
      <c r="I86">
        <v>-8.0299999999999994</v>
      </c>
      <c r="J86">
        <v>1.096822</v>
      </c>
      <c r="K86">
        <v>12.5</v>
      </c>
      <c r="L86">
        <v>285.64999999999998</v>
      </c>
      <c r="M86" s="14">
        <v>1006.3446279999999</v>
      </c>
      <c r="N86" s="14">
        <f t="shared" si="22"/>
        <v>0.99318495025240938</v>
      </c>
      <c r="O86" s="14">
        <f t="shared" si="30"/>
        <v>100.63446508432538</v>
      </c>
      <c r="P86" s="14">
        <f t="shared" si="23"/>
        <v>23.601282917187593</v>
      </c>
      <c r="Q86" s="14">
        <f t="shared" si="31"/>
        <v>23601.282917187593</v>
      </c>
      <c r="R86" s="19">
        <f t="shared" si="32"/>
        <v>4.9224462196885137E-2</v>
      </c>
      <c r="S86" s="19">
        <f t="shared" si="33"/>
        <v>4.9224462196885137E-2</v>
      </c>
      <c r="T86">
        <f t="shared" si="24"/>
        <v>2.003435611413225E-5</v>
      </c>
      <c r="U86" s="19">
        <f t="shared" si="25"/>
        <v>0.47283650671332228</v>
      </c>
      <c r="V86" s="19">
        <f t="shared" si="26"/>
        <v>0.45837991365812358</v>
      </c>
      <c r="W86" s="19">
        <f t="shared" si="27"/>
        <v>0.60591742886503797</v>
      </c>
      <c r="X86" s="19">
        <f t="shared" si="34"/>
        <v>0.32529899150640795</v>
      </c>
      <c r="Y86">
        <f t="shared" si="28"/>
        <v>1.3783106310272207E-5</v>
      </c>
      <c r="Z86" s="14">
        <f t="shared" si="29"/>
        <v>280.00521885121555</v>
      </c>
      <c r="AA86" s="14">
        <f t="shared" si="35"/>
        <v>278.0969693551595</v>
      </c>
      <c r="AB86" s="14">
        <f t="shared" si="36"/>
        <v>13.783106310272208</v>
      </c>
      <c r="AD86">
        <v>85</v>
      </c>
      <c r="AE86">
        <v>357.791911205985</v>
      </c>
      <c r="AF86">
        <v>355.35353346557702</v>
      </c>
      <c r="AG86">
        <v>17.6638712748579</v>
      </c>
      <c r="AH86">
        <v>8.5338180479467507</v>
      </c>
      <c r="AI86">
        <v>293.79534901594297</v>
      </c>
      <c r="AJ86">
        <v>291.79311247330799</v>
      </c>
      <c r="AK86">
        <v>14.5044174103251</v>
      </c>
      <c r="AL86">
        <v>-17.886531300926499</v>
      </c>
    </row>
    <row r="87" spans="1:38" x14ac:dyDescent="0.2">
      <c r="A87" s="1">
        <v>44536</v>
      </c>
      <c r="B87" t="s">
        <v>8</v>
      </c>
      <c r="C87">
        <v>225</v>
      </c>
      <c r="D87" s="14">
        <v>0.55029483700000004</v>
      </c>
      <c r="E87">
        <v>24</v>
      </c>
      <c r="F87" t="s">
        <v>2</v>
      </c>
      <c r="G87">
        <v>1558</v>
      </c>
      <c r="H87">
        <v>538</v>
      </c>
      <c r="I87">
        <v>-18.940000000000001</v>
      </c>
      <c r="J87">
        <v>1.0848819999999999</v>
      </c>
      <c r="K87">
        <v>12.5</v>
      </c>
      <c r="L87">
        <v>285.64999999999998</v>
      </c>
      <c r="M87" s="14">
        <v>1006.3446279999999</v>
      </c>
      <c r="N87" s="14">
        <f t="shared" si="22"/>
        <v>0.99318495025240938</v>
      </c>
      <c r="O87" s="14">
        <f t="shared" si="30"/>
        <v>100.63446508432538</v>
      </c>
      <c r="P87" s="14">
        <f t="shared" si="23"/>
        <v>23.601282917187593</v>
      </c>
      <c r="Q87" s="14">
        <f t="shared" si="31"/>
        <v>23601.282917187593</v>
      </c>
      <c r="R87" s="19">
        <f t="shared" si="32"/>
        <v>4.9215723924781095E-2</v>
      </c>
      <c r="S87" s="19">
        <f t="shared" si="33"/>
        <v>4.9215723924781095E-2</v>
      </c>
      <c r="T87">
        <f t="shared" si="24"/>
        <v>7.6678097874808938E-5</v>
      </c>
      <c r="U87" s="19">
        <f t="shared" si="25"/>
        <v>1.8097014814951664</v>
      </c>
      <c r="V87" s="19">
        <f t="shared" si="26"/>
        <v>1.7546828144455933</v>
      </c>
      <c r="W87" s="19">
        <f t="shared" si="27"/>
        <v>0.60591742886503797</v>
      </c>
      <c r="X87" s="19">
        <f t="shared" si="34"/>
        <v>2.9584668670757215</v>
      </c>
      <c r="Y87">
        <f t="shared" si="28"/>
        <v>1.2535195130944441E-4</v>
      </c>
      <c r="Z87" s="14">
        <f t="shared" si="29"/>
        <v>2546.989890893939</v>
      </c>
      <c r="AA87" s="14">
        <f t="shared" si="35"/>
        <v>2529.6320280808864</v>
      </c>
      <c r="AB87" s="14">
        <f t="shared" si="36"/>
        <v>125.35195130944442</v>
      </c>
      <c r="AD87">
        <v>86</v>
      </c>
      <c r="AE87">
        <v>2393.8058478969101</v>
      </c>
      <c r="AF87">
        <v>2377.4918879901702</v>
      </c>
      <c r="AG87">
        <v>118.180084652361</v>
      </c>
      <c r="AH87">
        <v>7.7171962611774996</v>
      </c>
      <c r="AI87">
        <v>2439.4407939216599</v>
      </c>
      <c r="AJ87">
        <v>2422.8158285587201</v>
      </c>
      <c r="AK87">
        <v>120.433041711952</v>
      </c>
      <c r="AL87">
        <v>1.90637624454146</v>
      </c>
    </row>
    <row r="88" spans="1:38" x14ac:dyDescent="0.2">
      <c r="A88" s="1">
        <v>44536</v>
      </c>
      <c r="B88" t="s">
        <v>5</v>
      </c>
      <c r="C88">
        <v>10</v>
      </c>
      <c r="D88" s="14">
        <v>0.49753640199999999</v>
      </c>
      <c r="E88">
        <v>25</v>
      </c>
      <c r="F88" t="s">
        <v>2</v>
      </c>
      <c r="G88">
        <v>557</v>
      </c>
      <c r="H88">
        <v>538</v>
      </c>
      <c r="I88">
        <v>-13.2</v>
      </c>
      <c r="J88">
        <v>1.09117</v>
      </c>
      <c r="K88">
        <v>12.2</v>
      </c>
      <c r="L88">
        <v>285.35000000000002</v>
      </c>
      <c r="M88" s="14">
        <v>1006.3446279999999</v>
      </c>
      <c r="N88" s="14">
        <f t="shared" si="22"/>
        <v>0.99318495025240938</v>
      </c>
      <c r="O88" s="14">
        <f t="shared" si="30"/>
        <v>100.63446508432538</v>
      </c>
      <c r="P88" s="14">
        <f t="shared" si="23"/>
        <v>23.576495993066622</v>
      </c>
      <c r="Q88" s="14">
        <f t="shared" si="31"/>
        <v>23576.495993066623</v>
      </c>
      <c r="R88" s="19">
        <f t="shared" si="32"/>
        <v>4.9717296840336607E-2</v>
      </c>
      <c r="S88" s="19">
        <f t="shared" si="33"/>
        <v>4.9717296840336607E-2</v>
      </c>
      <c r="T88">
        <f t="shared" si="24"/>
        <v>2.7692534340067488E-5</v>
      </c>
      <c r="U88" s="19">
        <f t="shared" si="25"/>
        <v>0.652892924906461</v>
      </c>
      <c r="V88" s="19">
        <f t="shared" si="26"/>
        <v>0.62856515648216282</v>
      </c>
      <c r="W88" s="19">
        <f t="shared" si="27"/>
        <v>0.60712397520180184</v>
      </c>
      <c r="X88" s="19">
        <f t="shared" si="34"/>
        <v>0.67433410618682199</v>
      </c>
      <c r="Y88">
        <f t="shared" si="28"/>
        <v>2.860196470184247E-5</v>
      </c>
      <c r="Z88" s="14">
        <f t="shared" si="29"/>
        <v>575.29203153774722</v>
      </c>
      <c r="AA88" s="14">
        <f t="shared" si="35"/>
        <v>571.37138772342496</v>
      </c>
      <c r="AB88" s="14">
        <f t="shared" si="36"/>
        <v>28.601964701842469</v>
      </c>
      <c r="AD88">
        <v>87</v>
      </c>
      <c r="AE88">
        <v>567.15235809204205</v>
      </c>
      <c r="AF88">
        <v>563.28717377099304</v>
      </c>
      <c r="AG88">
        <v>28.276979892064102</v>
      </c>
      <c r="AH88">
        <v>8.3360220748525897</v>
      </c>
      <c r="AI88">
        <v>573.27515072008896</v>
      </c>
      <c r="AJ88">
        <v>569.36823912465002</v>
      </c>
      <c r="AK88">
        <v>28.582248981676901</v>
      </c>
      <c r="AL88">
        <v>1.07956751668004</v>
      </c>
    </row>
    <row r="89" spans="1:38" x14ac:dyDescent="0.2">
      <c r="A89" s="1">
        <v>44536</v>
      </c>
      <c r="B89" t="s">
        <v>8</v>
      </c>
      <c r="C89">
        <v>250</v>
      </c>
      <c r="D89" s="14">
        <v>0.54926621899999994</v>
      </c>
      <c r="E89">
        <v>26</v>
      </c>
      <c r="F89" t="s">
        <v>2</v>
      </c>
      <c r="G89">
        <v>1539</v>
      </c>
      <c r="H89">
        <v>538</v>
      </c>
      <c r="I89">
        <v>-19.420000000000002</v>
      </c>
      <c r="J89">
        <v>1.084362</v>
      </c>
      <c r="K89">
        <v>12.4</v>
      </c>
      <c r="L89">
        <v>285.55</v>
      </c>
      <c r="M89" s="14">
        <v>1006.3446279999999</v>
      </c>
      <c r="N89" s="14">
        <f t="shared" si="22"/>
        <v>0.99318495025240938</v>
      </c>
      <c r="O89" s="14">
        <f t="shared" si="30"/>
        <v>100.63446508432538</v>
      </c>
      <c r="P89" s="14">
        <f t="shared" si="23"/>
        <v>23.593020609147271</v>
      </c>
      <c r="Q89" s="14">
        <f t="shared" si="31"/>
        <v>23593.020609147272</v>
      </c>
      <c r="R89" s="19">
        <f t="shared" si="32"/>
        <v>4.9378075882128773E-2</v>
      </c>
      <c r="S89" s="19">
        <f t="shared" si="33"/>
        <v>4.9378075882128773E-2</v>
      </c>
      <c r="T89">
        <f t="shared" si="24"/>
        <v>7.5992858782596184E-5</v>
      </c>
      <c r="U89" s="19">
        <f t="shared" si="25"/>
        <v>1.7929010834058101</v>
      </c>
      <c r="V89" s="19">
        <f t="shared" si="26"/>
        <v>1.7344339177955197</v>
      </c>
      <c r="W89" s="19">
        <f t="shared" si="27"/>
        <v>0.60631932928784238</v>
      </c>
      <c r="X89" s="19">
        <f t="shared" si="34"/>
        <v>2.9210156719134872</v>
      </c>
      <c r="Y89">
        <f t="shared" si="28"/>
        <v>1.2380846523657837E-4</v>
      </c>
      <c r="Z89" s="14">
        <f t="shared" si="29"/>
        <v>2507.3570207985344</v>
      </c>
      <c r="AA89" s="14">
        <f t="shared" si="35"/>
        <v>2490.2692579668219</v>
      </c>
      <c r="AB89" s="14">
        <f t="shared" si="36"/>
        <v>123.80846523657837</v>
      </c>
      <c r="AD89">
        <v>88</v>
      </c>
      <c r="AE89">
        <v>2355.96396431728</v>
      </c>
      <c r="AF89">
        <v>2339.9078995827999</v>
      </c>
      <c r="AG89">
        <v>116.693789357515</v>
      </c>
      <c r="AH89">
        <v>7.72357126987042</v>
      </c>
      <c r="AI89">
        <v>2401.4926237946802</v>
      </c>
      <c r="AJ89">
        <v>2385.1262779545</v>
      </c>
      <c r="AK89">
        <v>118.948879791517</v>
      </c>
      <c r="AL89">
        <v>1.9324853931114401</v>
      </c>
    </row>
    <row r="90" spans="1:38" x14ac:dyDescent="0.2">
      <c r="A90" s="1">
        <v>44536</v>
      </c>
      <c r="B90" t="s">
        <v>5</v>
      </c>
      <c r="C90">
        <v>5</v>
      </c>
      <c r="D90" s="14">
        <v>0.503405361</v>
      </c>
      <c r="E90">
        <v>27</v>
      </c>
      <c r="F90" t="s">
        <v>2</v>
      </c>
      <c r="G90">
        <v>548</v>
      </c>
      <c r="H90">
        <v>538</v>
      </c>
      <c r="I90">
        <v>-11.62</v>
      </c>
      <c r="J90">
        <v>1.092892</v>
      </c>
      <c r="K90">
        <v>12.4</v>
      </c>
      <c r="L90">
        <v>285.55</v>
      </c>
      <c r="M90" s="14">
        <v>1006.3446279999999</v>
      </c>
      <c r="N90" s="14">
        <f t="shared" si="22"/>
        <v>0.99318495025240938</v>
      </c>
      <c r="O90" s="14">
        <f t="shared" si="30"/>
        <v>100.63446508432538</v>
      </c>
      <c r="P90" s="14">
        <f t="shared" si="23"/>
        <v>23.593020609147271</v>
      </c>
      <c r="Q90" s="14">
        <f t="shared" si="31"/>
        <v>23593.020609147272</v>
      </c>
      <c r="R90" s="19">
        <f t="shared" si="32"/>
        <v>4.9389210628409556E-2</v>
      </c>
      <c r="S90" s="19">
        <f t="shared" si="33"/>
        <v>4.9389210628409556E-2</v>
      </c>
      <c r="T90">
        <f t="shared" si="24"/>
        <v>2.7065287424368437E-5</v>
      </c>
      <c r="U90" s="19">
        <f t="shared" si="25"/>
        <v>0.63855188399561902</v>
      </c>
      <c r="V90" s="19">
        <f t="shared" si="26"/>
        <v>0.61758920529691019</v>
      </c>
      <c r="W90" s="19">
        <f t="shared" si="27"/>
        <v>0.60631932928784238</v>
      </c>
      <c r="X90" s="19">
        <f t="shared" si="34"/>
        <v>0.64982176000468694</v>
      </c>
      <c r="Y90">
        <f t="shared" si="28"/>
        <v>2.7542965810522115E-5</v>
      </c>
      <c r="Z90" s="14">
        <f t="shared" si="29"/>
        <v>557.67171534178988</v>
      </c>
      <c r="AA90" s="14">
        <f t="shared" si="35"/>
        <v>553.87115485891138</v>
      </c>
      <c r="AB90" s="14">
        <f t="shared" si="36"/>
        <v>27.542965810522116</v>
      </c>
      <c r="AD90">
        <v>89</v>
      </c>
      <c r="AE90">
        <v>553.26409588163006</v>
      </c>
      <c r="AF90">
        <v>549.493561071557</v>
      </c>
      <c r="AG90">
        <v>27.4038503312151</v>
      </c>
      <c r="AH90">
        <v>8.3476232291792591</v>
      </c>
      <c r="AI90">
        <v>556.61630992801895</v>
      </c>
      <c r="AJ90">
        <v>552.82292953688102</v>
      </c>
      <c r="AK90">
        <v>27.5698896109899</v>
      </c>
      <c r="AL90">
        <v>0.60589763032549204</v>
      </c>
    </row>
    <row r="91" spans="1:38" x14ac:dyDescent="0.2">
      <c r="A91" s="1">
        <v>44536</v>
      </c>
      <c r="B91" t="s">
        <v>8</v>
      </c>
      <c r="C91">
        <v>300</v>
      </c>
      <c r="D91" s="14">
        <v>0.55441014</v>
      </c>
      <c r="E91">
        <v>28</v>
      </c>
      <c r="F91" t="s">
        <v>2</v>
      </c>
      <c r="G91">
        <v>1546</v>
      </c>
      <c r="H91">
        <v>538</v>
      </c>
      <c r="I91">
        <v>-19.55</v>
      </c>
      <c r="J91">
        <v>1.084219</v>
      </c>
      <c r="K91">
        <v>12.4</v>
      </c>
      <c r="L91">
        <v>285.55</v>
      </c>
      <c r="M91" s="14">
        <v>1006.3446279999999</v>
      </c>
      <c r="N91" s="14">
        <f t="shared" si="22"/>
        <v>0.99318495025240938</v>
      </c>
      <c r="O91" s="14">
        <f t="shared" si="30"/>
        <v>100.63446508432538</v>
      </c>
      <c r="P91" s="14">
        <f t="shared" si="23"/>
        <v>23.593020609147271</v>
      </c>
      <c r="Q91" s="14">
        <f t="shared" si="31"/>
        <v>23593.020609147272</v>
      </c>
      <c r="R91" s="19">
        <f t="shared" si="32"/>
        <v>4.9376827124983175E-2</v>
      </c>
      <c r="S91" s="19">
        <f t="shared" si="33"/>
        <v>4.9376827124983175E-2</v>
      </c>
      <c r="T91">
        <f t="shared" si="24"/>
        <v>7.6336574735223994E-5</v>
      </c>
      <c r="U91" s="19">
        <f t="shared" si="25"/>
        <v>1.8010103809598506</v>
      </c>
      <c r="V91" s="19">
        <f t="shared" si="26"/>
        <v>1.7423228310018672</v>
      </c>
      <c r="W91" s="19">
        <f t="shared" si="27"/>
        <v>0.60631932928784238</v>
      </c>
      <c r="X91" s="19">
        <f t="shared" si="34"/>
        <v>2.9370138826738756</v>
      </c>
      <c r="Y91">
        <f t="shared" si="28"/>
        <v>1.2448655605951377E-4</v>
      </c>
      <c r="Z91" s="14">
        <f t="shared" si="29"/>
        <v>2521.1534095621823</v>
      </c>
      <c r="AA91" s="14">
        <f t="shared" si="35"/>
        <v>2503.9716236547083</v>
      </c>
      <c r="AB91" s="14">
        <f t="shared" si="36"/>
        <v>124.48655605951377</v>
      </c>
      <c r="AD91">
        <v>90</v>
      </c>
      <c r="AE91">
        <v>2369.1085686854799</v>
      </c>
      <c r="AF91">
        <v>2352.9629225219901</v>
      </c>
      <c r="AG91">
        <v>117.344857759479</v>
      </c>
      <c r="AH91">
        <v>7.7211639500201104</v>
      </c>
      <c r="AI91">
        <v>2414.5240407442898</v>
      </c>
      <c r="AJ91">
        <v>2398.0688848555401</v>
      </c>
      <c r="AK91">
        <v>119.594341881592</v>
      </c>
      <c r="AL91">
        <v>1.9169856822562901</v>
      </c>
    </row>
    <row r="92" spans="1:38" x14ac:dyDescent="0.2">
      <c r="A92" s="1">
        <v>44536</v>
      </c>
      <c r="B92" t="s">
        <v>5</v>
      </c>
      <c r="C92">
        <v>0</v>
      </c>
      <c r="D92" s="14">
        <v>0.499832322</v>
      </c>
      <c r="E92">
        <v>29</v>
      </c>
      <c r="F92" t="s">
        <v>2</v>
      </c>
      <c r="G92">
        <v>541</v>
      </c>
      <c r="H92">
        <v>538</v>
      </c>
      <c r="I92">
        <v>-11.81</v>
      </c>
      <c r="J92">
        <v>1.092686</v>
      </c>
      <c r="K92">
        <v>12.7</v>
      </c>
      <c r="L92">
        <v>285.85000000000002</v>
      </c>
      <c r="M92" s="14">
        <v>1006.3446279999999</v>
      </c>
      <c r="N92" s="14">
        <f t="shared" si="22"/>
        <v>0.99318495025240938</v>
      </c>
      <c r="O92" s="14">
        <f t="shared" si="30"/>
        <v>100.63446508432538</v>
      </c>
      <c r="P92" s="14">
        <f t="shared" si="23"/>
        <v>23.617807533268245</v>
      </c>
      <c r="Q92" s="14">
        <f t="shared" si="31"/>
        <v>23617.807533268246</v>
      </c>
      <c r="R92" s="19">
        <f t="shared" si="32"/>
        <v>4.8905962768253139E-2</v>
      </c>
      <c r="S92" s="19">
        <f t="shared" si="33"/>
        <v>4.8905962768253139E-2</v>
      </c>
      <c r="T92">
        <f t="shared" si="24"/>
        <v>2.645812585762495E-5</v>
      </c>
      <c r="U92" s="19">
        <f t="shared" si="25"/>
        <v>0.62488292419637392</v>
      </c>
      <c r="V92" s="19">
        <f t="shared" si="26"/>
        <v>0.60848871587509212</v>
      </c>
      <c r="W92" s="19">
        <f t="shared" si="27"/>
        <v>0.60511447160961096</v>
      </c>
      <c r="X92" s="19">
        <f t="shared" si="34"/>
        <v>0.62825716846185509</v>
      </c>
      <c r="Y92">
        <f t="shared" si="28"/>
        <v>2.6600994507084821E-5</v>
      </c>
      <c r="Z92" s="14">
        <f t="shared" si="29"/>
        <v>543.92129305657215</v>
      </c>
      <c r="AA92" s="14">
        <f t="shared" si="35"/>
        <v>540.21444238561776</v>
      </c>
      <c r="AB92" s="14">
        <f t="shared" si="36"/>
        <v>26.60099450708482</v>
      </c>
      <c r="AD92">
        <v>91</v>
      </c>
      <c r="AE92">
        <v>542.56001855033799</v>
      </c>
      <c r="AF92">
        <v>538.86243280109795</v>
      </c>
      <c r="AG92">
        <v>26.611075252501301</v>
      </c>
      <c r="AH92">
        <v>8.3574739624392507</v>
      </c>
      <c r="AI92">
        <v>543.60766019876201</v>
      </c>
      <c r="AJ92">
        <v>539.90293469595201</v>
      </c>
      <c r="AK92">
        <v>26.6624591912189</v>
      </c>
      <c r="AL92">
        <v>0.193092305478547</v>
      </c>
    </row>
    <row r="93" spans="1:38" x14ac:dyDescent="0.2">
      <c r="A93" s="1">
        <v>44536</v>
      </c>
      <c r="B93" t="s">
        <v>8</v>
      </c>
      <c r="C93">
        <v>400</v>
      </c>
      <c r="D93" s="14">
        <v>0.28502085999999999</v>
      </c>
      <c r="E93">
        <v>30</v>
      </c>
      <c r="F93" t="s">
        <v>2</v>
      </c>
      <c r="G93">
        <v>2843</v>
      </c>
      <c r="H93">
        <v>538</v>
      </c>
      <c r="I93">
        <v>-20.079999999999998</v>
      </c>
      <c r="J93">
        <v>1.083639</v>
      </c>
      <c r="K93">
        <v>12.5</v>
      </c>
      <c r="L93">
        <v>285.64999999999998</v>
      </c>
      <c r="M93" s="14">
        <v>1006.3446279999999</v>
      </c>
      <c r="N93" s="14">
        <f t="shared" si="22"/>
        <v>0.99318495025240938</v>
      </c>
      <c r="O93" s="14">
        <f t="shared" si="30"/>
        <v>100.63446508432538</v>
      </c>
      <c r="P93" s="14">
        <f t="shared" si="23"/>
        <v>23.601282917187593</v>
      </c>
      <c r="Q93" s="14">
        <f t="shared" si="31"/>
        <v>23601.282917187593</v>
      </c>
      <c r="R93" s="19">
        <f t="shared" si="32"/>
        <v>4.9279914511000666E-2</v>
      </c>
      <c r="S93" s="19">
        <f t="shared" si="33"/>
        <v>4.9279914511000666E-2</v>
      </c>
      <c r="T93">
        <f t="shared" si="24"/>
        <v>1.401027969547749E-4</v>
      </c>
      <c r="U93" s="19">
        <f t="shared" si="25"/>
        <v>3.3066057484189306</v>
      </c>
      <c r="V93" s="19">
        <f t="shared" si="26"/>
        <v>3.2019019521622729</v>
      </c>
      <c r="W93" s="19">
        <f t="shared" si="27"/>
        <v>0.60591742886503797</v>
      </c>
      <c r="X93" s="19">
        <f t="shared" si="34"/>
        <v>5.902590271716166</v>
      </c>
      <c r="Y93">
        <f t="shared" si="28"/>
        <v>2.500961618242208E-4</v>
      </c>
      <c r="Z93" s="14">
        <f t="shared" si="29"/>
        <v>5075.012087701416</v>
      </c>
      <c r="AA93" s="14">
        <f t="shared" si="35"/>
        <v>5040.425627854107</v>
      </c>
      <c r="AB93" s="14">
        <f t="shared" si="36"/>
        <v>250.09616182422079</v>
      </c>
      <c r="AD93">
        <v>92</v>
      </c>
      <c r="AE93">
        <v>4805.1527512645698</v>
      </c>
      <c r="AF93">
        <v>4772.4052878899802</v>
      </c>
      <c r="AG93">
        <v>237.22615575146901</v>
      </c>
      <c r="AH93">
        <v>7.4153866215836004</v>
      </c>
      <c r="AI93">
        <v>4834.8833627347403</v>
      </c>
      <c r="AJ93">
        <v>4801.9332830936901</v>
      </c>
      <c r="AK93">
        <v>238.69392983322999</v>
      </c>
      <c r="AL93">
        <v>0.61872354551784303</v>
      </c>
    </row>
    <row r="94" spans="1:38" x14ac:dyDescent="0.2">
      <c r="A94" s="1">
        <v>44901</v>
      </c>
      <c r="B94" t="s">
        <v>7</v>
      </c>
      <c r="C94" t="s">
        <v>7</v>
      </c>
      <c r="D94" s="14">
        <v>0</v>
      </c>
      <c r="E94" t="s">
        <v>9</v>
      </c>
      <c r="F94" t="s">
        <v>2</v>
      </c>
      <c r="G94">
        <v>538</v>
      </c>
      <c r="I94">
        <v>-11.45</v>
      </c>
      <c r="J94">
        <v>1.0900000000000001</v>
      </c>
      <c r="K94">
        <v>0</v>
      </c>
      <c r="L94">
        <v>0</v>
      </c>
      <c r="N94" s="14">
        <f t="shared" si="22"/>
        <v>0</v>
      </c>
      <c r="O94" s="14">
        <f t="shared" si="30"/>
        <v>0</v>
      </c>
      <c r="P94" s="14" t="e">
        <f t="shared" si="23"/>
        <v>#DIV/0!</v>
      </c>
      <c r="Q94" s="14" t="e">
        <f t="shared" si="31"/>
        <v>#DIV/0!</v>
      </c>
      <c r="R94" s="19" t="e">
        <f t="shared" si="32"/>
        <v>#DIV/0!</v>
      </c>
      <c r="S94" s="19" t="e">
        <f t="shared" si="33"/>
        <v>#DIV/0!</v>
      </c>
      <c r="T94" t="e">
        <f t="shared" si="24"/>
        <v>#DIV/0!</v>
      </c>
      <c r="U94" s="19" t="e">
        <f t="shared" si="25"/>
        <v>#DIV/0!</v>
      </c>
      <c r="V94" s="19" t="e">
        <f t="shared" si="26"/>
        <v>#DIV/0!</v>
      </c>
      <c r="W94" s="19" t="e">
        <f t="shared" si="27"/>
        <v>#DIV/0!</v>
      </c>
      <c r="X94" s="19" t="e">
        <f t="shared" si="34"/>
        <v>#DIV/0!</v>
      </c>
      <c r="Y94" t="e">
        <f t="shared" si="28"/>
        <v>#DIV/0!</v>
      </c>
      <c r="Z94" s="14" t="e">
        <f t="shared" si="29"/>
        <v>#DIV/0!</v>
      </c>
      <c r="AA94" s="14" t="e">
        <f t="shared" si="35"/>
        <v>#DIV/0!</v>
      </c>
      <c r="AB94" s="14" t="e">
        <f t="shared" si="36"/>
        <v>#DIV/0!</v>
      </c>
      <c r="AD94" t="s">
        <v>129</v>
      </c>
      <c r="AE94">
        <v>538.00000000000102</v>
      </c>
      <c r="AF94">
        <v>536.04643319615195</v>
      </c>
      <c r="AG94">
        <v>26.462251906919999</v>
      </c>
      <c r="AH94">
        <v>8.3606483385345491</v>
      </c>
      <c r="AI94">
        <v>538</v>
      </c>
      <c r="AJ94">
        <v>536.04643319615104</v>
      </c>
      <c r="AK94">
        <v>26.462251906919999</v>
      </c>
      <c r="AL94" s="41">
        <v>-1.9018244228523101E-13</v>
      </c>
    </row>
    <row r="95" spans="1:38" x14ac:dyDescent="0.2">
      <c r="A95" s="1">
        <v>44199</v>
      </c>
      <c r="B95" t="s">
        <v>5</v>
      </c>
      <c r="C95">
        <v>400</v>
      </c>
      <c r="D95" s="14">
        <v>0.47869183500000001</v>
      </c>
      <c r="E95">
        <v>1</v>
      </c>
      <c r="F95" t="s">
        <v>2</v>
      </c>
      <c r="G95">
        <v>1339</v>
      </c>
      <c r="H95">
        <v>505</v>
      </c>
      <c r="I95">
        <v>-18.78</v>
      </c>
      <c r="J95">
        <v>1.085064</v>
      </c>
      <c r="K95">
        <v>14.5</v>
      </c>
      <c r="L95">
        <v>287.64999999999998</v>
      </c>
      <c r="M95" s="14">
        <v>1009.681967</v>
      </c>
      <c r="N95" s="14">
        <f t="shared" si="22"/>
        <v>0.99647864783519269</v>
      </c>
      <c r="O95" s="14">
        <f t="shared" si="30"/>
        <v>100.96819899190091</v>
      </c>
      <c r="P95" s="14">
        <f t="shared" si="23"/>
        <v>23.687972693925648</v>
      </c>
      <c r="Q95" s="14">
        <f t="shared" si="31"/>
        <v>23687.972693925647</v>
      </c>
      <c r="R95" s="19">
        <f t="shared" si="32"/>
        <v>4.6147586959254555E-2</v>
      </c>
      <c r="S95" s="19">
        <f t="shared" si="33"/>
        <v>4.6147586959254555E-2</v>
      </c>
      <c r="T95">
        <f t="shared" si="24"/>
        <v>6.1791618938441845E-5</v>
      </c>
      <c r="U95" s="19">
        <f t="shared" si="25"/>
        <v>1.4637181821272693</v>
      </c>
      <c r="V95" s="19">
        <f t="shared" si="26"/>
        <v>1.49263316075152</v>
      </c>
      <c r="W95" s="19">
        <f t="shared" si="27"/>
        <v>0.56294230483907215</v>
      </c>
      <c r="X95" s="19">
        <f t="shared" si="34"/>
        <v>2.3934090380397168</v>
      </c>
      <c r="Y95">
        <f t="shared" si="28"/>
        <v>1.010389985232237E-4</v>
      </c>
      <c r="Z95" s="14">
        <f t="shared" si="29"/>
        <v>2189.4752289525964</v>
      </c>
      <c r="AA95" s="14">
        <f t="shared" si="35"/>
        <v>2181.7653156153319</v>
      </c>
      <c r="AB95" s="14">
        <f t="shared" si="36"/>
        <v>101.03899852322371</v>
      </c>
      <c r="AD95">
        <v>94</v>
      </c>
      <c r="AE95">
        <v>2042.0042538733601</v>
      </c>
      <c r="AF95">
        <v>2034.8135915847299</v>
      </c>
      <c r="AG95">
        <v>94.515724179245694</v>
      </c>
      <c r="AH95">
        <v>7.7964813458379103</v>
      </c>
      <c r="AI95">
        <v>2102.3730514891899</v>
      </c>
      <c r="AJ95">
        <v>2094.9698080388898</v>
      </c>
      <c r="AK95">
        <v>97.309940015803093</v>
      </c>
      <c r="AL95">
        <v>2.9563502378274098</v>
      </c>
    </row>
    <row r="96" spans="1:38" x14ac:dyDescent="0.2">
      <c r="A96" s="1">
        <v>44199</v>
      </c>
      <c r="B96" t="s">
        <v>8</v>
      </c>
      <c r="C96">
        <v>0</v>
      </c>
      <c r="D96" s="14">
        <v>0.40368066600000002</v>
      </c>
      <c r="E96">
        <v>2</v>
      </c>
      <c r="F96" t="s">
        <v>2</v>
      </c>
      <c r="G96">
        <v>419</v>
      </c>
      <c r="H96">
        <v>505</v>
      </c>
      <c r="I96">
        <v>-12.24</v>
      </c>
      <c r="J96">
        <v>1.0922190000000001</v>
      </c>
      <c r="K96">
        <v>12</v>
      </c>
      <c r="L96">
        <v>285.14999999999998</v>
      </c>
      <c r="M96" s="14">
        <v>1009.681967</v>
      </c>
      <c r="N96" s="14">
        <f t="shared" si="22"/>
        <v>0.99647864783519269</v>
      </c>
      <c r="O96" s="14">
        <f t="shared" si="30"/>
        <v>100.96819899190091</v>
      </c>
      <c r="P96" s="14">
        <f t="shared" si="23"/>
        <v>23.482097735695806</v>
      </c>
      <c r="Q96" s="14">
        <f t="shared" si="31"/>
        <v>23482.097735695806</v>
      </c>
      <c r="R96" s="19">
        <f t="shared" si="32"/>
        <v>5.0070285966652014E-2</v>
      </c>
      <c r="S96" s="19">
        <f t="shared" si="33"/>
        <v>5.0070285966652014E-2</v>
      </c>
      <c r="T96">
        <f t="shared" si="24"/>
        <v>2.0979449820027194E-5</v>
      </c>
      <c r="U96" s="19">
        <f t="shared" si="25"/>
        <v>0.49264149111500438</v>
      </c>
      <c r="V96" s="19">
        <f t="shared" si="26"/>
        <v>0.47485650162086335</v>
      </c>
      <c r="W96" s="19">
        <f t="shared" si="27"/>
        <v>0.57232108190581388</v>
      </c>
      <c r="X96" s="19">
        <f t="shared" si="34"/>
        <v>0.39517691083005391</v>
      </c>
      <c r="Y96">
        <f t="shared" si="28"/>
        <v>1.6828858957917301E-5</v>
      </c>
      <c r="Z96" s="14">
        <f t="shared" si="29"/>
        <v>336.1047102691947</v>
      </c>
      <c r="AA96" s="14">
        <f t="shared" si="35"/>
        <v>334.92116722008632</v>
      </c>
      <c r="AB96" s="14">
        <f t="shared" si="36"/>
        <v>16.828858957917301</v>
      </c>
      <c r="AD96">
        <v>95</v>
      </c>
      <c r="AE96">
        <v>384.74954230982701</v>
      </c>
      <c r="AF96">
        <v>383.39469497333903</v>
      </c>
      <c r="AG96">
        <v>19.3096572499087</v>
      </c>
      <c r="AH96">
        <v>8.50054681933198</v>
      </c>
      <c r="AI96">
        <v>345.76626264943701</v>
      </c>
      <c r="AJ96">
        <v>344.54869005094702</v>
      </c>
      <c r="AK96">
        <v>17.353179890116799</v>
      </c>
      <c r="AL96">
        <v>-10.132118527381699</v>
      </c>
    </row>
    <row r="97" spans="1:38" x14ac:dyDescent="0.2">
      <c r="A97" s="1">
        <v>44199</v>
      </c>
      <c r="B97" t="s">
        <v>5</v>
      </c>
      <c r="C97">
        <v>300</v>
      </c>
      <c r="D97" s="14">
        <v>0.46548552900000001</v>
      </c>
      <c r="E97">
        <v>3</v>
      </c>
      <c r="F97" t="s">
        <v>2</v>
      </c>
      <c r="G97">
        <v>1148</v>
      </c>
      <c r="H97">
        <v>505</v>
      </c>
      <c r="I97">
        <v>-18.66</v>
      </c>
      <c r="J97">
        <v>1.085189</v>
      </c>
      <c r="K97">
        <v>12.1</v>
      </c>
      <c r="L97">
        <v>285.25</v>
      </c>
      <c r="M97" s="14">
        <v>1009.681967</v>
      </c>
      <c r="N97" s="14">
        <f t="shared" si="22"/>
        <v>0.99647864783519269</v>
      </c>
      <c r="O97" s="14">
        <f t="shared" si="30"/>
        <v>100.96819899190091</v>
      </c>
      <c r="P97" s="14">
        <f t="shared" si="23"/>
        <v>23.490332734025003</v>
      </c>
      <c r="Q97" s="14">
        <f t="shared" si="31"/>
        <v>23490.332734025003</v>
      </c>
      <c r="R97" s="19">
        <f t="shared" si="32"/>
        <v>4.9889690136431783E-2</v>
      </c>
      <c r="S97" s="19">
        <f t="shared" si="33"/>
        <v>4.9889690136431783E-2</v>
      </c>
      <c r="T97">
        <f t="shared" si="24"/>
        <v>5.7273364276623682E-5</v>
      </c>
      <c r="U97" s="19">
        <f t="shared" si="25"/>
        <v>1.3453703836549116</v>
      </c>
      <c r="V97" s="19">
        <f t="shared" si="26"/>
        <v>1.3001788218609664</v>
      </c>
      <c r="W97" s="19">
        <f t="shared" si="27"/>
        <v>0.5719427744249026</v>
      </c>
      <c r="X97" s="19">
        <f t="shared" si="34"/>
        <v>2.0736064310909752</v>
      </c>
      <c r="Y97">
        <f t="shared" si="28"/>
        <v>8.827488544201939E-5</v>
      </c>
      <c r="Z97" s="14">
        <f t="shared" si="29"/>
        <v>1769.4013572867823</v>
      </c>
      <c r="AA97" s="14">
        <f t="shared" si="35"/>
        <v>1763.1706719868876</v>
      </c>
      <c r="AB97" s="14">
        <f t="shared" si="36"/>
        <v>88.274885442019396</v>
      </c>
      <c r="AD97">
        <v>96</v>
      </c>
      <c r="AE97">
        <v>1645.54413233062</v>
      </c>
      <c r="AF97">
        <v>1639.7495547168901</v>
      </c>
      <c r="AG97">
        <v>82.313918415625096</v>
      </c>
      <c r="AH97">
        <v>7.87718663971377</v>
      </c>
      <c r="AI97">
        <v>1697.1666483026399</v>
      </c>
      <c r="AJ97">
        <v>1691.1902884628801</v>
      </c>
      <c r="AK97">
        <v>84.896195903444493</v>
      </c>
      <c r="AL97">
        <v>3.1371091760943899</v>
      </c>
    </row>
    <row r="98" spans="1:38" x14ac:dyDescent="0.2">
      <c r="A98" s="1">
        <v>44199</v>
      </c>
      <c r="B98" t="s">
        <v>8</v>
      </c>
      <c r="C98">
        <v>5</v>
      </c>
      <c r="D98" s="14">
        <v>0.41271725399999998</v>
      </c>
      <c r="E98">
        <v>4</v>
      </c>
      <c r="F98" t="s">
        <v>2</v>
      </c>
      <c r="G98">
        <v>781</v>
      </c>
      <c r="H98">
        <v>505</v>
      </c>
      <c r="I98">
        <v>-18.329999999999998</v>
      </c>
      <c r="J98">
        <v>1.0855570000000001</v>
      </c>
      <c r="K98">
        <v>12.1</v>
      </c>
      <c r="L98">
        <v>285.25</v>
      </c>
      <c r="M98" s="14">
        <v>1009.681967</v>
      </c>
      <c r="N98" s="14">
        <f t="shared" si="22"/>
        <v>0.99647864783519269</v>
      </c>
      <c r="O98" s="14">
        <f t="shared" si="30"/>
        <v>100.96819899190091</v>
      </c>
      <c r="P98" s="14">
        <f t="shared" si="23"/>
        <v>23.490332734025003</v>
      </c>
      <c r="Q98" s="14">
        <f t="shared" si="31"/>
        <v>23490.332734025003</v>
      </c>
      <c r="R98" s="19">
        <f t="shared" si="32"/>
        <v>4.9902658484789988E-2</v>
      </c>
      <c r="S98" s="19">
        <f t="shared" si="33"/>
        <v>4.9902658484789988E-2</v>
      </c>
      <c r="T98">
        <f t="shared" ref="T98:T125" si="37">(G98/1000000)*S98</f>
        <v>3.8973976276620982E-5</v>
      </c>
      <c r="U98" s="19">
        <f t="shared" ref="U98:U125" si="38">T98*(Q98)</f>
        <v>0.91551167070582373</v>
      </c>
      <c r="V98" s="19">
        <f t="shared" ref="V98:V125" si="39">G98/1000000*(50000-Q98)/(0.082057338*L98)</f>
        <v>0.88452932044722543</v>
      </c>
      <c r="W98" s="19">
        <f t="shared" ref="W98:W125" si="40">H98/1000000*(50000-Q98)/(0.082057338*L98)</f>
        <v>0.5719427744249026</v>
      </c>
      <c r="X98" s="19">
        <f t="shared" si="34"/>
        <v>1.2280982167281465</v>
      </c>
      <c r="Y98">
        <f t="shared" ref="Y98:Y125" si="41">X98/(Q98)</f>
        <v>5.2281005579341374E-5</v>
      </c>
      <c r="Z98" s="14">
        <f t="shared" ref="Z98:Z125" si="42">Y98/S98*1000000</f>
        <v>1047.6597272924105</v>
      </c>
      <c r="AA98" s="14">
        <f t="shared" si="35"/>
        <v>1043.9705484437279</v>
      </c>
      <c r="AB98" s="14">
        <f t="shared" si="36"/>
        <v>52.281005579341375</v>
      </c>
      <c r="AD98">
        <v>97</v>
      </c>
      <c r="AE98">
        <v>968.79217818631696</v>
      </c>
      <c r="AF98">
        <v>965.38069783900801</v>
      </c>
      <c r="AG98">
        <v>48.461222491784298</v>
      </c>
      <c r="AH98">
        <v>8.1056813613081697</v>
      </c>
      <c r="AI98">
        <v>1016.72316474577</v>
      </c>
      <c r="AJ98">
        <v>1013.14290143101</v>
      </c>
      <c r="AK98">
        <v>50.858841151605503</v>
      </c>
      <c r="AL98">
        <v>4.9474993335706001</v>
      </c>
    </row>
    <row r="99" spans="1:38" x14ac:dyDescent="0.2">
      <c r="A99" s="1">
        <v>44199</v>
      </c>
      <c r="B99" t="s">
        <v>5</v>
      </c>
      <c r="C99">
        <v>250</v>
      </c>
      <c r="D99" s="14">
        <v>0.45711973299999997</v>
      </c>
      <c r="E99">
        <v>5</v>
      </c>
      <c r="F99" t="s">
        <v>2</v>
      </c>
      <c r="G99">
        <v>1595</v>
      </c>
      <c r="H99">
        <v>505</v>
      </c>
      <c r="I99">
        <v>-20.41</v>
      </c>
      <c r="J99">
        <v>1.083275</v>
      </c>
      <c r="K99">
        <v>12.4</v>
      </c>
      <c r="L99">
        <v>285.55</v>
      </c>
      <c r="M99" s="14">
        <v>1009.681967</v>
      </c>
      <c r="N99" s="14">
        <f t="shared" si="22"/>
        <v>0.99647864783519269</v>
      </c>
      <c r="O99" s="14">
        <f t="shared" si="30"/>
        <v>100.96819899190091</v>
      </c>
      <c r="P99" s="14">
        <f t="shared" si="23"/>
        <v>23.515037729012583</v>
      </c>
      <c r="Q99" s="14">
        <f t="shared" si="31"/>
        <v>23515.037729012583</v>
      </c>
      <c r="R99" s="19">
        <f t="shared" si="32"/>
        <v>4.9400451052221982E-2</v>
      </c>
      <c r="S99" s="19">
        <f t="shared" si="33"/>
        <v>4.9400451052221982E-2</v>
      </c>
      <c r="T99">
        <f t="shared" si="37"/>
        <v>7.8793719428294068E-5</v>
      </c>
      <c r="U99" s="19">
        <f t="shared" si="38"/>
        <v>1.8528372851655668</v>
      </c>
      <c r="V99" s="19">
        <f t="shared" si="39"/>
        <v>1.8028535834681669</v>
      </c>
      <c r="W99" s="19">
        <f t="shared" si="40"/>
        <v>0.57080944178772686</v>
      </c>
      <c r="X99" s="19">
        <f t="shared" si="34"/>
        <v>3.0848814268460067</v>
      </c>
      <c r="Y99">
        <f t="shared" si="41"/>
        <v>1.3118760269050794E-4</v>
      </c>
      <c r="Z99" s="14">
        <f t="shared" si="42"/>
        <v>2655.5952404529162</v>
      </c>
      <c r="AA99" s="14">
        <f t="shared" si="35"/>
        <v>2646.2439544040953</v>
      </c>
      <c r="AB99" s="14">
        <f t="shared" si="36"/>
        <v>131.18760269050793</v>
      </c>
      <c r="AD99">
        <v>98</v>
      </c>
      <c r="AE99">
        <v>2488.6387358397101</v>
      </c>
      <c r="AF99">
        <v>2479.87530614856</v>
      </c>
      <c r="AG99">
        <v>123.265333776524</v>
      </c>
      <c r="AH99">
        <v>7.6998645697018899</v>
      </c>
      <c r="AI99">
        <v>2534.17778215405</v>
      </c>
      <c r="AJ99">
        <v>2525.2539924135199</v>
      </c>
      <c r="AK99">
        <v>125.520938683319</v>
      </c>
      <c r="AL99">
        <v>1.8298777423383299</v>
      </c>
    </row>
    <row r="100" spans="1:38" x14ac:dyDescent="0.2">
      <c r="A100" s="1">
        <v>44199</v>
      </c>
      <c r="B100" t="s">
        <v>8</v>
      </c>
      <c r="C100">
        <v>10</v>
      </c>
      <c r="D100" s="14">
        <v>0.412214566</v>
      </c>
      <c r="E100">
        <v>6</v>
      </c>
      <c r="F100" t="s">
        <v>2</v>
      </c>
      <c r="G100">
        <v>302</v>
      </c>
      <c r="H100">
        <v>505</v>
      </c>
      <c r="I100">
        <v>-6.77</v>
      </c>
      <c r="J100">
        <v>1.0982019999999999</v>
      </c>
      <c r="K100">
        <v>11.5</v>
      </c>
      <c r="L100">
        <v>284.64999999999998</v>
      </c>
      <c r="M100" s="14">
        <v>1009.681967</v>
      </c>
      <c r="N100" s="14">
        <f t="shared" si="22"/>
        <v>0.99647864783519269</v>
      </c>
      <c r="O100" s="14">
        <f t="shared" si="30"/>
        <v>100.96819899190091</v>
      </c>
      <c r="P100" s="14">
        <f t="shared" si="23"/>
        <v>23.440922744049836</v>
      </c>
      <c r="Q100" s="14">
        <f t="shared" si="31"/>
        <v>23440.922744049836</v>
      </c>
      <c r="R100" s="19">
        <f t="shared" si="32"/>
        <v>5.0907307329202095E-2</v>
      </c>
      <c r="S100" s="19">
        <f t="shared" si="33"/>
        <v>5.0907307329202095E-2</v>
      </c>
      <c r="T100">
        <f t="shared" si="37"/>
        <v>1.5374006813419033E-5</v>
      </c>
      <c r="U100" s="19">
        <f t="shared" si="38"/>
        <v>0.36038090597985134</v>
      </c>
      <c r="V100" s="19">
        <f t="shared" si="39"/>
        <v>0.34339290124756405</v>
      </c>
      <c r="W100" s="19">
        <f t="shared" si="40"/>
        <v>0.57421660639079419</v>
      </c>
      <c r="X100" s="19">
        <f t="shared" si="34"/>
        <v>0.12955720083662114</v>
      </c>
      <c r="Y100">
        <f t="shared" si="41"/>
        <v>5.5269667602785607E-6</v>
      </c>
      <c r="Z100" s="14">
        <f t="shared" si="42"/>
        <v>108.56922218528167</v>
      </c>
      <c r="AA100" s="14">
        <f t="shared" si="35"/>
        <v>108.18691171970809</v>
      </c>
      <c r="AB100" s="14">
        <f t="shared" si="36"/>
        <v>5.5269667602785608</v>
      </c>
      <c r="AD100">
        <v>99</v>
      </c>
      <c r="AE100">
        <v>249.80623768676</v>
      </c>
      <c r="AF100">
        <v>248.92657630045599</v>
      </c>
      <c r="AG100">
        <v>12.746681793891501</v>
      </c>
      <c r="AH100">
        <v>8.6808881005018108</v>
      </c>
      <c r="AI100">
        <v>131.676897241788</v>
      </c>
      <c r="AJ100">
        <v>131.21321353619101</v>
      </c>
      <c r="AK100">
        <v>6.7189815766437002</v>
      </c>
      <c r="AL100">
        <v>-47.288387007012197</v>
      </c>
    </row>
    <row r="101" spans="1:38" x14ac:dyDescent="0.2">
      <c r="A101" s="1">
        <v>44199</v>
      </c>
      <c r="B101" t="s">
        <v>5</v>
      </c>
      <c r="C101">
        <v>225</v>
      </c>
      <c r="D101" s="14">
        <v>0.462695366</v>
      </c>
      <c r="E101">
        <v>7</v>
      </c>
      <c r="F101" t="s">
        <v>2</v>
      </c>
      <c r="G101">
        <v>624</v>
      </c>
      <c r="H101">
        <v>505</v>
      </c>
      <c r="I101">
        <v>-15.96</v>
      </c>
      <c r="J101">
        <v>1.088149</v>
      </c>
      <c r="K101">
        <v>13.9</v>
      </c>
      <c r="L101">
        <v>287.05</v>
      </c>
      <c r="M101" s="14">
        <v>1009.681967</v>
      </c>
      <c r="N101" s="14">
        <f t="shared" si="22"/>
        <v>0.99647864783519269</v>
      </c>
      <c r="O101" s="14">
        <f t="shared" si="30"/>
        <v>100.96819899190091</v>
      </c>
      <c r="P101" s="14">
        <f t="shared" si="23"/>
        <v>23.638562703950488</v>
      </c>
      <c r="Q101" s="14">
        <f t="shared" si="31"/>
        <v>23638.562703950487</v>
      </c>
      <c r="R101" s="19">
        <f t="shared" si="32"/>
        <v>4.704619488004104E-2</v>
      </c>
      <c r="S101" s="19">
        <f t="shared" si="33"/>
        <v>4.704619488004104E-2</v>
      </c>
      <c r="T101">
        <f t="shared" si="37"/>
        <v>2.9356825605145608E-5</v>
      </c>
      <c r="U101" s="19">
        <f t="shared" si="38"/>
        <v>0.6939531628561737</v>
      </c>
      <c r="V101" s="19">
        <f t="shared" si="39"/>
        <v>0.69835894450396285</v>
      </c>
      <c r="W101" s="19">
        <f t="shared" si="40"/>
        <v>0.56517831245913663</v>
      </c>
      <c r="X101" s="19">
        <f t="shared" si="34"/>
        <v>0.82713379490099992</v>
      </c>
      <c r="Y101">
        <f t="shared" si="41"/>
        <v>3.4990866630092066E-5</v>
      </c>
      <c r="Z101" s="14">
        <f t="shared" si="42"/>
        <v>743.75550922475668</v>
      </c>
      <c r="AA101" s="14">
        <f t="shared" si="35"/>
        <v>741.13648415226066</v>
      </c>
      <c r="AB101" s="14">
        <f t="shared" si="36"/>
        <v>34.990866630092064</v>
      </c>
      <c r="AD101">
        <v>100</v>
      </c>
      <c r="AE101">
        <v>695.34653374731602</v>
      </c>
      <c r="AF101">
        <v>692.89795799716001</v>
      </c>
      <c r="AG101">
        <v>32.806384125043202</v>
      </c>
      <c r="AH101">
        <v>8.2573595918732696</v>
      </c>
      <c r="AI101">
        <v>731.08161548721102</v>
      </c>
      <c r="AJ101">
        <v>728.50720312130704</v>
      </c>
      <c r="AK101">
        <v>34.492361923740098</v>
      </c>
      <c r="AL101">
        <v>5.1391759368258301</v>
      </c>
    </row>
    <row r="102" spans="1:38" x14ac:dyDescent="0.2">
      <c r="A102" s="1">
        <v>44199</v>
      </c>
      <c r="B102" t="s">
        <v>8</v>
      </c>
      <c r="C102">
        <v>25</v>
      </c>
      <c r="D102" s="14">
        <v>0.40393142500000001</v>
      </c>
      <c r="E102">
        <v>8</v>
      </c>
      <c r="F102" t="s">
        <v>2</v>
      </c>
      <c r="G102">
        <v>726</v>
      </c>
      <c r="H102">
        <v>505</v>
      </c>
      <c r="I102">
        <v>-14.9</v>
      </c>
      <c r="J102">
        <v>1.08931</v>
      </c>
      <c r="K102">
        <v>12.7</v>
      </c>
      <c r="L102">
        <v>285.85000000000002</v>
      </c>
      <c r="M102" s="14">
        <v>1009.681967</v>
      </c>
      <c r="N102" s="14">
        <f t="shared" si="22"/>
        <v>0.99647864783519269</v>
      </c>
      <c r="O102" s="14">
        <f t="shared" si="30"/>
        <v>100.96819899190091</v>
      </c>
      <c r="P102" s="14">
        <f t="shared" si="23"/>
        <v>23.539742724000167</v>
      </c>
      <c r="Q102" s="14">
        <f t="shared" si="31"/>
        <v>23539.742724000167</v>
      </c>
      <c r="R102" s="19">
        <f t="shared" si="32"/>
        <v>4.8928984750396011E-2</v>
      </c>
      <c r="S102" s="19">
        <f t="shared" si="33"/>
        <v>4.8928984750396011E-2</v>
      </c>
      <c r="T102">
        <f t="shared" si="37"/>
        <v>3.5522442928787502E-5</v>
      </c>
      <c r="U102" s="19">
        <f t="shared" si="38"/>
        <v>0.83618916747163674</v>
      </c>
      <c r="V102" s="19">
        <f t="shared" si="39"/>
        <v>0.81898333129086309</v>
      </c>
      <c r="W102" s="19">
        <f t="shared" si="40"/>
        <v>0.56967848801912646</v>
      </c>
      <c r="X102" s="19">
        <f t="shared" si="34"/>
        <v>1.0854940107433735</v>
      </c>
      <c r="Y102">
        <f t="shared" si="41"/>
        <v>4.6113248707542066E-5</v>
      </c>
      <c r="Z102" s="14">
        <f t="shared" si="42"/>
        <v>942.45259620206696</v>
      </c>
      <c r="AA102" s="14">
        <f t="shared" si="35"/>
        <v>939.13388871220252</v>
      </c>
      <c r="AB102" s="14">
        <f t="shared" si="36"/>
        <v>46.113248707542063</v>
      </c>
      <c r="AD102">
        <v>101</v>
      </c>
      <c r="AE102">
        <v>871.784287098709</v>
      </c>
      <c r="AF102">
        <v>868.71440789293604</v>
      </c>
      <c r="AG102">
        <v>42.758619276660802</v>
      </c>
      <c r="AH102">
        <v>8.1541265780451795</v>
      </c>
      <c r="AI102">
        <v>918.097634642093</v>
      </c>
      <c r="AJ102">
        <v>914.86466878211297</v>
      </c>
      <c r="AK102">
        <v>45.030161473900499</v>
      </c>
      <c r="AL102">
        <v>5.3124778949061904</v>
      </c>
    </row>
    <row r="103" spans="1:38" x14ac:dyDescent="0.2">
      <c r="A103" s="1">
        <v>44199</v>
      </c>
      <c r="B103" t="s">
        <v>5</v>
      </c>
      <c r="C103">
        <v>200</v>
      </c>
      <c r="D103" s="14">
        <v>0.45382776800000002</v>
      </c>
      <c r="E103">
        <v>9</v>
      </c>
      <c r="F103" t="s">
        <v>2</v>
      </c>
      <c r="G103">
        <v>971</v>
      </c>
      <c r="H103">
        <v>505</v>
      </c>
      <c r="I103">
        <v>-18.11</v>
      </c>
      <c r="J103">
        <v>1.0857950000000001</v>
      </c>
      <c r="K103">
        <v>12.9</v>
      </c>
      <c r="L103">
        <v>286.05</v>
      </c>
      <c r="M103" s="14">
        <v>1009.681967</v>
      </c>
      <c r="N103" s="14">
        <f t="shared" si="22"/>
        <v>0.99647864783519269</v>
      </c>
      <c r="O103" s="14">
        <f t="shared" si="30"/>
        <v>100.96819899190091</v>
      </c>
      <c r="P103" s="14">
        <f t="shared" si="23"/>
        <v>23.55621272065855</v>
      </c>
      <c r="Q103" s="14">
        <f t="shared" si="31"/>
        <v>23556.21272065855</v>
      </c>
      <c r="R103" s="19">
        <f t="shared" si="32"/>
        <v>4.8598036782709728E-2</v>
      </c>
      <c r="S103" s="19">
        <f t="shared" si="33"/>
        <v>4.8598036782709728E-2</v>
      </c>
      <c r="T103">
        <f t="shared" si="37"/>
        <v>4.7188693716011145E-5</v>
      </c>
      <c r="U103" s="19">
        <f t="shared" si="38"/>
        <v>1.1115869071843618</v>
      </c>
      <c r="V103" s="19">
        <f t="shared" si="39"/>
        <v>1.0939148266776306</v>
      </c>
      <c r="W103" s="19">
        <f t="shared" si="40"/>
        <v>0.56892583673759367</v>
      </c>
      <c r="X103" s="19">
        <f t="shared" si="34"/>
        <v>1.6365758971243989</v>
      </c>
      <c r="Y103">
        <f t="shared" si="41"/>
        <v>6.9475340392436644E-5</v>
      </c>
      <c r="Z103" s="14">
        <f t="shared" si="42"/>
        <v>1429.5915018763612</v>
      </c>
      <c r="AA103" s="14">
        <f t="shared" si="35"/>
        <v>1424.5574067464388</v>
      </c>
      <c r="AB103" s="14">
        <f t="shared" si="36"/>
        <v>69.475340392436649</v>
      </c>
      <c r="AD103">
        <v>102</v>
      </c>
      <c r="AE103">
        <v>1321.9069970836599</v>
      </c>
      <c r="AF103">
        <v>1317.2520671171901</v>
      </c>
      <c r="AG103">
        <v>64.414514060112595</v>
      </c>
      <c r="AH103">
        <v>7.9758564926500801</v>
      </c>
      <c r="AI103">
        <v>1378.4212783416699</v>
      </c>
      <c r="AJ103">
        <v>1373.5673404102299</v>
      </c>
      <c r="AK103">
        <v>67.168368887057497</v>
      </c>
      <c r="AL103">
        <v>4.2752085723646598</v>
      </c>
    </row>
    <row r="104" spans="1:38" x14ac:dyDescent="0.2">
      <c r="A104" s="1">
        <v>44199</v>
      </c>
      <c r="B104" t="s">
        <v>8</v>
      </c>
      <c r="C104">
        <v>50</v>
      </c>
      <c r="D104" s="14">
        <v>0.40618913899999998</v>
      </c>
      <c r="E104">
        <v>10</v>
      </c>
      <c r="F104" t="s">
        <v>2</v>
      </c>
      <c r="G104">
        <v>270</v>
      </c>
      <c r="H104">
        <v>505</v>
      </c>
      <c r="I104">
        <v>-5.37</v>
      </c>
      <c r="J104">
        <v>1.099729</v>
      </c>
      <c r="K104">
        <v>12.9</v>
      </c>
      <c r="L104">
        <v>286.05</v>
      </c>
      <c r="M104" s="14">
        <v>1009.681967</v>
      </c>
      <c r="N104" s="14">
        <f t="shared" si="22"/>
        <v>0.99647864783519269</v>
      </c>
      <c r="O104" s="14">
        <f t="shared" si="30"/>
        <v>100.96819899190091</v>
      </c>
      <c r="P104" s="14">
        <f t="shared" si="23"/>
        <v>23.55621272065855</v>
      </c>
      <c r="Q104" s="14">
        <f t="shared" si="31"/>
        <v>23556.21272065855</v>
      </c>
      <c r="R104" s="19">
        <f t="shared" si="32"/>
        <v>4.8609385499334919E-2</v>
      </c>
      <c r="S104" s="19">
        <f t="shared" si="33"/>
        <v>4.8609385499334919E-2</v>
      </c>
      <c r="T104">
        <f t="shared" si="37"/>
        <v>1.3124534084820428E-5</v>
      </c>
      <c r="U104" s="19">
        <f t="shared" si="38"/>
        <v>0.3091643167615637</v>
      </c>
      <c r="V104" s="19">
        <f t="shared" si="39"/>
        <v>0.30417817013693127</v>
      </c>
      <c r="W104" s="19">
        <f t="shared" si="40"/>
        <v>0.56892583673759367</v>
      </c>
      <c r="X104" s="19">
        <f t="shared" si="34"/>
        <v>4.4416650160901239E-2</v>
      </c>
      <c r="Y104">
        <f t="shared" si="41"/>
        <v>1.885559902502846E-6</v>
      </c>
      <c r="Z104" s="14">
        <f t="shared" si="42"/>
        <v>38.79003783186365</v>
      </c>
      <c r="AA104" s="14">
        <f t="shared" si="35"/>
        <v>38.653444448171456</v>
      </c>
      <c r="AB104" s="14">
        <f t="shared" si="36"/>
        <v>1.885559902502846</v>
      </c>
      <c r="AD104">
        <v>103</v>
      </c>
      <c r="AE104">
        <v>220.183609528848</v>
      </c>
      <c r="AF104">
        <v>219.408260518379</v>
      </c>
      <c r="AG104">
        <v>10.7292118455325</v>
      </c>
      <c r="AH104">
        <v>8.7403444902249507</v>
      </c>
      <c r="AI104">
        <v>64.540771651733607</v>
      </c>
      <c r="AJ104">
        <v>64.313499405892102</v>
      </c>
      <c r="AK104">
        <v>3.14497347557954</v>
      </c>
      <c r="AL104">
        <v>-70.687749288042497</v>
      </c>
    </row>
    <row r="105" spans="1:38" x14ac:dyDescent="0.2">
      <c r="A105" s="1">
        <v>44199</v>
      </c>
      <c r="B105" t="s">
        <v>5</v>
      </c>
      <c r="C105">
        <v>175</v>
      </c>
      <c r="D105" s="14">
        <v>0.44244677100000002</v>
      </c>
      <c r="E105">
        <v>11</v>
      </c>
      <c r="F105" t="s">
        <v>2</v>
      </c>
      <c r="G105">
        <v>636</v>
      </c>
      <c r="H105">
        <v>505</v>
      </c>
      <c r="I105">
        <v>-17.27</v>
      </c>
      <c r="J105">
        <v>1.086711</v>
      </c>
      <c r="K105">
        <v>12.3</v>
      </c>
      <c r="L105">
        <v>285.45</v>
      </c>
      <c r="M105" s="14">
        <v>1009.681967</v>
      </c>
      <c r="N105" s="14">
        <f t="shared" si="22"/>
        <v>0.99647864783519269</v>
      </c>
      <c r="O105" s="14">
        <f t="shared" si="30"/>
        <v>100.96819899190091</v>
      </c>
      <c r="P105" s="14">
        <f t="shared" si="23"/>
        <v>23.50680273068339</v>
      </c>
      <c r="Q105" s="14">
        <f t="shared" si="31"/>
        <v>23506.80273068339</v>
      </c>
      <c r="R105" s="19">
        <f t="shared" si="32"/>
        <v>4.9567003419347958E-2</v>
      </c>
      <c r="S105" s="19">
        <f t="shared" si="33"/>
        <v>4.9567003419347958E-2</v>
      </c>
      <c r="T105">
        <f t="shared" si="37"/>
        <v>3.15246141747053E-5</v>
      </c>
      <c r="U105" s="19">
        <f t="shared" si="38"/>
        <v>0.74104288656570283</v>
      </c>
      <c r="V105" s="19">
        <f t="shared" si="39"/>
        <v>0.71935624386890207</v>
      </c>
      <c r="W105" s="19">
        <f t="shared" si="40"/>
        <v>0.57118695464433256</v>
      </c>
      <c r="X105" s="19">
        <f t="shared" si="34"/>
        <v>0.88921217579027234</v>
      </c>
      <c r="Y105">
        <f t="shared" si="41"/>
        <v>3.7827865659908958E-5</v>
      </c>
      <c r="Z105" s="14">
        <f t="shared" si="42"/>
        <v>763.16628100102673</v>
      </c>
      <c r="AA105" s="14">
        <f t="shared" si="35"/>
        <v>760.47890376531586</v>
      </c>
      <c r="AB105" s="14">
        <f t="shared" si="36"/>
        <v>37.827865659908959</v>
      </c>
      <c r="AD105">
        <v>104</v>
      </c>
      <c r="AE105">
        <v>714.90968417525801</v>
      </c>
      <c r="AF105">
        <v>712.39221924048695</v>
      </c>
      <c r="AG105">
        <v>35.526812813131599</v>
      </c>
      <c r="AH105">
        <v>8.2373129737316493</v>
      </c>
      <c r="AI105">
        <v>748.543069675163</v>
      </c>
      <c r="AJ105">
        <v>745.90716898478797</v>
      </c>
      <c r="AK105">
        <v>37.198194551798998</v>
      </c>
      <c r="AL105">
        <v>4.7045642609674898</v>
      </c>
    </row>
    <row r="106" spans="1:38" x14ac:dyDescent="0.2">
      <c r="A106" s="1">
        <v>44199</v>
      </c>
      <c r="B106" t="s">
        <v>8</v>
      </c>
      <c r="C106">
        <v>75</v>
      </c>
      <c r="D106" s="14">
        <v>0.42151764899999999</v>
      </c>
      <c r="E106">
        <v>12</v>
      </c>
      <c r="F106" t="s">
        <v>2</v>
      </c>
      <c r="G106">
        <v>239</v>
      </c>
      <c r="H106">
        <v>505</v>
      </c>
      <c r="I106">
        <v>-4.54</v>
      </c>
      <c r="J106">
        <v>1.1006320000000001</v>
      </c>
      <c r="K106">
        <v>12.3</v>
      </c>
      <c r="L106">
        <v>285.45</v>
      </c>
      <c r="M106" s="14">
        <v>1009.681967</v>
      </c>
      <c r="N106" s="14">
        <f t="shared" si="22"/>
        <v>0.99647864783519269</v>
      </c>
      <c r="O106" s="14">
        <f t="shared" si="30"/>
        <v>100.96819899190091</v>
      </c>
      <c r="P106" s="14">
        <f t="shared" si="23"/>
        <v>23.50680273068339</v>
      </c>
      <c r="Q106" s="14">
        <f t="shared" si="31"/>
        <v>23506.80273068339</v>
      </c>
      <c r="R106" s="19">
        <f t="shared" si="32"/>
        <v>4.9572107120966588E-2</v>
      </c>
      <c r="S106" s="19">
        <f t="shared" si="33"/>
        <v>4.9572107120966588E-2</v>
      </c>
      <c r="T106">
        <f t="shared" si="37"/>
        <v>1.1847733601911015E-5</v>
      </c>
      <c r="U106" s="19">
        <f t="shared" si="38"/>
        <v>0.27850233658581119</v>
      </c>
      <c r="V106" s="19">
        <f t="shared" si="39"/>
        <v>0.27032412308909998</v>
      </c>
      <c r="W106" s="19">
        <f t="shared" si="40"/>
        <v>0.57118695464433256</v>
      </c>
      <c r="X106" s="19">
        <f t="shared" si="34"/>
        <v>-2.2360494969421385E-2</v>
      </c>
      <c r="Y106">
        <f t="shared" si="41"/>
        <v>-9.5123506270098861E-7</v>
      </c>
      <c r="Z106" s="14">
        <f t="shared" si="42"/>
        <v>-19.188917275188057</v>
      </c>
      <c r="AA106" s="14">
        <f t="shared" si="35"/>
        <v>-19.121346339800766</v>
      </c>
      <c r="AB106" s="14">
        <f t="shared" si="36"/>
        <v>-0.95123506270098857</v>
      </c>
      <c r="AD106">
        <v>105</v>
      </c>
      <c r="AE106">
        <v>191.60642203859101</v>
      </c>
      <c r="AF106">
        <v>190.93170401555</v>
      </c>
      <c r="AG106">
        <v>9.5217139174885492</v>
      </c>
      <c r="AH106">
        <v>8.7956318607980606</v>
      </c>
      <c r="AI106">
        <v>10.477431041271499</v>
      </c>
      <c r="AJ106">
        <v>10.4405360798005</v>
      </c>
      <c r="AK106">
        <v>0.52066679135164295</v>
      </c>
      <c r="AL106">
        <v>-94.531795474391103</v>
      </c>
    </row>
    <row r="107" spans="1:38" x14ac:dyDescent="0.2">
      <c r="A107" s="1">
        <v>44199</v>
      </c>
      <c r="B107" t="s">
        <v>5</v>
      </c>
      <c r="C107">
        <v>150</v>
      </c>
      <c r="D107" s="14">
        <v>0.42781308099999998</v>
      </c>
      <c r="E107">
        <v>13</v>
      </c>
      <c r="F107" t="s">
        <v>2</v>
      </c>
      <c r="G107">
        <v>1054</v>
      </c>
      <c r="H107">
        <v>505</v>
      </c>
      <c r="I107">
        <v>-18.5</v>
      </c>
      <c r="J107">
        <v>1.0853660000000001</v>
      </c>
      <c r="K107">
        <v>12.4</v>
      </c>
      <c r="L107">
        <v>285.55</v>
      </c>
      <c r="M107" s="14">
        <v>1009.681967</v>
      </c>
      <c r="N107" s="14">
        <f t="shared" si="22"/>
        <v>0.99647864783519269</v>
      </c>
      <c r="O107" s="14">
        <f t="shared" si="30"/>
        <v>100.96819899190091</v>
      </c>
      <c r="P107" s="14">
        <f t="shared" si="23"/>
        <v>23.515037729012583</v>
      </c>
      <c r="Q107" s="14">
        <f t="shared" si="31"/>
        <v>23515.037729012583</v>
      </c>
      <c r="R107" s="19">
        <f t="shared" si="32"/>
        <v>4.9407569469376224E-2</v>
      </c>
      <c r="S107" s="19">
        <f t="shared" si="33"/>
        <v>4.9407569469376224E-2</v>
      </c>
      <c r="T107">
        <f t="shared" si="37"/>
        <v>5.2075578220722542E-5</v>
      </c>
      <c r="U107" s="19">
        <f t="shared" si="38"/>
        <v>1.2245591866204366</v>
      </c>
      <c r="V107" s="19">
        <f t="shared" si="39"/>
        <v>1.1913527755331963</v>
      </c>
      <c r="W107" s="19">
        <f t="shared" si="40"/>
        <v>0.57080944178772686</v>
      </c>
      <c r="X107" s="19">
        <f t="shared" si="34"/>
        <v>1.8451025203659057</v>
      </c>
      <c r="Y107">
        <f t="shared" si="41"/>
        <v>7.8464790983066954E-5</v>
      </c>
      <c r="Z107" s="14">
        <f t="shared" si="42"/>
        <v>1588.1127492357414</v>
      </c>
      <c r="AA107" s="14">
        <f t="shared" si="35"/>
        <v>1582.5204449682619</v>
      </c>
      <c r="AB107" s="14">
        <f t="shared" si="36"/>
        <v>78.464790983066948</v>
      </c>
      <c r="AD107">
        <v>106</v>
      </c>
      <c r="AE107">
        <v>1473.09335055471</v>
      </c>
      <c r="AF107">
        <v>1467.90603677543</v>
      </c>
      <c r="AG107">
        <v>72.964123287599605</v>
      </c>
      <c r="AH107">
        <v>7.9265414758889596</v>
      </c>
      <c r="AI107">
        <v>1527.0354150482301</v>
      </c>
      <c r="AJ107">
        <v>1521.65815104324</v>
      </c>
      <c r="AK107">
        <v>75.635940007572302</v>
      </c>
      <c r="AL107">
        <v>3.6618225500241302</v>
      </c>
    </row>
    <row r="108" spans="1:38" x14ac:dyDescent="0.2">
      <c r="A108" s="1">
        <v>44199</v>
      </c>
      <c r="B108" t="s">
        <v>8</v>
      </c>
      <c r="C108">
        <v>100</v>
      </c>
      <c r="D108" s="14">
        <v>0.42000789999999999</v>
      </c>
      <c r="E108">
        <v>14</v>
      </c>
      <c r="F108" t="s">
        <v>2</v>
      </c>
      <c r="G108">
        <v>213</v>
      </c>
      <c r="H108">
        <v>505</v>
      </c>
      <c r="I108">
        <v>-4.54</v>
      </c>
      <c r="J108">
        <v>1.1006389999999999</v>
      </c>
      <c r="K108">
        <v>11.5</v>
      </c>
      <c r="L108">
        <v>284.64999999999998</v>
      </c>
      <c r="M108" s="14">
        <v>1009.681967</v>
      </c>
      <c r="N108" s="14">
        <f t="shared" si="22"/>
        <v>0.99647864783519269</v>
      </c>
      <c r="O108" s="14">
        <f t="shared" si="30"/>
        <v>100.96819899190091</v>
      </c>
      <c r="P108" s="14">
        <f t="shared" si="23"/>
        <v>23.440922744049836</v>
      </c>
      <c r="Q108" s="14">
        <f t="shared" si="31"/>
        <v>23440.922744049836</v>
      </c>
      <c r="R108" s="19">
        <f t="shared" si="32"/>
        <v>5.0905346271886795E-2</v>
      </c>
      <c r="S108" s="19">
        <f t="shared" si="33"/>
        <v>5.0905346271886795E-2</v>
      </c>
      <c r="T108">
        <f t="shared" si="37"/>
        <v>1.0842838755911887E-5</v>
      </c>
      <c r="U108" s="19">
        <f t="shared" si="38"/>
        <v>0.25416614560351997</v>
      </c>
      <c r="V108" s="19">
        <f t="shared" si="39"/>
        <v>0.24219433101235477</v>
      </c>
      <c r="W108" s="19">
        <f t="shared" si="40"/>
        <v>0.57421660639079419</v>
      </c>
      <c r="X108" s="19">
        <f t="shared" si="34"/>
        <v>-7.7856129774919458E-2</v>
      </c>
      <c r="Y108">
        <f t="shared" si="41"/>
        <v>-3.3213764929404153E-6</v>
      </c>
      <c r="Z108" s="14">
        <f t="shared" si="42"/>
        <v>-65.246123171441681</v>
      </c>
      <c r="AA108" s="14">
        <f t="shared" si="35"/>
        <v>-65.016368594366639</v>
      </c>
      <c r="AB108" s="14">
        <f t="shared" si="36"/>
        <v>-3.3213764929404155</v>
      </c>
      <c r="AD108">
        <v>107</v>
      </c>
      <c r="AE108">
        <v>168.663709933435</v>
      </c>
      <c r="AF108">
        <v>168.06978179828101</v>
      </c>
      <c r="AG108">
        <v>8.6062808543417404</v>
      </c>
      <c r="AH108">
        <v>8.8451021028874894</v>
      </c>
      <c r="AI108">
        <v>-31.996778351713701</v>
      </c>
      <c r="AJ108">
        <v>-31.884105703253201</v>
      </c>
      <c r="AK108">
        <v>-1.6326764129500599</v>
      </c>
      <c r="AL108">
        <v>-118.970754505721</v>
      </c>
    </row>
    <row r="109" spans="1:38" x14ac:dyDescent="0.2">
      <c r="A109" s="1">
        <v>44199</v>
      </c>
      <c r="B109" t="s">
        <v>5</v>
      </c>
      <c r="C109">
        <v>125</v>
      </c>
      <c r="D109" s="14">
        <v>0.41849866200000002</v>
      </c>
      <c r="E109">
        <v>15</v>
      </c>
      <c r="F109" t="s">
        <v>2</v>
      </c>
      <c r="G109">
        <v>1130</v>
      </c>
      <c r="H109">
        <v>505</v>
      </c>
      <c r="I109">
        <v>-20.52</v>
      </c>
      <c r="J109">
        <v>1.083156</v>
      </c>
      <c r="K109">
        <v>11.4</v>
      </c>
      <c r="L109">
        <v>284.55</v>
      </c>
      <c r="M109" s="14">
        <v>1009.681967</v>
      </c>
      <c r="N109" s="14">
        <f t="shared" si="22"/>
        <v>0.99647864783519269</v>
      </c>
      <c r="O109" s="14">
        <f t="shared" si="30"/>
        <v>100.96819899190091</v>
      </c>
      <c r="P109" s="14">
        <f t="shared" si="23"/>
        <v>23.432687745720646</v>
      </c>
      <c r="Q109" s="14">
        <f t="shared" si="31"/>
        <v>23432.687745720646</v>
      </c>
      <c r="R109" s="19">
        <f t="shared" si="32"/>
        <v>5.107600574180618E-2</v>
      </c>
      <c r="S109" s="19">
        <f t="shared" si="33"/>
        <v>5.107600574180618E-2</v>
      </c>
      <c r="T109">
        <f t="shared" si="37"/>
        <v>5.7715886488240981E-5</v>
      </c>
      <c r="U109" s="19">
        <f t="shared" si="38"/>
        <v>1.3524383460464082</v>
      </c>
      <c r="V109" s="19">
        <f t="shared" si="39"/>
        <v>1.2857308060436792</v>
      </c>
      <c r="W109" s="19">
        <f t="shared" si="40"/>
        <v>0.57459651066553807</v>
      </c>
      <c r="X109" s="19">
        <f t="shared" si="34"/>
        <v>2.0635726414245497</v>
      </c>
      <c r="Y109">
        <f t="shared" si="41"/>
        <v>8.8063847554210084E-5</v>
      </c>
      <c r="Z109" s="14">
        <f t="shared" si="42"/>
        <v>1724.1725596042256</v>
      </c>
      <c r="AA109" s="14">
        <f t="shared" si="35"/>
        <v>1718.1011408289619</v>
      </c>
      <c r="AB109" s="14">
        <f t="shared" si="36"/>
        <v>88.063847554210085</v>
      </c>
      <c r="AD109">
        <v>108</v>
      </c>
      <c r="AE109">
        <v>1604.1912748818199</v>
      </c>
      <c r="AF109">
        <v>1598.54231617756</v>
      </c>
      <c r="AG109">
        <v>82.128953501401099</v>
      </c>
      <c r="AH109">
        <v>7.8846032539982396</v>
      </c>
      <c r="AI109">
        <v>1652.8340507657001</v>
      </c>
      <c r="AJ109">
        <v>1647.01380261702</v>
      </c>
      <c r="AK109">
        <v>84.619292615757203</v>
      </c>
      <c r="AL109">
        <v>3.0322304232375701</v>
      </c>
    </row>
    <row r="110" spans="1:38" x14ac:dyDescent="0.2">
      <c r="A110" s="1">
        <v>44199</v>
      </c>
      <c r="B110" t="s">
        <v>8</v>
      </c>
      <c r="C110">
        <v>125</v>
      </c>
      <c r="D110" s="14">
        <v>0.42529391100000002</v>
      </c>
      <c r="E110">
        <v>16</v>
      </c>
      <c r="F110" t="s">
        <v>2</v>
      </c>
      <c r="G110">
        <v>368</v>
      </c>
      <c r="H110">
        <v>505</v>
      </c>
      <c r="I110">
        <v>-16.32</v>
      </c>
      <c r="J110">
        <v>1.0877540000000001</v>
      </c>
      <c r="K110">
        <v>12.7</v>
      </c>
      <c r="L110">
        <v>285.85000000000002</v>
      </c>
      <c r="M110" s="14">
        <v>1009.681967</v>
      </c>
      <c r="N110" s="14">
        <f t="shared" si="22"/>
        <v>0.99647864783519269</v>
      </c>
      <c r="O110" s="14">
        <f t="shared" si="30"/>
        <v>100.96819899190091</v>
      </c>
      <c r="P110" s="14">
        <f t="shared" si="23"/>
        <v>23.539742724000167</v>
      </c>
      <c r="Q110" s="14">
        <f t="shared" si="31"/>
        <v>23539.742724000167</v>
      </c>
      <c r="R110" s="19">
        <f t="shared" si="32"/>
        <v>4.8923855531166405E-2</v>
      </c>
      <c r="S110" s="19">
        <f t="shared" si="33"/>
        <v>4.8923855531166405E-2</v>
      </c>
      <c r="T110">
        <f t="shared" si="37"/>
        <v>1.8003978835469235E-5</v>
      </c>
      <c r="U110" s="19">
        <f t="shared" si="38"/>
        <v>0.42380902979528995</v>
      </c>
      <c r="V110" s="19">
        <f t="shared" si="39"/>
        <v>0.41513204671492787</v>
      </c>
      <c r="W110" s="19">
        <f t="shared" si="40"/>
        <v>0.56967848801912646</v>
      </c>
      <c r="X110" s="19">
        <f t="shared" si="34"/>
        <v>0.26926258849109141</v>
      </c>
      <c r="Y110">
        <f t="shared" si="41"/>
        <v>1.1438637696603295E-5</v>
      </c>
      <c r="Z110" s="14">
        <f t="shared" si="42"/>
        <v>233.80491117092021</v>
      </c>
      <c r="AA110" s="14">
        <f t="shared" si="35"/>
        <v>232.98160174082591</v>
      </c>
      <c r="AB110" s="14">
        <f t="shared" si="36"/>
        <v>11.438637696603294</v>
      </c>
      <c r="AD110">
        <v>109</v>
      </c>
      <c r="AE110">
        <v>322.28570156843898</v>
      </c>
      <c r="AF110">
        <v>321.15081282565598</v>
      </c>
      <c r="AG110">
        <v>15.807226415536499</v>
      </c>
      <c r="AH110">
        <v>8.5790642981842407</v>
      </c>
      <c r="AI110">
        <v>248.916850923227</v>
      </c>
      <c r="AJ110">
        <v>248.04032140104599</v>
      </c>
      <c r="AK110">
        <v>12.208686274436699</v>
      </c>
      <c r="AL110">
        <v>-22.765158456659499</v>
      </c>
    </row>
    <row r="111" spans="1:38" x14ac:dyDescent="0.2">
      <c r="A111" s="1">
        <v>44199</v>
      </c>
      <c r="B111" t="s">
        <v>5</v>
      </c>
      <c r="C111">
        <v>100</v>
      </c>
      <c r="D111" s="14">
        <v>0.41397329599999999</v>
      </c>
      <c r="E111">
        <v>17</v>
      </c>
      <c r="F111" t="s">
        <v>2</v>
      </c>
      <c r="G111">
        <v>485</v>
      </c>
      <c r="H111">
        <v>505</v>
      </c>
      <c r="I111">
        <v>-13.78</v>
      </c>
      <c r="J111">
        <v>1.0905309999999999</v>
      </c>
      <c r="K111">
        <v>11.7</v>
      </c>
      <c r="L111">
        <v>284.85000000000002</v>
      </c>
      <c r="M111" s="14">
        <v>1009.681967</v>
      </c>
      <c r="N111" s="14">
        <f t="shared" si="22"/>
        <v>0.99647864783519269</v>
      </c>
      <c r="O111" s="14">
        <f t="shared" si="30"/>
        <v>100.96819899190091</v>
      </c>
      <c r="P111" s="14">
        <f t="shared" si="23"/>
        <v>23.457392740708229</v>
      </c>
      <c r="Q111" s="14">
        <f t="shared" si="31"/>
        <v>23457.39274070823</v>
      </c>
      <c r="R111" s="19">
        <f t="shared" si="32"/>
        <v>5.056877116102302E-2</v>
      </c>
      <c r="S111" s="19">
        <f t="shared" si="33"/>
        <v>5.056877116102302E-2</v>
      </c>
      <c r="T111">
        <f t="shared" si="37"/>
        <v>2.4525854013096165E-5</v>
      </c>
      <c r="U111" s="19">
        <f t="shared" si="38"/>
        <v>0.57531258988647183</v>
      </c>
      <c r="V111" s="19">
        <f t="shared" si="39"/>
        <v>0.55074640605853342</v>
      </c>
      <c r="W111" s="19">
        <f t="shared" si="40"/>
        <v>0.5734575980609472</v>
      </c>
      <c r="X111" s="19">
        <f t="shared" si="34"/>
        <v>0.55260139788405793</v>
      </c>
      <c r="Y111">
        <f t="shared" si="41"/>
        <v>2.3557664911542666E-5</v>
      </c>
      <c r="Z111" s="14">
        <f t="shared" si="42"/>
        <v>465.85401168894231</v>
      </c>
      <c r="AA111" s="14">
        <f t="shared" si="35"/>
        <v>464.21357565639727</v>
      </c>
      <c r="AB111" s="14">
        <f t="shared" si="36"/>
        <v>23.557664911542666</v>
      </c>
      <c r="AD111">
        <v>110</v>
      </c>
      <c r="AE111">
        <v>475.562536742416</v>
      </c>
      <c r="AF111">
        <v>473.88790281726301</v>
      </c>
      <c r="AG111">
        <v>24.105478308307301</v>
      </c>
      <c r="AH111">
        <v>8.4088213426832805</v>
      </c>
      <c r="AI111">
        <v>468.11938637606198</v>
      </c>
      <c r="AJ111">
        <v>466.47096257292401</v>
      </c>
      <c r="AK111">
        <v>23.728197328752699</v>
      </c>
      <c r="AL111">
        <v>-1.5651254653781901</v>
      </c>
    </row>
    <row r="112" spans="1:38" x14ac:dyDescent="0.2">
      <c r="A112" s="1">
        <v>44199</v>
      </c>
      <c r="B112" t="s">
        <v>8</v>
      </c>
      <c r="C112">
        <v>150</v>
      </c>
      <c r="D112" s="14">
        <v>0.44573214100000003</v>
      </c>
      <c r="E112">
        <v>18</v>
      </c>
      <c r="F112" t="s">
        <v>2</v>
      </c>
      <c r="G112">
        <v>236</v>
      </c>
      <c r="H112">
        <v>505</v>
      </c>
      <c r="I112">
        <v>-12.55</v>
      </c>
      <c r="J112">
        <v>1.09188</v>
      </c>
      <c r="K112">
        <v>11.9</v>
      </c>
      <c r="L112">
        <v>285.05</v>
      </c>
      <c r="M112" s="14">
        <v>1009.681967</v>
      </c>
      <c r="N112" s="14">
        <f t="shared" si="22"/>
        <v>0.99647864783519269</v>
      </c>
      <c r="O112" s="14">
        <f t="shared" si="30"/>
        <v>100.96819899190091</v>
      </c>
      <c r="P112" s="14">
        <f t="shared" si="23"/>
        <v>23.473862737366616</v>
      </c>
      <c r="Q112" s="14">
        <f t="shared" si="31"/>
        <v>23473.862737366617</v>
      </c>
      <c r="R112" s="19">
        <f t="shared" si="32"/>
        <v>5.0226078687070602E-2</v>
      </c>
      <c r="S112" s="19">
        <f t="shared" si="33"/>
        <v>5.0226078687070602E-2</v>
      </c>
      <c r="T112">
        <f t="shared" si="37"/>
        <v>1.1853354570148661E-5</v>
      </c>
      <c r="U112" s="19">
        <f t="shared" si="38"/>
        <v>0.27824401815700694</v>
      </c>
      <c r="V112" s="19">
        <f t="shared" si="39"/>
        <v>0.26763785848971416</v>
      </c>
      <c r="W112" s="19">
        <f t="shared" si="40"/>
        <v>0.5726996548190918</v>
      </c>
      <c r="X112" s="19">
        <f t="shared" si="34"/>
        <v>-2.6817778172370743E-2</v>
      </c>
      <c r="Y112">
        <f t="shared" si="41"/>
        <v>-1.1424527131481071E-6</v>
      </c>
      <c r="Z112" s="14">
        <f t="shared" si="42"/>
        <v>-22.746205616927881</v>
      </c>
      <c r="AA112" s="14">
        <f t="shared" si="35"/>
        <v>-22.666108216537559</v>
      </c>
      <c r="AB112" s="14">
        <f t="shared" si="36"/>
        <v>-1.142452713148107</v>
      </c>
      <c r="AD112">
        <v>111</v>
      </c>
      <c r="AE112">
        <v>188.58309679020601</v>
      </c>
      <c r="AF112">
        <v>187.919025028459</v>
      </c>
      <c r="AG112">
        <v>9.4958573308562499</v>
      </c>
      <c r="AH112">
        <v>8.8004545066387703</v>
      </c>
      <c r="AI112">
        <v>7.60720842331326</v>
      </c>
      <c r="AJ112">
        <v>7.5804205913939304</v>
      </c>
      <c r="AK112">
        <v>0.38305111700563699</v>
      </c>
      <c r="AL112">
        <v>-95.966123924788405</v>
      </c>
    </row>
    <row r="113" spans="1:38" x14ac:dyDescent="0.2">
      <c r="A113" s="1">
        <v>44199</v>
      </c>
      <c r="B113" t="s">
        <v>5</v>
      </c>
      <c r="C113">
        <v>75</v>
      </c>
      <c r="D113" s="14">
        <v>0.409954235</v>
      </c>
      <c r="E113">
        <v>19</v>
      </c>
      <c r="F113" t="s">
        <v>2</v>
      </c>
      <c r="G113">
        <v>305</v>
      </c>
      <c r="H113">
        <v>505</v>
      </c>
      <c r="I113">
        <v>-8.44</v>
      </c>
      <c r="J113">
        <v>1.096366</v>
      </c>
      <c r="K113">
        <v>13.6</v>
      </c>
      <c r="L113">
        <v>286.75</v>
      </c>
      <c r="M113" s="14">
        <v>1009.681967</v>
      </c>
      <c r="N113" s="14">
        <f t="shared" si="22"/>
        <v>0.99647864783519269</v>
      </c>
      <c r="O113" s="14">
        <f t="shared" si="30"/>
        <v>100.96819899190091</v>
      </c>
      <c r="P113" s="14">
        <f t="shared" si="23"/>
        <v>23.613857708962907</v>
      </c>
      <c r="Q113" s="14">
        <f t="shared" si="31"/>
        <v>23613.857708962907</v>
      </c>
      <c r="R113" s="19">
        <f t="shared" si="32"/>
        <v>4.7515595457456178E-2</v>
      </c>
      <c r="S113" s="19">
        <f t="shared" si="33"/>
        <v>4.7515595457456178E-2</v>
      </c>
      <c r="T113">
        <f t="shared" si="37"/>
        <v>1.4492256614524134E-5</v>
      </c>
      <c r="U113" s="19">
        <f t="shared" si="38"/>
        <v>0.34221808557714939</v>
      </c>
      <c r="V113" s="19">
        <f t="shared" si="39"/>
        <v>0.34202266674183729</v>
      </c>
      <c r="W113" s="19">
        <f t="shared" si="40"/>
        <v>0.56629982526107492</v>
      </c>
      <c r="X113" s="19">
        <f t="shared" si="34"/>
        <v>0.1179409270579117</v>
      </c>
      <c r="Y113">
        <f t="shared" si="41"/>
        <v>4.9945641458297554E-6</v>
      </c>
      <c r="Z113" s="14">
        <f t="shared" si="42"/>
        <v>105.1142071933354</v>
      </c>
      <c r="AA113" s="14">
        <f t="shared" si="35"/>
        <v>104.74406305228315</v>
      </c>
      <c r="AB113" s="14">
        <f t="shared" si="36"/>
        <v>4.9945641458297558</v>
      </c>
      <c r="AD113">
        <v>112</v>
      </c>
      <c r="AE113">
        <v>254.76063228525101</v>
      </c>
      <c r="AF113">
        <v>253.86352461873801</v>
      </c>
      <c r="AG113">
        <v>12.135953011990299</v>
      </c>
      <c r="AH113">
        <v>8.6825024537991808</v>
      </c>
      <c r="AI113">
        <v>126.57012268802499</v>
      </c>
      <c r="AJ113">
        <v>126.124421849569</v>
      </c>
      <c r="AK113">
        <v>6.0293815723609097</v>
      </c>
      <c r="AL113">
        <v>-50.318021449127897</v>
      </c>
    </row>
    <row r="114" spans="1:38" x14ac:dyDescent="0.2">
      <c r="A114" s="1">
        <v>44199</v>
      </c>
      <c r="B114" t="s">
        <v>8</v>
      </c>
      <c r="C114">
        <v>175</v>
      </c>
      <c r="D114" s="14">
        <v>0.44775600500000001</v>
      </c>
      <c r="E114">
        <v>20</v>
      </c>
      <c r="F114" t="s">
        <v>2</v>
      </c>
      <c r="G114">
        <v>340</v>
      </c>
      <c r="H114">
        <v>505</v>
      </c>
      <c r="I114">
        <v>-9.7799999999999994</v>
      </c>
      <c r="J114">
        <v>1.0949089999999999</v>
      </c>
      <c r="K114">
        <v>12.9</v>
      </c>
      <c r="L114">
        <v>286.05</v>
      </c>
      <c r="M114" s="14">
        <v>1009.681967</v>
      </c>
      <c r="N114" s="14">
        <f t="shared" si="22"/>
        <v>0.99647864783519269</v>
      </c>
      <c r="O114" s="14">
        <f t="shared" si="30"/>
        <v>100.96819899190091</v>
      </c>
      <c r="P114" s="14">
        <f t="shared" si="23"/>
        <v>23.55621272065855</v>
      </c>
      <c r="Q114" s="14">
        <f t="shared" si="31"/>
        <v>23556.21272065855</v>
      </c>
      <c r="R114" s="19">
        <f t="shared" si="32"/>
        <v>4.859948308164825E-2</v>
      </c>
      <c r="S114" s="19">
        <f t="shared" si="33"/>
        <v>4.859948308164825E-2</v>
      </c>
      <c r="T114">
        <f t="shared" si="37"/>
        <v>1.6523824247760405E-5</v>
      </c>
      <c r="U114" s="19">
        <f t="shared" si="38"/>
        <v>0.38923871893901985</v>
      </c>
      <c r="V114" s="19">
        <f t="shared" si="39"/>
        <v>0.38303917720946901</v>
      </c>
      <c r="W114" s="19">
        <f t="shared" si="40"/>
        <v>0.56892583673759367</v>
      </c>
      <c r="X114" s="19">
        <f t="shared" si="34"/>
        <v>0.20335205941089518</v>
      </c>
      <c r="Y114">
        <f t="shared" si="41"/>
        <v>8.6326296091118908E-6</v>
      </c>
      <c r="Z114" s="14">
        <f t="shared" si="42"/>
        <v>177.62801292780986</v>
      </c>
      <c r="AA114" s="14">
        <f t="shared" si="35"/>
        <v>177.00252213995608</v>
      </c>
      <c r="AB114" s="14">
        <f t="shared" si="36"/>
        <v>8.6326296091118913</v>
      </c>
      <c r="AD114">
        <v>113</v>
      </c>
      <c r="AE114">
        <v>290.84567373959499</v>
      </c>
      <c r="AF114">
        <v>289.821497118021</v>
      </c>
      <c r="AG114">
        <v>14.1724665818048</v>
      </c>
      <c r="AH114">
        <v>8.6233943781816595</v>
      </c>
      <c r="AI114">
        <v>195.74139286185601</v>
      </c>
      <c r="AJ114">
        <v>195.05211405682499</v>
      </c>
      <c r="AK114">
        <v>9.5381798647428209</v>
      </c>
      <c r="AL114">
        <v>-32.699224868955802</v>
      </c>
    </row>
    <row r="115" spans="1:38" x14ac:dyDescent="0.2">
      <c r="A115" s="1">
        <v>44199</v>
      </c>
      <c r="B115" t="s">
        <v>5</v>
      </c>
      <c r="C115">
        <v>50</v>
      </c>
      <c r="D115" s="14">
        <v>0.22387605599999999</v>
      </c>
      <c r="E115">
        <v>21</v>
      </c>
      <c r="F115" t="s">
        <v>2</v>
      </c>
      <c r="G115">
        <v>433</v>
      </c>
      <c r="H115">
        <v>505</v>
      </c>
      <c r="I115">
        <v>-13.8</v>
      </c>
      <c r="J115">
        <v>1.090509</v>
      </c>
      <c r="K115">
        <v>12.8</v>
      </c>
      <c r="L115">
        <v>285.95</v>
      </c>
      <c r="M115" s="14">
        <v>1009.681967</v>
      </c>
      <c r="N115" s="14">
        <f t="shared" si="22"/>
        <v>0.99647864783519269</v>
      </c>
      <c r="O115" s="14">
        <f t="shared" si="30"/>
        <v>100.96819899190091</v>
      </c>
      <c r="P115" s="14">
        <f t="shared" si="23"/>
        <v>23.547977722329357</v>
      </c>
      <c r="Q115" s="14">
        <f t="shared" si="31"/>
        <v>23547.977722329357</v>
      </c>
      <c r="R115" s="19">
        <f t="shared" si="32"/>
        <v>4.8812156140221462E-2</v>
      </c>
      <c r="S115" s="19">
        <f t="shared" si="33"/>
        <v>4.8812156140221462E-2</v>
      </c>
      <c r="T115">
        <f t="shared" si="37"/>
        <v>2.1135663608715895E-5</v>
      </c>
      <c r="U115" s="19">
        <f t="shared" si="38"/>
        <v>0.49770213580468919</v>
      </c>
      <c r="V115" s="19">
        <f t="shared" si="39"/>
        <v>0.48813421648453831</v>
      </c>
      <c r="W115" s="19">
        <f t="shared" si="40"/>
        <v>0.56930203077296038</v>
      </c>
      <c r="X115" s="19">
        <f t="shared" si="34"/>
        <v>0.41653432151626713</v>
      </c>
      <c r="Y115">
        <f t="shared" si="41"/>
        <v>1.7688751298642884E-5</v>
      </c>
      <c r="Z115" s="14">
        <f t="shared" si="42"/>
        <v>362.38414152058454</v>
      </c>
      <c r="AA115" s="14">
        <f t="shared" si="35"/>
        <v>361.10805933934921</v>
      </c>
      <c r="AB115" s="14">
        <f t="shared" si="36"/>
        <v>17.688751298642885</v>
      </c>
      <c r="AD115">
        <v>114</v>
      </c>
      <c r="AE115">
        <v>403.34145884913602</v>
      </c>
      <c r="AF115">
        <v>401.92114240655798</v>
      </c>
      <c r="AG115">
        <v>19.718346043628301</v>
      </c>
      <c r="AH115">
        <v>8.4843910481803508</v>
      </c>
      <c r="AI115">
        <v>370.233580895317</v>
      </c>
      <c r="AJ115">
        <v>368.92984969932098</v>
      </c>
      <c r="AK115">
        <v>18.099785442081501</v>
      </c>
      <c r="AL115">
        <v>-8.2083994162878202</v>
      </c>
    </row>
    <row r="116" spans="1:38" x14ac:dyDescent="0.2">
      <c r="A116" s="1">
        <v>44199</v>
      </c>
      <c r="B116" t="s">
        <v>8</v>
      </c>
      <c r="C116">
        <v>200</v>
      </c>
      <c r="D116" s="14">
        <v>0.45256188200000003</v>
      </c>
      <c r="E116">
        <v>22</v>
      </c>
      <c r="F116" t="s">
        <v>2</v>
      </c>
      <c r="G116">
        <v>715</v>
      </c>
      <c r="H116">
        <v>505</v>
      </c>
      <c r="I116">
        <v>-16.239999999999998</v>
      </c>
      <c r="J116">
        <v>1.087844</v>
      </c>
      <c r="K116">
        <v>14</v>
      </c>
      <c r="L116">
        <v>287.14999999999998</v>
      </c>
      <c r="M116" s="14">
        <v>1009.681967</v>
      </c>
      <c r="N116" s="14">
        <f t="shared" si="22"/>
        <v>0.99647864783519269</v>
      </c>
      <c r="O116" s="14">
        <f t="shared" si="30"/>
        <v>100.96819899190091</v>
      </c>
      <c r="P116" s="14">
        <f t="shared" si="23"/>
        <v>23.646797702279677</v>
      </c>
      <c r="Q116" s="14">
        <f t="shared" si="31"/>
        <v>23646.797702279677</v>
      </c>
      <c r="R116" s="19">
        <f t="shared" si="32"/>
        <v>4.6897561511380637E-2</v>
      </c>
      <c r="S116" s="19">
        <f t="shared" si="33"/>
        <v>4.6897561511380637E-2</v>
      </c>
      <c r="T116">
        <f t="shared" si="37"/>
        <v>3.353175648063716E-5</v>
      </c>
      <c r="U116" s="19">
        <f t="shared" si="38"/>
        <v>0.7929186620997325</v>
      </c>
      <c r="V116" s="19">
        <f t="shared" si="39"/>
        <v>0.79967439973118504</v>
      </c>
      <c r="W116" s="19">
        <f t="shared" si="40"/>
        <v>0.5648049956143335</v>
      </c>
      <c r="X116" s="19">
        <f t="shared" si="34"/>
        <v>1.0277880662165841</v>
      </c>
      <c r="Y116">
        <f t="shared" si="41"/>
        <v>4.3464154392351398E-5</v>
      </c>
      <c r="Z116" s="14">
        <f t="shared" si="42"/>
        <v>926.78921870605041</v>
      </c>
      <c r="AA116" s="14">
        <f t="shared" si="35"/>
        <v>923.52566748443974</v>
      </c>
      <c r="AB116" s="14">
        <f t="shared" si="36"/>
        <v>43.464154392351396</v>
      </c>
      <c r="AD116">
        <v>115</v>
      </c>
      <c r="AE116">
        <v>854.19683883779499</v>
      </c>
      <c r="AF116">
        <v>851.18889162884398</v>
      </c>
      <c r="AG116">
        <v>40.172106403146103</v>
      </c>
      <c r="AH116">
        <v>8.16957978696529</v>
      </c>
      <c r="AI116">
        <v>904.50750141358401</v>
      </c>
      <c r="AJ116">
        <v>901.32239150606699</v>
      </c>
      <c r="AK116">
        <v>42.538171457843802</v>
      </c>
      <c r="AL116">
        <v>5.8898207401751899</v>
      </c>
    </row>
    <row r="117" spans="1:38" x14ac:dyDescent="0.2">
      <c r="A117" s="1">
        <v>44199</v>
      </c>
      <c r="B117" t="s">
        <v>5</v>
      </c>
      <c r="C117">
        <v>25</v>
      </c>
      <c r="D117" s="14">
        <v>0.38994810499999999</v>
      </c>
      <c r="E117">
        <v>23</v>
      </c>
      <c r="F117" t="s">
        <v>2</v>
      </c>
      <c r="G117">
        <v>311</v>
      </c>
      <c r="H117">
        <v>505</v>
      </c>
      <c r="I117">
        <v>-7.94</v>
      </c>
      <c r="J117">
        <v>1.096916</v>
      </c>
      <c r="K117">
        <v>13.3</v>
      </c>
      <c r="L117">
        <v>286.45</v>
      </c>
      <c r="M117" s="14">
        <v>1009.681967</v>
      </c>
      <c r="N117" s="14">
        <f t="shared" si="22"/>
        <v>0.99647864783519269</v>
      </c>
      <c r="O117" s="14">
        <f t="shared" si="30"/>
        <v>100.96819899190091</v>
      </c>
      <c r="P117" s="14">
        <f t="shared" si="23"/>
        <v>23.589152713975324</v>
      </c>
      <c r="Q117" s="14">
        <f t="shared" si="31"/>
        <v>23589.152713975323</v>
      </c>
      <c r="R117" s="19">
        <f t="shared" si="32"/>
        <v>4.7984193202001701E-2</v>
      </c>
      <c r="S117" s="19">
        <f t="shared" si="33"/>
        <v>4.7984193202001701E-2</v>
      </c>
      <c r="T117">
        <f t="shared" si="37"/>
        <v>1.4923084085822531E-5</v>
      </c>
      <c r="U117" s="19">
        <f t="shared" si="38"/>
        <v>0.35202290946396253</v>
      </c>
      <c r="V117" s="19">
        <f t="shared" si="39"/>
        <v>0.34944310240864895</v>
      </c>
      <c r="W117" s="19">
        <f t="shared" si="40"/>
        <v>0.56742368719089298</v>
      </c>
      <c r="X117" s="19">
        <f t="shared" si="34"/>
        <v>0.13404232468171851</v>
      </c>
      <c r="Y117">
        <f t="shared" si="41"/>
        <v>5.6823713130783849E-6</v>
      </c>
      <c r="Z117" s="14">
        <f t="shared" si="42"/>
        <v>118.42173294770204</v>
      </c>
      <c r="AA117" s="14">
        <f t="shared" si="35"/>
        <v>118.00472832202641</v>
      </c>
      <c r="AB117" s="14">
        <f t="shared" si="36"/>
        <v>5.6823713130783853</v>
      </c>
      <c r="AD117">
        <v>116</v>
      </c>
      <c r="AE117">
        <v>260.56195299553099</v>
      </c>
      <c r="AF117">
        <v>259.64441670455398</v>
      </c>
      <c r="AG117">
        <v>12.5330550038888</v>
      </c>
      <c r="AH117">
        <v>8.6716120580781997</v>
      </c>
      <c r="AI117">
        <v>139.410963980231</v>
      </c>
      <c r="AJ117">
        <v>138.920045727043</v>
      </c>
      <c r="AK117">
        <v>6.70568077811176</v>
      </c>
      <c r="AL117">
        <v>-46.496039664462401</v>
      </c>
    </row>
    <row r="118" spans="1:38" x14ac:dyDescent="0.2">
      <c r="A118" s="1">
        <v>44199</v>
      </c>
      <c r="B118" t="s">
        <v>8</v>
      </c>
      <c r="C118">
        <v>225</v>
      </c>
      <c r="D118" s="14">
        <v>0.45560000899999997</v>
      </c>
      <c r="E118">
        <v>24</v>
      </c>
      <c r="F118" t="s">
        <v>2</v>
      </c>
      <c r="G118">
        <v>600</v>
      </c>
      <c r="H118">
        <v>505</v>
      </c>
      <c r="I118">
        <v>-15.36</v>
      </c>
      <c r="J118">
        <v>1.0888</v>
      </c>
      <c r="K118">
        <v>13.8</v>
      </c>
      <c r="L118">
        <v>286.95</v>
      </c>
      <c r="M118" s="14">
        <v>1009.681967</v>
      </c>
      <c r="N118" s="14">
        <f t="shared" si="22"/>
        <v>0.99647864783519269</v>
      </c>
      <c r="O118" s="14">
        <f t="shared" si="30"/>
        <v>100.96819899190091</v>
      </c>
      <c r="P118" s="14">
        <f t="shared" si="23"/>
        <v>23.630327705621291</v>
      </c>
      <c r="Q118" s="14">
        <f t="shared" si="31"/>
        <v>23630.32770562129</v>
      </c>
      <c r="R118" s="19">
        <f t="shared" si="32"/>
        <v>4.7199492980673184E-2</v>
      </c>
      <c r="S118" s="19">
        <f t="shared" si="33"/>
        <v>4.7199492980673184E-2</v>
      </c>
      <c r="T118">
        <f t="shared" si="37"/>
        <v>2.8319695788403907E-5</v>
      </c>
      <c r="U118" s="19">
        <f t="shared" si="38"/>
        <v>0.66920369200348739</v>
      </c>
      <c r="V118" s="19">
        <f t="shared" si="39"/>
        <v>0.67194283901035445</v>
      </c>
      <c r="W118" s="19">
        <f t="shared" si="40"/>
        <v>0.56555188950038171</v>
      </c>
      <c r="X118" s="19">
        <f t="shared" si="34"/>
        <v>0.77559464151346025</v>
      </c>
      <c r="Y118">
        <f t="shared" si="41"/>
        <v>3.2822001081642139E-5</v>
      </c>
      <c r="Z118" s="14">
        <f t="shared" si="42"/>
        <v>695.38884867008619</v>
      </c>
      <c r="AA118" s="14">
        <f t="shared" si="35"/>
        <v>692.94013964243891</v>
      </c>
      <c r="AB118" s="14">
        <f t="shared" si="36"/>
        <v>32.822001081642142</v>
      </c>
      <c r="AD118">
        <v>117</v>
      </c>
      <c r="AE118">
        <v>655.08363127085602</v>
      </c>
      <c r="AF118">
        <v>652.77683629021499</v>
      </c>
      <c r="AG118">
        <v>31.006050298459598</v>
      </c>
      <c r="AH118">
        <v>8.2824033282268203</v>
      </c>
      <c r="AI118">
        <v>685.24133695238095</v>
      </c>
      <c r="AJ118">
        <v>682.82834538740701</v>
      </c>
      <c r="AK118">
        <v>32.433457876074598</v>
      </c>
      <c r="AL118">
        <v>4.6036420759010497</v>
      </c>
    </row>
    <row r="119" spans="1:38" x14ac:dyDescent="0.2">
      <c r="A119" s="1">
        <v>44199</v>
      </c>
      <c r="B119" t="s">
        <v>5</v>
      </c>
      <c r="C119">
        <v>10</v>
      </c>
      <c r="D119" s="14">
        <v>0.38665674100000003</v>
      </c>
      <c r="E119">
        <v>25</v>
      </c>
      <c r="F119" t="s">
        <v>2</v>
      </c>
      <c r="G119">
        <v>397</v>
      </c>
      <c r="H119">
        <v>505</v>
      </c>
      <c r="I119">
        <v>-10.59</v>
      </c>
      <c r="J119">
        <v>1.094022</v>
      </c>
      <c r="K119">
        <v>13.1</v>
      </c>
      <c r="L119">
        <v>286.25</v>
      </c>
      <c r="M119" s="14">
        <v>1009.681967</v>
      </c>
      <c r="N119" s="14">
        <f t="shared" si="22"/>
        <v>0.99647864783519269</v>
      </c>
      <c r="O119" s="14">
        <f t="shared" si="30"/>
        <v>100.96819899190091</v>
      </c>
      <c r="P119" s="14">
        <f t="shared" si="23"/>
        <v>23.572682717316937</v>
      </c>
      <c r="Q119" s="14">
        <f t="shared" si="31"/>
        <v>23572.682717316937</v>
      </c>
      <c r="R119" s="19">
        <f t="shared" si="32"/>
        <v>4.829799514998416E-2</v>
      </c>
      <c r="S119" s="19">
        <f t="shared" si="33"/>
        <v>4.829799514998416E-2</v>
      </c>
      <c r="T119">
        <f t="shared" si="37"/>
        <v>1.9174304074543712E-5</v>
      </c>
      <c r="U119" s="19">
        <f t="shared" si="38"/>
        <v>0.45198978627457626</v>
      </c>
      <c r="V119" s="19">
        <f t="shared" si="39"/>
        <v>0.44666370726089022</v>
      </c>
      <c r="W119" s="19">
        <f t="shared" si="40"/>
        <v>0.5681742371958427</v>
      </c>
      <c r="X119" s="19">
        <f t="shared" si="34"/>
        <v>0.33047925633962372</v>
      </c>
      <c r="Y119">
        <f t="shared" si="41"/>
        <v>1.4019586158381856E-5</v>
      </c>
      <c r="Z119" s="14">
        <f t="shared" si="42"/>
        <v>290.27263170749757</v>
      </c>
      <c r="AA119" s="14">
        <f t="shared" si="35"/>
        <v>289.25047954745003</v>
      </c>
      <c r="AB119" s="14">
        <f t="shared" si="36"/>
        <v>14.019586158381856</v>
      </c>
      <c r="AD119">
        <v>118</v>
      </c>
      <c r="AE119">
        <v>357.29454344928303</v>
      </c>
      <c r="AF119">
        <v>356.03637545347999</v>
      </c>
      <c r="AG119">
        <v>17.297619023834802</v>
      </c>
      <c r="AH119">
        <v>8.5373318111048206</v>
      </c>
      <c r="AI119">
        <v>302.02683914524602</v>
      </c>
      <c r="AJ119">
        <v>300.96328944975602</v>
      </c>
      <c r="AK119">
        <v>14.621956294300601</v>
      </c>
      <c r="AL119">
        <v>-15.4683874459677</v>
      </c>
    </row>
    <row r="120" spans="1:38" x14ac:dyDescent="0.2">
      <c r="A120" s="1">
        <v>44199</v>
      </c>
      <c r="B120" t="s">
        <v>8</v>
      </c>
      <c r="C120">
        <v>250</v>
      </c>
      <c r="D120" s="14">
        <v>0.440425917</v>
      </c>
      <c r="E120">
        <v>26</v>
      </c>
      <c r="F120" t="s">
        <v>2</v>
      </c>
      <c r="G120">
        <v>1013</v>
      </c>
      <c r="H120">
        <v>505</v>
      </c>
      <c r="I120">
        <v>-17.899999999999999</v>
      </c>
      <c r="J120">
        <v>1.086025</v>
      </c>
      <c r="K120">
        <v>13.7</v>
      </c>
      <c r="L120">
        <v>286.85000000000002</v>
      </c>
      <c r="M120" s="14">
        <v>1009.681967</v>
      </c>
      <c r="N120" s="14">
        <f t="shared" si="22"/>
        <v>0.99647864783519269</v>
      </c>
      <c r="O120" s="14">
        <f t="shared" si="30"/>
        <v>100.96819899190091</v>
      </c>
      <c r="P120" s="14">
        <f t="shared" si="23"/>
        <v>23.622092707292101</v>
      </c>
      <c r="Q120" s="14">
        <f t="shared" si="31"/>
        <v>23622.0927072921</v>
      </c>
      <c r="R120" s="19">
        <f t="shared" si="32"/>
        <v>4.7355393133234808E-2</v>
      </c>
      <c r="S120" s="19">
        <f t="shared" si="33"/>
        <v>4.7355393133234808E-2</v>
      </c>
      <c r="T120">
        <f t="shared" si="37"/>
        <v>4.7971013243966862E-5</v>
      </c>
      <c r="U120" s="19">
        <f t="shared" si="38"/>
        <v>1.1331757221117225</v>
      </c>
      <c r="V120" s="19">
        <f t="shared" si="39"/>
        <v>1.1352133890323277</v>
      </c>
      <c r="W120" s="19">
        <f t="shared" si="40"/>
        <v>0.56592572701019295</v>
      </c>
      <c r="X120" s="19">
        <f t="shared" si="34"/>
        <v>1.7024633841338574</v>
      </c>
      <c r="Y120">
        <f t="shared" si="41"/>
        <v>7.2070811220223082E-5</v>
      </c>
      <c r="Z120" s="14">
        <f t="shared" si="42"/>
        <v>1521.9134812681468</v>
      </c>
      <c r="AA120" s="14">
        <f t="shared" si="35"/>
        <v>1516.5542879362338</v>
      </c>
      <c r="AB120" s="14">
        <f t="shared" si="36"/>
        <v>72.070811220223078</v>
      </c>
      <c r="AD120">
        <v>119</v>
      </c>
      <c r="AE120">
        <v>1406.8492001428201</v>
      </c>
      <c r="AF120">
        <v>1401.8951568443899</v>
      </c>
      <c r="AG120">
        <v>66.8024020244643</v>
      </c>
      <c r="AH120">
        <v>7.95315807469796</v>
      </c>
      <c r="AI120">
        <v>1467.51362148621</v>
      </c>
      <c r="AJ120">
        <v>1462.3459560241699</v>
      </c>
      <c r="AK120">
        <v>69.682973064168806</v>
      </c>
      <c r="AL120">
        <v>4.3120770397590498</v>
      </c>
    </row>
    <row r="121" spans="1:38" x14ac:dyDescent="0.2">
      <c r="A121" s="1">
        <v>44199</v>
      </c>
      <c r="B121" t="s">
        <v>5</v>
      </c>
      <c r="C121">
        <v>5</v>
      </c>
      <c r="D121" s="14">
        <v>0.38715654300000002</v>
      </c>
      <c r="E121">
        <v>27</v>
      </c>
      <c r="F121" t="s">
        <v>2</v>
      </c>
      <c r="G121">
        <v>420</v>
      </c>
      <c r="H121">
        <v>505</v>
      </c>
      <c r="I121">
        <v>-9.9700000000000006</v>
      </c>
      <c r="J121">
        <v>1.094695</v>
      </c>
      <c r="K121">
        <v>11.8</v>
      </c>
      <c r="L121">
        <v>284.95</v>
      </c>
      <c r="M121" s="14">
        <v>1009.681967</v>
      </c>
      <c r="N121" s="14">
        <f t="shared" si="22"/>
        <v>0.99647864783519269</v>
      </c>
      <c r="O121" s="14">
        <f t="shared" si="30"/>
        <v>100.96819899190091</v>
      </c>
      <c r="P121" s="14">
        <f t="shared" si="23"/>
        <v>23.465627739037419</v>
      </c>
      <c r="Q121" s="14">
        <f t="shared" si="31"/>
        <v>23465.62773903742</v>
      </c>
      <c r="R121" s="19">
        <f t="shared" si="32"/>
        <v>5.0407621748631552E-2</v>
      </c>
      <c r="S121" s="19">
        <f t="shared" si="33"/>
        <v>5.0407621748631552E-2</v>
      </c>
      <c r="T121">
        <f t="shared" si="37"/>
        <v>2.1171201134425255E-5</v>
      </c>
      <c r="U121" s="19">
        <f t="shared" si="38"/>
        <v>0.49679552460870974</v>
      </c>
      <c r="V121" s="19">
        <f t="shared" si="39"/>
        <v>0.47661973712189931</v>
      </c>
      <c r="W121" s="19">
        <f t="shared" si="40"/>
        <v>0.57307849344418837</v>
      </c>
      <c r="X121" s="19">
        <f t="shared" si="34"/>
        <v>0.40033676828642073</v>
      </c>
      <c r="Y121">
        <f t="shared" si="41"/>
        <v>1.7060560780158481E-5</v>
      </c>
      <c r="Z121" s="14">
        <f t="shared" si="42"/>
        <v>338.45200761969363</v>
      </c>
      <c r="AA121" s="14">
        <f t="shared" si="35"/>
        <v>337.26019890997867</v>
      </c>
      <c r="AB121" s="14">
        <f t="shared" si="36"/>
        <v>17.060560780158482</v>
      </c>
      <c r="AD121">
        <v>120</v>
      </c>
      <c r="AE121">
        <v>385.99195644202302</v>
      </c>
      <c r="AF121">
        <v>384.63273409973903</v>
      </c>
      <c r="AG121">
        <v>19.500551470116399</v>
      </c>
      <c r="AH121">
        <v>8.4982082072844207</v>
      </c>
      <c r="AI121">
        <v>348.04446579792801</v>
      </c>
      <c r="AJ121">
        <v>346.81887079231802</v>
      </c>
      <c r="AK121">
        <v>17.5834208612611</v>
      </c>
      <c r="AL121">
        <v>-9.8311609894376595</v>
      </c>
    </row>
    <row r="122" spans="1:38" x14ac:dyDescent="0.2">
      <c r="A122" s="1">
        <v>44199</v>
      </c>
      <c r="B122" t="s">
        <v>8</v>
      </c>
      <c r="C122">
        <v>300</v>
      </c>
      <c r="D122" s="14">
        <v>0.442699395</v>
      </c>
      <c r="E122">
        <v>28</v>
      </c>
      <c r="F122" t="s">
        <v>2</v>
      </c>
      <c r="G122">
        <v>1042</v>
      </c>
      <c r="H122">
        <v>505</v>
      </c>
      <c r="I122">
        <v>-18.100000000000001</v>
      </c>
      <c r="J122">
        <v>1.0858049999999999</v>
      </c>
      <c r="K122">
        <v>14.1</v>
      </c>
      <c r="L122">
        <v>287.25</v>
      </c>
      <c r="M122" s="14">
        <v>1009.681967</v>
      </c>
      <c r="N122" s="14">
        <f t="shared" si="22"/>
        <v>0.99647864783519269</v>
      </c>
      <c r="O122" s="14">
        <f t="shared" si="30"/>
        <v>100.96819899190091</v>
      </c>
      <c r="P122" s="14">
        <f t="shared" si="23"/>
        <v>23.655032700608874</v>
      </c>
      <c r="Q122" s="14">
        <f t="shared" si="31"/>
        <v>23655.032700608874</v>
      </c>
      <c r="R122" s="19">
        <f t="shared" si="32"/>
        <v>4.67495643254889E-2</v>
      </c>
      <c r="S122" s="19">
        <f t="shared" si="33"/>
        <v>4.67495643254889E-2</v>
      </c>
      <c r="T122">
        <f t="shared" si="37"/>
        <v>4.8713046027159432E-5</v>
      </c>
      <c r="U122" s="19">
        <f t="shared" si="38"/>
        <v>1.1523086967187215</v>
      </c>
      <c r="V122" s="19">
        <f t="shared" si="39"/>
        <v>1.1646298616225421</v>
      </c>
      <c r="W122" s="19">
        <f t="shared" si="40"/>
        <v>0.56443193869422625</v>
      </c>
      <c r="X122" s="19">
        <f t="shared" si="34"/>
        <v>1.7525066196470371</v>
      </c>
      <c r="Y122">
        <f t="shared" si="41"/>
        <v>7.408599437708357E-5</v>
      </c>
      <c r="Z122" s="14">
        <f t="shared" si="42"/>
        <v>1584.741921042679</v>
      </c>
      <c r="AA122" s="14">
        <f t="shared" si="35"/>
        <v>1579.1614866483544</v>
      </c>
      <c r="AB122" s="14">
        <f t="shared" si="36"/>
        <v>74.085994377083566</v>
      </c>
      <c r="AD122">
        <v>121</v>
      </c>
      <c r="AE122">
        <v>1465.26682361453</v>
      </c>
      <c r="AF122">
        <v>1460.10706996986</v>
      </c>
      <c r="AG122">
        <v>68.690255492985798</v>
      </c>
      <c r="AH122">
        <v>7.9377074299166397</v>
      </c>
      <c r="AI122">
        <v>1527.9800138323601</v>
      </c>
      <c r="AJ122">
        <v>1522.5994235410301</v>
      </c>
      <c r="AK122">
        <v>71.630187653748806</v>
      </c>
      <c r="AL122">
        <v>4.2799843146066197</v>
      </c>
    </row>
    <row r="123" spans="1:38" x14ac:dyDescent="0.2">
      <c r="A123" s="1">
        <v>44199</v>
      </c>
      <c r="B123" t="s">
        <v>5</v>
      </c>
      <c r="C123">
        <v>0</v>
      </c>
      <c r="D123" s="14">
        <v>0.38191070599999999</v>
      </c>
      <c r="E123">
        <v>29</v>
      </c>
      <c r="F123" t="s">
        <v>2</v>
      </c>
      <c r="G123">
        <v>416</v>
      </c>
      <c r="H123">
        <v>505</v>
      </c>
      <c r="I123">
        <v>-10.7</v>
      </c>
      <c r="J123">
        <v>1.0939030000000001</v>
      </c>
      <c r="K123">
        <v>12.9</v>
      </c>
      <c r="L123">
        <v>286.05</v>
      </c>
      <c r="M123" s="14">
        <v>1009.681967</v>
      </c>
      <c r="N123" s="14">
        <f t="shared" si="22"/>
        <v>0.99647864783519269</v>
      </c>
      <c r="O123" s="14">
        <f t="shared" si="30"/>
        <v>100.96819899190091</v>
      </c>
      <c r="P123" s="14">
        <f t="shared" si="23"/>
        <v>23.55621272065855</v>
      </c>
      <c r="Q123" s="14">
        <f t="shared" si="31"/>
        <v>23556.21272065855</v>
      </c>
      <c r="R123" s="19">
        <f t="shared" si="32"/>
        <v>4.8615170250634401E-2</v>
      </c>
      <c r="S123" s="19">
        <f t="shared" si="33"/>
        <v>4.8615170250634401E-2</v>
      </c>
      <c r="T123">
        <f t="shared" si="37"/>
        <v>2.0223910824263911E-5</v>
      </c>
      <c r="U123" s="19">
        <f t="shared" si="38"/>
        <v>0.47639874541998967</v>
      </c>
      <c r="V123" s="19">
        <f t="shared" si="39"/>
        <v>0.46865969917393852</v>
      </c>
      <c r="W123" s="19">
        <f t="shared" si="40"/>
        <v>0.56892583673759367</v>
      </c>
      <c r="X123" s="19">
        <f t="shared" si="34"/>
        <v>0.37613260785633451</v>
      </c>
      <c r="Y123">
        <f t="shared" si="41"/>
        <v>1.5967448261598953E-5</v>
      </c>
      <c r="Z123" s="14">
        <f t="shared" si="42"/>
        <v>328.4457954025284</v>
      </c>
      <c r="AA123" s="14">
        <f t="shared" si="35"/>
        <v>327.28922208986586</v>
      </c>
      <c r="AB123" s="14">
        <f t="shared" si="36"/>
        <v>15.967448261598953</v>
      </c>
      <c r="AD123">
        <v>122</v>
      </c>
      <c r="AE123">
        <v>381.16115856855998</v>
      </c>
      <c r="AF123">
        <v>379.81894727609398</v>
      </c>
      <c r="AG123">
        <v>18.573402563077199</v>
      </c>
      <c r="AH123">
        <v>8.5089156660681695</v>
      </c>
      <c r="AI123">
        <v>338.18778160427303</v>
      </c>
      <c r="AJ123">
        <v>336.99689567783798</v>
      </c>
      <c r="AK123">
        <v>16.479375372977199</v>
      </c>
      <c r="AL123">
        <v>-11.2743326538495</v>
      </c>
    </row>
    <row r="124" spans="1:38" x14ac:dyDescent="0.2">
      <c r="A124" s="1">
        <v>44199</v>
      </c>
      <c r="B124" t="s">
        <v>8</v>
      </c>
      <c r="C124">
        <v>400</v>
      </c>
      <c r="D124" s="14">
        <v>0.46168116399999998</v>
      </c>
      <c r="E124">
        <v>30</v>
      </c>
      <c r="F124" t="s">
        <v>2</v>
      </c>
      <c r="G124">
        <v>1967</v>
      </c>
      <c r="H124">
        <v>505</v>
      </c>
      <c r="I124">
        <v>-19.579999999999998</v>
      </c>
      <c r="J124">
        <v>1.0841879999999999</v>
      </c>
      <c r="K124">
        <v>15.3</v>
      </c>
      <c r="L124">
        <v>288.45</v>
      </c>
      <c r="M124" s="14">
        <v>1009.681967</v>
      </c>
      <c r="N124" s="14">
        <f t="shared" si="22"/>
        <v>0.99647864783519269</v>
      </c>
      <c r="O124" s="14">
        <f t="shared" si="30"/>
        <v>100.96819899190091</v>
      </c>
      <c r="P124" s="14">
        <f t="shared" si="23"/>
        <v>23.753852680559199</v>
      </c>
      <c r="Q124" s="14">
        <f t="shared" si="31"/>
        <v>23753.852680559197</v>
      </c>
      <c r="R124" s="19">
        <f t="shared" si="32"/>
        <v>4.4996825340496094E-2</v>
      </c>
      <c r="S124" s="19">
        <f t="shared" si="33"/>
        <v>4.4996825340496094E-2</v>
      </c>
      <c r="T124">
        <f t="shared" si="37"/>
        <v>8.850875544475581E-5</v>
      </c>
      <c r="U124" s="19">
        <f t="shared" si="38"/>
        <v>2.1024239377743714</v>
      </c>
      <c r="V124" s="19">
        <f t="shared" si="39"/>
        <v>2.1811320267741316</v>
      </c>
      <c r="W124" s="19">
        <f t="shared" si="40"/>
        <v>0.55997543137820871</v>
      </c>
      <c r="X124" s="19">
        <f t="shared" si="34"/>
        <v>3.7235805331702942</v>
      </c>
      <c r="Y124">
        <f t="shared" si="41"/>
        <v>1.5675690942622432E-4</v>
      </c>
      <c r="Z124" s="14">
        <f t="shared" si="42"/>
        <v>3483.7326464706557</v>
      </c>
      <c r="AA124" s="14">
        <f t="shared" si="35"/>
        <v>3471.4651969743963</v>
      </c>
      <c r="AB124" s="14">
        <f t="shared" si="36"/>
        <v>156.75690942622433</v>
      </c>
      <c r="AD124">
        <v>123</v>
      </c>
      <c r="AE124">
        <v>3284.3198159849799</v>
      </c>
      <c r="AF124">
        <v>3272.7544950020201</v>
      </c>
      <c r="AG124">
        <v>148.22981280546901</v>
      </c>
      <c r="AH124">
        <v>7.5951825243086102</v>
      </c>
      <c r="AI124">
        <v>3335.5771535239201</v>
      </c>
      <c r="AJ124">
        <v>3323.8313362450399</v>
      </c>
      <c r="AK124">
        <v>150.54318847349199</v>
      </c>
      <c r="AL124">
        <v>1.5606682786938799</v>
      </c>
    </row>
    <row r="125" spans="1:38" x14ac:dyDescent="0.2">
      <c r="A125" s="1">
        <v>44199</v>
      </c>
      <c r="B125" t="s">
        <v>7</v>
      </c>
      <c r="C125" t="s">
        <v>7</v>
      </c>
      <c r="D125" s="14">
        <v>0</v>
      </c>
      <c r="E125" t="s">
        <v>9</v>
      </c>
      <c r="F125" t="s">
        <v>2</v>
      </c>
      <c r="G125">
        <v>505</v>
      </c>
      <c r="I125">
        <v>-11.35</v>
      </c>
      <c r="J125">
        <v>1.0931839999999999</v>
      </c>
      <c r="K125">
        <v>0</v>
      </c>
      <c r="L125">
        <v>0</v>
      </c>
      <c r="O125" s="14">
        <f t="shared" si="30"/>
        <v>0</v>
      </c>
      <c r="Q125" s="14"/>
      <c r="R125" s="19" t="e">
        <f t="shared" si="32"/>
        <v>#DIV/0!</v>
      </c>
      <c r="S125" s="19" t="e">
        <f t="shared" si="33"/>
        <v>#DIV/0!</v>
      </c>
      <c r="T125" t="e">
        <f t="shared" si="37"/>
        <v>#DIV/0!</v>
      </c>
      <c r="U125" s="19" t="e">
        <f t="shared" si="38"/>
        <v>#DIV/0!</v>
      </c>
      <c r="V125" s="19" t="e">
        <f t="shared" si="39"/>
        <v>#DIV/0!</v>
      </c>
      <c r="W125" s="19" t="e">
        <f t="shared" si="40"/>
        <v>#DIV/0!</v>
      </c>
      <c r="X125" s="19" t="e">
        <f t="shared" si="34"/>
        <v>#DIV/0!</v>
      </c>
      <c r="Y125" t="e">
        <f t="shared" si="41"/>
        <v>#DIV/0!</v>
      </c>
      <c r="Z125" s="14" t="e">
        <f t="shared" si="42"/>
        <v>#DIV/0!</v>
      </c>
      <c r="AA125" s="14" t="e">
        <f t="shared" si="35"/>
        <v>#DIV/0!</v>
      </c>
      <c r="AB125" s="14" t="e">
        <f t="shared" si="36"/>
        <v>#DIV/0!</v>
      </c>
      <c r="AC125" t="s">
        <v>123</v>
      </c>
      <c r="AD125" t="s">
        <v>130</v>
      </c>
      <c r="AE125">
        <v>504.999999999995</v>
      </c>
      <c r="AF125">
        <v>503.221705734019</v>
      </c>
      <c r="AG125">
        <v>24.674766112022301</v>
      </c>
      <c r="AH125">
        <v>8.3887026604430996</v>
      </c>
      <c r="AI125">
        <v>505</v>
      </c>
      <c r="AJ125">
        <v>503.221705734024</v>
      </c>
      <c r="AK125">
        <v>24.674766112022599</v>
      </c>
      <c r="AL125" s="41">
        <v>1.0243071517492201E-12</v>
      </c>
    </row>
    <row r="126" spans="1:38" ht="16" x14ac:dyDescent="0.2">
      <c r="O126" s="14">
        <f t="shared" si="30"/>
        <v>0</v>
      </c>
      <c r="Q126" s="14"/>
      <c r="S126" s="19"/>
      <c r="T126"/>
      <c r="X126" s="19"/>
      <c r="Y126"/>
      <c r="AA126" s="14">
        <f t="shared" si="35"/>
        <v>0</v>
      </c>
      <c r="AB126" s="14"/>
      <c r="AC126" t="s">
        <v>124</v>
      </c>
      <c r="AD126" s="20">
        <v>125</v>
      </c>
      <c r="AE126" s="21">
        <v>660.81872099999998</v>
      </c>
      <c r="AF126" s="21">
        <v>658.34662800000001</v>
      </c>
      <c r="AG126" s="21">
        <v>26.471105000000001</v>
      </c>
      <c r="AH126" s="21">
        <v>8.3595788199999994</v>
      </c>
      <c r="AI126" s="21">
        <v>660.81872099999998</v>
      </c>
      <c r="AJ126" s="21">
        <v>658.34662800000001</v>
      </c>
      <c r="AK126" s="21">
        <v>26.471105000000001</v>
      </c>
      <c r="AL126" s="21">
        <v>1.55E-13</v>
      </c>
    </row>
    <row r="127" spans="1:38" ht="16" x14ac:dyDescent="0.2">
      <c r="AD127" s="20">
        <v>126</v>
      </c>
      <c r="AE127" s="21">
        <v>536.07005800000002</v>
      </c>
      <c r="AF127" s="21">
        <v>534.12350000000004</v>
      </c>
      <c r="AG127" s="21">
        <v>26.367325099999999</v>
      </c>
      <c r="AH127" s="21">
        <v>8.3611979999999999</v>
      </c>
      <c r="AI127" s="21">
        <v>536.07005800000002</v>
      </c>
      <c r="AJ127" s="21">
        <v>534.12350000000004</v>
      </c>
      <c r="AK127" s="21">
        <v>26.367325099999999</v>
      </c>
      <c r="AL127" s="21">
        <v>1.3399999999999999E-12</v>
      </c>
    </row>
    <row r="128" spans="1:38" ht="16" x14ac:dyDescent="0.2">
      <c r="AD128" s="20">
        <v>127</v>
      </c>
      <c r="AE128" s="21">
        <v>505</v>
      </c>
      <c r="AF128" s="21">
        <v>503.22170599999998</v>
      </c>
      <c r="AG128" s="21">
        <v>24.674766099999999</v>
      </c>
      <c r="AH128" s="21">
        <v>8.3887026599999999</v>
      </c>
      <c r="AI128" s="21">
        <v>505</v>
      </c>
      <c r="AJ128" s="21">
        <v>503.22170599999998</v>
      </c>
      <c r="AK128" s="21">
        <v>24.674766099999999</v>
      </c>
      <c r="AL128" s="21">
        <v>9.9999999999999998E-13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99D04-8969-294A-946D-C2EE8DDFB867}">
  <dimension ref="A1:AI128"/>
  <sheetViews>
    <sheetView tabSelected="1" topLeftCell="Z1" workbookViewId="0">
      <selection activeCell="AE2" sqref="AE2"/>
    </sheetView>
  </sheetViews>
  <sheetFormatPr baseColWidth="10" defaultRowHeight="15" x14ac:dyDescent="0.2"/>
  <cols>
    <col min="1" max="32" width="24.5" customWidth="1"/>
  </cols>
  <sheetData>
    <row r="1" spans="1:35" x14ac:dyDescent="0.2">
      <c r="A1" s="8" t="s">
        <v>0</v>
      </c>
      <c r="B1" s="31" t="s">
        <v>61</v>
      </c>
      <c r="C1" s="8" t="s">
        <v>62</v>
      </c>
      <c r="D1" s="8" t="s">
        <v>63</v>
      </c>
      <c r="E1" s="32" t="s">
        <v>12</v>
      </c>
      <c r="F1" s="8" t="s">
        <v>1</v>
      </c>
      <c r="G1" s="8" t="s">
        <v>64</v>
      </c>
      <c r="H1" s="8" t="s">
        <v>35</v>
      </c>
      <c r="I1" s="8" t="s">
        <v>34</v>
      </c>
      <c r="J1" s="8" t="s">
        <v>3</v>
      </c>
      <c r="K1" s="8" t="s">
        <v>4</v>
      </c>
      <c r="L1" s="8" t="s">
        <v>11</v>
      </c>
      <c r="M1" s="8" t="s">
        <v>10</v>
      </c>
      <c r="N1" s="32" t="s">
        <v>14</v>
      </c>
      <c r="O1" s="32" t="s">
        <v>13</v>
      </c>
      <c r="P1" s="32" t="s">
        <v>137</v>
      </c>
      <c r="Q1" s="32" t="s">
        <v>21</v>
      </c>
      <c r="R1" s="32" t="s">
        <v>22</v>
      </c>
      <c r="S1" s="33" t="s">
        <v>138</v>
      </c>
      <c r="T1" s="34" t="s">
        <v>139</v>
      </c>
      <c r="U1" s="34" t="s">
        <v>140</v>
      </c>
      <c r="V1" s="34" t="s">
        <v>141</v>
      </c>
      <c r="W1" s="35" t="s">
        <v>142</v>
      </c>
      <c r="X1" s="36" t="s">
        <v>143</v>
      </c>
      <c r="Y1" s="36" t="s">
        <v>144</v>
      </c>
      <c r="Z1" s="36" t="s">
        <v>116</v>
      </c>
      <c r="AA1" s="36" t="s">
        <v>145</v>
      </c>
      <c r="AB1" s="35" t="s">
        <v>146</v>
      </c>
      <c r="AC1" s="37" t="s">
        <v>147</v>
      </c>
      <c r="AD1" s="37" t="s">
        <v>148</v>
      </c>
      <c r="AE1" s="37" t="s">
        <v>149</v>
      </c>
      <c r="AF1" s="8"/>
      <c r="AG1" s="44" t="s">
        <v>54</v>
      </c>
      <c r="AH1" s="44" t="s">
        <v>53</v>
      </c>
      <c r="AI1" s="45" t="s">
        <v>150</v>
      </c>
    </row>
    <row r="2" spans="1:35" x14ac:dyDescent="0.2">
      <c r="A2" s="8" t="s">
        <v>45</v>
      </c>
      <c r="B2" s="31">
        <v>44504</v>
      </c>
      <c r="C2" s="8" t="s">
        <v>5</v>
      </c>
      <c r="D2" s="8">
        <v>400</v>
      </c>
      <c r="E2" s="32">
        <v>0.46200000000000002</v>
      </c>
      <c r="F2" s="8">
        <v>1</v>
      </c>
      <c r="G2" s="8" t="s">
        <v>6</v>
      </c>
      <c r="H2" s="8">
        <v>1.81</v>
      </c>
      <c r="I2" s="38">
        <v>1.9</v>
      </c>
      <c r="J2" s="8">
        <v>-45.21</v>
      </c>
      <c r="K2" s="8" t="s">
        <v>7</v>
      </c>
      <c r="L2" s="8">
        <v>22.4</v>
      </c>
      <c r="M2" s="8">
        <v>295.55</v>
      </c>
      <c r="N2" s="32">
        <v>1005.857</v>
      </c>
      <c r="O2" s="32">
        <v>0.99299999999999999</v>
      </c>
      <c r="P2" s="32">
        <v>100.586</v>
      </c>
      <c r="Q2" s="32">
        <v>24.431000000000001</v>
      </c>
      <c r="R2" s="32">
        <v>24431.089</v>
      </c>
      <c r="S2" s="19">
        <f xml:space="preserve"> EXP(-67.1962+99.1624*(100/M2)+27.9015*LN(M2/100))</f>
        <v>3.3093344700868998E-2</v>
      </c>
      <c r="T2" s="19">
        <f>S2</f>
        <v>3.3093344700868998E-2</v>
      </c>
      <c r="U2" s="19">
        <f>T2/(0.082057338*M2)</f>
        <v>1.3645588650674657E-3</v>
      </c>
      <c r="V2" s="19">
        <f>U2</f>
        <v>1.3645588650674657E-3</v>
      </c>
      <c r="W2">
        <f>(H2/1000000)*V2</f>
        <v>2.469851545772113E-9</v>
      </c>
      <c r="X2" s="42">
        <f>W2*(25/1000)</f>
        <v>6.1746288644302827E-11</v>
      </c>
      <c r="Y2" s="42">
        <f t="shared" ref="Y2:Y65" si="0">H2/1000000*(25/1000)/(0.082057338*M2)</f>
        <v>1.8658219410104363E-9</v>
      </c>
      <c r="Z2" s="42">
        <f t="shared" ref="Z2:Z65" si="1">I2/1000000*(25/1000)/(0.082057338*M2)</f>
        <v>1.9585976176352643E-9</v>
      </c>
      <c r="AA2" s="42">
        <f>X2+Y2-Z2</f>
        <v>-3.1029387980524993E-11</v>
      </c>
      <c r="AB2" s="42">
        <f>AA2/(25/1000)</f>
        <v>-1.2411755192209997E-9</v>
      </c>
      <c r="AC2" s="14">
        <f>AB2/U2*1000000</f>
        <v>-0.90958004890440136</v>
      </c>
      <c r="AD2" s="14">
        <f>AC2*(P2/101.325)</f>
        <v>-0.90294615148382051</v>
      </c>
      <c r="AE2" s="14">
        <f>AB2*1000000*1000</f>
        <v>-1.2411755192209997</v>
      </c>
      <c r="AG2">
        <f>(U2*1000000000)*I2/1000000</f>
        <v>2.5926618436281847</v>
      </c>
      <c r="AH2">
        <f>(U2*1000000000)*H2/1000000</f>
        <v>2.4698515457721131</v>
      </c>
      <c r="AI2" s="43">
        <f t="shared" ref="AI2:AI65" si="2">AE2/AG2*100</f>
        <v>-47.872634152863228</v>
      </c>
    </row>
    <row r="3" spans="1:35" x14ac:dyDescent="0.2">
      <c r="A3" s="8" t="s">
        <v>45</v>
      </c>
      <c r="B3" s="31">
        <v>44504</v>
      </c>
      <c r="C3" s="8" t="s">
        <v>8</v>
      </c>
      <c r="D3" s="8">
        <v>0</v>
      </c>
      <c r="E3" s="32">
        <v>0.46200000000000002</v>
      </c>
      <c r="F3" s="8">
        <v>2</v>
      </c>
      <c r="G3" s="8" t="s">
        <v>6</v>
      </c>
      <c r="H3" s="8">
        <v>1.69</v>
      </c>
      <c r="I3" s="38">
        <v>1.9</v>
      </c>
      <c r="J3" s="8">
        <v>-45.75</v>
      </c>
      <c r="K3" s="8" t="s">
        <v>7</v>
      </c>
      <c r="L3" s="8">
        <v>21.5</v>
      </c>
      <c r="M3" s="8">
        <v>294.64999999999998</v>
      </c>
      <c r="N3" s="32">
        <v>1005.857</v>
      </c>
      <c r="O3" s="32">
        <v>0.99299999999999999</v>
      </c>
      <c r="P3" s="32">
        <v>100.586</v>
      </c>
      <c r="Q3" s="32">
        <v>24.356999999999999</v>
      </c>
      <c r="R3" s="32">
        <v>24356.691999999999</v>
      </c>
      <c r="S3" s="19">
        <f t="shared" ref="S3:S66" si="3" xml:space="preserve"> EXP(-67.1962+99.1624*(100/M3)+27.9015*LN(M3/100))</f>
        <v>3.367382487666315E-2</v>
      </c>
      <c r="T3" s="19">
        <f>S3</f>
        <v>3.367382487666315E-2</v>
      </c>
      <c r="U3" s="19">
        <f t="shared" ref="U3:U66" si="4">T3/(0.082057338*M3)</f>
        <v>1.39273528796009E-3</v>
      </c>
      <c r="V3" s="19">
        <f t="shared" ref="V3:V66" si="5">U3</f>
        <v>1.39273528796009E-3</v>
      </c>
      <c r="W3">
        <f t="shared" ref="W3:W66" si="6">(H3/1000000)*V3</f>
        <v>2.353722636652552E-9</v>
      </c>
      <c r="X3" s="42">
        <f t="shared" ref="X3:X66" si="7">W3*(25/1000)</f>
        <v>5.8843065916313801E-11</v>
      </c>
      <c r="Y3" s="42">
        <f t="shared" si="0"/>
        <v>1.7474422977442518E-9</v>
      </c>
      <c r="Z3" s="42">
        <f t="shared" si="1"/>
        <v>1.9645800980556676E-9</v>
      </c>
      <c r="AA3" s="42">
        <f t="shared" ref="AA3:AA66" si="8">X3+Y3-Z3</f>
        <v>-1.5829473439510203E-10</v>
      </c>
      <c r="AB3">
        <f t="shared" ref="AB3:AB66" si="9">AA3/(25/1000)</f>
        <v>-6.3317893758040811E-9</v>
      </c>
      <c r="AC3" s="14">
        <f t="shared" ref="AC3:AC66" si="10">AB3/U3*1000000</f>
        <v>-4.5462978001211694</v>
      </c>
      <c r="AD3" s="14">
        <f t="shared" ref="AD2:AD65" si="11">AC3*(P3/101.325)</f>
        <v>-4.5131400002268736</v>
      </c>
      <c r="AE3" s="14">
        <f t="shared" ref="AE3:AE66" si="12">AB3*1000000*1000</f>
        <v>-6.3317893758040817</v>
      </c>
      <c r="AG3">
        <f>(U3*1000000000)*I3/1000000</f>
        <v>2.6461970471241707</v>
      </c>
      <c r="AH3">
        <f>(U3*1000000000)*H3/1000000</f>
        <v>2.3537226366525519</v>
      </c>
      <c r="AI3" s="43">
        <f t="shared" si="2"/>
        <v>-239.27883158532478</v>
      </c>
    </row>
    <row r="4" spans="1:35" x14ac:dyDescent="0.2">
      <c r="A4" s="8" t="s">
        <v>45</v>
      </c>
      <c r="B4" s="31">
        <v>44504</v>
      </c>
      <c r="C4" s="8" t="s">
        <v>5</v>
      </c>
      <c r="D4" s="8">
        <v>300</v>
      </c>
      <c r="E4" s="32">
        <v>0.46200000000000002</v>
      </c>
      <c r="F4" s="8">
        <v>3</v>
      </c>
      <c r="G4" s="8" t="s">
        <v>6</v>
      </c>
      <c r="H4" s="8">
        <v>1.96</v>
      </c>
      <c r="I4" s="38">
        <v>1.9</v>
      </c>
      <c r="J4" s="8">
        <v>-45.69</v>
      </c>
      <c r="K4" s="8" t="s">
        <v>7</v>
      </c>
      <c r="L4" s="8">
        <v>21.2</v>
      </c>
      <c r="M4" s="8">
        <v>294.35000000000002</v>
      </c>
      <c r="N4" s="32">
        <v>1005.857</v>
      </c>
      <c r="O4" s="32">
        <v>0.99299999999999999</v>
      </c>
      <c r="P4" s="32">
        <v>100.586</v>
      </c>
      <c r="Q4" s="32">
        <v>24.332000000000001</v>
      </c>
      <c r="R4" s="32">
        <v>24331.893</v>
      </c>
      <c r="S4" s="19">
        <f t="shared" si="3"/>
        <v>3.3872332580461531E-2</v>
      </c>
      <c r="T4" s="19">
        <f t="shared" ref="T3:T66" si="13">S4</f>
        <v>3.3872332580461531E-2</v>
      </c>
      <c r="U4" s="19">
        <f t="shared" si="4"/>
        <v>1.4023733198191123E-3</v>
      </c>
      <c r="V4" s="19">
        <f t="shared" si="5"/>
        <v>1.4023733198191123E-3</v>
      </c>
      <c r="W4">
        <f t="shared" si="6"/>
        <v>2.7486517068454599E-9</v>
      </c>
      <c r="X4" s="42">
        <f t="shared" si="7"/>
        <v>6.8716292671136494E-11</v>
      </c>
      <c r="Y4" s="42">
        <f t="shared" si="0"/>
        <v>2.0286849896713022E-9</v>
      </c>
      <c r="Z4" s="42">
        <f t="shared" si="1"/>
        <v>1.9665823879466703E-9</v>
      </c>
      <c r="AA4" s="42">
        <f t="shared" si="8"/>
        <v>1.3081889439576846E-10</v>
      </c>
      <c r="AB4">
        <f t="shared" si="9"/>
        <v>5.2327557758307382E-9</v>
      </c>
      <c r="AC4" s="14">
        <f t="shared" si="10"/>
        <v>3.7313571941782908</v>
      </c>
      <c r="AD4" s="14">
        <f t="shared" si="11"/>
        <v>3.7041430518985203</v>
      </c>
      <c r="AE4" s="14">
        <f t="shared" si="12"/>
        <v>5.2327557758307384</v>
      </c>
      <c r="AG4">
        <f t="shared" ref="AG4:AG67" si="14">(U4*1000000000)*I4/1000000</f>
        <v>2.6645093076563131</v>
      </c>
      <c r="AH4">
        <f t="shared" ref="AH4:AH67" si="15">(U4*1000000000)*H4/1000000</f>
        <v>2.7486517068454601</v>
      </c>
      <c r="AI4" s="43">
        <f t="shared" si="2"/>
        <v>196.38722074622586</v>
      </c>
    </row>
    <row r="5" spans="1:35" x14ac:dyDescent="0.2">
      <c r="A5" s="8" t="s">
        <v>45</v>
      </c>
      <c r="B5" s="31">
        <v>44504</v>
      </c>
      <c r="C5" s="8" t="s">
        <v>8</v>
      </c>
      <c r="D5" s="8">
        <v>5</v>
      </c>
      <c r="E5" s="32">
        <v>0.46200000000000002</v>
      </c>
      <c r="F5" s="8">
        <v>4</v>
      </c>
      <c r="G5" s="8" t="s">
        <v>6</v>
      </c>
      <c r="H5" s="8">
        <v>1.92</v>
      </c>
      <c r="I5" s="38">
        <v>1.9</v>
      </c>
      <c r="J5" s="8">
        <v>-45.18</v>
      </c>
      <c r="K5" s="8" t="s">
        <v>7</v>
      </c>
      <c r="L5" s="8">
        <v>21.3</v>
      </c>
      <c r="M5" s="8">
        <v>294.45</v>
      </c>
      <c r="N5" s="32">
        <v>1005.857</v>
      </c>
      <c r="O5" s="32">
        <v>0.99299999999999999</v>
      </c>
      <c r="P5" s="32">
        <v>100.586</v>
      </c>
      <c r="Q5" s="32">
        <v>24.34</v>
      </c>
      <c r="R5" s="32">
        <v>24340.16</v>
      </c>
      <c r="S5" s="19">
        <f t="shared" si="3"/>
        <v>3.3805879894436106E-2</v>
      </c>
      <c r="T5" s="19">
        <f t="shared" si="13"/>
        <v>3.3805879894436106E-2</v>
      </c>
      <c r="U5" s="19">
        <f t="shared" si="4"/>
        <v>1.3991467289829009E-3</v>
      </c>
      <c r="V5" s="19">
        <f t="shared" si="5"/>
        <v>1.3991467289829009E-3</v>
      </c>
      <c r="W5">
        <f t="shared" si="6"/>
        <v>2.6863617196471694E-9</v>
      </c>
      <c r="X5" s="42">
        <f t="shared" si="7"/>
        <v>6.7159042991179244E-11</v>
      </c>
      <c r="Y5" s="42">
        <f t="shared" si="0"/>
        <v>1.98660834153388E-9</v>
      </c>
      <c r="Z5" s="42">
        <f t="shared" si="1"/>
        <v>1.9659145046429016E-9</v>
      </c>
      <c r="AA5" s="42">
        <f t="shared" si="8"/>
        <v>8.7852879882157647E-11</v>
      </c>
      <c r="AB5">
        <f t="shared" si="9"/>
        <v>3.5141151952863059E-9</v>
      </c>
      <c r="AC5" s="14">
        <f t="shared" si="10"/>
        <v>2.5116130585109291</v>
      </c>
      <c r="AD5" s="14">
        <f t="shared" si="11"/>
        <v>2.493294952907775</v>
      </c>
      <c r="AE5" s="14">
        <f t="shared" si="12"/>
        <v>3.5141151952863057</v>
      </c>
      <c r="AG5">
        <f t="shared" si="14"/>
        <v>2.6583787850675118</v>
      </c>
      <c r="AH5">
        <f t="shared" si="15"/>
        <v>2.6863617196471696</v>
      </c>
      <c r="AI5" s="43">
        <f t="shared" si="2"/>
        <v>132.19016097425941</v>
      </c>
    </row>
    <row r="6" spans="1:35" x14ac:dyDescent="0.2">
      <c r="A6" s="8" t="s">
        <v>45</v>
      </c>
      <c r="B6" s="31">
        <v>44504</v>
      </c>
      <c r="C6" s="8" t="s">
        <v>5</v>
      </c>
      <c r="D6" s="8">
        <v>250</v>
      </c>
      <c r="E6" s="32">
        <v>0.46200000000000002</v>
      </c>
      <c r="F6" s="8">
        <v>5</v>
      </c>
      <c r="G6" s="8" t="s">
        <v>6</v>
      </c>
      <c r="H6" s="8">
        <v>2.0499999999999998</v>
      </c>
      <c r="I6" s="38">
        <v>1.9</v>
      </c>
      <c r="J6" s="8">
        <v>-45.68</v>
      </c>
      <c r="K6" s="8" t="s">
        <v>7</v>
      </c>
      <c r="L6" s="8">
        <v>20.9</v>
      </c>
      <c r="M6" s="8">
        <v>294.05</v>
      </c>
      <c r="N6" s="32">
        <v>1005.857</v>
      </c>
      <c r="O6" s="32">
        <v>0.99299999999999999</v>
      </c>
      <c r="P6" s="32">
        <v>100.586</v>
      </c>
      <c r="Q6" s="32">
        <v>24.306999999999999</v>
      </c>
      <c r="R6" s="32">
        <v>24307.094000000001</v>
      </c>
      <c r="S6" s="19">
        <f t="shared" si="3"/>
        <v>3.4073407667675318E-2</v>
      </c>
      <c r="T6" s="19">
        <f t="shared" si="13"/>
        <v>3.4073407667675318E-2</v>
      </c>
      <c r="U6" s="19">
        <f t="shared" si="4"/>
        <v>1.4121374203577646E-3</v>
      </c>
      <c r="V6" s="19">
        <f t="shared" si="5"/>
        <v>1.4121374203577646E-3</v>
      </c>
      <c r="W6">
        <f t="shared" si="6"/>
        <v>2.8948817117334172E-9</v>
      </c>
      <c r="X6" s="42">
        <f t="shared" si="7"/>
        <v>7.2372042793335439E-11</v>
      </c>
      <c r="Y6" s="42">
        <f t="shared" si="0"/>
        <v>2.1240036658262738E-9</v>
      </c>
      <c r="Z6" s="42">
        <f t="shared" si="1"/>
        <v>1.9685887634487414E-9</v>
      </c>
      <c r="AA6" s="42">
        <f t="shared" si="8"/>
        <v>2.2778694517086784E-10</v>
      </c>
      <c r="AB6">
        <f t="shared" si="9"/>
        <v>9.1114778068347136E-9</v>
      </c>
      <c r="AC6" s="14">
        <f t="shared" si="10"/>
        <v>6.4522600105918322</v>
      </c>
      <c r="AD6" s="14">
        <f t="shared" si="11"/>
        <v>6.4052013365446836</v>
      </c>
      <c r="AE6" s="14">
        <f t="shared" si="12"/>
        <v>9.1114778068347135</v>
      </c>
      <c r="AG6">
        <f t="shared" si="14"/>
        <v>2.6830610986797532</v>
      </c>
      <c r="AH6">
        <f t="shared" si="15"/>
        <v>2.8948817117334178</v>
      </c>
      <c r="AI6" s="43">
        <f t="shared" si="2"/>
        <v>339.59263213641219</v>
      </c>
    </row>
    <row r="7" spans="1:35" x14ac:dyDescent="0.2">
      <c r="A7" s="8" t="s">
        <v>45</v>
      </c>
      <c r="B7" s="31">
        <v>44504</v>
      </c>
      <c r="C7" s="8" t="s">
        <v>8</v>
      </c>
      <c r="D7" s="8">
        <v>10</v>
      </c>
      <c r="E7" s="32">
        <v>0.46200000000000002</v>
      </c>
      <c r="F7" s="8">
        <v>6</v>
      </c>
      <c r="G7" s="8" t="s">
        <v>6</v>
      </c>
      <c r="H7" s="8">
        <v>1.94</v>
      </c>
      <c r="I7" s="38">
        <v>1.9</v>
      </c>
      <c r="J7" s="8">
        <v>-45.62</v>
      </c>
      <c r="K7" s="8" t="s">
        <v>7</v>
      </c>
      <c r="L7" s="8">
        <v>21</v>
      </c>
      <c r="M7" s="8">
        <v>294.14999999999998</v>
      </c>
      <c r="N7" s="32">
        <v>1005.857</v>
      </c>
      <c r="O7" s="32">
        <v>0.99299999999999999</v>
      </c>
      <c r="P7" s="32">
        <v>100.586</v>
      </c>
      <c r="Q7" s="32">
        <v>24.315000000000001</v>
      </c>
      <c r="R7" s="32">
        <v>24315.361000000001</v>
      </c>
      <c r="S7" s="19">
        <f t="shared" si="3"/>
        <v>3.4006095097003711E-2</v>
      </c>
      <c r="T7" s="19">
        <f t="shared" si="13"/>
        <v>3.4006095097003711E-2</v>
      </c>
      <c r="U7" s="19">
        <f t="shared" si="4"/>
        <v>1.4088685944102066E-3</v>
      </c>
      <c r="V7" s="19">
        <f t="shared" si="5"/>
        <v>1.4088685944102066E-3</v>
      </c>
      <c r="W7">
        <f t="shared" si="6"/>
        <v>2.7332050731558008E-9</v>
      </c>
      <c r="X7" s="42">
        <f t="shared" si="7"/>
        <v>6.8330126828895028E-11</v>
      </c>
      <c r="Y7" s="42">
        <f t="shared" si="0"/>
        <v>2.0093494014523183E-9</v>
      </c>
      <c r="Z7" s="42">
        <f t="shared" si="1"/>
        <v>1.9679195168862906E-9</v>
      </c>
      <c r="AA7" s="42">
        <f t="shared" si="8"/>
        <v>1.0976001139492273E-10</v>
      </c>
      <c r="AB7">
        <f t="shared" si="9"/>
        <v>4.3904004557969092E-9</v>
      </c>
      <c r="AC7" s="14">
        <f t="shared" si="10"/>
        <v>3.1162597230260913</v>
      </c>
      <c r="AD7" s="14">
        <f t="shared" si="11"/>
        <v>3.0935317098475443</v>
      </c>
      <c r="AE7" s="14">
        <f t="shared" si="12"/>
        <v>4.3904004557969092</v>
      </c>
      <c r="AG7">
        <f t="shared" si="14"/>
        <v>2.6768503293793922</v>
      </c>
      <c r="AH7">
        <f t="shared" si="15"/>
        <v>2.7332050731558009</v>
      </c>
      <c r="AI7" s="43">
        <f t="shared" si="2"/>
        <v>164.0136696329522</v>
      </c>
    </row>
    <row r="8" spans="1:35" x14ac:dyDescent="0.2">
      <c r="A8" s="8" t="s">
        <v>45</v>
      </c>
      <c r="B8" s="31">
        <v>44504</v>
      </c>
      <c r="C8" s="8" t="s">
        <v>5</v>
      </c>
      <c r="D8" s="8">
        <v>225</v>
      </c>
      <c r="E8" s="32">
        <v>0.46200000000000002</v>
      </c>
      <c r="F8" s="8">
        <v>7</v>
      </c>
      <c r="G8" s="8" t="s">
        <v>6</v>
      </c>
      <c r="H8" s="8">
        <v>1.8</v>
      </c>
      <c r="I8" s="38">
        <v>1.9</v>
      </c>
      <c r="J8" s="8">
        <v>-45.8</v>
      </c>
      <c r="K8" s="8" t="s">
        <v>7</v>
      </c>
      <c r="L8" s="8">
        <v>21.7</v>
      </c>
      <c r="M8" s="8">
        <v>294.85000000000002</v>
      </c>
      <c r="N8" s="32">
        <v>1005.857</v>
      </c>
      <c r="O8" s="32">
        <v>0.99299999999999999</v>
      </c>
      <c r="P8" s="32">
        <v>100.586</v>
      </c>
      <c r="Q8" s="32">
        <v>24.373000000000001</v>
      </c>
      <c r="R8" s="32">
        <v>24373.224999999999</v>
      </c>
      <c r="S8" s="19">
        <f t="shared" si="3"/>
        <v>3.3542894703593056E-2</v>
      </c>
      <c r="T8" s="19">
        <f t="shared" si="13"/>
        <v>3.3542894703593056E-2</v>
      </c>
      <c r="U8" s="19">
        <f t="shared" si="4"/>
        <v>1.3863790363877729E-3</v>
      </c>
      <c r="V8" s="19">
        <f t="shared" si="5"/>
        <v>1.3863790363877729E-3</v>
      </c>
      <c r="W8">
        <f t="shared" si="6"/>
        <v>2.4954822654979915E-9</v>
      </c>
      <c r="X8" s="42">
        <f t="shared" si="7"/>
        <v>6.2387056637449792E-11</v>
      </c>
      <c r="Y8" s="42">
        <f t="shared" si="0"/>
        <v>1.8599186858720036E-9</v>
      </c>
      <c r="Z8" s="42">
        <f t="shared" si="1"/>
        <v>1.9632475017537811E-9</v>
      </c>
      <c r="AA8" s="42">
        <f t="shared" si="8"/>
        <v>-4.0941759244327547E-11</v>
      </c>
      <c r="AB8">
        <f t="shared" si="9"/>
        <v>-1.6376703697731019E-9</v>
      </c>
      <c r="AC8" s="14">
        <f t="shared" si="10"/>
        <v>-1.1812573089968754</v>
      </c>
      <c r="AD8" s="14">
        <f t="shared" si="11"/>
        <v>-1.1726419707156153</v>
      </c>
      <c r="AE8" s="14">
        <f t="shared" si="12"/>
        <v>-1.6376703697731019</v>
      </c>
      <c r="AG8">
        <f t="shared" si="14"/>
        <v>2.6341201691367684</v>
      </c>
      <c r="AH8">
        <f t="shared" si="15"/>
        <v>2.4954822654979907</v>
      </c>
      <c r="AI8" s="43">
        <f t="shared" si="2"/>
        <v>-62.17143731562502</v>
      </c>
    </row>
    <row r="9" spans="1:35" x14ac:dyDescent="0.2">
      <c r="A9" s="8" t="s">
        <v>45</v>
      </c>
      <c r="B9" s="31">
        <v>44504</v>
      </c>
      <c r="C9" s="8" t="s">
        <v>8</v>
      </c>
      <c r="D9" s="8">
        <v>25</v>
      </c>
      <c r="E9" s="32">
        <v>0.46200000000000002</v>
      </c>
      <c r="F9" s="8">
        <v>8</v>
      </c>
      <c r="G9" s="8" t="s">
        <v>6</v>
      </c>
      <c r="H9" s="8">
        <v>1.87</v>
      </c>
      <c r="I9" s="38">
        <v>1.9</v>
      </c>
      <c r="J9" s="8">
        <v>-45.54</v>
      </c>
      <c r="K9" s="8" t="s">
        <v>7</v>
      </c>
      <c r="L9" s="8">
        <v>21.7</v>
      </c>
      <c r="M9" s="8">
        <v>294.85000000000002</v>
      </c>
      <c r="N9" s="32">
        <v>1005.857</v>
      </c>
      <c r="O9" s="32">
        <v>0.99299999999999999</v>
      </c>
      <c r="P9" s="32">
        <v>100.586</v>
      </c>
      <c r="Q9" s="32">
        <v>24.373000000000001</v>
      </c>
      <c r="R9" s="32">
        <v>24373.224999999999</v>
      </c>
      <c r="S9" s="19">
        <f t="shared" si="3"/>
        <v>3.3542894703593056E-2</v>
      </c>
      <c r="T9" s="19">
        <f t="shared" si="13"/>
        <v>3.3542894703593056E-2</v>
      </c>
      <c r="U9" s="19">
        <f t="shared" si="4"/>
        <v>1.3863790363877729E-3</v>
      </c>
      <c r="V9" s="19">
        <f t="shared" si="5"/>
        <v>1.3863790363877729E-3</v>
      </c>
      <c r="W9">
        <f t="shared" si="6"/>
        <v>2.5925287980451352E-9</v>
      </c>
      <c r="X9" s="42">
        <f t="shared" si="7"/>
        <v>6.4813219951128377E-11</v>
      </c>
      <c r="Y9" s="42">
        <f t="shared" si="0"/>
        <v>1.932248856989248E-9</v>
      </c>
      <c r="Z9" s="42">
        <f t="shared" si="1"/>
        <v>1.9632475017537811E-9</v>
      </c>
      <c r="AA9" s="42">
        <f t="shared" si="8"/>
        <v>3.3814575186595114E-11</v>
      </c>
      <c r="AB9">
        <f t="shared" si="9"/>
        <v>1.3525830074638045E-9</v>
      </c>
      <c r="AC9" s="14">
        <f t="shared" si="10"/>
        <v>0.97562280730093542</v>
      </c>
      <c r="AD9" s="14">
        <f t="shared" si="11"/>
        <v>0.96850723607374178</v>
      </c>
      <c r="AE9" s="14">
        <f t="shared" si="12"/>
        <v>1.3525830074638046</v>
      </c>
      <c r="AG9">
        <f t="shared" si="14"/>
        <v>2.6341201691367684</v>
      </c>
      <c r="AH9">
        <f t="shared" si="15"/>
        <v>2.592528798045135</v>
      </c>
      <c r="AI9" s="43">
        <f t="shared" si="2"/>
        <v>51.348568805312389</v>
      </c>
    </row>
    <row r="10" spans="1:35" x14ac:dyDescent="0.2">
      <c r="A10" s="8" t="s">
        <v>45</v>
      </c>
      <c r="B10" s="31">
        <v>44504</v>
      </c>
      <c r="C10" s="8" t="s">
        <v>5</v>
      </c>
      <c r="D10" s="8">
        <v>200</v>
      </c>
      <c r="E10" s="32">
        <v>0.46200000000000002</v>
      </c>
      <c r="F10" s="8">
        <v>9</v>
      </c>
      <c r="G10" s="8" t="s">
        <v>6</v>
      </c>
      <c r="H10" s="8">
        <v>1.97</v>
      </c>
      <c r="I10" s="38">
        <v>1.9</v>
      </c>
      <c r="J10" s="8">
        <v>-45.23</v>
      </c>
      <c r="K10" s="8" t="s">
        <v>7</v>
      </c>
      <c r="L10" s="8">
        <v>21.6</v>
      </c>
      <c r="M10" s="8">
        <v>294.75</v>
      </c>
      <c r="N10" s="32">
        <v>1005.857</v>
      </c>
      <c r="O10" s="32">
        <v>0.99299999999999999</v>
      </c>
      <c r="P10" s="32">
        <v>100.586</v>
      </c>
      <c r="Q10" s="32">
        <v>24.364999999999998</v>
      </c>
      <c r="R10" s="32">
        <v>24364.957999999999</v>
      </c>
      <c r="S10" s="19">
        <f t="shared" si="3"/>
        <v>3.3608219852677375E-2</v>
      </c>
      <c r="T10" s="19">
        <f t="shared" si="13"/>
        <v>3.3608219852677375E-2</v>
      </c>
      <c r="U10" s="19">
        <f t="shared" si="4"/>
        <v>1.3895502981386748E-3</v>
      </c>
      <c r="V10" s="19">
        <f t="shared" si="5"/>
        <v>1.3895502981386748E-3</v>
      </c>
      <c r="W10">
        <f t="shared" si="6"/>
        <v>2.7374140873331889E-9</v>
      </c>
      <c r="X10" s="42">
        <f t="shared" si="7"/>
        <v>6.8435352183329723E-11</v>
      </c>
      <c r="Y10" s="42">
        <f t="shared" si="0"/>
        <v>2.0362682844648755E-9</v>
      </c>
      <c r="Z10" s="42">
        <f t="shared" si="1"/>
        <v>1.9639135738493723E-9</v>
      </c>
      <c r="AA10" s="42">
        <f t="shared" si="8"/>
        <v>1.4079006279883275E-10</v>
      </c>
      <c r="AB10">
        <f t="shared" si="9"/>
        <v>5.6316025119533102E-9</v>
      </c>
      <c r="AC10" s="14">
        <f t="shared" si="10"/>
        <v>4.0528237945016699</v>
      </c>
      <c r="AD10" s="14">
        <f t="shared" si="11"/>
        <v>4.0232650796323215</v>
      </c>
      <c r="AE10" s="14">
        <f t="shared" si="12"/>
        <v>5.63160251195331</v>
      </c>
      <c r="AG10">
        <f t="shared" si="14"/>
        <v>2.6401455664634823</v>
      </c>
      <c r="AH10">
        <f t="shared" si="15"/>
        <v>2.7374140873331894</v>
      </c>
      <c r="AI10" s="43">
        <f t="shared" si="2"/>
        <v>213.30651550008787</v>
      </c>
    </row>
    <row r="11" spans="1:35" x14ac:dyDescent="0.2">
      <c r="A11" s="8" t="s">
        <v>45</v>
      </c>
      <c r="B11" s="31">
        <v>44504</v>
      </c>
      <c r="C11" s="8" t="s">
        <v>8</v>
      </c>
      <c r="D11" s="8">
        <v>50</v>
      </c>
      <c r="E11" s="32">
        <v>0.46200000000000002</v>
      </c>
      <c r="F11" s="8">
        <v>10</v>
      </c>
      <c r="G11" s="8" t="s">
        <v>6</v>
      </c>
      <c r="H11" s="8">
        <v>2.02</v>
      </c>
      <c r="I11" s="38">
        <v>1.9</v>
      </c>
      <c r="J11" s="8">
        <v>-46.12</v>
      </c>
      <c r="K11" s="8" t="s">
        <v>7</v>
      </c>
      <c r="L11" s="8">
        <v>21.6</v>
      </c>
      <c r="M11" s="8">
        <v>294.75</v>
      </c>
      <c r="N11" s="32">
        <v>1005.857</v>
      </c>
      <c r="O11" s="32">
        <v>0.99299999999999999</v>
      </c>
      <c r="P11" s="32">
        <v>100.586</v>
      </c>
      <c r="Q11" s="32">
        <v>24.364999999999998</v>
      </c>
      <c r="R11" s="32">
        <v>24364.957999999999</v>
      </c>
      <c r="S11" s="19">
        <f t="shared" si="3"/>
        <v>3.3608219852677375E-2</v>
      </c>
      <c r="T11" s="19">
        <f t="shared" si="13"/>
        <v>3.3608219852677375E-2</v>
      </c>
      <c r="U11" s="19">
        <f t="shared" si="4"/>
        <v>1.3895502981386748E-3</v>
      </c>
      <c r="V11" s="19">
        <f t="shared" si="5"/>
        <v>1.3895502981386748E-3</v>
      </c>
      <c r="W11">
        <f t="shared" si="6"/>
        <v>2.8068916022401235E-9</v>
      </c>
      <c r="X11" s="42">
        <f t="shared" si="7"/>
        <v>7.0172290056003093E-11</v>
      </c>
      <c r="Y11" s="42">
        <f t="shared" si="0"/>
        <v>2.087950220618807E-9</v>
      </c>
      <c r="Z11" s="42">
        <f t="shared" si="1"/>
        <v>1.9639135738493723E-9</v>
      </c>
      <c r="AA11" s="42">
        <f t="shared" si="8"/>
        <v>1.9420893682543769E-10</v>
      </c>
      <c r="AB11">
        <f t="shared" si="9"/>
        <v>7.7683574730175077E-9</v>
      </c>
      <c r="AC11" s="14">
        <f t="shared" si="10"/>
        <v>5.5905550762886014</v>
      </c>
      <c r="AD11" s="14">
        <f t="shared" si="11"/>
        <v>5.5497811290754031</v>
      </c>
      <c r="AE11" s="14">
        <f t="shared" si="12"/>
        <v>7.7683574730175078</v>
      </c>
      <c r="AG11">
        <f t="shared" si="14"/>
        <v>2.6401455664634823</v>
      </c>
      <c r="AH11">
        <f t="shared" si="15"/>
        <v>2.8068916022401234</v>
      </c>
      <c r="AI11" s="43">
        <f t="shared" si="2"/>
        <v>294.23974085729475</v>
      </c>
    </row>
    <row r="12" spans="1:35" x14ac:dyDescent="0.2">
      <c r="A12" s="8" t="s">
        <v>45</v>
      </c>
      <c r="B12" s="31">
        <v>44504</v>
      </c>
      <c r="C12" s="8" t="s">
        <v>5</v>
      </c>
      <c r="D12" s="8">
        <v>175</v>
      </c>
      <c r="E12" s="32">
        <v>0.46200000000000002</v>
      </c>
      <c r="F12" s="8">
        <v>11</v>
      </c>
      <c r="G12" s="8" t="s">
        <v>6</v>
      </c>
      <c r="H12" s="8">
        <v>1.97</v>
      </c>
      <c r="I12" s="38">
        <v>1.9</v>
      </c>
      <c r="J12" s="8">
        <v>-45.47</v>
      </c>
      <c r="K12" s="8" t="s">
        <v>7</v>
      </c>
      <c r="L12" s="8">
        <v>21.2</v>
      </c>
      <c r="M12" s="8">
        <v>294.35000000000002</v>
      </c>
      <c r="N12" s="32">
        <v>1005.857</v>
      </c>
      <c r="O12" s="32">
        <v>0.99299999999999999</v>
      </c>
      <c r="P12" s="32">
        <v>100.586</v>
      </c>
      <c r="Q12" s="32">
        <v>24.332000000000001</v>
      </c>
      <c r="R12" s="32">
        <v>24331.893</v>
      </c>
      <c r="S12" s="19">
        <f t="shared" si="3"/>
        <v>3.3872332580461531E-2</v>
      </c>
      <c r="T12" s="19">
        <f t="shared" si="13"/>
        <v>3.3872332580461531E-2</v>
      </c>
      <c r="U12" s="19">
        <f t="shared" si="4"/>
        <v>1.4023733198191123E-3</v>
      </c>
      <c r="V12" s="19">
        <f t="shared" si="5"/>
        <v>1.4023733198191123E-3</v>
      </c>
      <c r="W12">
        <f t="shared" si="6"/>
        <v>2.7626754400436509E-9</v>
      </c>
      <c r="X12" s="42">
        <f t="shared" si="7"/>
        <v>6.906688600109127E-11</v>
      </c>
      <c r="Y12" s="42">
        <f t="shared" si="0"/>
        <v>2.0390354232920737E-9</v>
      </c>
      <c r="Z12" s="42">
        <f t="shared" si="1"/>
        <v>1.9665823879466703E-9</v>
      </c>
      <c r="AA12" s="42">
        <f t="shared" si="8"/>
        <v>1.4151992134649473E-10</v>
      </c>
      <c r="AB12">
        <f t="shared" si="9"/>
        <v>5.6607968538597893E-9</v>
      </c>
      <c r="AC12" s="14">
        <f t="shared" si="10"/>
        <v>4.0365833932079918</v>
      </c>
      <c r="AD12" s="14">
        <f t="shared" si="11"/>
        <v>4.007143125479586</v>
      </c>
      <c r="AE12" s="14">
        <f t="shared" si="12"/>
        <v>5.6607968538597895</v>
      </c>
      <c r="AG12">
        <f t="shared" si="14"/>
        <v>2.6645093076563131</v>
      </c>
      <c r="AH12">
        <f t="shared" si="15"/>
        <v>2.7626754400436511</v>
      </c>
      <c r="AI12" s="43">
        <f t="shared" si="2"/>
        <v>212.45175753726278</v>
      </c>
    </row>
    <row r="13" spans="1:35" x14ac:dyDescent="0.2">
      <c r="A13" s="8" t="s">
        <v>45</v>
      </c>
      <c r="B13" s="31">
        <v>44504</v>
      </c>
      <c r="C13" s="8" t="s">
        <v>8</v>
      </c>
      <c r="D13" s="8">
        <v>75</v>
      </c>
      <c r="E13" s="32">
        <v>0.46200000000000002</v>
      </c>
      <c r="F13" s="8">
        <v>12</v>
      </c>
      <c r="G13" s="8" t="s">
        <v>6</v>
      </c>
      <c r="H13" s="8">
        <v>1.87</v>
      </c>
      <c r="I13" s="38">
        <v>1.9</v>
      </c>
      <c r="J13" s="8">
        <v>-45.28</v>
      </c>
      <c r="K13" s="8" t="s">
        <v>7</v>
      </c>
      <c r="L13" s="8">
        <v>21.4</v>
      </c>
      <c r="M13" s="8">
        <v>294.55</v>
      </c>
      <c r="N13" s="32">
        <v>1005.857</v>
      </c>
      <c r="O13" s="32">
        <v>0.99299999999999999</v>
      </c>
      <c r="P13" s="32">
        <v>100.586</v>
      </c>
      <c r="Q13" s="32">
        <v>24.347999999999999</v>
      </c>
      <c r="R13" s="32">
        <v>24348.425999999999</v>
      </c>
      <c r="S13" s="19">
        <f t="shared" si="3"/>
        <v>3.3739711109860862E-2</v>
      </c>
      <c r="T13" s="19">
        <f t="shared" si="13"/>
        <v>3.3739711109860862E-2</v>
      </c>
      <c r="U13" s="19">
        <f t="shared" si="4"/>
        <v>1.3959340750393553E-3</v>
      </c>
      <c r="V13" s="19">
        <f t="shared" si="5"/>
        <v>1.3959340750393553E-3</v>
      </c>
      <c r="W13">
        <f t="shared" si="6"/>
        <v>2.6103967203235946E-9</v>
      </c>
      <c r="X13" s="42">
        <f t="shared" si="7"/>
        <v>6.5259918008089872E-11</v>
      </c>
      <c r="Y13" s="42">
        <f t="shared" si="0"/>
        <v>1.9342168578620943E-9</v>
      </c>
      <c r="Z13" s="42">
        <f t="shared" si="1"/>
        <v>1.9652470748331435E-9</v>
      </c>
      <c r="AA13" s="42">
        <f t="shared" si="8"/>
        <v>3.4229701037040576E-11</v>
      </c>
      <c r="AB13">
        <f t="shared" si="9"/>
        <v>1.369188041481623E-9</v>
      </c>
      <c r="AC13" s="14">
        <f t="shared" si="10"/>
        <v>0.98084004536032388</v>
      </c>
      <c r="AD13" s="14">
        <f t="shared" si="11"/>
        <v>0.97368642292241336</v>
      </c>
      <c r="AE13" s="14">
        <f t="shared" si="12"/>
        <v>1.3691880414816229</v>
      </c>
      <c r="AG13">
        <f t="shared" si="14"/>
        <v>2.6522747425747752</v>
      </c>
      <c r="AH13">
        <f t="shared" si="15"/>
        <v>2.6103967203235947</v>
      </c>
      <c r="AI13" s="43">
        <f t="shared" si="2"/>
        <v>51.623160282122306</v>
      </c>
    </row>
    <row r="14" spans="1:35" x14ac:dyDescent="0.2">
      <c r="A14" s="8" t="s">
        <v>45</v>
      </c>
      <c r="B14" s="31">
        <v>44504</v>
      </c>
      <c r="C14" s="8" t="s">
        <v>5</v>
      </c>
      <c r="D14" s="8">
        <v>150</v>
      </c>
      <c r="E14" s="32">
        <v>0.46200000000000002</v>
      </c>
      <c r="F14" s="8">
        <v>13</v>
      </c>
      <c r="G14" s="8" t="s">
        <v>6</v>
      </c>
      <c r="H14" s="8">
        <v>1.85</v>
      </c>
      <c r="I14" s="38">
        <v>1.9</v>
      </c>
      <c r="J14" s="8">
        <v>-45.27</v>
      </c>
      <c r="K14" s="8" t="s">
        <v>7</v>
      </c>
      <c r="L14" s="8">
        <v>21.6</v>
      </c>
      <c r="M14" s="8">
        <v>294.75</v>
      </c>
      <c r="N14" s="32">
        <v>1005.857</v>
      </c>
      <c r="O14" s="32">
        <v>0.99299999999999999</v>
      </c>
      <c r="P14" s="32">
        <v>100.586</v>
      </c>
      <c r="Q14" s="32">
        <v>24.364999999999998</v>
      </c>
      <c r="R14" s="32">
        <v>24364.957999999999</v>
      </c>
      <c r="S14" s="19">
        <f t="shared" si="3"/>
        <v>3.3608219852677375E-2</v>
      </c>
      <c r="T14" s="19">
        <f t="shared" si="13"/>
        <v>3.3608219852677375E-2</v>
      </c>
      <c r="U14" s="19">
        <f t="shared" si="4"/>
        <v>1.3895502981386748E-3</v>
      </c>
      <c r="V14" s="19">
        <f t="shared" si="5"/>
        <v>1.3895502981386748E-3</v>
      </c>
      <c r="W14">
        <f t="shared" si="6"/>
        <v>2.5706680515565483E-9</v>
      </c>
      <c r="X14" s="42">
        <f t="shared" si="7"/>
        <v>6.4266701288913706E-11</v>
      </c>
      <c r="Y14" s="42">
        <f t="shared" si="0"/>
        <v>1.9122316376954417E-9</v>
      </c>
      <c r="Z14" s="42">
        <f t="shared" si="1"/>
        <v>1.9639135738493723E-9</v>
      </c>
      <c r="AA14" s="42">
        <f t="shared" si="8"/>
        <v>1.2584765134983056E-11</v>
      </c>
      <c r="AB14">
        <f t="shared" si="9"/>
        <v>5.0339060539932223E-10</v>
      </c>
      <c r="AC14" s="14">
        <f t="shared" si="10"/>
        <v>0.36226871821309536</v>
      </c>
      <c r="AD14" s="14">
        <f t="shared" si="11"/>
        <v>0.35962656096898504</v>
      </c>
      <c r="AE14" s="14">
        <f t="shared" si="12"/>
        <v>0.50339060539932223</v>
      </c>
      <c r="AG14">
        <f t="shared" si="14"/>
        <v>2.6401455664634823</v>
      </c>
      <c r="AH14">
        <f t="shared" si="15"/>
        <v>2.5706680515565488</v>
      </c>
      <c r="AI14" s="43">
        <f t="shared" si="2"/>
        <v>19.066774642794492</v>
      </c>
    </row>
    <row r="15" spans="1:35" x14ac:dyDescent="0.2">
      <c r="A15" s="8" t="s">
        <v>45</v>
      </c>
      <c r="B15" s="31">
        <v>44504</v>
      </c>
      <c r="C15" s="8" t="s">
        <v>8</v>
      </c>
      <c r="D15" s="8">
        <v>100</v>
      </c>
      <c r="E15" s="32">
        <v>0.46200000000000002</v>
      </c>
      <c r="F15" s="8">
        <v>14</v>
      </c>
      <c r="G15" s="8" t="s">
        <v>6</v>
      </c>
      <c r="H15" s="8">
        <v>1.96</v>
      </c>
      <c r="I15" s="38">
        <v>1.9</v>
      </c>
      <c r="J15" s="8">
        <v>-46.07</v>
      </c>
      <c r="K15" s="8" t="s">
        <v>7</v>
      </c>
      <c r="L15" s="8">
        <v>21.7</v>
      </c>
      <c r="M15" s="8">
        <v>294.85000000000002</v>
      </c>
      <c r="N15" s="32">
        <v>1005.857</v>
      </c>
      <c r="O15" s="32">
        <v>0.99299999999999999</v>
      </c>
      <c r="P15" s="32">
        <v>100.586</v>
      </c>
      <c r="Q15" s="32">
        <v>24.373000000000001</v>
      </c>
      <c r="R15" s="32">
        <v>24373.224999999999</v>
      </c>
      <c r="S15" s="19">
        <f t="shared" si="3"/>
        <v>3.3542894703593056E-2</v>
      </c>
      <c r="T15" s="19">
        <f t="shared" si="13"/>
        <v>3.3542894703593056E-2</v>
      </c>
      <c r="U15" s="19">
        <f t="shared" si="4"/>
        <v>1.3863790363877729E-3</v>
      </c>
      <c r="V15" s="19">
        <f t="shared" si="5"/>
        <v>1.3863790363877729E-3</v>
      </c>
      <c r="W15">
        <f t="shared" si="6"/>
        <v>2.7173029113200347E-9</v>
      </c>
      <c r="X15" s="42">
        <f t="shared" si="7"/>
        <v>6.7932572783000873E-11</v>
      </c>
      <c r="Y15" s="42">
        <f t="shared" si="0"/>
        <v>2.0252447912828483E-9</v>
      </c>
      <c r="Z15" s="42">
        <f t="shared" si="1"/>
        <v>1.9632475017537811E-9</v>
      </c>
      <c r="AA15" s="42">
        <f t="shared" si="8"/>
        <v>1.2992986231206823E-10</v>
      </c>
      <c r="AB15">
        <f t="shared" si="9"/>
        <v>5.1971944924827291E-9</v>
      </c>
      <c r="AC15" s="14">
        <f t="shared" si="10"/>
        <v>3.7487543853981529</v>
      </c>
      <c r="AD15" s="14">
        <f t="shared" si="11"/>
        <v>3.7214133590886611</v>
      </c>
      <c r="AE15" s="14">
        <f t="shared" si="12"/>
        <v>5.1971944924827298</v>
      </c>
      <c r="AG15">
        <f t="shared" si="14"/>
        <v>2.6341201691367684</v>
      </c>
      <c r="AH15">
        <f t="shared" si="15"/>
        <v>2.7173029113200342</v>
      </c>
      <c r="AI15" s="43">
        <f t="shared" si="2"/>
        <v>197.30286238937651</v>
      </c>
    </row>
    <row r="16" spans="1:35" x14ac:dyDescent="0.2">
      <c r="A16" s="8" t="s">
        <v>45</v>
      </c>
      <c r="B16" s="31">
        <v>44504</v>
      </c>
      <c r="C16" s="8" t="s">
        <v>5</v>
      </c>
      <c r="D16" s="8">
        <v>125</v>
      </c>
      <c r="E16" s="32">
        <v>0.46200000000000002</v>
      </c>
      <c r="F16" s="8">
        <v>15</v>
      </c>
      <c r="G16" s="8" t="s">
        <v>6</v>
      </c>
      <c r="H16" s="8">
        <v>1.94</v>
      </c>
      <c r="I16" s="38">
        <v>1.9</v>
      </c>
      <c r="J16" s="8">
        <v>-45.97</v>
      </c>
      <c r="K16" s="8" t="s">
        <v>7</v>
      </c>
      <c r="L16" s="8">
        <v>22</v>
      </c>
      <c r="M16" s="8">
        <v>295.14999999999998</v>
      </c>
      <c r="N16" s="32">
        <v>1005.857</v>
      </c>
      <c r="O16" s="32">
        <v>0.99299999999999999</v>
      </c>
      <c r="P16" s="32">
        <v>100.586</v>
      </c>
      <c r="Q16" s="32">
        <v>24.398</v>
      </c>
      <c r="R16" s="32">
        <v>24398.024000000001</v>
      </c>
      <c r="S16" s="19">
        <f t="shared" si="3"/>
        <v>3.3348585279376404E-2</v>
      </c>
      <c r="T16" s="19">
        <f t="shared" si="13"/>
        <v>3.3348585279376404E-2</v>
      </c>
      <c r="U16" s="19">
        <f t="shared" si="4"/>
        <v>1.3769469339110919E-3</v>
      </c>
      <c r="V16" s="19">
        <f t="shared" si="5"/>
        <v>1.3769469339110919E-3</v>
      </c>
      <c r="W16">
        <f t="shared" si="6"/>
        <v>2.6712770517875185E-9</v>
      </c>
      <c r="X16" s="42">
        <f t="shared" si="7"/>
        <v>6.6781926294687967E-11</v>
      </c>
      <c r="Y16" s="42">
        <f t="shared" si="0"/>
        <v>2.0025415091892239E-9</v>
      </c>
      <c r="Z16" s="42">
        <f t="shared" si="1"/>
        <v>1.9612519935358377E-9</v>
      </c>
      <c r="AA16" s="42">
        <f t="shared" si="8"/>
        <v>1.0807144194807427E-10</v>
      </c>
      <c r="AB16">
        <f t="shared" si="9"/>
        <v>4.3228576779229707E-9</v>
      </c>
      <c r="AC16" s="14">
        <f t="shared" si="10"/>
        <v>3.139451181059163</v>
      </c>
      <c r="AD16" s="14">
        <f t="shared" si="11"/>
        <v>3.1165540241600489</v>
      </c>
      <c r="AE16" s="14">
        <f t="shared" si="12"/>
        <v>4.322857677922971</v>
      </c>
      <c r="AG16">
        <f t="shared" si="14"/>
        <v>2.6161991744310744</v>
      </c>
      <c r="AH16">
        <f t="shared" si="15"/>
        <v>2.6712770517875182</v>
      </c>
      <c r="AI16" s="43">
        <f t="shared" si="2"/>
        <v>165.23427268732439</v>
      </c>
    </row>
    <row r="17" spans="1:35" x14ac:dyDescent="0.2">
      <c r="A17" s="8" t="s">
        <v>45</v>
      </c>
      <c r="B17" s="31">
        <v>44504</v>
      </c>
      <c r="C17" s="8" t="s">
        <v>8</v>
      </c>
      <c r="D17" s="8">
        <v>125</v>
      </c>
      <c r="E17" s="32">
        <v>0.46200000000000002</v>
      </c>
      <c r="F17" s="8">
        <v>16</v>
      </c>
      <c r="G17" s="8" t="s">
        <v>6</v>
      </c>
      <c r="H17" s="8">
        <v>1.9</v>
      </c>
      <c r="I17" s="38">
        <v>1.9</v>
      </c>
      <c r="J17" s="8">
        <v>-45.46</v>
      </c>
      <c r="K17" s="8" t="s">
        <v>7</v>
      </c>
      <c r="L17" s="8">
        <v>22.2</v>
      </c>
      <c r="M17" s="8">
        <v>295.35000000000002</v>
      </c>
      <c r="N17" s="32">
        <v>1005.857</v>
      </c>
      <c r="O17" s="32">
        <v>0.99299999999999999</v>
      </c>
      <c r="P17" s="32">
        <v>100.586</v>
      </c>
      <c r="Q17" s="32">
        <v>24.414999999999999</v>
      </c>
      <c r="R17" s="32">
        <v>24414.556</v>
      </c>
      <c r="S17" s="19">
        <f t="shared" si="3"/>
        <v>3.3220420924150194E-2</v>
      </c>
      <c r="T17" s="19">
        <f t="shared" si="13"/>
        <v>3.3220420924150194E-2</v>
      </c>
      <c r="U17" s="19">
        <f t="shared" si="4"/>
        <v>1.3707262561117217E-3</v>
      </c>
      <c r="V17" s="19">
        <f t="shared" si="5"/>
        <v>1.3707262561117217E-3</v>
      </c>
      <c r="W17">
        <f t="shared" si="6"/>
        <v>2.6043798866122712E-9</v>
      </c>
      <c r="X17" s="42">
        <f t="shared" si="7"/>
        <v>6.5109497165306781E-11</v>
      </c>
      <c r="Y17" s="42">
        <f t="shared" si="0"/>
        <v>1.9599239068633905E-9</v>
      </c>
      <c r="Z17" s="42">
        <f t="shared" si="1"/>
        <v>1.9599239068633905E-9</v>
      </c>
      <c r="AA17" s="42">
        <f t="shared" si="8"/>
        <v>6.5109497165306884E-11</v>
      </c>
      <c r="AB17">
        <f t="shared" si="9"/>
        <v>2.6043798866122754E-9</v>
      </c>
      <c r="AC17" s="14">
        <f t="shared" si="10"/>
        <v>1.900000000000003</v>
      </c>
      <c r="AD17" s="14">
        <f t="shared" si="11"/>
        <v>1.8861426104120436</v>
      </c>
      <c r="AE17" s="14">
        <f t="shared" si="12"/>
        <v>2.6043798866122754</v>
      </c>
      <c r="AG17">
        <f t="shared" si="14"/>
        <v>2.6043798866122709</v>
      </c>
      <c r="AH17">
        <f t="shared" si="15"/>
        <v>2.6043798866122709</v>
      </c>
      <c r="AI17" s="43">
        <f t="shared" si="2"/>
        <v>100.00000000000017</v>
      </c>
    </row>
    <row r="18" spans="1:35" x14ac:dyDescent="0.2">
      <c r="A18" s="8" t="s">
        <v>45</v>
      </c>
      <c r="B18" s="31">
        <v>44504</v>
      </c>
      <c r="C18" s="8" t="s">
        <v>5</v>
      </c>
      <c r="D18" s="8">
        <v>100</v>
      </c>
      <c r="E18" s="32">
        <v>0.46200000000000002</v>
      </c>
      <c r="F18" s="8">
        <v>17</v>
      </c>
      <c r="G18" s="8" t="s">
        <v>6</v>
      </c>
      <c r="H18" s="8">
        <v>2.06</v>
      </c>
      <c r="I18" s="38">
        <v>1.9</v>
      </c>
      <c r="J18" s="8">
        <v>-46.78</v>
      </c>
      <c r="K18" s="8" t="s">
        <v>7</v>
      </c>
      <c r="L18" s="8">
        <v>22.4</v>
      </c>
      <c r="M18" s="8">
        <v>295.55</v>
      </c>
      <c r="N18" s="32">
        <v>1005.857</v>
      </c>
      <c r="O18" s="32">
        <v>0.99299999999999999</v>
      </c>
      <c r="P18" s="32">
        <v>100.586</v>
      </c>
      <c r="Q18" s="32">
        <v>24.431000000000001</v>
      </c>
      <c r="R18" s="32">
        <v>24431.089</v>
      </c>
      <c r="S18" s="19">
        <f t="shared" si="3"/>
        <v>3.3093344700868998E-2</v>
      </c>
      <c r="T18" s="19">
        <f t="shared" si="13"/>
        <v>3.3093344700868998E-2</v>
      </c>
      <c r="U18" s="19">
        <f t="shared" si="4"/>
        <v>1.3645588650674657E-3</v>
      </c>
      <c r="V18" s="19">
        <f t="shared" si="5"/>
        <v>1.3645588650674657E-3</v>
      </c>
      <c r="W18">
        <f t="shared" si="6"/>
        <v>2.8109912620389794E-9</v>
      </c>
      <c r="X18" s="42">
        <f t="shared" si="7"/>
        <v>7.0274781550974492E-11</v>
      </c>
      <c r="Y18" s="42">
        <f t="shared" si="0"/>
        <v>2.1235321538571815E-9</v>
      </c>
      <c r="Z18" s="42">
        <f t="shared" si="1"/>
        <v>1.9585976176352643E-9</v>
      </c>
      <c r="AA18" s="42">
        <f t="shared" si="8"/>
        <v>2.3520931777289181E-10</v>
      </c>
      <c r="AB18">
        <f t="shared" si="9"/>
        <v>9.4083727109156725E-9</v>
      </c>
      <c r="AC18" s="14">
        <f t="shared" si="10"/>
        <v>6.8948089758300828</v>
      </c>
      <c r="AD18" s="14">
        <f t="shared" si="11"/>
        <v>6.8445226315602739</v>
      </c>
      <c r="AE18" s="14">
        <f t="shared" si="12"/>
        <v>9.4083727109156712</v>
      </c>
      <c r="AG18">
        <f t="shared" si="14"/>
        <v>2.5926618436281847</v>
      </c>
      <c r="AH18">
        <f t="shared" si="15"/>
        <v>2.8109912620389794</v>
      </c>
      <c r="AI18" s="43">
        <f t="shared" si="2"/>
        <v>362.88468293842533</v>
      </c>
    </row>
    <row r="19" spans="1:35" x14ac:dyDescent="0.2">
      <c r="A19" s="8" t="s">
        <v>45</v>
      </c>
      <c r="B19" s="31">
        <v>44504</v>
      </c>
      <c r="C19" s="8" t="s">
        <v>8</v>
      </c>
      <c r="D19" s="8">
        <v>150</v>
      </c>
      <c r="E19" s="32">
        <v>0.46200000000000002</v>
      </c>
      <c r="F19" s="8">
        <v>18</v>
      </c>
      <c r="G19" s="8" t="s">
        <v>6</v>
      </c>
      <c r="H19" s="8">
        <v>2.0499999999999998</v>
      </c>
      <c r="I19" s="38">
        <v>1.9</v>
      </c>
      <c r="J19" s="8">
        <v>-45.52</v>
      </c>
      <c r="K19" s="8" t="s">
        <v>7</v>
      </c>
      <c r="L19" s="8">
        <v>22.3</v>
      </c>
      <c r="M19" s="8">
        <v>295.45</v>
      </c>
      <c r="N19" s="32">
        <v>1005.857</v>
      </c>
      <c r="O19" s="32">
        <v>0.99299999999999999</v>
      </c>
      <c r="P19" s="32">
        <v>100.586</v>
      </c>
      <c r="Q19" s="32">
        <v>24.422999999999998</v>
      </c>
      <c r="R19" s="32">
        <v>24422.823</v>
      </c>
      <c r="S19" s="19">
        <f t="shared" si="3"/>
        <v>3.3156747437332414E-2</v>
      </c>
      <c r="T19" s="19">
        <f t="shared" si="13"/>
        <v>3.3156747437332414E-2</v>
      </c>
      <c r="U19" s="19">
        <f t="shared" si="4"/>
        <v>1.3676359329613649E-3</v>
      </c>
      <c r="V19" s="19">
        <f t="shared" si="5"/>
        <v>1.3676359329613649E-3</v>
      </c>
      <c r="W19">
        <f t="shared" si="6"/>
        <v>2.803653662570798E-9</v>
      </c>
      <c r="X19" s="42">
        <f t="shared" si="7"/>
        <v>7.0091341564269959E-11</v>
      </c>
      <c r="Y19" s="42">
        <f t="shared" si="0"/>
        <v>2.1139390013072121E-9</v>
      </c>
      <c r="Z19" s="42">
        <f t="shared" si="1"/>
        <v>1.9592605377969281E-9</v>
      </c>
      <c r="AA19" s="42">
        <f t="shared" si="8"/>
        <v>2.2476980507455389E-10</v>
      </c>
      <c r="AB19">
        <f t="shared" si="9"/>
        <v>8.9907922029821557E-9</v>
      </c>
      <c r="AC19" s="14">
        <f t="shared" si="10"/>
        <v>6.5739660579948662</v>
      </c>
      <c r="AD19" s="14">
        <f t="shared" si="11"/>
        <v>6.5260197375718887</v>
      </c>
      <c r="AE19" s="14">
        <f t="shared" si="12"/>
        <v>8.9907922029821563</v>
      </c>
      <c r="AG19">
        <f t="shared" si="14"/>
        <v>2.5985082726265931</v>
      </c>
      <c r="AH19">
        <f t="shared" si="15"/>
        <v>2.803653662570798</v>
      </c>
      <c r="AI19" s="43">
        <f t="shared" si="2"/>
        <v>345.99821357867728</v>
      </c>
    </row>
    <row r="20" spans="1:35" x14ac:dyDescent="0.2">
      <c r="A20" s="8" t="s">
        <v>45</v>
      </c>
      <c r="B20" s="31">
        <v>44504</v>
      </c>
      <c r="C20" s="8" t="s">
        <v>5</v>
      </c>
      <c r="D20" s="8">
        <v>75</v>
      </c>
      <c r="E20" s="32">
        <v>0.46200000000000002</v>
      </c>
      <c r="F20" s="8">
        <v>19</v>
      </c>
      <c r="G20" s="8" t="s">
        <v>6</v>
      </c>
      <c r="H20" s="8">
        <v>1.92</v>
      </c>
      <c r="I20" s="38">
        <v>1.9</v>
      </c>
      <c r="J20" s="8">
        <v>-45.86</v>
      </c>
      <c r="K20" s="8" t="s">
        <v>7</v>
      </c>
      <c r="L20" s="8">
        <v>21.9</v>
      </c>
      <c r="M20" s="8">
        <v>295.05</v>
      </c>
      <c r="N20" s="32">
        <v>1005.857</v>
      </c>
      <c r="O20" s="32">
        <v>0.99299999999999999</v>
      </c>
      <c r="P20" s="32">
        <v>100.586</v>
      </c>
      <c r="Q20" s="32">
        <v>24.39</v>
      </c>
      <c r="R20" s="32">
        <v>24389.757000000001</v>
      </c>
      <c r="S20" s="19">
        <f t="shared" si="3"/>
        <v>3.3413078731848699E-2</v>
      </c>
      <c r="T20" s="19">
        <f t="shared" si="13"/>
        <v>3.3413078731848699E-2</v>
      </c>
      <c r="U20" s="19">
        <f t="shared" si="4"/>
        <v>1.3800774224264117E-3</v>
      </c>
      <c r="V20" s="19">
        <f t="shared" si="5"/>
        <v>1.3800774224264117E-3</v>
      </c>
      <c r="W20">
        <f t="shared" si="6"/>
        <v>2.6497486510587104E-9</v>
      </c>
      <c r="X20" s="42">
        <f t="shared" si="7"/>
        <v>6.6243716276467757E-11</v>
      </c>
      <c r="Y20" s="42">
        <f t="shared" si="0"/>
        <v>1.9825684669196775E-9</v>
      </c>
      <c r="Z20" s="42">
        <f t="shared" si="1"/>
        <v>1.9619167120559307E-9</v>
      </c>
      <c r="AA20" s="42">
        <f t="shared" si="8"/>
        <v>8.6895471140214359E-11</v>
      </c>
      <c r="AB20">
        <f t="shared" si="9"/>
        <v>3.4758188456085744E-9</v>
      </c>
      <c r="AC20" s="14">
        <f t="shared" si="10"/>
        <v>2.5185680086683049</v>
      </c>
      <c r="AD20" s="14">
        <f t="shared" si="11"/>
        <v>2.5001991780894164</v>
      </c>
      <c r="AE20" s="14">
        <f t="shared" si="12"/>
        <v>3.4758188456085746</v>
      </c>
      <c r="AG20">
        <f t="shared" si="14"/>
        <v>2.6221471026101821</v>
      </c>
      <c r="AH20">
        <f t="shared" si="15"/>
        <v>2.6497486510587103</v>
      </c>
      <c r="AI20" s="43">
        <f t="shared" si="2"/>
        <v>132.55621098254235</v>
      </c>
    </row>
    <row r="21" spans="1:35" x14ac:dyDescent="0.2">
      <c r="A21" s="8" t="s">
        <v>45</v>
      </c>
      <c r="B21" s="31">
        <v>44504</v>
      </c>
      <c r="C21" s="8" t="s">
        <v>8</v>
      </c>
      <c r="D21" s="8">
        <v>175</v>
      </c>
      <c r="E21" s="32">
        <v>0.46200000000000002</v>
      </c>
      <c r="F21" s="8">
        <v>20</v>
      </c>
      <c r="G21" s="8" t="s">
        <v>6</v>
      </c>
      <c r="H21" s="8">
        <v>1.88</v>
      </c>
      <c r="I21" s="38">
        <v>1.9</v>
      </c>
      <c r="J21" s="8">
        <v>-45.57</v>
      </c>
      <c r="K21" s="8" t="s">
        <v>7</v>
      </c>
      <c r="L21" s="8">
        <v>21.9</v>
      </c>
      <c r="M21" s="8">
        <v>295.05</v>
      </c>
      <c r="N21" s="32">
        <v>1005.857</v>
      </c>
      <c r="O21" s="32">
        <v>0.99299999999999999</v>
      </c>
      <c r="P21" s="32">
        <v>100.586</v>
      </c>
      <c r="Q21" s="32">
        <v>24.39</v>
      </c>
      <c r="R21" s="32">
        <v>24389.757000000001</v>
      </c>
      <c r="S21" s="19">
        <f t="shared" si="3"/>
        <v>3.3413078731848699E-2</v>
      </c>
      <c r="T21" s="19">
        <f t="shared" si="13"/>
        <v>3.3413078731848699E-2</v>
      </c>
      <c r="U21" s="19">
        <f t="shared" si="4"/>
        <v>1.3800774224264117E-3</v>
      </c>
      <c r="V21" s="19">
        <f t="shared" si="5"/>
        <v>1.3800774224264117E-3</v>
      </c>
      <c r="W21">
        <f t="shared" si="6"/>
        <v>2.5945455541616537E-9</v>
      </c>
      <c r="X21" s="42">
        <f t="shared" si="7"/>
        <v>6.4863638854041341E-11</v>
      </c>
      <c r="Y21" s="42">
        <f t="shared" si="0"/>
        <v>1.9412649571921844E-9</v>
      </c>
      <c r="Z21" s="42">
        <f t="shared" si="1"/>
        <v>1.9619167120559307E-9</v>
      </c>
      <c r="AA21" s="42">
        <f t="shared" si="8"/>
        <v>4.4211883990294765E-11</v>
      </c>
      <c r="AB21">
        <f t="shared" si="9"/>
        <v>1.7684753596117906E-9</v>
      </c>
      <c r="AC21" s="14">
        <f t="shared" si="10"/>
        <v>1.2814319913316958</v>
      </c>
      <c r="AD21" s="14">
        <f t="shared" si="11"/>
        <v>1.2720860427346652</v>
      </c>
      <c r="AE21" s="14">
        <f t="shared" si="12"/>
        <v>1.7684753596117906</v>
      </c>
      <c r="AG21">
        <f t="shared" si="14"/>
        <v>2.6221471026101821</v>
      </c>
      <c r="AH21">
        <f t="shared" si="15"/>
        <v>2.594545554161654</v>
      </c>
      <c r="AI21" s="43">
        <f t="shared" si="2"/>
        <v>67.443789017457661</v>
      </c>
    </row>
    <row r="22" spans="1:35" x14ac:dyDescent="0.2">
      <c r="A22" s="8" t="s">
        <v>45</v>
      </c>
      <c r="B22" s="31">
        <v>44504</v>
      </c>
      <c r="C22" s="8" t="s">
        <v>5</v>
      </c>
      <c r="D22" s="8">
        <v>50</v>
      </c>
      <c r="E22" s="32">
        <v>0.46200000000000002</v>
      </c>
      <c r="F22" s="8">
        <v>21</v>
      </c>
      <c r="G22" s="8" t="s">
        <v>6</v>
      </c>
      <c r="H22" s="8">
        <v>1.96</v>
      </c>
      <c r="I22" s="38">
        <v>1.9</v>
      </c>
      <c r="J22" s="8">
        <v>-45.17</v>
      </c>
      <c r="K22" s="8" t="s">
        <v>7</v>
      </c>
      <c r="L22" s="8">
        <v>21.9</v>
      </c>
      <c r="M22" s="8">
        <v>295.05</v>
      </c>
      <c r="N22" s="32">
        <v>1005.857</v>
      </c>
      <c r="O22" s="32">
        <v>0.99299999999999999</v>
      </c>
      <c r="P22" s="32">
        <v>100.586</v>
      </c>
      <c r="Q22" s="32">
        <v>24.39</v>
      </c>
      <c r="R22" s="32">
        <v>24389.757000000001</v>
      </c>
      <c r="S22" s="19">
        <f t="shared" si="3"/>
        <v>3.3413078731848699E-2</v>
      </c>
      <c r="T22" s="19">
        <f t="shared" si="13"/>
        <v>3.3413078731848699E-2</v>
      </c>
      <c r="U22" s="19">
        <f t="shared" si="4"/>
        <v>1.3800774224264117E-3</v>
      </c>
      <c r="V22" s="19">
        <f t="shared" si="5"/>
        <v>1.3800774224264117E-3</v>
      </c>
      <c r="W22">
        <f t="shared" si="6"/>
        <v>2.7049517479557666E-9</v>
      </c>
      <c r="X22" s="42">
        <f t="shared" si="7"/>
        <v>6.7623793698894173E-11</v>
      </c>
      <c r="Y22" s="42">
        <f t="shared" si="0"/>
        <v>2.0238719766471711E-9</v>
      </c>
      <c r="Z22" s="42">
        <f t="shared" si="1"/>
        <v>1.9619167120559307E-9</v>
      </c>
      <c r="AA22" s="42">
        <f t="shared" si="8"/>
        <v>1.2957905829013437E-10</v>
      </c>
      <c r="AB22">
        <f t="shared" si="9"/>
        <v>5.1831623316053747E-9</v>
      </c>
      <c r="AC22" s="14">
        <f t="shared" si="10"/>
        <v>3.7557040260049255</v>
      </c>
      <c r="AD22" s="14">
        <f t="shared" si="11"/>
        <v>3.7283123134441789</v>
      </c>
      <c r="AE22" s="14">
        <f t="shared" si="12"/>
        <v>5.1831623316053745</v>
      </c>
      <c r="AG22">
        <f t="shared" si="14"/>
        <v>2.6221471026101821</v>
      </c>
      <c r="AH22">
        <f t="shared" si="15"/>
        <v>2.704951747955767</v>
      </c>
      <c r="AI22" s="43">
        <f t="shared" si="2"/>
        <v>197.66863294762766</v>
      </c>
    </row>
    <row r="23" spans="1:35" x14ac:dyDescent="0.2">
      <c r="A23" s="8" t="s">
        <v>45</v>
      </c>
      <c r="B23" s="31">
        <v>44504</v>
      </c>
      <c r="C23" s="8" t="s">
        <v>8</v>
      </c>
      <c r="D23" s="8">
        <v>200</v>
      </c>
      <c r="E23" s="32">
        <v>0.46200000000000002</v>
      </c>
      <c r="F23" s="8">
        <v>22</v>
      </c>
      <c r="G23" s="8" t="s">
        <v>6</v>
      </c>
      <c r="H23" s="8">
        <v>1.95</v>
      </c>
      <c r="I23" s="38">
        <v>1.9</v>
      </c>
      <c r="J23" s="8">
        <v>-45.71</v>
      </c>
      <c r="K23" s="8" t="s">
        <v>7</v>
      </c>
      <c r="L23" s="8">
        <v>21.7</v>
      </c>
      <c r="M23" s="8">
        <v>294.85000000000002</v>
      </c>
      <c r="N23" s="32">
        <v>1005.857</v>
      </c>
      <c r="O23" s="32">
        <v>0.99299999999999999</v>
      </c>
      <c r="P23" s="32">
        <v>100.586</v>
      </c>
      <c r="Q23" s="32">
        <v>24.373000000000001</v>
      </c>
      <c r="R23" s="32">
        <v>24373.224999999999</v>
      </c>
      <c r="S23" s="19">
        <f t="shared" si="3"/>
        <v>3.3542894703593056E-2</v>
      </c>
      <c r="T23" s="19">
        <f t="shared" si="13"/>
        <v>3.3542894703593056E-2</v>
      </c>
      <c r="U23" s="19">
        <f t="shared" si="4"/>
        <v>1.3863790363877729E-3</v>
      </c>
      <c r="V23" s="19">
        <f t="shared" si="5"/>
        <v>1.3863790363877729E-3</v>
      </c>
      <c r="W23">
        <f t="shared" si="6"/>
        <v>2.7034391209561572E-9</v>
      </c>
      <c r="X23" s="42">
        <f t="shared" si="7"/>
        <v>6.7585978023903931E-11</v>
      </c>
      <c r="Y23" s="42">
        <f t="shared" si="0"/>
        <v>2.0149119096946703E-9</v>
      </c>
      <c r="Z23" s="42">
        <f t="shared" si="1"/>
        <v>1.9632475017537811E-9</v>
      </c>
      <c r="AA23" s="42">
        <f t="shared" si="8"/>
        <v>1.1925038596479321E-10</v>
      </c>
      <c r="AB23">
        <f t="shared" si="9"/>
        <v>4.7700154385917283E-9</v>
      </c>
      <c r="AC23" s="14">
        <f t="shared" si="10"/>
        <v>3.4406286544984557</v>
      </c>
      <c r="AD23" s="14">
        <f t="shared" si="11"/>
        <v>3.415534900975886</v>
      </c>
      <c r="AE23" s="14">
        <f t="shared" si="12"/>
        <v>4.7700154385917282</v>
      </c>
      <c r="AG23">
        <f t="shared" si="14"/>
        <v>2.6341201691367684</v>
      </c>
      <c r="AH23">
        <f t="shared" si="15"/>
        <v>2.703439120956157</v>
      </c>
      <c r="AI23" s="43">
        <f t="shared" si="2"/>
        <v>181.08571865781343</v>
      </c>
    </row>
    <row r="24" spans="1:35" x14ac:dyDescent="0.2">
      <c r="A24" s="8" t="s">
        <v>45</v>
      </c>
      <c r="B24" s="31">
        <v>44504</v>
      </c>
      <c r="C24" s="8" t="s">
        <v>5</v>
      </c>
      <c r="D24" s="8">
        <v>25</v>
      </c>
      <c r="E24" s="32">
        <v>0.46200000000000002</v>
      </c>
      <c r="F24" s="8">
        <v>23</v>
      </c>
      <c r="G24" s="8" t="s">
        <v>6</v>
      </c>
      <c r="H24" s="8">
        <v>2.0499999999999998</v>
      </c>
      <c r="I24" s="38">
        <v>1.9</v>
      </c>
      <c r="J24" s="8">
        <v>-45.59</v>
      </c>
      <c r="K24" s="8" t="s">
        <v>7</v>
      </c>
      <c r="L24" s="8">
        <v>21.6</v>
      </c>
      <c r="M24" s="8">
        <v>294.75</v>
      </c>
      <c r="N24" s="32">
        <v>1005.857</v>
      </c>
      <c r="O24" s="32">
        <v>0.99299999999999999</v>
      </c>
      <c r="P24" s="32">
        <v>100.586</v>
      </c>
      <c r="Q24" s="32">
        <v>24.364999999999998</v>
      </c>
      <c r="R24" s="32">
        <v>24364.957999999999</v>
      </c>
      <c r="S24" s="19">
        <f t="shared" si="3"/>
        <v>3.3608219852677375E-2</v>
      </c>
      <c r="T24" s="19">
        <f t="shared" si="13"/>
        <v>3.3608219852677375E-2</v>
      </c>
      <c r="U24" s="19">
        <f t="shared" si="4"/>
        <v>1.3895502981386748E-3</v>
      </c>
      <c r="V24" s="19">
        <f t="shared" si="5"/>
        <v>1.3895502981386748E-3</v>
      </c>
      <c r="W24">
        <f t="shared" si="6"/>
        <v>2.8485781111842833E-9</v>
      </c>
      <c r="X24" s="42">
        <f t="shared" si="7"/>
        <v>7.1214452779607094E-11</v>
      </c>
      <c r="Y24" s="42">
        <f t="shared" si="0"/>
        <v>2.118959382311165E-9</v>
      </c>
      <c r="Z24" s="42">
        <f t="shared" si="1"/>
        <v>1.9639135738493723E-9</v>
      </c>
      <c r="AA24" s="42">
        <f t="shared" si="8"/>
        <v>2.2626026124139991E-10</v>
      </c>
      <c r="AB24">
        <f t="shared" si="9"/>
        <v>9.0504104496559964E-9</v>
      </c>
      <c r="AC24" s="14">
        <f t="shared" si="10"/>
        <v>6.513193845360739</v>
      </c>
      <c r="AD24" s="14">
        <f t="shared" si="11"/>
        <v>6.465690758741232</v>
      </c>
      <c r="AE24" s="14">
        <f t="shared" si="12"/>
        <v>9.0504104496559972</v>
      </c>
      <c r="AG24">
        <f t="shared" si="14"/>
        <v>2.6401455664634823</v>
      </c>
      <c r="AH24">
        <f t="shared" si="15"/>
        <v>2.8485781111842829</v>
      </c>
      <c r="AI24" s="43">
        <f t="shared" si="2"/>
        <v>342.79967607161785</v>
      </c>
    </row>
    <row r="25" spans="1:35" x14ac:dyDescent="0.2">
      <c r="A25" s="8" t="s">
        <v>45</v>
      </c>
      <c r="B25" s="31">
        <v>44504</v>
      </c>
      <c r="C25" s="8" t="s">
        <v>8</v>
      </c>
      <c r="D25" s="8">
        <v>225</v>
      </c>
      <c r="E25" s="32">
        <v>0.46200000000000002</v>
      </c>
      <c r="F25" s="8">
        <v>24</v>
      </c>
      <c r="G25" s="8" t="s">
        <v>6</v>
      </c>
      <c r="H25" s="8">
        <v>1.88</v>
      </c>
      <c r="I25" s="38">
        <v>1.9</v>
      </c>
      <c r="J25" s="8">
        <v>-45.32</v>
      </c>
      <c r="K25" s="8" t="s">
        <v>7</v>
      </c>
      <c r="L25" s="8">
        <v>21.8</v>
      </c>
      <c r="M25" s="8">
        <v>294.95</v>
      </c>
      <c r="N25" s="32">
        <v>1005.857</v>
      </c>
      <c r="O25" s="32">
        <v>0.99299999999999999</v>
      </c>
      <c r="P25" s="32">
        <v>100.586</v>
      </c>
      <c r="Q25" s="32">
        <v>24.381</v>
      </c>
      <c r="R25" s="32">
        <v>24381.491000000002</v>
      </c>
      <c r="S25" s="19">
        <f t="shared" si="3"/>
        <v>3.347784810290267E-2</v>
      </c>
      <c r="T25" s="19">
        <f t="shared" si="13"/>
        <v>3.347784810290267E-2</v>
      </c>
      <c r="U25" s="19">
        <f t="shared" si="4"/>
        <v>1.3832214339362763E-3</v>
      </c>
      <c r="V25" s="19">
        <f t="shared" si="5"/>
        <v>1.3832214339362763E-3</v>
      </c>
      <c r="W25">
        <f t="shared" si="6"/>
        <v>2.6004562958001989E-9</v>
      </c>
      <c r="X25" s="42">
        <f t="shared" si="7"/>
        <v>6.5011407395004975E-11</v>
      </c>
      <c r="Y25" s="42">
        <f t="shared" si="0"/>
        <v>1.9419231246636853E-9</v>
      </c>
      <c r="Z25" s="42">
        <f t="shared" si="1"/>
        <v>1.9625818813090437E-9</v>
      </c>
      <c r="AA25" s="42">
        <f t="shared" si="8"/>
        <v>4.4352650749646672E-11</v>
      </c>
      <c r="AB25">
        <f t="shared" si="9"/>
        <v>1.7741060299858669E-9</v>
      </c>
      <c r="AC25" s="14">
        <f t="shared" si="10"/>
        <v>1.282590036894699</v>
      </c>
      <c r="AD25" s="14">
        <f t="shared" si="11"/>
        <v>1.2732356422510751</v>
      </c>
      <c r="AE25" s="14">
        <f t="shared" si="12"/>
        <v>1.7741060299858669</v>
      </c>
      <c r="AG25">
        <f t="shared" si="14"/>
        <v>2.6281207244789249</v>
      </c>
      <c r="AH25">
        <f t="shared" si="15"/>
        <v>2.6004562958001993</v>
      </c>
      <c r="AI25" s="43">
        <f t="shared" si="2"/>
        <v>67.504738783931515</v>
      </c>
    </row>
    <row r="26" spans="1:35" x14ac:dyDescent="0.2">
      <c r="A26" s="8" t="s">
        <v>45</v>
      </c>
      <c r="B26" s="31">
        <v>44504</v>
      </c>
      <c r="C26" s="8" t="s">
        <v>5</v>
      </c>
      <c r="D26" s="8">
        <v>10</v>
      </c>
      <c r="E26" s="32">
        <v>0.46200000000000002</v>
      </c>
      <c r="F26" s="8">
        <v>25</v>
      </c>
      <c r="G26" s="8" t="s">
        <v>6</v>
      </c>
      <c r="H26" s="8">
        <v>2</v>
      </c>
      <c r="I26" s="38">
        <v>1.9</v>
      </c>
      <c r="J26" s="8">
        <v>-45.21</v>
      </c>
      <c r="K26" s="8" t="s">
        <v>7</v>
      </c>
      <c r="L26" s="8">
        <v>21.8</v>
      </c>
      <c r="M26" s="8">
        <v>294.95</v>
      </c>
      <c r="N26" s="32">
        <v>1005.857</v>
      </c>
      <c r="O26" s="32">
        <v>0.99299999999999999</v>
      </c>
      <c r="P26" s="32">
        <v>100.586</v>
      </c>
      <c r="Q26" s="32">
        <v>24.381</v>
      </c>
      <c r="R26" s="32">
        <v>24381.491000000002</v>
      </c>
      <c r="S26" s="19">
        <f t="shared" si="3"/>
        <v>3.347784810290267E-2</v>
      </c>
      <c r="T26" s="19">
        <f t="shared" si="13"/>
        <v>3.347784810290267E-2</v>
      </c>
      <c r="U26" s="19">
        <f t="shared" si="4"/>
        <v>1.3832214339362763E-3</v>
      </c>
      <c r="V26" s="19">
        <f t="shared" si="5"/>
        <v>1.3832214339362763E-3</v>
      </c>
      <c r="W26">
        <f t="shared" si="6"/>
        <v>2.7664428678725522E-9</v>
      </c>
      <c r="X26" s="42">
        <f t="shared" si="7"/>
        <v>6.9161071696813809E-11</v>
      </c>
      <c r="Y26" s="42">
        <f t="shared" si="0"/>
        <v>2.0658756645358354E-9</v>
      </c>
      <c r="Z26" s="42">
        <f t="shared" si="1"/>
        <v>1.9625818813090437E-9</v>
      </c>
      <c r="AA26" s="42">
        <f t="shared" si="8"/>
        <v>1.7245485492360571E-10</v>
      </c>
      <c r="AB26">
        <f t="shared" si="9"/>
        <v>6.8981941969442284E-9</v>
      </c>
      <c r="AC26" s="14">
        <f t="shared" si="10"/>
        <v>4.9870498155265155</v>
      </c>
      <c r="AD26" s="14">
        <f t="shared" si="11"/>
        <v>4.950677451216877</v>
      </c>
      <c r="AE26" s="14">
        <f t="shared" si="12"/>
        <v>6.8981941969442282</v>
      </c>
      <c r="AG26">
        <f t="shared" si="14"/>
        <v>2.6281207244789249</v>
      </c>
      <c r="AH26">
        <f t="shared" si="15"/>
        <v>2.7664428678725526</v>
      </c>
      <c r="AI26" s="43">
        <f t="shared" si="2"/>
        <v>262.47630608034291</v>
      </c>
    </row>
    <row r="27" spans="1:35" x14ac:dyDescent="0.2">
      <c r="A27" s="8" t="s">
        <v>45</v>
      </c>
      <c r="B27" s="31">
        <v>44504</v>
      </c>
      <c r="C27" s="8" t="s">
        <v>8</v>
      </c>
      <c r="D27" s="8">
        <v>250</v>
      </c>
      <c r="E27" s="32">
        <v>0.46200000000000002</v>
      </c>
      <c r="F27" s="8">
        <v>26</v>
      </c>
      <c r="G27" s="8" t="s">
        <v>6</v>
      </c>
      <c r="H27" s="8">
        <v>2</v>
      </c>
      <c r="I27" s="38">
        <v>1.9</v>
      </c>
      <c r="J27" s="8">
        <v>-45.55</v>
      </c>
      <c r="K27" s="8" t="s">
        <v>7</v>
      </c>
      <c r="L27" s="8">
        <v>22.1</v>
      </c>
      <c r="M27" s="8">
        <v>295.25</v>
      </c>
      <c r="N27" s="32">
        <v>1005.857</v>
      </c>
      <c r="O27" s="32">
        <v>0.99299999999999999</v>
      </c>
      <c r="P27" s="32">
        <v>100.586</v>
      </c>
      <c r="Q27" s="32">
        <v>24.405999999999999</v>
      </c>
      <c r="R27" s="32">
        <v>24406.29</v>
      </c>
      <c r="S27" s="19">
        <f t="shared" si="3"/>
        <v>3.3284366442078904E-2</v>
      </c>
      <c r="T27" s="19">
        <f t="shared" si="13"/>
        <v>3.3284366442078904E-2</v>
      </c>
      <c r="U27" s="19">
        <f t="shared" si="4"/>
        <v>1.3738299008509518E-3</v>
      </c>
      <c r="V27" s="19">
        <f t="shared" si="5"/>
        <v>1.3738299008509518E-3</v>
      </c>
      <c r="W27">
        <f t="shared" si="6"/>
        <v>2.7476598017019034E-9</v>
      </c>
      <c r="X27" s="42">
        <f t="shared" si="7"/>
        <v>6.8691495042547587E-11</v>
      </c>
      <c r="Y27" s="42">
        <f t="shared" si="0"/>
        <v>2.0637765529376619E-9</v>
      </c>
      <c r="Z27" s="42">
        <f t="shared" si="1"/>
        <v>1.9605877252907786E-9</v>
      </c>
      <c r="AA27" s="42">
        <f t="shared" si="8"/>
        <v>1.7188032268943074E-10</v>
      </c>
      <c r="AB27">
        <f t="shared" si="9"/>
        <v>6.8752129075772296E-9</v>
      </c>
      <c r="AC27" s="14">
        <f t="shared" si="10"/>
        <v>5.0044135036795421</v>
      </c>
      <c r="AD27" s="14">
        <f t="shared" si="11"/>
        <v>4.9679144996902087</v>
      </c>
      <c r="AE27" s="14">
        <f t="shared" si="12"/>
        <v>6.8752129075772297</v>
      </c>
      <c r="AG27">
        <f t="shared" si="14"/>
        <v>2.6102768116168087</v>
      </c>
      <c r="AH27">
        <f t="shared" si="15"/>
        <v>2.7476598017019036</v>
      </c>
      <c r="AI27" s="43">
        <f t="shared" si="2"/>
        <v>263.39018440418641</v>
      </c>
    </row>
    <row r="28" spans="1:35" x14ac:dyDescent="0.2">
      <c r="A28" s="8" t="s">
        <v>45</v>
      </c>
      <c r="B28" s="31">
        <v>44504</v>
      </c>
      <c r="C28" s="8" t="s">
        <v>5</v>
      </c>
      <c r="D28" s="8">
        <v>5</v>
      </c>
      <c r="E28" s="32">
        <v>0.46200000000000002</v>
      </c>
      <c r="F28" s="8">
        <v>27</v>
      </c>
      <c r="G28" s="8" t="s">
        <v>6</v>
      </c>
      <c r="H28" s="8">
        <v>1.96</v>
      </c>
      <c r="I28" s="38">
        <v>1.9</v>
      </c>
      <c r="J28" s="8">
        <v>-45.39</v>
      </c>
      <c r="K28" s="8" t="s">
        <v>7</v>
      </c>
      <c r="L28" s="8">
        <v>22.2</v>
      </c>
      <c r="M28" s="8">
        <v>295.35000000000002</v>
      </c>
      <c r="N28" s="32">
        <v>1005.857</v>
      </c>
      <c r="O28" s="32">
        <v>0.99299999999999999</v>
      </c>
      <c r="P28" s="32">
        <v>100.586</v>
      </c>
      <c r="Q28" s="32">
        <v>24.414999999999999</v>
      </c>
      <c r="R28" s="32">
        <v>24414.556</v>
      </c>
      <c r="S28" s="19">
        <f t="shared" si="3"/>
        <v>3.3220420924150194E-2</v>
      </c>
      <c r="T28" s="19">
        <f t="shared" si="13"/>
        <v>3.3220420924150194E-2</v>
      </c>
      <c r="U28" s="19">
        <f t="shared" si="4"/>
        <v>1.3707262561117217E-3</v>
      </c>
      <c r="V28" s="19">
        <f t="shared" si="5"/>
        <v>1.3707262561117217E-3</v>
      </c>
      <c r="W28">
        <f t="shared" si="6"/>
        <v>2.6866234619789743E-9</v>
      </c>
      <c r="X28" s="42">
        <f t="shared" si="7"/>
        <v>6.7165586549474365E-11</v>
      </c>
      <c r="Y28" s="42">
        <f t="shared" si="0"/>
        <v>2.0218162407643399E-9</v>
      </c>
      <c r="Z28" s="42">
        <f t="shared" si="1"/>
        <v>1.9599239068633905E-9</v>
      </c>
      <c r="AA28" s="42">
        <f t="shared" si="8"/>
        <v>1.2905792045042363E-10</v>
      </c>
      <c r="AB28">
        <f t="shared" si="9"/>
        <v>5.1623168180169452E-9</v>
      </c>
      <c r="AC28" s="14">
        <f t="shared" si="10"/>
        <v>3.766117994019214</v>
      </c>
      <c r="AD28" s="14">
        <f t="shared" si="11"/>
        <v>3.738650328610083</v>
      </c>
      <c r="AE28" s="14">
        <f t="shared" si="12"/>
        <v>5.1623168180169454</v>
      </c>
      <c r="AG28">
        <f t="shared" si="14"/>
        <v>2.6043798866122709</v>
      </c>
      <c r="AH28">
        <f t="shared" si="15"/>
        <v>2.6866234619789746</v>
      </c>
      <c r="AI28" s="43">
        <f t="shared" si="2"/>
        <v>198.2167365273271</v>
      </c>
    </row>
    <row r="29" spans="1:35" x14ac:dyDescent="0.2">
      <c r="A29" s="8" t="s">
        <v>45</v>
      </c>
      <c r="B29" s="31">
        <v>44504</v>
      </c>
      <c r="C29" s="8" t="s">
        <v>8</v>
      </c>
      <c r="D29" s="8">
        <v>300</v>
      </c>
      <c r="E29" s="32">
        <v>0.46200000000000002</v>
      </c>
      <c r="F29" s="8">
        <v>28</v>
      </c>
      <c r="G29" s="8" t="s">
        <v>6</v>
      </c>
      <c r="H29" s="8">
        <v>1.95</v>
      </c>
      <c r="I29" s="38">
        <v>1.9</v>
      </c>
      <c r="J29" s="8">
        <v>-45.06</v>
      </c>
      <c r="K29" s="8" t="s">
        <v>7</v>
      </c>
      <c r="L29" s="8">
        <v>22.3</v>
      </c>
      <c r="M29" s="8">
        <v>295.45</v>
      </c>
      <c r="N29" s="32">
        <v>1005.857</v>
      </c>
      <c r="O29" s="32">
        <v>0.99299999999999999</v>
      </c>
      <c r="P29" s="32">
        <v>100.586</v>
      </c>
      <c r="Q29" s="32">
        <v>24.422999999999998</v>
      </c>
      <c r="R29" s="32">
        <v>24422.823</v>
      </c>
      <c r="S29" s="19">
        <f t="shared" si="3"/>
        <v>3.3156747437332414E-2</v>
      </c>
      <c r="T29" s="19">
        <f t="shared" si="13"/>
        <v>3.3156747437332414E-2</v>
      </c>
      <c r="U29" s="19">
        <f t="shared" si="4"/>
        <v>1.3676359329613649E-3</v>
      </c>
      <c r="V29" s="19">
        <f t="shared" si="5"/>
        <v>1.3676359329613649E-3</v>
      </c>
      <c r="W29">
        <f t="shared" si="6"/>
        <v>2.6668900692746616E-9</v>
      </c>
      <c r="X29" s="42">
        <f t="shared" si="7"/>
        <v>6.6672251731866544E-11</v>
      </c>
      <c r="Y29" s="42">
        <f t="shared" si="0"/>
        <v>2.0108200256336897E-9</v>
      </c>
      <c r="Z29" s="42">
        <f t="shared" si="1"/>
        <v>1.9592605377969281E-9</v>
      </c>
      <c r="AA29" s="42">
        <f t="shared" si="8"/>
        <v>1.1823173956862801E-10</v>
      </c>
      <c r="AB29">
        <f t="shared" si="9"/>
        <v>4.7292695827451204E-9</v>
      </c>
      <c r="AC29" s="14">
        <f t="shared" si="10"/>
        <v>3.4579886859982931</v>
      </c>
      <c r="AD29" s="14">
        <f t="shared" si="11"/>
        <v>3.4327683194653273</v>
      </c>
      <c r="AE29" s="14">
        <f t="shared" si="12"/>
        <v>4.729269582745121</v>
      </c>
      <c r="AG29">
        <f t="shared" si="14"/>
        <v>2.5985082726265931</v>
      </c>
      <c r="AH29">
        <f t="shared" si="15"/>
        <v>2.6668900692746615</v>
      </c>
      <c r="AI29" s="43">
        <f t="shared" si="2"/>
        <v>181.99940452622602</v>
      </c>
    </row>
    <row r="30" spans="1:35" x14ac:dyDescent="0.2">
      <c r="A30" s="8" t="s">
        <v>45</v>
      </c>
      <c r="B30" s="31">
        <v>44504</v>
      </c>
      <c r="C30" s="8" t="s">
        <v>5</v>
      </c>
      <c r="D30" s="8">
        <v>0</v>
      </c>
      <c r="E30" s="32">
        <v>0.46200000000000002</v>
      </c>
      <c r="F30" s="8">
        <v>29</v>
      </c>
      <c r="G30" s="8" t="s">
        <v>6</v>
      </c>
      <c r="H30" s="8">
        <v>1.95</v>
      </c>
      <c r="I30" s="38">
        <v>1.9</v>
      </c>
      <c r="J30" s="8">
        <v>-45.49</v>
      </c>
      <c r="K30" s="8" t="s">
        <v>7</v>
      </c>
      <c r="L30" s="8">
        <v>22.4</v>
      </c>
      <c r="M30" s="8">
        <v>295.55</v>
      </c>
      <c r="N30" s="32">
        <v>1005.857</v>
      </c>
      <c r="O30" s="32">
        <v>0.99299999999999999</v>
      </c>
      <c r="P30" s="32">
        <v>100.586</v>
      </c>
      <c r="Q30" s="32">
        <v>24.431000000000001</v>
      </c>
      <c r="R30" s="32">
        <v>24431.089</v>
      </c>
      <c r="S30" s="19">
        <f t="shared" si="3"/>
        <v>3.3093344700868998E-2</v>
      </c>
      <c r="T30" s="19">
        <f t="shared" si="13"/>
        <v>3.3093344700868998E-2</v>
      </c>
      <c r="U30" s="19">
        <f t="shared" si="4"/>
        <v>1.3645588650674657E-3</v>
      </c>
      <c r="V30" s="19">
        <f t="shared" si="5"/>
        <v>1.3645588650674657E-3</v>
      </c>
      <c r="W30">
        <f t="shared" si="6"/>
        <v>2.660889786881558E-9</v>
      </c>
      <c r="X30" s="42">
        <f t="shared" si="7"/>
        <v>6.6522244672038956E-11</v>
      </c>
      <c r="Y30" s="42">
        <f t="shared" si="0"/>
        <v>2.0101396602046134E-9</v>
      </c>
      <c r="Z30" s="42">
        <f t="shared" si="1"/>
        <v>1.9585976176352643E-9</v>
      </c>
      <c r="AA30" s="42">
        <f t="shared" si="8"/>
        <v>1.18064287241388E-10</v>
      </c>
      <c r="AB30">
        <f t="shared" si="9"/>
        <v>4.7225714896555202E-9</v>
      </c>
      <c r="AC30" s="14">
        <f t="shared" si="10"/>
        <v>3.4608778049468976</v>
      </c>
      <c r="AD30" s="14">
        <f t="shared" si="11"/>
        <v>3.4356363670208601</v>
      </c>
      <c r="AE30" s="14">
        <f t="shared" si="12"/>
        <v>4.72257148965552</v>
      </c>
      <c r="AG30">
        <f t="shared" si="14"/>
        <v>2.5926618436281847</v>
      </c>
      <c r="AH30">
        <f t="shared" si="15"/>
        <v>2.6608897868815582</v>
      </c>
      <c r="AI30" s="43">
        <f t="shared" si="2"/>
        <v>182.15146341825778</v>
      </c>
    </row>
    <row r="31" spans="1:35" x14ac:dyDescent="0.2">
      <c r="A31" s="8" t="s">
        <v>45</v>
      </c>
      <c r="B31" s="31">
        <v>44504</v>
      </c>
      <c r="C31" s="8" t="s">
        <v>8</v>
      </c>
      <c r="D31" s="8">
        <v>400</v>
      </c>
      <c r="E31" s="32">
        <v>0.46200000000000002</v>
      </c>
      <c r="F31" s="8">
        <v>30</v>
      </c>
      <c r="G31" s="8" t="s">
        <v>6</v>
      </c>
      <c r="H31" s="8">
        <v>2.0099999999999998</v>
      </c>
      <c r="I31" s="38">
        <v>1.9</v>
      </c>
      <c r="J31" s="8">
        <v>-45.35</v>
      </c>
      <c r="K31" s="8" t="s">
        <v>7</v>
      </c>
      <c r="L31" s="8">
        <v>22.5</v>
      </c>
      <c r="M31" s="8">
        <v>295.64999999999998</v>
      </c>
      <c r="N31" s="32">
        <v>1005.857</v>
      </c>
      <c r="O31" s="32">
        <v>0.99299999999999999</v>
      </c>
      <c r="P31" s="32">
        <v>100.586</v>
      </c>
      <c r="Q31" s="32">
        <v>24.439</v>
      </c>
      <c r="R31" s="32">
        <v>24439.355</v>
      </c>
      <c r="S31" s="19">
        <f t="shared" si="3"/>
        <v>3.3030211441452809E-2</v>
      </c>
      <c r="T31" s="19">
        <f t="shared" si="13"/>
        <v>3.3030211441452809E-2</v>
      </c>
      <c r="U31" s="19">
        <f t="shared" si="4"/>
        <v>1.3614949864944174E-3</v>
      </c>
      <c r="V31" s="19">
        <f t="shared" si="5"/>
        <v>1.3614949864944174E-3</v>
      </c>
      <c r="W31">
        <f t="shared" si="6"/>
        <v>2.7366049228537787E-9</v>
      </c>
      <c r="X31" s="42">
        <f t="shared" si="7"/>
        <v>6.8415123071344474E-11</v>
      </c>
      <c r="Y31" s="42">
        <f t="shared" si="0"/>
        <v>2.0712892859500047E-9</v>
      </c>
      <c r="Z31" s="42">
        <f t="shared" si="1"/>
        <v>1.9579351459228901E-9</v>
      </c>
      <c r="AA31" s="42">
        <f t="shared" si="8"/>
        <v>1.8176926309845923E-10</v>
      </c>
      <c r="AB31">
        <f t="shared" si="9"/>
        <v>7.2707705239383694E-9</v>
      </c>
      <c r="AC31" s="14">
        <f t="shared" si="10"/>
        <v>5.340284463815161</v>
      </c>
      <c r="AD31" s="14">
        <f t="shared" si="11"/>
        <v>5.3013358310122065</v>
      </c>
      <c r="AE31" s="14">
        <f t="shared" si="12"/>
        <v>7.2707705239383698</v>
      </c>
      <c r="AG31">
        <f t="shared" si="14"/>
        <v>2.5868404743393931</v>
      </c>
      <c r="AH31">
        <f t="shared" si="15"/>
        <v>2.7366049228537785</v>
      </c>
      <c r="AI31" s="43">
        <f t="shared" si="2"/>
        <v>281.06760335869268</v>
      </c>
    </row>
    <row r="32" spans="1:35" x14ac:dyDescent="0.2">
      <c r="A32" s="8" t="s">
        <v>45</v>
      </c>
      <c r="B32" s="31">
        <v>44504</v>
      </c>
      <c r="C32" s="8" t="s">
        <v>7</v>
      </c>
      <c r="D32" s="8" t="s">
        <v>7</v>
      </c>
      <c r="E32" s="32">
        <v>0</v>
      </c>
      <c r="F32" s="8" t="s">
        <v>9</v>
      </c>
      <c r="G32" s="8" t="s">
        <v>6</v>
      </c>
      <c r="H32" s="8">
        <v>3.23</v>
      </c>
      <c r="I32" s="8" t="s">
        <v>7</v>
      </c>
      <c r="J32" s="8">
        <v>-48.02</v>
      </c>
      <c r="K32" s="8" t="s">
        <v>7</v>
      </c>
      <c r="L32" s="8">
        <v>0</v>
      </c>
      <c r="M32" s="8">
        <v>0</v>
      </c>
      <c r="N32" s="32"/>
      <c r="O32" s="32">
        <v>0</v>
      </c>
      <c r="P32" s="32">
        <v>0</v>
      </c>
      <c r="Q32" s="32" t="e">
        <v>#DIV/0!</v>
      </c>
      <c r="R32" s="32" t="e">
        <v>#DIV/0!</v>
      </c>
      <c r="S32" s="19" t="e">
        <f t="shared" si="3"/>
        <v>#DIV/0!</v>
      </c>
      <c r="T32" s="19" t="e">
        <f t="shared" si="13"/>
        <v>#DIV/0!</v>
      </c>
      <c r="U32" s="19" t="e">
        <f t="shared" si="4"/>
        <v>#DIV/0!</v>
      </c>
      <c r="V32" s="19" t="e">
        <f t="shared" si="5"/>
        <v>#DIV/0!</v>
      </c>
      <c r="W32" t="e">
        <f t="shared" si="6"/>
        <v>#DIV/0!</v>
      </c>
      <c r="X32" s="42" t="e">
        <f t="shared" si="7"/>
        <v>#DIV/0!</v>
      </c>
      <c r="Y32" s="42" t="e">
        <f t="shared" si="0"/>
        <v>#DIV/0!</v>
      </c>
      <c r="Z32" s="42" t="e">
        <f t="shared" si="1"/>
        <v>#VALUE!</v>
      </c>
      <c r="AA32" s="42" t="e">
        <f t="shared" si="8"/>
        <v>#DIV/0!</v>
      </c>
      <c r="AB32" t="e">
        <f t="shared" si="9"/>
        <v>#DIV/0!</v>
      </c>
      <c r="AC32" s="14" t="e">
        <f t="shared" si="10"/>
        <v>#DIV/0!</v>
      </c>
      <c r="AD32" s="14" t="e">
        <f t="shared" si="11"/>
        <v>#DIV/0!</v>
      </c>
      <c r="AE32" s="14" t="e">
        <f t="shared" si="12"/>
        <v>#DIV/0!</v>
      </c>
      <c r="AG32" t="e">
        <f t="shared" si="14"/>
        <v>#DIV/0!</v>
      </c>
      <c r="AH32" t="e">
        <f t="shared" si="15"/>
        <v>#DIV/0!</v>
      </c>
      <c r="AI32" s="43" t="e">
        <f t="shared" si="2"/>
        <v>#DIV/0!</v>
      </c>
    </row>
    <row r="33" spans="1:35" x14ac:dyDescent="0.2">
      <c r="A33" s="8" t="s">
        <v>46</v>
      </c>
      <c r="B33" s="31">
        <v>44515</v>
      </c>
      <c r="C33" s="8" t="s">
        <v>5</v>
      </c>
      <c r="D33" s="8">
        <v>400</v>
      </c>
      <c r="E33" s="32">
        <v>0.5</v>
      </c>
      <c r="F33" s="8">
        <v>1</v>
      </c>
      <c r="G33" s="8" t="s">
        <v>6</v>
      </c>
      <c r="H33" s="8">
        <v>2.34</v>
      </c>
      <c r="I33" s="8">
        <v>1.9</v>
      </c>
      <c r="J33" s="8">
        <v>-46.28</v>
      </c>
      <c r="K33" s="8" t="s">
        <v>7</v>
      </c>
      <c r="L33" s="8">
        <v>20.9</v>
      </c>
      <c r="M33" s="8">
        <v>294.05</v>
      </c>
      <c r="N33" s="32">
        <v>1007.266</v>
      </c>
      <c r="O33" s="32">
        <v>0.99399999999999999</v>
      </c>
      <c r="P33" s="32">
        <v>100.727</v>
      </c>
      <c r="Q33" s="32">
        <v>24.273</v>
      </c>
      <c r="R33" s="32">
        <v>24273.095000000001</v>
      </c>
      <c r="S33" s="19">
        <f t="shared" si="3"/>
        <v>3.4073407667675318E-2</v>
      </c>
      <c r="T33" s="19">
        <f t="shared" si="13"/>
        <v>3.4073407667675318E-2</v>
      </c>
      <c r="U33" s="19">
        <f t="shared" si="4"/>
        <v>1.4121374203577646E-3</v>
      </c>
      <c r="V33" s="19">
        <f t="shared" si="5"/>
        <v>1.4121374203577646E-3</v>
      </c>
      <c r="W33">
        <f t="shared" si="6"/>
        <v>3.3044015636371692E-9</v>
      </c>
      <c r="X33" s="42">
        <f t="shared" si="7"/>
        <v>8.261003909092924E-11</v>
      </c>
      <c r="Y33" s="42">
        <f t="shared" si="0"/>
        <v>2.4244724770895029E-9</v>
      </c>
      <c r="Z33" s="42">
        <f t="shared" si="1"/>
        <v>1.9685887634487414E-9</v>
      </c>
      <c r="AA33" s="42">
        <f t="shared" si="8"/>
        <v>5.3849375273169059E-10</v>
      </c>
      <c r="AB33">
        <f t="shared" si="9"/>
        <v>2.1539750109267623E-8</v>
      </c>
      <c r="AC33" s="14">
        <f t="shared" si="10"/>
        <v>15.253296031069366</v>
      </c>
      <c r="AD33" s="14">
        <f t="shared" si="11"/>
        <v>15.163274111241293</v>
      </c>
      <c r="AE33" s="14">
        <f t="shared" si="12"/>
        <v>21.539750109267622</v>
      </c>
      <c r="AG33">
        <f t="shared" si="14"/>
        <v>2.6830610986797532</v>
      </c>
      <c r="AH33">
        <f t="shared" si="15"/>
        <v>3.3044015636371689</v>
      </c>
      <c r="AI33" s="43">
        <f t="shared" si="2"/>
        <v>802.8050542668085</v>
      </c>
    </row>
    <row r="34" spans="1:35" x14ac:dyDescent="0.2">
      <c r="A34" s="8" t="s">
        <v>46</v>
      </c>
      <c r="B34" s="31">
        <v>44515</v>
      </c>
      <c r="C34" s="8" t="s">
        <v>8</v>
      </c>
      <c r="D34" s="8">
        <v>0</v>
      </c>
      <c r="E34" s="32">
        <v>0.45400000000000001</v>
      </c>
      <c r="F34" s="8">
        <v>2</v>
      </c>
      <c r="G34" s="8" t="s">
        <v>6</v>
      </c>
      <c r="H34" s="8">
        <v>2.11</v>
      </c>
      <c r="I34" s="8">
        <v>1.9</v>
      </c>
      <c r="J34" s="8">
        <v>-45.92</v>
      </c>
      <c r="K34" s="8" t="s">
        <v>7</v>
      </c>
      <c r="L34" s="8">
        <v>18.100000000000001</v>
      </c>
      <c r="M34" s="8">
        <v>291.25</v>
      </c>
      <c r="N34" s="32">
        <v>1007.266</v>
      </c>
      <c r="O34" s="32">
        <v>0.99399999999999999</v>
      </c>
      <c r="P34" s="32">
        <v>100.727</v>
      </c>
      <c r="Q34" s="32">
        <v>24.042000000000002</v>
      </c>
      <c r="R34" s="32">
        <v>24041.962</v>
      </c>
      <c r="S34" s="19">
        <f t="shared" si="3"/>
        <v>3.6080931390631864E-2</v>
      </c>
      <c r="T34" s="19">
        <f t="shared" si="13"/>
        <v>3.6080931390631864E-2</v>
      </c>
      <c r="U34" s="19">
        <f t="shared" si="4"/>
        <v>1.5097129550306538E-3</v>
      </c>
      <c r="V34" s="19">
        <f t="shared" si="5"/>
        <v>1.5097129550306538E-3</v>
      </c>
      <c r="W34">
        <f t="shared" si="6"/>
        <v>3.185494335114679E-9</v>
      </c>
      <c r="X34" s="42">
        <f t="shared" si="7"/>
        <v>7.9637358377866982E-11</v>
      </c>
      <c r="Y34" s="42">
        <f t="shared" si="0"/>
        <v>2.2071868798415832E-9</v>
      </c>
      <c r="Z34" s="42">
        <f t="shared" si="1"/>
        <v>1.9875142519900514E-9</v>
      </c>
      <c r="AA34" s="42">
        <f t="shared" si="8"/>
        <v>2.9930998622939895E-10</v>
      </c>
      <c r="AB34">
        <f t="shared" si="9"/>
        <v>1.1972399449175958E-8</v>
      </c>
      <c r="AC34" s="14">
        <f t="shared" si="10"/>
        <v>7.9302488657076307</v>
      </c>
      <c r="AD34" s="14">
        <f t="shared" si="11"/>
        <v>7.883446113951468</v>
      </c>
      <c r="AE34" s="14">
        <f t="shared" si="12"/>
        <v>11.972399449175958</v>
      </c>
      <c r="AG34">
        <f>(U34*1000000000)*I34/1000000</f>
        <v>2.8684546145582424</v>
      </c>
      <c r="AH34">
        <f t="shared" si="15"/>
        <v>3.1854943351146794</v>
      </c>
      <c r="AI34" s="43">
        <f t="shared" si="2"/>
        <v>417.38151924777009</v>
      </c>
    </row>
    <row r="35" spans="1:35" x14ac:dyDescent="0.2">
      <c r="A35" s="8" t="s">
        <v>46</v>
      </c>
      <c r="B35" s="31">
        <v>44515</v>
      </c>
      <c r="C35" s="8" t="s">
        <v>5</v>
      </c>
      <c r="D35" s="8">
        <v>300</v>
      </c>
      <c r="E35" s="32">
        <v>0.48699999999999999</v>
      </c>
      <c r="F35" s="8">
        <v>3</v>
      </c>
      <c r="G35" s="8" t="s">
        <v>6</v>
      </c>
      <c r="H35" s="8">
        <v>2.27</v>
      </c>
      <c r="I35" s="8">
        <v>1.9</v>
      </c>
      <c r="J35" s="8">
        <v>-46.55</v>
      </c>
      <c r="K35" s="8" t="s">
        <v>7</v>
      </c>
      <c r="L35" s="8">
        <v>18.2</v>
      </c>
      <c r="M35" s="8">
        <v>291.35000000000002</v>
      </c>
      <c r="N35" s="32">
        <v>1007.266</v>
      </c>
      <c r="O35" s="32">
        <v>0.99399999999999999</v>
      </c>
      <c r="P35" s="32">
        <v>100.727</v>
      </c>
      <c r="Q35" s="32">
        <v>24.05</v>
      </c>
      <c r="R35" s="32">
        <v>24050.217000000001</v>
      </c>
      <c r="S35" s="19">
        <f t="shared" si="3"/>
        <v>3.600496243020454E-2</v>
      </c>
      <c r="T35" s="19">
        <f t="shared" si="13"/>
        <v>3.600496243020454E-2</v>
      </c>
      <c r="U35" s="19">
        <f t="shared" si="4"/>
        <v>1.5060171435665826E-3</v>
      </c>
      <c r="V35" s="19">
        <f t="shared" si="5"/>
        <v>1.5060171435665826E-3</v>
      </c>
      <c r="W35">
        <f t="shared" si="6"/>
        <v>3.4186589158961423E-9</v>
      </c>
      <c r="X35" s="42">
        <f t="shared" si="7"/>
        <v>8.5466472897403564E-11</v>
      </c>
      <c r="Y35" s="42">
        <f t="shared" si="0"/>
        <v>2.3737414825270249E-9</v>
      </c>
      <c r="Z35" s="42">
        <f t="shared" si="1"/>
        <v>1.986832077886056E-9</v>
      </c>
      <c r="AA35" s="42">
        <f t="shared" si="8"/>
        <v>4.7237587753837236E-10</v>
      </c>
      <c r="AB35">
        <f t="shared" si="9"/>
        <v>1.8895035101534894E-8</v>
      </c>
      <c r="AC35" s="14">
        <f t="shared" si="10"/>
        <v>12.546361229851117</v>
      </c>
      <c r="AD35" s="14">
        <f t="shared" si="11"/>
        <v>12.472315100905142</v>
      </c>
      <c r="AE35" s="14">
        <f t="shared" si="12"/>
        <v>18.895035101534894</v>
      </c>
      <c r="AG35">
        <f t="shared" si="14"/>
        <v>2.8614325727765069</v>
      </c>
      <c r="AH35">
        <f t="shared" si="15"/>
        <v>3.4186589158961422</v>
      </c>
      <c r="AI35" s="43">
        <f t="shared" si="2"/>
        <v>660.33480157111137</v>
      </c>
    </row>
    <row r="36" spans="1:35" x14ac:dyDescent="0.2">
      <c r="A36" s="8" t="s">
        <v>46</v>
      </c>
      <c r="B36" s="31">
        <v>44515</v>
      </c>
      <c r="C36" s="8" t="s">
        <v>8</v>
      </c>
      <c r="D36" s="8">
        <v>5</v>
      </c>
      <c r="E36" s="32">
        <v>0.46200000000000002</v>
      </c>
      <c r="F36" s="8">
        <v>4</v>
      </c>
      <c r="G36" s="8" t="s">
        <v>6</v>
      </c>
      <c r="H36" s="8">
        <v>2.16</v>
      </c>
      <c r="I36" s="8">
        <v>1.9</v>
      </c>
      <c r="J36" s="8">
        <v>-46.22</v>
      </c>
      <c r="K36" s="8" t="s">
        <v>7</v>
      </c>
      <c r="L36" s="8">
        <v>18.2</v>
      </c>
      <c r="M36" s="8">
        <v>291.35000000000002</v>
      </c>
      <c r="N36" s="32">
        <v>1007.266</v>
      </c>
      <c r="O36" s="32">
        <v>0.99399999999999999</v>
      </c>
      <c r="P36" s="32">
        <v>100.727</v>
      </c>
      <c r="Q36" s="32">
        <v>24.05</v>
      </c>
      <c r="R36" s="32">
        <v>24050.217000000001</v>
      </c>
      <c r="S36" s="19">
        <f t="shared" si="3"/>
        <v>3.600496243020454E-2</v>
      </c>
      <c r="T36" s="19">
        <f t="shared" si="13"/>
        <v>3.600496243020454E-2</v>
      </c>
      <c r="U36" s="19">
        <f t="shared" si="4"/>
        <v>1.5060171435665826E-3</v>
      </c>
      <c r="V36" s="19">
        <f t="shared" si="5"/>
        <v>1.5060171435665826E-3</v>
      </c>
      <c r="W36">
        <f t="shared" si="6"/>
        <v>3.2529970301038187E-9</v>
      </c>
      <c r="X36" s="42">
        <f t="shared" si="7"/>
        <v>8.1324925752595471E-11</v>
      </c>
      <c r="Y36" s="42">
        <f t="shared" si="0"/>
        <v>2.2587143622283587E-9</v>
      </c>
      <c r="Z36" s="42">
        <f t="shared" si="1"/>
        <v>1.986832077886056E-9</v>
      </c>
      <c r="AA36" s="42">
        <f t="shared" si="8"/>
        <v>3.5320721009489834E-10</v>
      </c>
      <c r="AB36">
        <f t="shared" si="9"/>
        <v>1.4128288403795934E-8</v>
      </c>
      <c r="AC36" s="14">
        <f t="shared" si="10"/>
        <v>9.3812268101656624</v>
      </c>
      <c r="AD36" s="14">
        <f t="shared" si="11"/>
        <v>9.3258606751300928</v>
      </c>
      <c r="AE36" s="14">
        <f t="shared" si="12"/>
        <v>14.128288403795933</v>
      </c>
      <c r="AG36">
        <f t="shared" si="14"/>
        <v>2.8614325727765069</v>
      </c>
      <c r="AH36">
        <f t="shared" si="15"/>
        <v>3.2529970301038187</v>
      </c>
      <c r="AI36" s="43">
        <f t="shared" si="2"/>
        <v>493.74877948240322</v>
      </c>
    </row>
    <row r="37" spans="1:35" x14ac:dyDescent="0.2">
      <c r="A37" s="8" t="s">
        <v>46</v>
      </c>
      <c r="B37" s="31">
        <v>44515</v>
      </c>
      <c r="C37" s="8" t="s">
        <v>5</v>
      </c>
      <c r="D37" s="8">
        <v>250</v>
      </c>
      <c r="E37" s="32">
        <v>0.48299999999999998</v>
      </c>
      <c r="F37" s="8">
        <v>5</v>
      </c>
      <c r="G37" s="8" t="s">
        <v>6</v>
      </c>
      <c r="H37" s="8">
        <v>2.25</v>
      </c>
      <c r="I37" s="8">
        <v>1.9</v>
      </c>
      <c r="J37" s="8">
        <v>-46.48</v>
      </c>
      <c r="K37" s="8" t="s">
        <v>7</v>
      </c>
      <c r="L37" s="8">
        <v>18.100000000000001</v>
      </c>
      <c r="M37" s="8">
        <v>291.25</v>
      </c>
      <c r="N37" s="32">
        <v>1007.266</v>
      </c>
      <c r="O37" s="32">
        <v>0.99399999999999999</v>
      </c>
      <c r="P37" s="32">
        <v>100.727</v>
      </c>
      <c r="Q37" s="32">
        <v>24.042000000000002</v>
      </c>
      <c r="R37" s="32">
        <v>24041.962</v>
      </c>
      <c r="S37" s="19">
        <f t="shared" si="3"/>
        <v>3.6080931390631864E-2</v>
      </c>
      <c r="T37" s="19">
        <f t="shared" si="13"/>
        <v>3.6080931390631864E-2</v>
      </c>
      <c r="U37" s="19">
        <f t="shared" si="4"/>
        <v>1.5097129550306538E-3</v>
      </c>
      <c r="V37" s="19">
        <f t="shared" si="5"/>
        <v>1.5097129550306538E-3</v>
      </c>
      <c r="W37">
        <f t="shared" si="6"/>
        <v>3.3968541488189714E-9</v>
      </c>
      <c r="X37" s="42">
        <f t="shared" si="7"/>
        <v>8.4921353720474289E-11</v>
      </c>
      <c r="Y37" s="42">
        <f t="shared" si="0"/>
        <v>2.3536352984092716E-9</v>
      </c>
      <c r="Z37" s="42">
        <f t="shared" si="1"/>
        <v>1.9875142519900514E-9</v>
      </c>
      <c r="AA37" s="42">
        <f t="shared" si="8"/>
        <v>4.5104240013969433E-10</v>
      </c>
      <c r="AB37">
        <f t="shared" si="9"/>
        <v>1.8041696005587773E-8</v>
      </c>
      <c r="AC37" s="14">
        <f t="shared" si="10"/>
        <v>11.950414776179388</v>
      </c>
      <c r="AD37" s="14">
        <f t="shared" si="11"/>
        <v>11.879885804690069</v>
      </c>
      <c r="AE37" s="14">
        <f t="shared" si="12"/>
        <v>18.041696005587774</v>
      </c>
      <c r="AG37">
        <f t="shared" si="14"/>
        <v>2.8684546145582424</v>
      </c>
      <c r="AH37">
        <f t="shared" si="15"/>
        <v>3.3968541488189712</v>
      </c>
      <c r="AI37" s="43">
        <f t="shared" si="2"/>
        <v>628.9691987462835</v>
      </c>
    </row>
    <row r="38" spans="1:35" x14ac:dyDescent="0.2">
      <c r="A38" s="8" t="s">
        <v>46</v>
      </c>
      <c r="B38" s="31">
        <v>44515</v>
      </c>
      <c r="C38" s="8" t="s">
        <v>8</v>
      </c>
      <c r="D38" s="8">
        <v>10</v>
      </c>
      <c r="E38" s="32">
        <v>0.46</v>
      </c>
      <c r="F38" s="8">
        <v>6</v>
      </c>
      <c r="G38" s="8" t="s">
        <v>6</v>
      </c>
      <c r="H38" s="8">
        <v>2.17</v>
      </c>
      <c r="I38" s="8">
        <v>1.9</v>
      </c>
      <c r="J38" s="8">
        <v>-46.2</v>
      </c>
      <c r="K38" s="8" t="s">
        <v>7</v>
      </c>
      <c r="L38" s="8">
        <v>18</v>
      </c>
      <c r="M38" s="8">
        <v>291.14999999999998</v>
      </c>
      <c r="N38" s="32">
        <v>1007.266</v>
      </c>
      <c r="O38" s="32">
        <v>0.99399999999999999</v>
      </c>
      <c r="P38" s="32">
        <v>100.727</v>
      </c>
      <c r="Q38" s="32">
        <v>24.033999999999999</v>
      </c>
      <c r="R38" s="32">
        <v>24033.706999999999</v>
      </c>
      <c r="S38" s="19">
        <f t="shared" si="3"/>
        <v>3.6157231963603376E-2</v>
      </c>
      <c r="T38" s="19">
        <f t="shared" si="13"/>
        <v>3.6157231963603376E-2</v>
      </c>
      <c r="U38" s="19">
        <f t="shared" si="4"/>
        <v>1.5134251854949125E-3</v>
      </c>
      <c r="V38" s="19">
        <f t="shared" si="5"/>
        <v>1.5134251854949125E-3</v>
      </c>
      <c r="W38">
        <f t="shared" si="6"/>
        <v>3.28413265252396E-9</v>
      </c>
      <c r="X38" s="42">
        <f t="shared" si="7"/>
        <v>8.210331631309901E-11</v>
      </c>
      <c r="Y38" s="42">
        <f t="shared" si="0"/>
        <v>2.2707301376318273E-9</v>
      </c>
      <c r="Z38" s="42">
        <f t="shared" si="1"/>
        <v>1.9881968947006782E-9</v>
      </c>
      <c r="AA38" s="42">
        <f t="shared" si="8"/>
        <v>3.6463655924424816E-10</v>
      </c>
      <c r="AB38">
        <f t="shared" si="9"/>
        <v>1.4585462369769927E-8</v>
      </c>
      <c r="AC38" s="14">
        <f t="shared" si="10"/>
        <v>9.6373857852776936</v>
      </c>
      <c r="AD38" s="14">
        <f t="shared" si="11"/>
        <v>9.5805078509120776</v>
      </c>
      <c r="AE38" s="14">
        <f t="shared" si="12"/>
        <v>14.585462369769926</v>
      </c>
      <c r="AG38">
        <f t="shared" si="14"/>
        <v>2.8755078524403341</v>
      </c>
      <c r="AH38">
        <f t="shared" si="15"/>
        <v>3.2841326525239598</v>
      </c>
      <c r="AI38" s="43">
        <f t="shared" si="2"/>
        <v>507.23083080408912</v>
      </c>
    </row>
    <row r="39" spans="1:35" x14ac:dyDescent="0.2">
      <c r="A39" s="8" t="s">
        <v>46</v>
      </c>
      <c r="B39" s="31">
        <v>44515</v>
      </c>
      <c r="C39" s="8" t="s">
        <v>5</v>
      </c>
      <c r="D39" s="8">
        <v>225</v>
      </c>
      <c r="E39" s="32">
        <v>0.49099999999999999</v>
      </c>
      <c r="F39" s="8">
        <v>7</v>
      </c>
      <c r="G39" s="8" t="s">
        <v>6</v>
      </c>
      <c r="H39" s="8">
        <v>2.16</v>
      </c>
      <c r="I39" s="8">
        <v>1.9</v>
      </c>
      <c r="J39" s="8">
        <v>-46.43</v>
      </c>
      <c r="K39" s="8" t="s">
        <v>7</v>
      </c>
      <c r="L39" s="8">
        <v>20.100000000000001</v>
      </c>
      <c r="M39" s="8">
        <v>293.25</v>
      </c>
      <c r="N39" s="32">
        <v>1007.266</v>
      </c>
      <c r="O39" s="32">
        <v>0.99399999999999999</v>
      </c>
      <c r="P39" s="32">
        <v>100.727</v>
      </c>
      <c r="Q39" s="32">
        <v>24.207000000000001</v>
      </c>
      <c r="R39" s="32">
        <v>24207.057000000001</v>
      </c>
      <c r="S39" s="19">
        <f t="shared" si="3"/>
        <v>3.4622443818004792E-2</v>
      </c>
      <c r="T39" s="19">
        <f t="shared" si="13"/>
        <v>3.4622443818004792E-2</v>
      </c>
      <c r="U39" s="19">
        <f t="shared" si="4"/>
        <v>1.4388061132313173E-3</v>
      </c>
      <c r="V39" s="19">
        <f t="shared" si="5"/>
        <v>1.4388061132313173E-3</v>
      </c>
      <c r="W39">
        <f t="shared" si="6"/>
        <v>3.1078212045796454E-9</v>
      </c>
      <c r="X39" s="42">
        <f t="shared" si="7"/>
        <v>7.7695530114491146E-11</v>
      </c>
      <c r="Y39" s="42">
        <f t="shared" si="0"/>
        <v>2.2440798957723183E-9</v>
      </c>
      <c r="Z39" s="42">
        <f t="shared" si="1"/>
        <v>1.9739591675775018E-9</v>
      </c>
      <c r="AA39" s="42">
        <f t="shared" si="8"/>
        <v>3.4781625830930779E-10</v>
      </c>
      <c r="AB39">
        <f t="shared" si="9"/>
        <v>1.3912650332372312E-8</v>
      </c>
      <c r="AC39" s="14">
        <f t="shared" si="10"/>
        <v>9.6695796636051483</v>
      </c>
      <c r="AD39" s="14">
        <f t="shared" si="11"/>
        <v>9.6125117273718796</v>
      </c>
      <c r="AE39" s="14">
        <f t="shared" si="12"/>
        <v>13.912650332372312</v>
      </c>
      <c r="AG39">
        <f t="shared" si="14"/>
        <v>2.733731615139503</v>
      </c>
      <c r="AH39">
        <f t="shared" si="15"/>
        <v>3.1078212045796456</v>
      </c>
      <c r="AI39" s="43">
        <f t="shared" si="2"/>
        <v>508.92524545290252</v>
      </c>
    </row>
    <row r="40" spans="1:35" x14ac:dyDescent="0.2">
      <c r="A40" s="8" t="s">
        <v>46</v>
      </c>
      <c r="B40" s="31">
        <v>44515</v>
      </c>
      <c r="C40" s="8" t="s">
        <v>8</v>
      </c>
      <c r="D40" s="8">
        <v>25</v>
      </c>
      <c r="E40" s="32">
        <v>0.45800000000000002</v>
      </c>
      <c r="F40" s="8">
        <v>8</v>
      </c>
      <c r="G40" s="8" t="s">
        <v>6</v>
      </c>
      <c r="H40" s="8">
        <v>2.04</v>
      </c>
      <c r="I40" s="8">
        <v>1.9</v>
      </c>
      <c r="J40" s="8">
        <v>-46.1</v>
      </c>
      <c r="K40" s="8" t="s">
        <v>7</v>
      </c>
      <c r="L40" s="8">
        <v>18.899999999999999</v>
      </c>
      <c r="M40" s="8">
        <v>292.05</v>
      </c>
      <c r="N40" s="32">
        <v>1007.266</v>
      </c>
      <c r="O40" s="32">
        <v>0.99399999999999999</v>
      </c>
      <c r="P40" s="32">
        <v>100.727</v>
      </c>
      <c r="Q40" s="32">
        <v>24.108000000000001</v>
      </c>
      <c r="R40" s="32">
        <v>24108</v>
      </c>
      <c r="S40" s="19">
        <f t="shared" si="3"/>
        <v>3.5482328900702374E-2</v>
      </c>
      <c r="T40" s="19">
        <f t="shared" si="13"/>
        <v>3.5482328900702374E-2</v>
      </c>
      <c r="U40" s="19">
        <f t="shared" si="4"/>
        <v>1.4805991053675974E-3</v>
      </c>
      <c r="V40" s="19">
        <f t="shared" si="5"/>
        <v>1.4805991053675974E-3</v>
      </c>
      <c r="W40">
        <f t="shared" si="6"/>
        <v>3.0204221749498986E-9</v>
      </c>
      <c r="X40" s="42">
        <f t="shared" si="7"/>
        <v>7.5510554373747475E-11</v>
      </c>
      <c r="Y40" s="42">
        <f t="shared" si="0"/>
        <v>2.128117198424727E-9</v>
      </c>
      <c r="Z40" s="42">
        <f t="shared" si="1"/>
        <v>1.9820699397093044E-9</v>
      </c>
      <c r="AA40" s="42">
        <f t="shared" si="8"/>
        <v>2.2155781308916987E-10</v>
      </c>
      <c r="AB40">
        <f t="shared" si="9"/>
        <v>8.8623125235667948E-9</v>
      </c>
      <c r="AC40" s="14">
        <f t="shared" si="10"/>
        <v>5.9856260154679033</v>
      </c>
      <c r="AD40" s="14">
        <f t="shared" si="11"/>
        <v>5.9503000410563587</v>
      </c>
      <c r="AE40" s="14">
        <f t="shared" si="12"/>
        <v>8.8623125235667946</v>
      </c>
      <c r="AG40">
        <f t="shared" si="14"/>
        <v>2.8131383001984349</v>
      </c>
      <c r="AH40">
        <f t="shared" si="15"/>
        <v>3.020422174949899</v>
      </c>
      <c r="AI40" s="43">
        <f t="shared" si="2"/>
        <v>315.03294818252124</v>
      </c>
    </row>
    <row r="41" spans="1:35" x14ac:dyDescent="0.2">
      <c r="A41" s="8" t="s">
        <v>46</v>
      </c>
      <c r="B41" s="31">
        <v>44515</v>
      </c>
      <c r="C41" s="8" t="s">
        <v>5</v>
      </c>
      <c r="D41" s="8">
        <v>200</v>
      </c>
      <c r="E41" s="32">
        <v>0.49</v>
      </c>
      <c r="F41" s="8">
        <v>9</v>
      </c>
      <c r="G41" s="8" t="s">
        <v>6</v>
      </c>
      <c r="H41" s="8">
        <v>2.19</v>
      </c>
      <c r="I41" s="8">
        <v>1.9</v>
      </c>
      <c r="J41" s="8">
        <v>-46.57</v>
      </c>
      <c r="K41" s="8" t="s">
        <v>7</v>
      </c>
      <c r="L41" s="8">
        <v>19.100000000000001</v>
      </c>
      <c r="M41" s="8">
        <v>292.25</v>
      </c>
      <c r="N41" s="32">
        <v>1007.266</v>
      </c>
      <c r="O41" s="32">
        <v>0.99399999999999999</v>
      </c>
      <c r="P41" s="32">
        <v>100.727</v>
      </c>
      <c r="Q41" s="32">
        <v>24.125</v>
      </c>
      <c r="R41" s="32">
        <v>24124.508999999998</v>
      </c>
      <c r="S41" s="19">
        <f t="shared" si="3"/>
        <v>3.5335898085541793E-2</v>
      </c>
      <c r="T41" s="19">
        <f t="shared" si="13"/>
        <v>3.5335898085541793E-2</v>
      </c>
      <c r="U41" s="19">
        <f t="shared" si="4"/>
        <v>1.4734798113627099E-3</v>
      </c>
      <c r="V41" s="19">
        <f t="shared" si="5"/>
        <v>1.4734798113627099E-3</v>
      </c>
      <c r="W41">
        <f t="shared" si="6"/>
        <v>3.2269207868843343E-9</v>
      </c>
      <c r="X41" s="42">
        <f t="shared" si="7"/>
        <v>8.0673019672108361E-11</v>
      </c>
      <c r="Y41" s="42">
        <f t="shared" si="0"/>
        <v>2.2830329507067748E-9</v>
      </c>
      <c r="Z41" s="42">
        <f t="shared" si="1"/>
        <v>1.9807135188780236E-9</v>
      </c>
      <c r="AA41" s="42">
        <f t="shared" si="8"/>
        <v>3.8299245150085935E-10</v>
      </c>
      <c r="AB41">
        <f t="shared" si="9"/>
        <v>1.5319698060034374E-8</v>
      </c>
      <c r="AC41" s="14">
        <f t="shared" si="10"/>
        <v>10.396951449145643</v>
      </c>
      <c r="AD41" s="14">
        <f t="shared" si="11"/>
        <v>10.335590709282933</v>
      </c>
      <c r="AE41" s="14">
        <f t="shared" si="12"/>
        <v>15.319698060034375</v>
      </c>
      <c r="AG41">
        <f t="shared" si="14"/>
        <v>2.7996116415891485</v>
      </c>
      <c r="AH41">
        <f t="shared" si="15"/>
        <v>3.2269207868843344</v>
      </c>
      <c r="AI41" s="43">
        <f t="shared" si="2"/>
        <v>547.20797100766538</v>
      </c>
    </row>
    <row r="42" spans="1:35" x14ac:dyDescent="0.2">
      <c r="A42" s="8" t="s">
        <v>46</v>
      </c>
      <c r="B42" s="31">
        <v>44515</v>
      </c>
      <c r="C42" s="8" t="s">
        <v>8</v>
      </c>
      <c r="D42" s="8">
        <v>50</v>
      </c>
      <c r="E42" s="32">
        <v>0.47699999999999998</v>
      </c>
      <c r="F42" s="8">
        <v>10</v>
      </c>
      <c r="G42" s="8" t="s">
        <v>6</v>
      </c>
      <c r="H42" s="8">
        <v>2.2599999999999998</v>
      </c>
      <c r="I42" s="8">
        <v>1.9</v>
      </c>
      <c r="J42" s="8">
        <v>-46.05</v>
      </c>
      <c r="K42" s="8" t="s">
        <v>7</v>
      </c>
      <c r="L42" s="8">
        <v>18.7</v>
      </c>
      <c r="M42" s="8">
        <v>291.85000000000002</v>
      </c>
      <c r="N42" s="32">
        <v>1007.266</v>
      </c>
      <c r="O42" s="32">
        <v>0.99399999999999999</v>
      </c>
      <c r="P42" s="32">
        <v>100.727</v>
      </c>
      <c r="Q42" s="32">
        <v>24.091000000000001</v>
      </c>
      <c r="R42" s="32">
        <v>24091.49</v>
      </c>
      <c r="S42" s="19">
        <f t="shared" si="3"/>
        <v>3.5630034997714888E-2</v>
      </c>
      <c r="T42" s="19">
        <f t="shared" si="13"/>
        <v>3.5630034997714888E-2</v>
      </c>
      <c r="U42" s="19">
        <f t="shared" si="4"/>
        <v>1.4877814080005948E-3</v>
      </c>
      <c r="V42" s="19">
        <f t="shared" si="5"/>
        <v>1.4877814080005948E-3</v>
      </c>
      <c r="W42">
        <f t="shared" si="6"/>
        <v>3.3623859820813443E-9</v>
      </c>
      <c r="X42" s="42">
        <f t="shared" si="7"/>
        <v>8.4059649552033615E-11</v>
      </c>
      <c r="Y42" s="42">
        <f t="shared" si="0"/>
        <v>2.359235671742246E-9</v>
      </c>
      <c r="Z42" s="42">
        <f t="shared" si="1"/>
        <v>1.9834282196063125E-9</v>
      </c>
      <c r="AA42" s="42">
        <f t="shared" si="8"/>
        <v>4.5986710168796698E-10</v>
      </c>
      <c r="AB42">
        <f t="shared" si="9"/>
        <v>1.8394684067518679E-8</v>
      </c>
      <c r="AC42" s="14">
        <f t="shared" si="10"/>
        <v>12.363835149841666</v>
      </c>
      <c r="AD42" s="14">
        <f t="shared" si="11"/>
        <v>12.29086625352185</v>
      </c>
      <c r="AE42" s="14">
        <f t="shared" si="12"/>
        <v>18.394684067518678</v>
      </c>
      <c r="AG42">
        <f t="shared" si="14"/>
        <v>2.8267846752011296</v>
      </c>
      <c r="AH42">
        <f t="shared" si="15"/>
        <v>3.362385982081344</v>
      </c>
      <c r="AI42" s="43">
        <f t="shared" si="2"/>
        <v>650.72816578114043</v>
      </c>
    </row>
    <row r="43" spans="1:35" x14ac:dyDescent="0.2">
      <c r="A43" s="8" t="s">
        <v>46</v>
      </c>
      <c r="B43" s="31">
        <v>44515</v>
      </c>
      <c r="C43" s="8" t="s">
        <v>5</v>
      </c>
      <c r="D43" s="8">
        <v>175</v>
      </c>
      <c r="E43" s="32">
        <v>0.48399999999999999</v>
      </c>
      <c r="F43" s="8">
        <v>11</v>
      </c>
      <c r="G43" s="8" t="s">
        <v>6</v>
      </c>
      <c r="H43" s="8">
        <v>1.99</v>
      </c>
      <c r="I43" s="8">
        <v>1.9</v>
      </c>
      <c r="J43" s="8">
        <v>-46.7</v>
      </c>
      <c r="K43" s="8" t="s">
        <v>7</v>
      </c>
      <c r="L43" s="8">
        <v>19.2</v>
      </c>
      <c r="M43" s="8">
        <v>292.35000000000002</v>
      </c>
      <c r="N43" s="32">
        <v>1007.266</v>
      </c>
      <c r="O43" s="32">
        <v>0.99399999999999999</v>
      </c>
      <c r="P43" s="32">
        <v>100.727</v>
      </c>
      <c r="Q43" s="32">
        <v>24.132999999999999</v>
      </c>
      <c r="R43" s="32">
        <v>24132.763999999999</v>
      </c>
      <c r="S43" s="19">
        <f t="shared" si="3"/>
        <v>3.5263157023023947E-2</v>
      </c>
      <c r="T43" s="19">
        <f t="shared" si="13"/>
        <v>3.5263157023023947E-2</v>
      </c>
      <c r="U43" s="19">
        <f t="shared" si="4"/>
        <v>1.4699435902124883E-3</v>
      </c>
      <c r="V43" s="19">
        <f t="shared" si="5"/>
        <v>1.4699435902124883E-3</v>
      </c>
      <c r="W43">
        <f t="shared" si="6"/>
        <v>2.9251877445228517E-9</v>
      </c>
      <c r="X43" s="42">
        <f t="shared" si="7"/>
        <v>7.3129693613071303E-11</v>
      </c>
      <c r="Y43" s="42">
        <f t="shared" si="0"/>
        <v>2.073827183576434E-9</v>
      </c>
      <c r="Z43" s="42">
        <f t="shared" si="1"/>
        <v>1.9800360044197105E-9</v>
      </c>
      <c r="AA43" s="42">
        <f t="shared" si="8"/>
        <v>1.6692087276979487E-10</v>
      </c>
      <c r="AB43">
        <f t="shared" si="9"/>
        <v>6.6768349107917948E-9</v>
      </c>
      <c r="AC43" s="14">
        <f t="shared" si="10"/>
        <v>4.5422388690620581</v>
      </c>
      <c r="AD43" s="14">
        <f t="shared" si="11"/>
        <v>4.5154314785493606</v>
      </c>
      <c r="AE43" s="14">
        <f t="shared" si="12"/>
        <v>6.6768349107917953</v>
      </c>
      <c r="AG43">
        <f t="shared" si="14"/>
        <v>2.7928928214037279</v>
      </c>
      <c r="AH43">
        <f t="shared" si="15"/>
        <v>2.925187744522852</v>
      </c>
      <c r="AI43" s="43">
        <f t="shared" si="2"/>
        <v>239.0652036348452</v>
      </c>
    </row>
    <row r="44" spans="1:35" x14ac:dyDescent="0.2">
      <c r="A44" s="8" t="s">
        <v>46</v>
      </c>
      <c r="B44" s="31">
        <v>44515</v>
      </c>
      <c r="C44" s="8" t="s">
        <v>8</v>
      </c>
      <c r="D44" s="8">
        <v>75</v>
      </c>
      <c r="E44" s="32">
        <v>0.48</v>
      </c>
      <c r="F44" s="8">
        <v>12</v>
      </c>
      <c r="G44" s="8" t="s">
        <v>6</v>
      </c>
      <c r="H44" s="8">
        <v>2.0099999999999998</v>
      </c>
      <c r="I44" s="8">
        <v>1.9</v>
      </c>
      <c r="J44" s="8">
        <v>-46.21</v>
      </c>
      <c r="K44" s="8" t="s">
        <v>7</v>
      </c>
      <c r="L44" s="8">
        <v>18.5</v>
      </c>
      <c r="M44" s="8">
        <v>291.64999999999998</v>
      </c>
      <c r="N44" s="32">
        <v>1007.266</v>
      </c>
      <c r="O44" s="32">
        <v>0.99399999999999999</v>
      </c>
      <c r="P44" s="32">
        <v>100.727</v>
      </c>
      <c r="Q44" s="32">
        <v>24.074999999999999</v>
      </c>
      <c r="R44" s="32">
        <v>24074.981</v>
      </c>
      <c r="S44" s="19">
        <f t="shared" si="3"/>
        <v>3.5779028941648271E-2</v>
      </c>
      <c r="T44" s="19">
        <f t="shared" si="13"/>
        <v>3.5779028941648271E-2</v>
      </c>
      <c r="U44" s="19">
        <f t="shared" si="4"/>
        <v>1.4950273739184926E-3</v>
      </c>
      <c r="V44" s="19">
        <f t="shared" si="5"/>
        <v>1.4950273739184926E-3</v>
      </c>
      <c r="W44">
        <f t="shared" si="6"/>
        <v>3.0050050215761698E-9</v>
      </c>
      <c r="X44" s="42">
        <f t="shared" si="7"/>
        <v>7.5125125539404245E-11</v>
      </c>
      <c r="Y44" s="42">
        <f t="shared" si="0"/>
        <v>2.0996971623216833E-9</v>
      </c>
      <c r="Z44" s="42">
        <f t="shared" si="1"/>
        <v>1.984788362393631E-9</v>
      </c>
      <c r="AA44" s="42">
        <f t="shared" si="8"/>
        <v>1.9003392546745633E-10</v>
      </c>
      <c r="AB44">
        <f t="shared" si="9"/>
        <v>7.6013570186982533E-9</v>
      </c>
      <c r="AC44" s="14">
        <f t="shared" si="10"/>
        <v>5.0844266475034265</v>
      </c>
      <c r="AD44" s="14">
        <f t="shared" si="11"/>
        <v>5.0544193725445608</v>
      </c>
      <c r="AE44" s="14">
        <f t="shared" si="12"/>
        <v>7.6013570186982538</v>
      </c>
      <c r="AG44">
        <f t="shared" si="14"/>
        <v>2.8405520104451356</v>
      </c>
      <c r="AH44">
        <f t="shared" si="15"/>
        <v>3.0050050215761699</v>
      </c>
      <c r="AI44" s="43">
        <f t="shared" si="2"/>
        <v>267.60140250018043</v>
      </c>
    </row>
    <row r="45" spans="1:35" x14ac:dyDescent="0.2">
      <c r="A45" s="8" t="s">
        <v>46</v>
      </c>
      <c r="B45" s="31">
        <v>44515</v>
      </c>
      <c r="C45" s="8" t="s">
        <v>5</v>
      </c>
      <c r="D45" s="8">
        <v>150</v>
      </c>
      <c r="E45" s="32">
        <v>0.48399999999999999</v>
      </c>
      <c r="F45" s="8">
        <v>13</v>
      </c>
      <c r="G45" s="8" t="s">
        <v>6</v>
      </c>
      <c r="H45" s="8">
        <v>2</v>
      </c>
      <c r="I45" s="8">
        <v>1.9</v>
      </c>
      <c r="J45" s="8">
        <v>-46.48</v>
      </c>
      <c r="K45" s="8" t="s">
        <v>7</v>
      </c>
      <c r="L45" s="8">
        <v>19.899999999999999</v>
      </c>
      <c r="M45" s="8">
        <v>293.05</v>
      </c>
      <c r="N45" s="32">
        <v>1007.266</v>
      </c>
      <c r="O45" s="32">
        <v>0.99399999999999999</v>
      </c>
      <c r="P45" s="32">
        <v>100.727</v>
      </c>
      <c r="Q45" s="32">
        <v>24.190999999999999</v>
      </c>
      <c r="R45" s="32">
        <v>24190.546999999999</v>
      </c>
      <c r="S45" s="19">
        <f t="shared" si="3"/>
        <v>3.4762681534835319E-2</v>
      </c>
      <c r="T45" s="19">
        <f t="shared" si="13"/>
        <v>3.4762681534835319E-2</v>
      </c>
      <c r="U45" s="19">
        <f t="shared" si="4"/>
        <v>1.4456199069832925E-3</v>
      </c>
      <c r="V45" s="19">
        <f t="shared" si="5"/>
        <v>1.4456199069832925E-3</v>
      </c>
      <c r="W45">
        <f t="shared" si="6"/>
        <v>2.8912398139665848E-9</v>
      </c>
      <c r="X45" s="42">
        <f t="shared" si="7"/>
        <v>7.2280995349164628E-11</v>
      </c>
      <c r="Y45" s="42">
        <f t="shared" si="0"/>
        <v>2.0792698421936347E-9</v>
      </c>
      <c r="Z45" s="42">
        <f t="shared" si="1"/>
        <v>1.975306350083953E-9</v>
      </c>
      <c r="AA45" s="42">
        <f t="shared" si="8"/>
        <v>1.762444874588463E-10</v>
      </c>
      <c r="AB45">
        <f t="shared" si="9"/>
        <v>7.0497794983538521E-9</v>
      </c>
      <c r="AC45" s="14">
        <f t="shared" si="10"/>
        <v>4.8766480485629673</v>
      </c>
      <c r="AD45" s="14">
        <f t="shared" si="11"/>
        <v>4.8478670415751495</v>
      </c>
      <c r="AE45" s="14">
        <f t="shared" si="12"/>
        <v>7.0497794983538524</v>
      </c>
      <c r="AG45">
        <f t="shared" si="14"/>
        <v>2.7466778232682558</v>
      </c>
      <c r="AH45">
        <f t="shared" si="15"/>
        <v>2.8912398139665849</v>
      </c>
      <c r="AI45" s="43">
        <f t="shared" si="2"/>
        <v>256.66568676647199</v>
      </c>
    </row>
    <row r="46" spans="1:35" x14ac:dyDescent="0.2">
      <c r="A46" s="8" t="s">
        <v>46</v>
      </c>
      <c r="B46" s="31">
        <v>44515</v>
      </c>
      <c r="C46" s="8" t="s">
        <v>8</v>
      </c>
      <c r="D46" s="8">
        <v>100</v>
      </c>
      <c r="E46" s="32">
        <v>0.47499999999999998</v>
      </c>
      <c r="F46" s="8">
        <v>14</v>
      </c>
      <c r="G46" s="8" t="s">
        <v>6</v>
      </c>
      <c r="H46" s="8">
        <v>2.08</v>
      </c>
      <c r="I46" s="8">
        <v>1.9</v>
      </c>
      <c r="J46" s="8">
        <v>-46.64</v>
      </c>
      <c r="K46" s="8" t="s">
        <v>7</v>
      </c>
      <c r="L46" s="8">
        <v>18.7</v>
      </c>
      <c r="M46" s="8">
        <v>291.85000000000002</v>
      </c>
      <c r="N46" s="32">
        <v>1007.266</v>
      </c>
      <c r="O46" s="32">
        <v>0.99399999999999999</v>
      </c>
      <c r="P46" s="32">
        <v>100.727</v>
      </c>
      <c r="Q46" s="32">
        <v>24.091000000000001</v>
      </c>
      <c r="R46" s="32">
        <v>24091.49</v>
      </c>
      <c r="S46" s="19">
        <f t="shared" si="3"/>
        <v>3.5630034997714888E-2</v>
      </c>
      <c r="T46" s="19">
        <f t="shared" si="13"/>
        <v>3.5630034997714888E-2</v>
      </c>
      <c r="U46" s="19">
        <f t="shared" si="4"/>
        <v>1.4877814080005948E-3</v>
      </c>
      <c r="V46" s="19">
        <f t="shared" si="5"/>
        <v>1.4877814080005948E-3</v>
      </c>
      <c r="W46">
        <f t="shared" si="6"/>
        <v>3.094585328641237E-9</v>
      </c>
      <c r="X46" s="42">
        <f t="shared" si="7"/>
        <v>7.7364633216030932E-11</v>
      </c>
      <c r="Y46" s="42">
        <f t="shared" si="0"/>
        <v>2.1713319456742792E-9</v>
      </c>
      <c r="Z46" s="42">
        <f t="shared" si="1"/>
        <v>1.9834282196063125E-9</v>
      </c>
      <c r="AA46" s="42">
        <f t="shared" si="8"/>
        <v>2.6526835928399783E-10</v>
      </c>
      <c r="AB46">
        <f t="shared" si="9"/>
        <v>1.0610734371359913E-8</v>
      </c>
      <c r="AC46" s="14">
        <f t="shared" si="10"/>
        <v>7.1319175749208394</v>
      </c>
      <c r="AD46" s="14">
        <f t="shared" si="11"/>
        <v>7.089826415682718</v>
      </c>
      <c r="AE46" s="14">
        <f t="shared" si="12"/>
        <v>10.610734371359914</v>
      </c>
      <c r="AG46">
        <f t="shared" si="14"/>
        <v>2.8267846752011296</v>
      </c>
      <c r="AH46">
        <f t="shared" si="15"/>
        <v>3.0945853286412373</v>
      </c>
      <c r="AI46" s="43">
        <f t="shared" si="2"/>
        <v>375.36408289057056</v>
      </c>
    </row>
    <row r="47" spans="1:35" x14ac:dyDescent="0.2">
      <c r="A47" s="8" t="s">
        <v>46</v>
      </c>
      <c r="B47" s="31">
        <v>44515</v>
      </c>
      <c r="C47" s="8" t="s">
        <v>5</v>
      </c>
      <c r="D47" s="8">
        <v>125</v>
      </c>
      <c r="E47" s="32">
        <v>0.47799999999999998</v>
      </c>
      <c r="F47" s="8">
        <v>15</v>
      </c>
      <c r="G47" s="8" t="s">
        <v>6</v>
      </c>
      <c r="H47" s="8">
        <v>1.98</v>
      </c>
      <c r="I47" s="8">
        <v>1.9</v>
      </c>
      <c r="J47" s="8">
        <v>-45.83</v>
      </c>
      <c r="K47" s="8" t="s">
        <v>7</v>
      </c>
      <c r="L47" s="8">
        <v>18.3</v>
      </c>
      <c r="M47" s="8">
        <v>291.45</v>
      </c>
      <c r="N47" s="32">
        <v>1007.266</v>
      </c>
      <c r="O47" s="32">
        <v>0.99399999999999999</v>
      </c>
      <c r="P47" s="32">
        <v>100.727</v>
      </c>
      <c r="Q47" s="32">
        <v>24.058</v>
      </c>
      <c r="R47" s="32">
        <v>24058.471000000001</v>
      </c>
      <c r="S47" s="19">
        <f t="shared" si="3"/>
        <v>3.5929323449173468E-2</v>
      </c>
      <c r="T47" s="19">
        <f t="shared" si="13"/>
        <v>3.5929323449173468E-2</v>
      </c>
      <c r="U47" s="19">
        <f t="shared" si="4"/>
        <v>1.502337665914085E-3</v>
      </c>
      <c r="V47" s="19">
        <f t="shared" si="5"/>
        <v>1.502337665914085E-3</v>
      </c>
      <c r="W47">
        <f t="shared" si="6"/>
        <v>2.9746285785098883E-9</v>
      </c>
      <c r="X47" s="42">
        <f t="shared" si="7"/>
        <v>7.4365714462747212E-11</v>
      </c>
      <c r="Y47" s="42">
        <f t="shared" si="0"/>
        <v>2.0697777559866063E-9</v>
      </c>
      <c r="Z47" s="42">
        <f t="shared" si="1"/>
        <v>1.9861503719063391E-9</v>
      </c>
      <c r="AA47" s="42">
        <f t="shared" si="8"/>
        <v>1.5799309854301435E-10</v>
      </c>
      <c r="AB47">
        <f t="shared" si="9"/>
        <v>6.3197239417205741E-9</v>
      </c>
      <c r="AC47" s="14">
        <f t="shared" si="10"/>
        <v>4.2065935542362842</v>
      </c>
      <c r="AD47" s="14">
        <f t="shared" si="11"/>
        <v>4.1817670756235694</v>
      </c>
      <c r="AE47" s="14">
        <f t="shared" si="12"/>
        <v>6.3197239417205742</v>
      </c>
      <c r="AG47">
        <f t="shared" si="14"/>
        <v>2.8544415652367614</v>
      </c>
      <c r="AH47">
        <f t="shared" si="15"/>
        <v>2.974628578509888</v>
      </c>
      <c r="AI47" s="43">
        <f t="shared" si="2"/>
        <v>221.39966074927813</v>
      </c>
    </row>
    <row r="48" spans="1:35" x14ac:dyDescent="0.2">
      <c r="A48" s="8" t="s">
        <v>46</v>
      </c>
      <c r="B48" s="31">
        <v>44515</v>
      </c>
      <c r="C48" s="8" t="s">
        <v>8</v>
      </c>
      <c r="D48" s="8">
        <v>125</v>
      </c>
      <c r="E48" s="32">
        <v>0.47599999999999998</v>
      </c>
      <c r="F48" s="8">
        <v>16</v>
      </c>
      <c r="G48" s="8" t="s">
        <v>6</v>
      </c>
      <c r="H48" s="8">
        <v>2.09</v>
      </c>
      <c r="I48" s="8">
        <v>1.9</v>
      </c>
      <c r="J48" s="8">
        <v>-46.64</v>
      </c>
      <c r="K48" s="8" t="s">
        <v>7</v>
      </c>
      <c r="L48" s="8">
        <v>18.8</v>
      </c>
      <c r="M48" s="8">
        <v>291.95</v>
      </c>
      <c r="N48" s="32">
        <v>1007.266</v>
      </c>
      <c r="O48" s="32">
        <v>0.99399999999999999</v>
      </c>
      <c r="P48" s="32">
        <v>100.727</v>
      </c>
      <c r="Q48" s="32">
        <v>24.1</v>
      </c>
      <c r="R48" s="32">
        <v>24099.744999999999</v>
      </c>
      <c r="S48" s="19">
        <f t="shared" si="3"/>
        <v>3.5556021757189464E-2</v>
      </c>
      <c r="T48" s="19">
        <f t="shared" si="13"/>
        <v>3.5556021757189464E-2</v>
      </c>
      <c r="U48" s="19">
        <f t="shared" si="4"/>
        <v>1.4841823398788908E-3</v>
      </c>
      <c r="V48" s="19">
        <f t="shared" si="5"/>
        <v>1.4841823398788908E-3</v>
      </c>
      <c r="W48">
        <f t="shared" si="6"/>
        <v>3.1019410903468817E-9</v>
      </c>
      <c r="X48" s="42">
        <f t="shared" si="7"/>
        <v>7.7548527258672046E-11</v>
      </c>
      <c r="Y48" s="42">
        <f t="shared" si="0"/>
        <v>2.1810237317393824E-9</v>
      </c>
      <c r="Z48" s="42">
        <f t="shared" si="1"/>
        <v>1.982748847035802E-9</v>
      </c>
      <c r="AA48" s="42">
        <f t="shared" si="8"/>
        <v>2.758234119622524E-10</v>
      </c>
      <c r="AB48">
        <f t="shared" si="9"/>
        <v>1.1032936478490096E-8</v>
      </c>
      <c r="AC48" s="14">
        <f t="shared" si="10"/>
        <v>7.4336799340911055</v>
      </c>
      <c r="AD48" s="14">
        <f t="shared" si="11"/>
        <v>7.3898078334191446</v>
      </c>
      <c r="AE48" s="14">
        <f t="shared" si="12"/>
        <v>11.032936478490097</v>
      </c>
      <c r="AG48">
        <f t="shared" si="14"/>
        <v>2.819946445769892</v>
      </c>
      <c r="AH48">
        <f t="shared" si="15"/>
        <v>3.1019410903468811</v>
      </c>
      <c r="AI48" s="43">
        <f t="shared" si="2"/>
        <v>391.24631232058459</v>
      </c>
    </row>
    <row r="49" spans="1:35" x14ac:dyDescent="0.2">
      <c r="A49" s="8" t="s">
        <v>46</v>
      </c>
      <c r="B49" s="31">
        <v>44515</v>
      </c>
      <c r="C49" s="8" t="s">
        <v>5</v>
      </c>
      <c r="D49" s="8">
        <v>100</v>
      </c>
      <c r="E49" s="32">
        <v>0.47299999999999998</v>
      </c>
      <c r="F49" s="8">
        <v>17</v>
      </c>
      <c r="G49" s="8" t="s">
        <v>6</v>
      </c>
      <c r="H49" s="8">
        <v>1.98</v>
      </c>
      <c r="I49" s="8">
        <v>1.9</v>
      </c>
      <c r="J49" s="8">
        <v>-45.86</v>
      </c>
      <c r="K49" s="8" t="s">
        <v>7</v>
      </c>
      <c r="L49" s="8">
        <v>19.2</v>
      </c>
      <c r="M49" s="8">
        <v>292.35000000000002</v>
      </c>
      <c r="N49" s="32">
        <v>1007.266</v>
      </c>
      <c r="O49" s="32">
        <v>0.99399999999999999</v>
      </c>
      <c r="P49" s="32">
        <v>100.727</v>
      </c>
      <c r="Q49" s="32">
        <v>24.132999999999999</v>
      </c>
      <c r="R49" s="32">
        <v>24132.763999999999</v>
      </c>
      <c r="S49" s="19">
        <f t="shared" si="3"/>
        <v>3.5263157023023947E-2</v>
      </c>
      <c r="T49" s="19">
        <f t="shared" si="13"/>
        <v>3.5263157023023947E-2</v>
      </c>
      <c r="U49" s="19">
        <f t="shared" si="4"/>
        <v>1.4699435902124883E-3</v>
      </c>
      <c r="V49" s="19">
        <f t="shared" si="5"/>
        <v>1.4699435902124883E-3</v>
      </c>
      <c r="W49">
        <f t="shared" si="6"/>
        <v>2.9104883086207269E-9</v>
      </c>
      <c r="X49" s="42">
        <f t="shared" si="7"/>
        <v>7.2762207715518174E-11</v>
      </c>
      <c r="Y49" s="42">
        <f t="shared" si="0"/>
        <v>2.0634059414479091E-9</v>
      </c>
      <c r="Z49" s="42">
        <f t="shared" si="1"/>
        <v>1.9800360044197105E-9</v>
      </c>
      <c r="AA49" s="42">
        <f t="shared" si="8"/>
        <v>1.5613214474371659E-10</v>
      </c>
      <c r="AB49">
        <f t="shared" si="9"/>
        <v>6.2452857897486638E-9</v>
      </c>
      <c r="AC49" s="14">
        <f t="shared" si="10"/>
        <v>4.2486567724995998</v>
      </c>
      <c r="AD49" s="14">
        <f t="shared" si="11"/>
        <v>4.2235820451375989</v>
      </c>
      <c r="AE49" s="14">
        <f t="shared" si="12"/>
        <v>6.2452857897486638</v>
      </c>
      <c r="AG49">
        <f t="shared" si="14"/>
        <v>2.7928928214037279</v>
      </c>
      <c r="AH49">
        <f t="shared" si="15"/>
        <v>2.9104883086207267</v>
      </c>
      <c r="AI49" s="43">
        <f t="shared" si="2"/>
        <v>223.61351434208413</v>
      </c>
    </row>
    <row r="50" spans="1:35" x14ac:dyDescent="0.2">
      <c r="A50" s="8" t="s">
        <v>46</v>
      </c>
      <c r="B50" s="31">
        <v>44515</v>
      </c>
      <c r="C50" s="8" t="s">
        <v>8</v>
      </c>
      <c r="D50" s="8">
        <v>150</v>
      </c>
      <c r="E50" s="32">
        <v>0.48399999999999999</v>
      </c>
      <c r="F50" s="8">
        <v>18</v>
      </c>
      <c r="G50" s="8" t="s">
        <v>6</v>
      </c>
      <c r="H50" s="8">
        <v>2.04</v>
      </c>
      <c r="I50" s="8">
        <v>1.9</v>
      </c>
      <c r="J50" s="8">
        <v>-46.45</v>
      </c>
      <c r="K50" s="8" t="s">
        <v>7</v>
      </c>
      <c r="L50" s="8">
        <v>18.899999999999999</v>
      </c>
      <c r="M50" s="8">
        <v>292.05</v>
      </c>
      <c r="N50" s="32">
        <v>1007.266</v>
      </c>
      <c r="O50" s="32">
        <v>0.99399999999999999</v>
      </c>
      <c r="P50" s="32">
        <v>100.727</v>
      </c>
      <c r="Q50" s="32">
        <v>24.108000000000001</v>
      </c>
      <c r="R50" s="32">
        <v>24108</v>
      </c>
      <c r="S50" s="19">
        <f t="shared" si="3"/>
        <v>3.5482328900702374E-2</v>
      </c>
      <c r="T50" s="19">
        <f t="shared" si="13"/>
        <v>3.5482328900702374E-2</v>
      </c>
      <c r="U50" s="19">
        <f t="shared" si="4"/>
        <v>1.4805991053675974E-3</v>
      </c>
      <c r="V50" s="19">
        <f t="shared" si="5"/>
        <v>1.4805991053675974E-3</v>
      </c>
      <c r="W50">
        <f t="shared" si="6"/>
        <v>3.0204221749498986E-9</v>
      </c>
      <c r="X50" s="42">
        <f t="shared" si="7"/>
        <v>7.5510554373747475E-11</v>
      </c>
      <c r="Y50" s="42">
        <f t="shared" si="0"/>
        <v>2.128117198424727E-9</v>
      </c>
      <c r="Z50" s="42">
        <f t="shared" si="1"/>
        <v>1.9820699397093044E-9</v>
      </c>
      <c r="AA50" s="42">
        <f t="shared" si="8"/>
        <v>2.2155781308916987E-10</v>
      </c>
      <c r="AB50">
        <f t="shared" si="9"/>
        <v>8.8623125235667948E-9</v>
      </c>
      <c r="AC50" s="14">
        <f t="shared" si="10"/>
        <v>5.9856260154679033</v>
      </c>
      <c r="AD50" s="14">
        <f t="shared" si="11"/>
        <v>5.9503000410563587</v>
      </c>
      <c r="AE50" s="14">
        <f t="shared" si="12"/>
        <v>8.8623125235667946</v>
      </c>
      <c r="AG50">
        <f t="shared" si="14"/>
        <v>2.8131383001984349</v>
      </c>
      <c r="AH50">
        <f t="shared" si="15"/>
        <v>3.020422174949899</v>
      </c>
      <c r="AI50" s="43">
        <f t="shared" si="2"/>
        <v>315.03294818252124</v>
      </c>
    </row>
    <row r="51" spans="1:35" x14ac:dyDescent="0.2">
      <c r="A51" s="8" t="s">
        <v>46</v>
      </c>
      <c r="B51" s="31">
        <v>44515</v>
      </c>
      <c r="C51" s="8" t="s">
        <v>5</v>
      </c>
      <c r="D51" s="8">
        <v>75</v>
      </c>
      <c r="E51" s="32">
        <v>0.48</v>
      </c>
      <c r="F51" s="8">
        <v>19</v>
      </c>
      <c r="G51" s="8" t="s">
        <v>6</v>
      </c>
      <c r="H51" s="8">
        <v>2.19</v>
      </c>
      <c r="I51" s="8">
        <v>1.9</v>
      </c>
      <c r="J51" s="8">
        <v>-45.65</v>
      </c>
      <c r="K51" s="8" t="s">
        <v>7</v>
      </c>
      <c r="L51" s="8">
        <v>20</v>
      </c>
      <c r="M51" s="8">
        <v>293.14999999999998</v>
      </c>
      <c r="N51" s="32">
        <v>1007.266</v>
      </c>
      <c r="O51" s="32">
        <v>0.99399999999999999</v>
      </c>
      <c r="P51" s="32">
        <v>100.727</v>
      </c>
      <c r="Q51" s="32">
        <v>24.199000000000002</v>
      </c>
      <c r="R51" s="32">
        <v>24198.802</v>
      </c>
      <c r="S51" s="19">
        <f t="shared" si="3"/>
        <v>3.4692411578217522E-2</v>
      </c>
      <c r="T51" s="19">
        <f t="shared" si="13"/>
        <v>3.4692411578217522E-2</v>
      </c>
      <c r="U51" s="19">
        <f t="shared" si="4"/>
        <v>1.4422055666035529E-3</v>
      </c>
      <c r="V51" s="19">
        <f t="shared" si="5"/>
        <v>1.4422055666035529E-3</v>
      </c>
      <c r="W51">
        <f t="shared" si="6"/>
        <v>3.1584301908617808E-9</v>
      </c>
      <c r="X51" s="42">
        <f t="shared" si="7"/>
        <v>7.8960754771544522E-11</v>
      </c>
      <c r="Y51" s="42">
        <f t="shared" si="0"/>
        <v>2.2760238098040425E-9</v>
      </c>
      <c r="Z51" s="42">
        <f t="shared" si="1"/>
        <v>1.9746325290537353E-9</v>
      </c>
      <c r="AA51" s="42">
        <f t="shared" si="8"/>
        <v>3.803520355218516E-10</v>
      </c>
      <c r="AB51">
        <f t="shared" si="9"/>
        <v>1.5214081420874064E-8</v>
      </c>
      <c r="AC51" s="14">
        <f t="shared" si="10"/>
        <v>10.549176742330696</v>
      </c>
      <c r="AD51" s="14">
        <f t="shared" si="11"/>
        <v>10.486917599059897</v>
      </c>
      <c r="AE51" s="14">
        <f t="shared" si="12"/>
        <v>15.214081420874065</v>
      </c>
      <c r="AG51">
        <f t="shared" si="14"/>
        <v>2.7401905765467505</v>
      </c>
      <c r="AH51">
        <f t="shared" si="15"/>
        <v>3.1584301908617811</v>
      </c>
      <c r="AI51" s="43">
        <f t="shared" si="2"/>
        <v>555.21982854372084</v>
      </c>
    </row>
    <row r="52" spans="1:35" x14ac:dyDescent="0.2">
      <c r="A52" s="8" t="s">
        <v>46</v>
      </c>
      <c r="B52" s="31">
        <v>44515</v>
      </c>
      <c r="C52" s="8" t="s">
        <v>8</v>
      </c>
      <c r="D52" s="8">
        <v>175</v>
      </c>
      <c r="E52" s="32">
        <v>0.48699999999999999</v>
      </c>
      <c r="F52" s="8">
        <v>20</v>
      </c>
      <c r="G52" s="8" t="s">
        <v>6</v>
      </c>
      <c r="H52" s="8">
        <v>2.13</v>
      </c>
      <c r="I52" s="8">
        <v>1.9</v>
      </c>
      <c r="J52" s="8">
        <v>-46.57</v>
      </c>
      <c r="K52" s="8" t="s">
        <v>7</v>
      </c>
      <c r="L52" s="8">
        <v>19.600000000000001</v>
      </c>
      <c r="M52" s="8">
        <v>292.75</v>
      </c>
      <c r="N52" s="32">
        <v>1007.266</v>
      </c>
      <c r="O52" s="32">
        <v>0.99399999999999999</v>
      </c>
      <c r="P52" s="32">
        <v>100.727</v>
      </c>
      <c r="Q52" s="32">
        <v>24.166</v>
      </c>
      <c r="R52" s="32">
        <v>24165.782999999999</v>
      </c>
      <c r="S52" s="19">
        <f t="shared" si="3"/>
        <v>3.4975319291633736E-2</v>
      </c>
      <c r="T52" s="19">
        <f t="shared" si="13"/>
        <v>3.4975319291633736E-2</v>
      </c>
      <c r="U52" s="19">
        <f t="shared" si="4"/>
        <v>1.4559530150106289E-3</v>
      </c>
      <c r="V52" s="19">
        <f t="shared" si="5"/>
        <v>1.4559530150106289E-3</v>
      </c>
      <c r="W52">
        <f t="shared" si="6"/>
        <v>3.1011799219726395E-9</v>
      </c>
      <c r="X52" s="42">
        <f t="shared" si="7"/>
        <v>7.7529498049315988E-11</v>
      </c>
      <c r="Y52" s="42">
        <f t="shared" si="0"/>
        <v>2.2166916448382906E-9</v>
      </c>
      <c r="Z52" s="42">
        <f t="shared" si="1"/>
        <v>1.9773305752078647E-9</v>
      </c>
      <c r="AA52" s="42">
        <f t="shared" si="8"/>
        <v>3.1689056767974182E-10</v>
      </c>
      <c r="AB52">
        <f t="shared" si="9"/>
        <v>1.2675622707189673E-8</v>
      </c>
      <c r="AC52" s="14">
        <f t="shared" si="10"/>
        <v>8.7060657703278554</v>
      </c>
      <c r="AD52" s="14">
        <f t="shared" si="11"/>
        <v>8.6546843014834831</v>
      </c>
      <c r="AE52" s="14">
        <f t="shared" si="12"/>
        <v>12.675622707189673</v>
      </c>
      <c r="AG52">
        <f t="shared" si="14"/>
        <v>2.7663107285201947</v>
      </c>
      <c r="AH52">
        <f t="shared" si="15"/>
        <v>3.1011799219726393</v>
      </c>
      <c r="AI52" s="43">
        <f t="shared" si="2"/>
        <v>458.21398791199232</v>
      </c>
    </row>
    <row r="53" spans="1:35" x14ac:dyDescent="0.2">
      <c r="A53" s="8" t="s">
        <v>46</v>
      </c>
      <c r="B53" s="31">
        <v>44515</v>
      </c>
      <c r="C53" s="8" t="s">
        <v>5</v>
      </c>
      <c r="D53" s="8">
        <v>50</v>
      </c>
      <c r="E53" s="32">
        <v>0.47799999999999998</v>
      </c>
      <c r="F53" s="8">
        <v>21</v>
      </c>
      <c r="G53" s="8" t="s">
        <v>6</v>
      </c>
      <c r="H53" s="8">
        <v>2.0699999999999998</v>
      </c>
      <c r="I53" s="8">
        <v>1.9</v>
      </c>
      <c r="J53" s="8">
        <v>-46.51</v>
      </c>
      <c r="K53" s="8" t="s">
        <v>7</v>
      </c>
      <c r="L53" s="8">
        <v>19.100000000000001</v>
      </c>
      <c r="M53" s="8">
        <v>292.25</v>
      </c>
      <c r="N53" s="32">
        <v>1007.266</v>
      </c>
      <c r="O53" s="32">
        <v>0.99399999999999999</v>
      </c>
      <c r="P53" s="32">
        <v>100.727</v>
      </c>
      <c r="Q53" s="32">
        <v>24.125</v>
      </c>
      <c r="R53" s="32">
        <v>24124.508999999998</v>
      </c>
      <c r="S53" s="19">
        <f t="shared" si="3"/>
        <v>3.5335898085541793E-2</v>
      </c>
      <c r="T53" s="19">
        <f t="shared" si="13"/>
        <v>3.5335898085541793E-2</v>
      </c>
      <c r="U53" s="19">
        <f t="shared" si="4"/>
        <v>1.4734798113627099E-3</v>
      </c>
      <c r="V53" s="19">
        <f t="shared" si="5"/>
        <v>1.4734798113627099E-3</v>
      </c>
      <c r="W53">
        <f t="shared" si="6"/>
        <v>3.050103209520809E-9</v>
      </c>
      <c r="X53" s="42">
        <f t="shared" si="7"/>
        <v>7.6252580238020224E-11</v>
      </c>
      <c r="Y53" s="42">
        <f t="shared" si="0"/>
        <v>2.1579352547776366E-9</v>
      </c>
      <c r="Z53" s="42">
        <f t="shared" si="1"/>
        <v>1.9807135188780236E-9</v>
      </c>
      <c r="AA53" s="42">
        <f t="shared" si="8"/>
        <v>2.5347431613763333E-10</v>
      </c>
      <c r="AB53">
        <f t="shared" si="9"/>
        <v>1.0138972645505333E-8</v>
      </c>
      <c r="AC53" s="14">
        <f t="shared" si="10"/>
        <v>6.8809715391543538</v>
      </c>
      <c r="AD53" s="14">
        <f t="shared" si="11"/>
        <v>6.8403614135149331</v>
      </c>
      <c r="AE53" s="14">
        <f t="shared" si="12"/>
        <v>10.138972645505334</v>
      </c>
      <c r="AG53">
        <f t="shared" si="14"/>
        <v>2.7996116415891485</v>
      </c>
      <c r="AH53">
        <f t="shared" si="15"/>
        <v>3.0501032095208092</v>
      </c>
      <c r="AI53" s="43">
        <f t="shared" si="2"/>
        <v>362.15639679759761</v>
      </c>
    </row>
    <row r="54" spans="1:35" x14ac:dyDescent="0.2">
      <c r="A54" s="8" t="s">
        <v>46</v>
      </c>
      <c r="B54" s="31">
        <v>44515</v>
      </c>
      <c r="C54" s="8" t="s">
        <v>8</v>
      </c>
      <c r="D54" s="8">
        <v>200</v>
      </c>
      <c r="E54" s="32">
        <v>0.49199999999999999</v>
      </c>
      <c r="F54" s="8">
        <v>22</v>
      </c>
      <c r="G54" s="8" t="s">
        <v>6</v>
      </c>
      <c r="H54" s="8">
        <v>2.0499999999999998</v>
      </c>
      <c r="I54" s="8">
        <v>1.9</v>
      </c>
      <c r="J54" s="8">
        <v>-46.79</v>
      </c>
      <c r="K54" s="8" t="s">
        <v>7</v>
      </c>
      <c r="L54" s="8">
        <v>19.899999999999999</v>
      </c>
      <c r="M54" s="8">
        <v>293.05</v>
      </c>
      <c r="N54" s="32">
        <v>1007.266</v>
      </c>
      <c r="O54" s="32">
        <v>0.99399999999999999</v>
      </c>
      <c r="P54" s="32">
        <v>100.727</v>
      </c>
      <c r="Q54" s="32">
        <v>24.190999999999999</v>
      </c>
      <c r="R54" s="32">
        <v>24190.546999999999</v>
      </c>
      <c r="S54" s="19">
        <f t="shared" si="3"/>
        <v>3.4762681534835319E-2</v>
      </c>
      <c r="T54" s="19">
        <f t="shared" si="13"/>
        <v>3.4762681534835319E-2</v>
      </c>
      <c r="U54" s="19">
        <f t="shared" si="4"/>
        <v>1.4456199069832925E-3</v>
      </c>
      <c r="V54" s="19">
        <f t="shared" si="5"/>
        <v>1.4456199069832925E-3</v>
      </c>
      <c r="W54">
        <f t="shared" si="6"/>
        <v>2.9635208093157494E-9</v>
      </c>
      <c r="X54" s="42">
        <f t="shared" si="7"/>
        <v>7.4088020232893742E-11</v>
      </c>
      <c r="Y54" s="42">
        <f t="shared" si="0"/>
        <v>2.131251588248476E-9</v>
      </c>
      <c r="Z54" s="42">
        <f t="shared" si="1"/>
        <v>1.975306350083953E-9</v>
      </c>
      <c r="AA54" s="42">
        <f t="shared" si="8"/>
        <v>2.300332583974169E-10</v>
      </c>
      <c r="AB54">
        <f t="shared" si="9"/>
        <v>9.2013303358966758E-9</v>
      </c>
      <c r="AC54" s="14">
        <f t="shared" si="10"/>
        <v>6.364972072844469</v>
      </c>
      <c r="AD54" s="14">
        <f t="shared" si="11"/>
        <v>6.3274072734409552</v>
      </c>
      <c r="AE54" s="14">
        <f t="shared" si="12"/>
        <v>9.2013303358966763</v>
      </c>
      <c r="AG54">
        <f t="shared" si="14"/>
        <v>2.7466778232682558</v>
      </c>
      <c r="AH54">
        <f t="shared" si="15"/>
        <v>2.9635208093157495</v>
      </c>
      <c r="AI54" s="43">
        <f t="shared" si="2"/>
        <v>334.99853014970887</v>
      </c>
    </row>
    <row r="55" spans="1:35" x14ac:dyDescent="0.2">
      <c r="A55" s="8" t="s">
        <v>46</v>
      </c>
      <c r="B55" s="31">
        <v>44515</v>
      </c>
      <c r="C55" s="8" t="s">
        <v>5</v>
      </c>
      <c r="D55" s="8">
        <v>25</v>
      </c>
      <c r="E55" s="32">
        <v>0.47599999999999998</v>
      </c>
      <c r="F55" s="8">
        <v>23</v>
      </c>
      <c r="G55" s="8" t="s">
        <v>6</v>
      </c>
      <c r="H55" s="8">
        <v>2.19</v>
      </c>
      <c r="I55" s="8">
        <v>1.9</v>
      </c>
      <c r="J55" s="8">
        <v>-46.63</v>
      </c>
      <c r="K55" s="8" t="s">
        <v>7</v>
      </c>
      <c r="L55" s="8">
        <v>19.3</v>
      </c>
      <c r="M55" s="8">
        <v>292.45</v>
      </c>
      <c r="N55" s="32">
        <v>1007.266</v>
      </c>
      <c r="O55" s="32">
        <v>0.99399999999999999</v>
      </c>
      <c r="P55" s="32">
        <v>100.727</v>
      </c>
      <c r="Q55" s="32">
        <v>24.140999999999998</v>
      </c>
      <c r="R55" s="32">
        <v>24141.019</v>
      </c>
      <c r="S55" s="19">
        <f t="shared" si="3"/>
        <v>3.5190730136729374E-2</v>
      </c>
      <c r="T55" s="19">
        <f t="shared" si="13"/>
        <v>3.5190730136729374E-2</v>
      </c>
      <c r="U55" s="19">
        <f t="shared" si="4"/>
        <v>1.4664228793524496E-3</v>
      </c>
      <c r="V55" s="19">
        <f t="shared" si="5"/>
        <v>1.4664228793524496E-3</v>
      </c>
      <c r="W55">
        <f t="shared" si="6"/>
        <v>3.2114661057818641E-9</v>
      </c>
      <c r="X55" s="42">
        <f t="shared" si="7"/>
        <v>8.0286652644546611E-11</v>
      </c>
      <c r="Y55" s="42">
        <f t="shared" si="0"/>
        <v>2.2814716356438877E-9</v>
      </c>
      <c r="Z55" s="42">
        <f t="shared" si="1"/>
        <v>1.9793589532983498E-9</v>
      </c>
      <c r="AA55" s="42">
        <f t="shared" si="8"/>
        <v>3.8239933499008446E-10</v>
      </c>
      <c r="AB55">
        <f t="shared" si="9"/>
        <v>1.5295973399603378E-8</v>
      </c>
      <c r="AC55" s="14">
        <f t="shared" si="10"/>
        <v>10.430806566764597</v>
      </c>
      <c r="AD55" s="14">
        <f t="shared" si="11"/>
        <v>10.3692460207303</v>
      </c>
      <c r="AE55" s="14">
        <f t="shared" si="12"/>
        <v>15.29597339960338</v>
      </c>
      <c r="AG55">
        <f t="shared" si="14"/>
        <v>2.7862034707696539</v>
      </c>
      <c r="AH55">
        <f t="shared" si="15"/>
        <v>3.2114661057818648</v>
      </c>
      <c r="AI55" s="43">
        <f t="shared" si="2"/>
        <v>548.98981930339983</v>
      </c>
    </row>
    <row r="56" spans="1:35" x14ac:dyDescent="0.2">
      <c r="A56" s="8" t="s">
        <v>46</v>
      </c>
      <c r="B56" s="31">
        <v>44515</v>
      </c>
      <c r="C56" s="8" t="s">
        <v>8</v>
      </c>
      <c r="D56" s="8">
        <v>225</v>
      </c>
      <c r="E56" s="32">
        <v>0.501</v>
      </c>
      <c r="F56" s="8">
        <v>24</v>
      </c>
      <c r="G56" s="8" t="s">
        <v>6</v>
      </c>
      <c r="H56" s="8">
        <v>2.12</v>
      </c>
      <c r="I56" s="8">
        <v>1.9</v>
      </c>
      <c r="J56" s="8">
        <v>-46.63</v>
      </c>
      <c r="K56" s="8" t="s">
        <v>7</v>
      </c>
      <c r="L56" s="8">
        <v>19.8</v>
      </c>
      <c r="M56" s="8">
        <v>292.95</v>
      </c>
      <c r="N56" s="32">
        <v>1007.266</v>
      </c>
      <c r="O56" s="32">
        <v>0.99399999999999999</v>
      </c>
      <c r="P56" s="32">
        <v>100.727</v>
      </c>
      <c r="Q56" s="32">
        <v>24.181999999999999</v>
      </c>
      <c r="R56" s="32">
        <v>24182.293000000001</v>
      </c>
      <c r="S56" s="19">
        <f t="shared" si="3"/>
        <v>3.4833255154334559E-2</v>
      </c>
      <c r="T56" s="19">
        <f t="shared" si="13"/>
        <v>3.4833255154334559E-2</v>
      </c>
      <c r="U56" s="19">
        <f t="shared" si="4"/>
        <v>1.4490492106206273E-3</v>
      </c>
      <c r="V56" s="19">
        <f t="shared" si="5"/>
        <v>1.4490492106206273E-3</v>
      </c>
      <c r="W56">
        <f t="shared" si="6"/>
        <v>3.07198432651573E-9</v>
      </c>
      <c r="X56" s="42">
        <f t="shared" si="7"/>
        <v>7.6799608162893255E-11</v>
      </c>
      <c r="Y56" s="42">
        <f t="shared" si="0"/>
        <v>2.2047783884285218E-9</v>
      </c>
      <c r="Z56" s="42">
        <f t="shared" si="1"/>
        <v>1.9759806311387694E-9</v>
      </c>
      <c r="AA56" s="42">
        <f t="shared" si="8"/>
        <v>3.0559736545264565E-10</v>
      </c>
      <c r="AB56">
        <f t="shared" si="9"/>
        <v>1.2223894618105826E-8</v>
      </c>
      <c r="AC56" s="14">
        <f t="shared" si="10"/>
        <v>8.435803648704475</v>
      </c>
      <c r="AD56" s="14">
        <f t="shared" si="11"/>
        <v>8.3860172131562365</v>
      </c>
      <c r="AE56" s="14">
        <f t="shared" si="12"/>
        <v>12.223894618105826</v>
      </c>
      <c r="AG56">
        <f t="shared" si="14"/>
        <v>2.7531935001791914</v>
      </c>
      <c r="AH56">
        <f t="shared" si="15"/>
        <v>3.0719843265157301</v>
      </c>
      <c r="AI56" s="43">
        <f t="shared" si="2"/>
        <v>443.98966572128813</v>
      </c>
    </row>
    <row r="57" spans="1:35" x14ac:dyDescent="0.2">
      <c r="A57" s="8" t="s">
        <v>46</v>
      </c>
      <c r="B57" s="31">
        <v>44515</v>
      </c>
      <c r="C57" s="8" t="s">
        <v>5</v>
      </c>
      <c r="D57" s="8">
        <v>10</v>
      </c>
      <c r="E57" s="32">
        <v>0.47499999999999998</v>
      </c>
      <c r="F57" s="8">
        <v>25</v>
      </c>
      <c r="G57" s="8" t="s">
        <v>6</v>
      </c>
      <c r="H57" s="8">
        <v>2.04</v>
      </c>
      <c r="I57" s="8">
        <v>1.9</v>
      </c>
      <c r="J57" s="8">
        <v>-45.75</v>
      </c>
      <c r="K57" s="8" t="s">
        <v>7</v>
      </c>
      <c r="L57" s="8">
        <v>19.5</v>
      </c>
      <c r="M57" s="8">
        <v>292.64999999999998</v>
      </c>
      <c r="N57" s="32">
        <v>1007.266</v>
      </c>
      <c r="O57" s="32">
        <v>0.99399999999999999</v>
      </c>
      <c r="P57" s="32">
        <v>100.727</v>
      </c>
      <c r="Q57" s="32">
        <v>24.158000000000001</v>
      </c>
      <c r="R57" s="32">
        <v>24157.527999999998</v>
      </c>
      <c r="S57" s="19">
        <f t="shared" si="3"/>
        <v>3.504681278631494E-2</v>
      </c>
      <c r="T57" s="19">
        <f t="shared" si="13"/>
        <v>3.504681278631494E-2</v>
      </c>
      <c r="U57" s="19">
        <f t="shared" si="4"/>
        <v>1.4594276706154604E-3</v>
      </c>
      <c r="V57" s="19">
        <f t="shared" si="5"/>
        <v>1.4594276706154604E-3</v>
      </c>
      <c r="W57">
        <f t="shared" si="6"/>
        <v>2.9772324480555391E-9</v>
      </c>
      <c r="X57" s="42">
        <f t="shared" si="7"/>
        <v>7.4430811201388486E-11</v>
      </c>
      <c r="Y57" s="42">
        <f t="shared" si="0"/>
        <v>2.1237540673157071E-9</v>
      </c>
      <c r="Z57" s="42">
        <f t="shared" si="1"/>
        <v>1.9780062391665896E-9</v>
      </c>
      <c r="AA57" s="42">
        <f t="shared" si="8"/>
        <v>2.2017863935050616E-10</v>
      </c>
      <c r="AB57">
        <f t="shared" si="9"/>
        <v>8.8071455740202463E-9</v>
      </c>
      <c r="AC57" s="14">
        <f t="shared" si="10"/>
        <v>6.0346571134327984</v>
      </c>
      <c r="AD57" s="14">
        <f t="shared" si="11"/>
        <v>5.9990417672316356</v>
      </c>
      <c r="AE57" s="14">
        <f t="shared" si="12"/>
        <v>8.8071455740202467</v>
      </c>
      <c r="AG57">
        <f t="shared" si="14"/>
        <v>2.772912574169375</v>
      </c>
      <c r="AH57">
        <f t="shared" si="15"/>
        <v>2.9772324480555392</v>
      </c>
      <c r="AI57" s="43">
        <f t="shared" si="2"/>
        <v>317.61353228593674</v>
      </c>
    </row>
    <row r="58" spans="1:35" x14ac:dyDescent="0.2">
      <c r="A58" s="8" t="s">
        <v>46</v>
      </c>
      <c r="B58" s="31">
        <v>44515</v>
      </c>
      <c r="C58" s="8" t="s">
        <v>8</v>
      </c>
      <c r="D58" s="8">
        <v>250</v>
      </c>
      <c r="E58" s="32">
        <v>0.496</v>
      </c>
      <c r="F58" s="8">
        <v>26</v>
      </c>
      <c r="G58" s="8" t="s">
        <v>6</v>
      </c>
      <c r="H58" s="8">
        <v>2.06</v>
      </c>
      <c r="I58" s="8">
        <v>1.9</v>
      </c>
      <c r="J58" s="8">
        <v>-46.52</v>
      </c>
      <c r="K58" s="8" t="s">
        <v>7</v>
      </c>
      <c r="L58" s="8">
        <v>20.100000000000001</v>
      </c>
      <c r="M58" s="8">
        <v>293.25</v>
      </c>
      <c r="N58" s="32">
        <v>1007.266</v>
      </c>
      <c r="O58" s="32">
        <v>0.99399999999999999</v>
      </c>
      <c r="P58" s="32">
        <v>100.727</v>
      </c>
      <c r="Q58" s="32">
        <v>24.207000000000001</v>
      </c>
      <c r="R58" s="32">
        <v>24207.057000000001</v>
      </c>
      <c r="S58" s="19">
        <f t="shared" si="3"/>
        <v>3.4622443818004792E-2</v>
      </c>
      <c r="T58" s="19">
        <f t="shared" si="13"/>
        <v>3.4622443818004792E-2</v>
      </c>
      <c r="U58" s="19">
        <f t="shared" si="4"/>
        <v>1.4388061132313173E-3</v>
      </c>
      <c r="V58" s="19">
        <f t="shared" si="5"/>
        <v>1.4388061132313173E-3</v>
      </c>
      <c r="W58">
        <f t="shared" si="6"/>
        <v>2.9639405932565136E-9</v>
      </c>
      <c r="X58" s="42">
        <f t="shared" si="7"/>
        <v>7.4098514831412846E-11</v>
      </c>
      <c r="Y58" s="42">
        <f t="shared" si="0"/>
        <v>2.1401873080050811E-9</v>
      </c>
      <c r="Z58" s="42">
        <f t="shared" si="1"/>
        <v>1.9739591675775018E-9</v>
      </c>
      <c r="AA58" s="42">
        <f t="shared" si="8"/>
        <v>2.4032665525899214E-10</v>
      </c>
      <c r="AB58">
        <f t="shared" si="9"/>
        <v>9.6130662103596855E-9</v>
      </c>
      <c r="AC58" s="14">
        <f t="shared" si="10"/>
        <v>6.6812797929877785</v>
      </c>
      <c r="AD58" s="14">
        <f t="shared" si="11"/>
        <v>6.6418482083225259</v>
      </c>
      <c r="AE58" s="14">
        <f t="shared" si="12"/>
        <v>9.6130662103596869</v>
      </c>
      <c r="AG58">
        <f t="shared" si="14"/>
        <v>2.733731615139503</v>
      </c>
      <c r="AH58">
        <f t="shared" si="15"/>
        <v>2.9639405932565142</v>
      </c>
      <c r="AI58" s="43">
        <f t="shared" si="2"/>
        <v>351.64630489409359</v>
      </c>
    </row>
    <row r="59" spans="1:35" x14ac:dyDescent="0.2">
      <c r="A59" s="8" t="s">
        <v>46</v>
      </c>
      <c r="B59" s="31">
        <v>44515</v>
      </c>
      <c r="C59" s="8" t="s">
        <v>5</v>
      </c>
      <c r="D59" s="8">
        <v>5</v>
      </c>
      <c r="E59" s="32">
        <v>0.47299999999999998</v>
      </c>
      <c r="F59" s="8">
        <v>27</v>
      </c>
      <c r="G59" s="8" t="s">
        <v>6</v>
      </c>
      <c r="H59" s="8">
        <v>2.06</v>
      </c>
      <c r="I59" s="8">
        <v>1.9</v>
      </c>
      <c r="J59" s="8">
        <v>-46.16</v>
      </c>
      <c r="K59" s="8" t="s">
        <v>7</v>
      </c>
      <c r="L59" s="8">
        <v>19.600000000000001</v>
      </c>
      <c r="M59" s="8">
        <v>292.75</v>
      </c>
      <c r="N59" s="32">
        <v>1007.266</v>
      </c>
      <c r="O59" s="32">
        <v>0.99399999999999999</v>
      </c>
      <c r="P59" s="32">
        <v>100.727</v>
      </c>
      <c r="Q59" s="32">
        <v>24.166</v>
      </c>
      <c r="R59" s="32">
        <v>24165.782999999999</v>
      </c>
      <c r="S59" s="19">
        <f t="shared" si="3"/>
        <v>3.4975319291633736E-2</v>
      </c>
      <c r="T59" s="19">
        <f t="shared" si="13"/>
        <v>3.4975319291633736E-2</v>
      </c>
      <c r="U59" s="19">
        <f t="shared" si="4"/>
        <v>1.4559530150106289E-3</v>
      </c>
      <c r="V59" s="19">
        <f t="shared" si="5"/>
        <v>1.4559530150106289E-3</v>
      </c>
      <c r="W59">
        <f t="shared" si="6"/>
        <v>2.9992632109218956E-9</v>
      </c>
      <c r="X59" s="42">
        <f t="shared" si="7"/>
        <v>7.4981580273047399E-11</v>
      </c>
      <c r="Y59" s="42">
        <f t="shared" si="0"/>
        <v>2.1438426236464222E-9</v>
      </c>
      <c r="Z59" s="42">
        <f t="shared" si="1"/>
        <v>1.9773305752078647E-9</v>
      </c>
      <c r="AA59" s="42">
        <f t="shared" si="8"/>
        <v>2.4149362871160498E-10</v>
      </c>
      <c r="AB59">
        <f t="shared" si="9"/>
        <v>9.6597451484641994E-9</v>
      </c>
      <c r="AC59" s="14">
        <f t="shared" si="10"/>
        <v>6.6346544489237385</v>
      </c>
      <c r="AD59" s="14">
        <f t="shared" si="11"/>
        <v>6.5954980377670012</v>
      </c>
      <c r="AE59" s="14">
        <f t="shared" si="12"/>
        <v>9.6597451484642001</v>
      </c>
      <c r="AG59">
        <f t="shared" si="14"/>
        <v>2.7663107285201947</v>
      </c>
      <c r="AH59">
        <f t="shared" si="15"/>
        <v>2.9992632109218955</v>
      </c>
      <c r="AI59" s="43">
        <f t="shared" si="2"/>
        <v>349.19233941703891</v>
      </c>
    </row>
    <row r="60" spans="1:35" x14ac:dyDescent="0.2">
      <c r="A60" s="8" t="s">
        <v>46</v>
      </c>
      <c r="B60" s="31">
        <v>44515</v>
      </c>
      <c r="C60" s="8" t="s">
        <v>8</v>
      </c>
      <c r="D60" s="8">
        <v>300</v>
      </c>
      <c r="E60" s="32">
        <v>0.503</v>
      </c>
      <c r="F60" s="8">
        <v>28</v>
      </c>
      <c r="G60" s="8" t="s">
        <v>6</v>
      </c>
      <c r="H60" s="8">
        <v>2.1</v>
      </c>
      <c r="I60" s="8">
        <v>1.9</v>
      </c>
      <c r="J60" s="8">
        <v>-46.21</v>
      </c>
      <c r="K60" s="8" t="s">
        <v>7</v>
      </c>
      <c r="L60" s="8">
        <v>20.2</v>
      </c>
      <c r="M60" s="8">
        <v>293.35000000000002</v>
      </c>
      <c r="N60" s="32">
        <v>1007.266</v>
      </c>
      <c r="O60" s="32">
        <v>0.99399999999999999</v>
      </c>
      <c r="P60" s="32">
        <v>100.727</v>
      </c>
      <c r="Q60" s="32">
        <v>24.215</v>
      </c>
      <c r="R60" s="32">
        <v>24215.312000000002</v>
      </c>
      <c r="S60" s="19">
        <f t="shared" si="3"/>
        <v>3.4552776796401632E-2</v>
      </c>
      <c r="T60" s="19">
        <f t="shared" si="13"/>
        <v>3.4552776796401632E-2</v>
      </c>
      <c r="U60" s="19">
        <f t="shared" si="4"/>
        <v>1.4354214710810957E-3</v>
      </c>
      <c r="V60" s="19">
        <f t="shared" si="5"/>
        <v>1.4354214710810957E-3</v>
      </c>
      <c r="W60">
        <f t="shared" si="6"/>
        <v>3.0143850892703012E-9</v>
      </c>
      <c r="X60" s="42">
        <f t="shared" si="7"/>
        <v>7.5359627231757535E-11</v>
      </c>
      <c r="Y60" s="42">
        <f t="shared" si="0"/>
        <v>2.1810006088889962E-9</v>
      </c>
      <c r="Z60" s="42">
        <f t="shared" si="1"/>
        <v>1.9732862651852816E-9</v>
      </c>
      <c r="AA60" s="42">
        <f t="shared" si="8"/>
        <v>2.8307397093547224E-10</v>
      </c>
      <c r="AB60">
        <f t="shared" si="9"/>
        <v>1.132295883741889E-8</v>
      </c>
      <c r="AC60" s="14">
        <f t="shared" si="10"/>
        <v>7.8882468080200443</v>
      </c>
      <c r="AD60" s="14">
        <f t="shared" si="11"/>
        <v>7.8416919440556132</v>
      </c>
      <c r="AE60" s="14">
        <f t="shared" si="12"/>
        <v>11.32295883741889</v>
      </c>
      <c r="AG60">
        <f t="shared" si="14"/>
        <v>2.7273007950540817</v>
      </c>
      <c r="AH60">
        <f t="shared" si="15"/>
        <v>3.0143850892703012</v>
      </c>
      <c r="AI60" s="43">
        <f t="shared" si="2"/>
        <v>415.17088463263389</v>
      </c>
    </row>
    <row r="61" spans="1:35" x14ac:dyDescent="0.2">
      <c r="A61" s="8" t="s">
        <v>46</v>
      </c>
      <c r="B61" s="31">
        <v>44515</v>
      </c>
      <c r="C61" s="8" t="s">
        <v>5</v>
      </c>
      <c r="D61" s="8">
        <v>0</v>
      </c>
      <c r="E61" s="32">
        <v>0.47099999999999997</v>
      </c>
      <c r="F61" s="8">
        <v>29</v>
      </c>
      <c r="G61" s="8" t="s">
        <v>6</v>
      </c>
      <c r="H61" s="8">
        <v>2.1</v>
      </c>
      <c r="I61" s="8">
        <v>1.9</v>
      </c>
      <c r="J61" s="8">
        <v>-46.04</v>
      </c>
      <c r="K61" s="8" t="s">
        <v>7</v>
      </c>
      <c r="L61" s="8">
        <v>19.7</v>
      </c>
      <c r="M61" s="8">
        <v>292.85000000000002</v>
      </c>
      <c r="N61" s="32">
        <v>1007.266</v>
      </c>
      <c r="O61" s="32">
        <v>0.99399999999999999</v>
      </c>
      <c r="P61" s="32">
        <v>100.727</v>
      </c>
      <c r="Q61" s="32">
        <v>24.173999999999999</v>
      </c>
      <c r="R61" s="32">
        <v>24174.038</v>
      </c>
      <c r="S61" s="19">
        <f t="shared" si="3"/>
        <v>3.4904133911929862E-2</v>
      </c>
      <c r="T61" s="19">
        <f t="shared" si="13"/>
        <v>3.4904133911929862E-2</v>
      </c>
      <c r="U61" s="19">
        <f t="shared" si="4"/>
        <v>1.452493554233428E-3</v>
      </c>
      <c r="V61" s="19">
        <f t="shared" si="5"/>
        <v>1.452493554233428E-3</v>
      </c>
      <c r="W61">
        <f t="shared" si="6"/>
        <v>3.0502364638901994E-9</v>
      </c>
      <c r="X61" s="42">
        <f t="shared" si="7"/>
        <v>7.6255911597254984E-11</v>
      </c>
      <c r="Y61" s="42">
        <f t="shared" si="0"/>
        <v>2.1847243592883284E-9</v>
      </c>
      <c r="Z61" s="42">
        <f t="shared" si="1"/>
        <v>1.9766553726894395E-9</v>
      </c>
      <c r="AA61" s="42">
        <f t="shared" si="8"/>
        <v>2.8432489819614368E-10</v>
      </c>
      <c r="AB61">
        <f t="shared" si="9"/>
        <v>1.1372995927845747E-8</v>
      </c>
      <c r="AC61" s="14">
        <f t="shared" si="10"/>
        <v>7.8299803084826705</v>
      </c>
      <c r="AD61" s="14">
        <f t="shared" si="11"/>
        <v>7.7837693218113397</v>
      </c>
      <c r="AE61" s="14">
        <f t="shared" si="12"/>
        <v>11.372995927845746</v>
      </c>
      <c r="AG61">
        <f t="shared" si="14"/>
        <v>2.7597377530435132</v>
      </c>
      <c r="AH61">
        <f t="shared" si="15"/>
        <v>3.0502364638901991</v>
      </c>
      <c r="AI61" s="43">
        <f t="shared" si="2"/>
        <v>412.10422676224579</v>
      </c>
    </row>
    <row r="62" spans="1:35" x14ac:dyDescent="0.2">
      <c r="A62" s="8" t="s">
        <v>46</v>
      </c>
      <c r="B62" s="31">
        <v>44515</v>
      </c>
      <c r="C62" s="8" t="s">
        <v>8</v>
      </c>
      <c r="D62" s="8">
        <v>400</v>
      </c>
      <c r="E62" s="32">
        <v>0.26200000000000001</v>
      </c>
      <c r="F62" s="8">
        <v>30</v>
      </c>
      <c r="G62" s="8" t="s">
        <v>6</v>
      </c>
      <c r="H62" s="8">
        <v>2.19</v>
      </c>
      <c r="I62" s="8">
        <v>1.9</v>
      </c>
      <c r="J62" s="8">
        <v>-46.01</v>
      </c>
      <c r="K62" s="8" t="s">
        <v>7</v>
      </c>
      <c r="L62" s="8">
        <v>20.2</v>
      </c>
      <c r="M62" s="8">
        <v>293.35000000000002</v>
      </c>
      <c r="N62" s="32">
        <v>1007.266</v>
      </c>
      <c r="O62" s="32">
        <v>0.99399999999999999</v>
      </c>
      <c r="P62" s="32">
        <v>100.727</v>
      </c>
      <c r="Q62" s="32">
        <v>24.215</v>
      </c>
      <c r="R62" s="32">
        <v>24215.312000000002</v>
      </c>
      <c r="S62" s="19">
        <f t="shared" si="3"/>
        <v>3.4552776796401632E-2</v>
      </c>
      <c r="T62" s="19">
        <f t="shared" si="13"/>
        <v>3.4552776796401632E-2</v>
      </c>
      <c r="U62" s="19">
        <f t="shared" si="4"/>
        <v>1.4354214710810957E-3</v>
      </c>
      <c r="V62" s="19">
        <f t="shared" si="5"/>
        <v>1.4354214710810957E-3</v>
      </c>
      <c r="W62">
        <f t="shared" si="6"/>
        <v>3.1435730216675994E-9</v>
      </c>
      <c r="X62" s="42">
        <f t="shared" si="7"/>
        <v>7.8589325541689992E-11</v>
      </c>
      <c r="Y62" s="42">
        <f t="shared" si="0"/>
        <v>2.2744720635556669E-9</v>
      </c>
      <c r="Z62" s="42">
        <f t="shared" si="1"/>
        <v>1.9732862651852816E-9</v>
      </c>
      <c r="AA62" s="42">
        <f t="shared" si="8"/>
        <v>3.7977512391207531E-10</v>
      </c>
      <c r="AB62">
        <f t="shared" si="9"/>
        <v>1.5191004956483012E-8</v>
      </c>
      <c r="AC62" s="14">
        <f t="shared" si="10"/>
        <v>10.582957871629036</v>
      </c>
      <c r="AD62" s="14">
        <f t="shared" si="11"/>
        <v>10.520499358851003</v>
      </c>
      <c r="AE62" s="14">
        <f t="shared" si="12"/>
        <v>15.191004956483011</v>
      </c>
      <c r="AG62">
        <f t="shared" si="14"/>
        <v>2.7273007950540817</v>
      </c>
      <c r="AH62">
        <f t="shared" si="15"/>
        <v>3.1435730216675997</v>
      </c>
      <c r="AI62" s="43">
        <f t="shared" si="2"/>
        <v>556.9977827173177</v>
      </c>
    </row>
    <row r="63" spans="1:35" x14ac:dyDescent="0.2">
      <c r="A63" s="8" t="s">
        <v>46</v>
      </c>
      <c r="B63" s="31">
        <v>44515</v>
      </c>
      <c r="C63" s="8" t="s">
        <v>7</v>
      </c>
      <c r="D63" s="8" t="s">
        <v>7</v>
      </c>
      <c r="E63" s="32">
        <v>0</v>
      </c>
      <c r="F63" s="8" t="s">
        <v>9</v>
      </c>
      <c r="G63" s="8" t="s">
        <v>6</v>
      </c>
      <c r="H63" s="8">
        <v>1.9</v>
      </c>
      <c r="I63" s="8" t="s">
        <v>7</v>
      </c>
      <c r="J63" s="8">
        <v>-46.3</v>
      </c>
      <c r="K63" s="8" t="s">
        <v>7</v>
      </c>
      <c r="L63" s="8">
        <v>0</v>
      </c>
      <c r="M63" s="8">
        <v>0</v>
      </c>
      <c r="N63" s="32"/>
      <c r="O63" s="32">
        <v>0</v>
      </c>
      <c r="P63" s="32">
        <v>0</v>
      </c>
      <c r="Q63" s="32" t="e">
        <v>#DIV/0!</v>
      </c>
      <c r="R63" s="32" t="e">
        <v>#DIV/0!</v>
      </c>
      <c r="S63" s="19" t="e">
        <f t="shared" si="3"/>
        <v>#DIV/0!</v>
      </c>
      <c r="T63" s="19" t="e">
        <f t="shared" si="13"/>
        <v>#DIV/0!</v>
      </c>
      <c r="U63" s="19" t="e">
        <f t="shared" si="4"/>
        <v>#DIV/0!</v>
      </c>
      <c r="V63" s="19" t="e">
        <f t="shared" si="5"/>
        <v>#DIV/0!</v>
      </c>
      <c r="W63" t="e">
        <f t="shared" si="6"/>
        <v>#DIV/0!</v>
      </c>
      <c r="X63" s="42" t="e">
        <f t="shared" si="7"/>
        <v>#DIV/0!</v>
      </c>
      <c r="Y63" s="42" t="e">
        <f t="shared" si="0"/>
        <v>#DIV/0!</v>
      </c>
      <c r="Z63" s="42" t="e">
        <f t="shared" si="1"/>
        <v>#VALUE!</v>
      </c>
      <c r="AA63" s="42" t="e">
        <f t="shared" si="8"/>
        <v>#DIV/0!</v>
      </c>
      <c r="AB63" t="e">
        <f t="shared" si="9"/>
        <v>#DIV/0!</v>
      </c>
      <c r="AC63" s="14" t="e">
        <f t="shared" si="10"/>
        <v>#DIV/0!</v>
      </c>
      <c r="AD63" s="14" t="e">
        <f t="shared" si="11"/>
        <v>#DIV/0!</v>
      </c>
      <c r="AE63" s="14" t="e">
        <f t="shared" si="12"/>
        <v>#DIV/0!</v>
      </c>
      <c r="AG63" t="e">
        <f t="shared" si="14"/>
        <v>#DIV/0!</v>
      </c>
      <c r="AH63" t="e">
        <f t="shared" si="15"/>
        <v>#DIV/0!</v>
      </c>
      <c r="AI63" s="43" t="e">
        <f t="shared" si="2"/>
        <v>#DIV/0!</v>
      </c>
    </row>
    <row r="64" spans="1:35" x14ac:dyDescent="0.2">
      <c r="A64" s="8" t="s">
        <v>47</v>
      </c>
      <c r="B64" s="31">
        <v>44536</v>
      </c>
      <c r="C64" s="8" t="s">
        <v>5</v>
      </c>
      <c r="D64" s="8">
        <v>400</v>
      </c>
      <c r="E64" s="32">
        <v>0.54700000000000004</v>
      </c>
      <c r="F64" s="8">
        <v>1</v>
      </c>
      <c r="G64" s="8" t="s">
        <v>6</v>
      </c>
      <c r="H64" s="8">
        <v>2.4700000000000002</v>
      </c>
      <c r="I64" s="8">
        <v>2.17</v>
      </c>
      <c r="J64" s="8">
        <v>-47.12</v>
      </c>
      <c r="K64" s="8" t="s">
        <v>7</v>
      </c>
      <c r="L64" s="8">
        <v>13.4</v>
      </c>
      <c r="M64" s="8">
        <v>286.55</v>
      </c>
      <c r="N64" s="32">
        <v>1006.345</v>
      </c>
      <c r="O64" s="32">
        <v>1</v>
      </c>
      <c r="P64" s="32">
        <v>101.325</v>
      </c>
      <c r="Q64" s="32">
        <v>23.513999999999999</v>
      </c>
      <c r="R64" s="32">
        <v>23514.293000000001</v>
      </c>
      <c r="S64" s="19">
        <f t="shared" si="3"/>
        <v>4.0056005555836702E-2</v>
      </c>
      <c r="T64" s="19">
        <f t="shared" si="13"/>
        <v>4.0056005555836702E-2</v>
      </c>
      <c r="U64" s="19">
        <f t="shared" si="4"/>
        <v>1.7035300615639982E-3</v>
      </c>
      <c r="V64" s="19">
        <f t="shared" si="5"/>
        <v>1.7035300615639982E-3</v>
      </c>
      <c r="W64">
        <f t="shared" si="6"/>
        <v>4.2077192520630755E-9</v>
      </c>
      <c r="X64" s="42">
        <f t="shared" si="7"/>
        <v>1.0519298130157689E-10</v>
      </c>
      <c r="Y64" s="42">
        <f t="shared" si="0"/>
        <v>2.6261475611925781E-9</v>
      </c>
      <c r="Z64" s="42">
        <f t="shared" si="1"/>
        <v>2.3071822703594711E-9</v>
      </c>
      <c r="AA64" s="42">
        <f t="shared" si="8"/>
        <v>4.2415827213468377E-10</v>
      </c>
      <c r="AB64">
        <f t="shared" si="9"/>
        <v>1.6966330885387351E-8</v>
      </c>
      <c r="AC64" s="14">
        <f t="shared" si="10"/>
        <v>9.9595136406402407</v>
      </c>
      <c r="AD64" s="14">
        <f t="shared" si="11"/>
        <v>9.9595136406402407</v>
      </c>
      <c r="AE64" s="14">
        <f t="shared" si="12"/>
        <v>16.96633088538735</v>
      </c>
      <c r="AG64">
        <f t="shared" si="14"/>
        <v>3.6966602335938759</v>
      </c>
      <c r="AH64">
        <f t="shared" si="15"/>
        <v>4.2077192520630762</v>
      </c>
      <c r="AI64" s="43">
        <f t="shared" si="2"/>
        <v>458.96376224148582</v>
      </c>
    </row>
    <row r="65" spans="1:35" x14ac:dyDescent="0.2">
      <c r="A65" s="8" t="s">
        <v>47</v>
      </c>
      <c r="B65" s="31">
        <v>44536</v>
      </c>
      <c r="C65" s="8" t="s">
        <v>8</v>
      </c>
      <c r="D65" s="8">
        <v>0</v>
      </c>
      <c r="E65" s="32">
        <v>0.45800000000000002</v>
      </c>
      <c r="F65" s="8">
        <v>2</v>
      </c>
      <c r="G65" s="8" t="s">
        <v>6</v>
      </c>
      <c r="H65" s="8">
        <v>2.35</v>
      </c>
      <c r="I65" s="8">
        <v>2.17</v>
      </c>
      <c r="J65" s="8">
        <v>-46.95</v>
      </c>
      <c r="K65" s="8" t="s">
        <v>7</v>
      </c>
      <c r="L65" s="8">
        <v>12.9</v>
      </c>
      <c r="M65" s="8">
        <v>286.05</v>
      </c>
      <c r="N65" s="32">
        <v>1006.345</v>
      </c>
      <c r="O65" s="32">
        <v>0.99299999999999999</v>
      </c>
      <c r="P65" s="32">
        <v>100.634</v>
      </c>
      <c r="Q65" s="32">
        <v>23.634</v>
      </c>
      <c r="R65" s="32">
        <v>23634.331999999999</v>
      </c>
      <c r="S65" s="19">
        <f t="shared" si="3"/>
        <v>4.052988593886258E-2</v>
      </c>
      <c r="T65" s="19">
        <f t="shared" si="13"/>
        <v>4.052988593886258E-2</v>
      </c>
      <c r="U65" s="19">
        <f t="shared" si="4"/>
        <v>1.7266964868913046E-3</v>
      </c>
      <c r="V65" s="19">
        <f t="shared" si="5"/>
        <v>1.7266964868913046E-3</v>
      </c>
      <c r="W65">
        <f t="shared" si="6"/>
        <v>4.0577367441945655E-9</v>
      </c>
      <c r="X65" s="42">
        <f t="shared" si="7"/>
        <v>1.0144341860486415E-10</v>
      </c>
      <c r="Y65" s="42">
        <f t="shared" si="0"/>
        <v>2.5029287957505422E-9</v>
      </c>
      <c r="Z65" s="42">
        <f t="shared" si="1"/>
        <v>2.3112151007568834E-9</v>
      </c>
      <c r="AA65" s="42">
        <f t="shared" si="8"/>
        <v>2.9315711359852311E-10</v>
      </c>
      <c r="AB65">
        <f t="shared" si="9"/>
        <v>1.1726284543940924E-8</v>
      </c>
      <c r="AC65" s="14">
        <f t="shared" si="10"/>
        <v>6.7911671987313733</v>
      </c>
      <c r="AD65" s="14">
        <f t="shared" si="11"/>
        <v>6.7448538847977595</v>
      </c>
      <c r="AE65" s="14">
        <f t="shared" si="12"/>
        <v>11.726284543940924</v>
      </c>
      <c r="AG65">
        <f t="shared" si="14"/>
        <v>3.746931376554131</v>
      </c>
      <c r="AH65">
        <f t="shared" si="15"/>
        <v>4.0577367441945658</v>
      </c>
      <c r="AI65" s="43">
        <f t="shared" si="2"/>
        <v>312.95701376642273</v>
      </c>
    </row>
    <row r="66" spans="1:35" x14ac:dyDescent="0.2">
      <c r="A66" s="8" t="s">
        <v>47</v>
      </c>
      <c r="B66" s="31">
        <v>44536</v>
      </c>
      <c r="C66" s="8" t="s">
        <v>5</v>
      </c>
      <c r="D66" s="8">
        <v>300</v>
      </c>
      <c r="E66" s="32">
        <v>0.52900000000000003</v>
      </c>
      <c r="F66" s="8">
        <v>3</v>
      </c>
      <c r="G66" s="8" t="s">
        <v>6</v>
      </c>
      <c r="H66" s="8">
        <v>2.44</v>
      </c>
      <c r="I66" s="8">
        <v>2.17</v>
      </c>
      <c r="J66" s="8">
        <v>-47.58</v>
      </c>
      <c r="K66" s="8" t="s">
        <v>7</v>
      </c>
      <c r="L66" s="8">
        <v>12.9</v>
      </c>
      <c r="M66" s="8">
        <v>286.05</v>
      </c>
      <c r="N66" s="32">
        <v>1006.345</v>
      </c>
      <c r="O66" s="32">
        <v>0.99299999999999999</v>
      </c>
      <c r="P66" s="32">
        <v>100.634</v>
      </c>
      <c r="Q66" s="32">
        <v>23.634</v>
      </c>
      <c r="R66" s="32">
        <v>23634.331999999999</v>
      </c>
      <c r="S66" s="19">
        <f t="shared" si="3"/>
        <v>4.052988593886258E-2</v>
      </c>
      <c r="T66" s="19">
        <f t="shared" si="13"/>
        <v>4.052988593886258E-2</v>
      </c>
      <c r="U66" s="19">
        <f t="shared" si="4"/>
        <v>1.7266964868913046E-3</v>
      </c>
      <c r="V66" s="19">
        <f t="shared" si="5"/>
        <v>1.7266964868913046E-3</v>
      </c>
      <c r="W66">
        <f t="shared" si="6"/>
        <v>4.2131394280147834E-9</v>
      </c>
      <c r="X66" s="42">
        <f t="shared" si="7"/>
        <v>1.053284857003696E-10</v>
      </c>
      <c r="Y66" s="42">
        <f t="shared" ref="Y66:Y125" si="16">H66/1000000*(25/1000)/(0.082057338*M66)</f>
        <v>2.5987856432473716E-9</v>
      </c>
      <c r="Z66" s="42">
        <f t="shared" ref="Z66:Z124" si="17">I66/1000000*(25/1000)/(0.082057338*M66)</f>
        <v>2.3112151007568834E-9</v>
      </c>
      <c r="AA66" s="42">
        <f t="shared" si="8"/>
        <v>3.9289902819085775E-10</v>
      </c>
      <c r="AB66">
        <f t="shared" si="9"/>
        <v>1.571596112763431E-8</v>
      </c>
      <c r="AC66" s="14">
        <f t="shared" si="10"/>
        <v>9.1017507980970525</v>
      </c>
      <c r="AD66" s="14">
        <f t="shared" ref="AD66:AD124" si="18">AC66*(P66/101.325)</f>
        <v>9.039680136350345</v>
      </c>
      <c r="AE66" s="14">
        <f t="shared" si="12"/>
        <v>15.71596112763431</v>
      </c>
      <c r="AG66">
        <f t="shared" si="14"/>
        <v>3.746931376554131</v>
      </c>
      <c r="AH66">
        <f t="shared" si="15"/>
        <v>4.2131394280147836</v>
      </c>
      <c r="AI66" s="43">
        <f t="shared" ref="AI66:AI124" si="19">AE66/AG66*100</f>
        <v>419.43552064963382</v>
      </c>
    </row>
    <row r="67" spans="1:35" x14ac:dyDescent="0.2">
      <c r="A67" s="8" t="s">
        <v>47</v>
      </c>
      <c r="B67" s="31">
        <v>44536</v>
      </c>
      <c r="C67" s="8" t="s">
        <v>8</v>
      </c>
      <c r="D67" s="8">
        <v>5</v>
      </c>
      <c r="E67" s="32">
        <v>0.47599999999999998</v>
      </c>
      <c r="F67" s="8">
        <v>4</v>
      </c>
      <c r="G67" s="8" t="s">
        <v>6</v>
      </c>
      <c r="H67" s="8">
        <v>2.34</v>
      </c>
      <c r="I67" s="8">
        <v>2.17</v>
      </c>
      <c r="J67" s="8">
        <v>-47.33</v>
      </c>
      <c r="K67" s="8" t="s">
        <v>7</v>
      </c>
      <c r="L67" s="8">
        <v>12.8</v>
      </c>
      <c r="M67" s="8">
        <v>285.95</v>
      </c>
      <c r="N67" s="32">
        <v>1006.345</v>
      </c>
      <c r="O67" s="32">
        <v>0.99299999999999999</v>
      </c>
      <c r="P67" s="32">
        <v>100.634</v>
      </c>
      <c r="Q67" s="32">
        <v>23.626000000000001</v>
      </c>
      <c r="R67" s="32">
        <v>23626.07</v>
      </c>
      <c r="S67" s="19">
        <f t="shared" ref="S67:S125" si="20" xml:space="preserve"> EXP(-67.1962+99.1624*(100/M67)+27.9015*LN(M67/100))</f>
        <v>4.062594870202739E-2</v>
      </c>
      <c r="T67" s="19">
        <f t="shared" ref="T67:T124" si="21">S67</f>
        <v>4.062594870202739E-2</v>
      </c>
      <c r="U67" s="19">
        <f t="shared" ref="U67:U128" si="22">T67/(0.082057338*M67)</f>
        <v>1.7313943297681605E-3</v>
      </c>
      <c r="V67" s="19">
        <f t="shared" ref="V67:V128" si="23">U67</f>
        <v>1.7313943297681605E-3</v>
      </c>
      <c r="W67">
        <f t="shared" ref="W67:W124" si="24">(H67/1000000)*V67</f>
        <v>4.0514627316574954E-9</v>
      </c>
      <c r="X67" s="42">
        <f t="shared" ref="X67:X125" si="25">W67*(25/1000)</f>
        <v>1.0128656829143739E-10</v>
      </c>
      <c r="Y67" s="42">
        <f t="shared" si="16"/>
        <v>2.4931496131777177E-9</v>
      </c>
      <c r="Z67" s="42">
        <f t="shared" si="17"/>
        <v>2.312023359228909E-9</v>
      </c>
      <c r="AA67" s="42">
        <f t="shared" ref="AA67:AA124" si="26">X67+Y67-Z67</f>
        <v>2.8241282224024602E-10</v>
      </c>
      <c r="AB67">
        <f t="shared" ref="AB67:AB124" si="27">AA67/(25/1000)</f>
        <v>1.1296512889609841E-8</v>
      </c>
      <c r="AC67" s="14">
        <f t="shared" ref="AC67:AC125" si="28">AB67/U67*1000000</f>
        <v>6.5245176649749581</v>
      </c>
      <c r="AD67" s="14">
        <f t="shared" si="18"/>
        <v>6.4800228048072039</v>
      </c>
      <c r="AE67" s="14">
        <f t="shared" ref="AE67:AE124" si="29">AB67*1000000*1000</f>
        <v>11.29651288960984</v>
      </c>
      <c r="AG67">
        <f t="shared" si="14"/>
        <v>3.7571256955969083</v>
      </c>
      <c r="AH67">
        <f t="shared" si="15"/>
        <v>4.0514627316574954</v>
      </c>
      <c r="AI67" s="43">
        <f t="shared" si="19"/>
        <v>300.66901681912242</v>
      </c>
    </row>
    <row r="68" spans="1:35" x14ac:dyDescent="0.2">
      <c r="A68" s="8" t="s">
        <v>47</v>
      </c>
      <c r="B68" s="31">
        <v>44536</v>
      </c>
      <c r="C68" s="8" t="s">
        <v>5</v>
      </c>
      <c r="D68" s="8">
        <v>250</v>
      </c>
      <c r="E68" s="32">
        <v>0.52300000000000002</v>
      </c>
      <c r="F68" s="8">
        <v>5</v>
      </c>
      <c r="G68" s="8" t="s">
        <v>6</v>
      </c>
      <c r="H68" s="8">
        <v>2.29</v>
      </c>
      <c r="I68" s="8">
        <v>2.17</v>
      </c>
      <c r="J68" s="8">
        <v>-47.14</v>
      </c>
      <c r="K68" s="8" t="s">
        <v>7</v>
      </c>
      <c r="L68" s="8">
        <v>12.7</v>
      </c>
      <c r="M68" s="8">
        <v>285.85000000000002</v>
      </c>
      <c r="N68" s="32">
        <v>1006.345</v>
      </c>
      <c r="O68" s="32">
        <v>0.99299999999999999</v>
      </c>
      <c r="P68" s="32">
        <v>100.634</v>
      </c>
      <c r="Q68" s="32">
        <v>23.617999999999999</v>
      </c>
      <c r="R68" s="32">
        <v>23617.808000000001</v>
      </c>
      <c r="S68" s="19">
        <f t="shared" si="20"/>
        <v>4.0722445607145448E-2</v>
      </c>
      <c r="T68" s="19">
        <f t="shared" si="21"/>
        <v>4.0722445607145448E-2</v>
      </c>
      <c r="U68" s="19">
        <f t="shared" si="22"/>
        <v>1.7361139682830762E-3</v>
      </c>
      <c r="V68" s="19">
        <f t="shared" si="23"/>
        <v>1.7361139682830762E-3</v>
      </c>
      <c r="W68">
        <f t="shared" si="24"/>
        <v>3.975700987368245E-9</v>
      </c>
      <c r="X68" s="42">
        <f t="shared" si="25"/>
        <v>9.9392524684206129E-11</v>
      </c>
      <c r="Y68" s="42">
        <f t="shared" si="16"/>
        <v>2.4407307371236565E-9</v>
      </c>
      <c r="Z68" s="42">
        <f t="shared" si="17"/>
        <v>2.3128321832132463E-9</v>
      </c>
      <c r="AA68" s="42">
        <f t="shared" si="26"/>
        <v>2.2729107859461621E-10</v>
      </c>
      <c r="AB68">
        <f t="shared" si="27"/>
        <v>9.0916431437846484E-9</v>
      </c>
      <c r="AC68" s="14">
        <f t="shared" si="28"/>
        <v>5.2367778324920664</v>
      </c>
      <c r="AD68" s="14">
        <f t="shared" si="18"/>
        <v>5.2010648941031983</v>
      </c>
      <c r="AE68" s="14">
        <f t="shared" si="29"/>
        <v>9.0916431437846494</v>
      </c>
      <c r="AG68">
        <f t="shared" ref="AG68:AG124" si="30">(U68*1000000000)*I68/1000000</f>
        <v>3.7673673111742749</v>
      </c>
      <c r="AH68">
        <f t="shared" ref="AH68:AH124" si="31">(U68*1000000000)*H68/1000000</f>
        <v>3.9757009873682443</v>
      </c>
      <c r="AI68" s="43">
        <f t="shared" si="19"/>
        <v>241.32616739594783</v>
      </c>
    </row>
    <row r="69" spans="1:35" x14ac:dyDescent="0.2">
      <c r="A69" s="8" t="s">
        <v>47</v>
      </c>
      <c r="B69" s="31">
        <v>44536</v>
      </c>
      <c r="C69" s="8" t="s">
        <v>8</v>
      </c>
      <c r="D69" s="8">
        <v>10</v>
      </c>
      <c r="E69" s="32">
        <v>0.47</v>
      </c>
      <c r="F69" s="8">
        <v>6</v>
      </c>
      <c r="G69" s="8" t="s">
        <v>6</v>
      </c>
      <c r="H69" s="8">
        <v>2.2000000000000002</v>
      </c>
      <c r="I69" s="8">
        <v>2.17</v>
      </c>
      <c r="J69" s="8">
        <v>-46.83</v>
      </c>
      <c r="K69" s="8" t="s">
        <v>7</v>
      </c>
      <c r="L69" s="8">
        <v>12.8</v>
      </c>
      <c r="M69" s="8">
        <v>285.95</v>
      </c>
      <c r="N69" s="32">
        <v>1006.345</v>
      </c>
      <c r="O69" s="32">
        <v>0.99299999999999999</v>
      </c>
      <c r="P69" s="32">
        <v>100.634</v>
      </c>
      <c r="Q69" s="32">
        <v>23.626000000000001</v>
      </c>
      <c r="R69" s="32">
        <v>23626.07</v>
      </c>
      <c r="S69" s="19">
        <f t="shared" si="20"/>
        <v>4.062594870202739E-2</v>
      </c>
      <c r="T69" s="19">
        <f t="shared" si="21"/>
        <v>4.062594870202739E-2</v>
      </c>
      <c r="U69" s="19">
        <f t="shared" si="22"/>
        <v>1.7313943297681605E-3</v>
      </c>
      <c r="V69" s="19">
        <f t="shared" si="23"/>
        <v>1.7313943297681605E-3</v>
      </c>
      <c r="W69">
        <f t="shared" si="24"/>
        <v>3.8090675254899531E-9</v>
      </c>
      <c r="X69" s="42">
        <f t="shared" si="25"/>
        <v>9.5226688137248836E-11</v>
      </c>
      <c r="Y69" s="42">
        <f t="shared" si="16"/>
        <v>2.3439868158081107E-9</v>
      </c>
      <c r="Z69" s="42">
        <f t="shared" si="17"/>
        <v>2.312023359228909E-9</v>
      </c>
      <c r="AA69" s="42">
        <f t="shared" si="26"/>
        <v>1.2719014471645032E-10</v>
      </c>
      <c r="AB69">
        <f t="shared" si="27"/>
        <v>5.0876057886580128E-9</v>
      </c>
      <c r="AC69" s="14">
        <f t="shared" si="28"/>
        <v>2.9384442938191095</v>
      </c>
      <c r="AD69" s="14">
        <f t="shared" si="18"/>
        <v>2.9184051622422134</v>
      </c>
      <c r="AE69" s="14">
        <f t="shared" si="29"/>
        <v>5.0876057886580126</v>
      </c>
      <c r="AG69">
        <f t="shared" si="30"/>
        <v>3.7571256955969083</v>
      </c>
      <c r="AH69">
        <f t="shared" si="31"/>
        <v>3.809067525489954</v>
      </c>
      <c r="AI69" s="43">
        <f t="shared" si="19"/>
        <v>135.41217943866863</v>
      </c>
    </row>
    <row r="70" spans="1:35" x14ac:dyDescent="0.2">
      <c r="A70" s="8" t="s">
        <v>47</v>
      </c>
      <c r="B70" s="31">
        <v>44536</v>
      </c>
      <c r="C70" s="8" t="s">
        <v>5</v>
      </c>
      <c r="D70" s="8">
        <v>225</v>
      </c>
      <c r="E70" s="32">
        <v>0.54300000000000004</v>
      </c>
      <c r="F70" s="8">
        <v>7</v>
      </c>
      <c r="G70" s="8" t="s">
        <v>6</v>
      </c>
      <c r="H70" s="8">
        <v>2.2599999999999998</v>
      </c>
      <c r="I70" s="8">
        <v>2.17</v>
      </c>
      <c r="J70" s="8">
        <v>-46.17</v>
      </c>
      <c r="K70" s="8" t="s">
        <v>7</v>
      </c>
      <c r="L70" s="8">
        <v>13.5</v>
      </c>
      <c r="M70" s="8">
        <v>286.64999999999998</v>
      </c>
      <c r="N70" s="32">
        <v>1006.345</v>
      </c>
      <c r="O70" s="32">
        <v>0.99299999999999999</v>
      </c>
      <c r="P70" s="32">
        <v>100.634</v>
      </c>
      <c r="Q70" s="32">
        <v>23.684000000000001</v>
      </c>
      <c r="R70" s="32">
        <v>23683.905999999999</v>
      </c>
      <c r="S70" s="19">
        <f t="shared" si="20"/>
        <v>3.996250062258714E-2</v>
      </c>
      <c r="T70" s="19">
        <f t="shared" si="21"/>
        <v>3.996250062258714E-2</v>
      </c>
      <c r="U70" s="19">
        <f t="shared" si="22"/>
        <v>1.6989605158578595E-3</v>
      </c>
      <c r="V70" s="19">
        <f t="shared" si="23"/>
        <v>1.6989605158578595E-3</v>
      </c>
      <c r="W70">
        <f t="shared" si="24"/>
        <v>3.839650765838762E-9</v>
      </c>
      <c r="X70" s="42">
        <f t="shared" si="25"/>
        <v>9.5991269145969059E-11</v>
      </c>
      <c r="Y70" s="42">
        <f t="shared" si="16"/>
        <v>2.4020335977602461E-9</v>
      </c>
      <c r="Z70" s="42">
        <f t="shared" si="17"/>
        <v>2.3063773925397053E-9</v>
      </c>
      <c r="AA70" s="42">
        <f t="shared" si="26"/>
        <v>1.916474743665098E-10</v>
      </c>
      <c r="AB70">
        <f t="shared" si="27"/>
        <v>7.6658989746603922E-9</v>
      </c>
      <c r="AC70" s="14">
        <f t="shared" si="28"/>
        <v>4.5121113193084632</v>
      </c>
      <c r="AD70" s="14">
        <f t="shared" si="18"/>
        <v>4.4813403454950693</v>
      </c>
      <c r="AE70" s="14">
        <f t="shared" si="29"/>
        <v>7.6658989746603927</v>
      </c>
      <c r="AG70">
        <f t="shared" si="30"/>
        <v>3.686744319411555</v>
      </c>
      <c r="AH70">
        <f t="shared" si="31"/>
        <v>3.8396507658387624</v>
      </c>
      <c r="AI70" s="43">
        <f t="shared" si="19"/>
        <v>207.931397203155</v>
      </c>
    </row>
    <row r="71" spans="1:35" x14ac:dyDescent="0.2">
      <c r="A71" s="8" t="s">
        <v>47</v>
      </c>
      <c r="B71" s="31">
        <v>44536</v>
      </c>
      <c r="C71" s="8" t="s">
        <v>8</v>
      </c>
      <c r="D71" s="8">
        <v>25</v>
      </c>
      <c r="E71" s="32">
        <v>0.48399999999999999</v>
      </c>
      <c r="F71" s="8">
        <v>8</v>
      </c>
      <c r="G71" s="8" t="s">
        <v>6</v>
      </c>
      <c r="H71" s="8">
        <v>2.16</v>
      </c>
      <c r="I71" s="8">
        <v>2.17</v>
      </c>
      <c r="J71" s="8">
        <v>-46.61</v>
      </c>
      <c r="K71" s="8" t="s">
        <v>7</v>
      </c>
      <c r="L71" s="8">
        <v>12.8</v>
      </c>
      <c r="M71" s="8">
        <v>285.95</v>
      </c>
      <c r="N71" s="32">
        <v>1006.345</v>
      </c>
      <c r="O71" s="32">
        <v>0.99299999999999999</v>
      </c>
      <c r="P71" s="32">
        <v>100.634</v>
      </c>
      <c r="Q71" s="32">
        <v>23.626000000000001</v>
      </c>
      <c r="R71" s="32">
        <v>23626.07</v>
      </c>
      <c r="S71" s="19">
        <f t="shared" si="20"/>
        <v>4.062594870202739E-2</v>
      </c>
      <c r="T71" s="19">
        <f t="shared" si="21"/>
        <v>4.062594870202739E-2</v>
      </c>
      <c r="U71" s="19">
        <f t="shared" si="22"/>
        <v>1.7313943297681605E-3</v>
      </c>
      <c r="V71" s="19">
        <f t="shared" si="23"/>
        <v>1.7313943297681605E-3</v>
      </c>
      <c r="W71">
        <f t="shared" si="24"/>
        <v>3.7398117522992265E-9</v>
      </c>
      <c r="X71" s="42">
        <f t="shared" si="25"/>
        <v>9.3495293807480664E-11</v>
      </c>
      <c r="Y71" s="42">
        <f t="shared" si="16"/>
        <v>2.3013688737025088E-9</v>
      </c>
      <c r="Z71" s="42">
        <f t="shared" si="17"/>
        <v>2.312023359228909E-9</v>
      </c>
      <c r="AA71" s="42">
        <f t="shared" si="26"/>
        <v>8.2840808281080415E-11</v>
      </c>
      <c r="AB71">
        <f t="shared" si="27"/>
        <v>3.3136323312432166E-9</v>
      </c>
      <c r="AC71" s="14">
        <f t="shared" si="28"/>
        <v>1.9138519020603026</v>
      </c>
      <c r="AD71" s="14">
        <f t="shared" si="18"/>
        <v>1.9008001215093657</v>
      </c>
      <c r="AE71" s="14">
        <f t="shared" si="29"/>
        <v>3.3136323312432165</v>
      </c>
      <c r="AG71">
        <f t="shared" si="30"/>
        <v>3.7571256955969083</v>
      </c>
      <c r="AH71">
        <f t="shared" si="31"/>
        <v>3.7398117522992274</v>
      </c>
      <c r="AI71" s="43">
        <f t="shared" si="19"/>
        <v>88.195940187110708</v>
      </c>
    </row>
    <row r="72" spans="1:35" x14ac:dyDescent="0.2">
      <c r="A72" s="8" t="s">
        <v>47</v>
      </c>
      <c r="B72" s="31">
        <v>44536</v>
      </c>
      <c r="C72" s="8" t="s">
        <v>5</v>
      </c>
      <c r="D72" s="8">
        <v>200</v>
      </c>
      <c r="E72" s="32">
        <v>0.53800000000000003</v>
      </c>
      <c r="F72" s="8">
        <v>9</v>
      </c>
      <c r="G72" s="8" t="s">
        <v>6</v>
      </c>
      <c r="H72" s="8">
        <v>2.44</v>
      </c>
      <c r="I72" s="8">
        <v>2.17</v>
      </c>
      <c r="J72" s="8">
        <v>-46.96</v>
      </c>
      <c r="K72" s="8" t="s">
        <v>7</v>
      </c>
      <c r="L72" s="8">
        <v>12.7</v>
      </c>
      <c r="M72" s="8">
        <v>285.85000000000002</v>
      </c>
      <c r="N72" s="32">
        <v>1006.345</v>
      </c>
      <c r="O72" s="32">
        <v>0.99299999999999999</v>
      </c>
      <c r="P72" s="32">
        <v>100.634</v>
      </c>
      <c r="Q72" s="32">
        <v>23.617999999999999</v>
      </c>
      <c r="R72" s="32">
        <v>23617.808000000001</v>
      </c>
      <c r="S72" s="19">
        <f t="shared" si="20"/>
        <v>4.0722445607145448E-2</v>
      </c>
      <c r="T72" s="19">
        <f t="shared" si="21"/>
        <v>4.0722445607145448E-2</v>
      </c>
      <c r="U72" s="19">
        <f t="shared" si="22"/>
        <v>1.7361139682830762E-3</v>
      </c>
      <c r="V72" s="19">
        <f t="shared" si="23"/>
        <v>1.7361139682830762E-3</v>
      </c>
      <c r="W72">
        <f t="shared" si="24"/>
        <v>4.2361180826107059E-9</v>
      </c>
      <c r="X72" s="42">
        <f t="shared" si="25"/>
        <v>1.0590295206526765E-10</v>
      </c>
      <c r="Y72" s="42">
        <f t="shared" si="16"/>
        <v>2.6006039295116688E-9</v>
      </c>
      <c r="Z72" s="42">
        <f t="shared" si="17"/>
        <v>2.3128321832132463E-9</v>
      </c>
      <c r="AA72" s="42">
        <f t="shared" si="26"/>
        <v>3.9367469836369013E-10</v>
      </c>
      <c r="AB72">
        <f t="shared" si="27"/>
        <v>1.5746987934547605E-8</v>
      </c>
      <c r="AC72" s="14">
        <f t="shared" si="28"/>
        <v>9.0702501231071455</v>
      </c>
      <c r="AD72" s="14">
        <f t="shared" si="18"/>
        <v>9.0083942846164753</v>
      </c>
      <c r="AE72" s="14">
        <f t="shared" si="29"/>
        <v>15.746987934547606</v>
      </c>
      <c r="AG72">
        <f t="shared" si="30"/>
        <v>3.7673673111742749</v>
      </c>
      <c r="AH72">
        <f t="shared" si="31"/>
        <v>4.2361180826107061</v>
      </c>
      <c r="AI72" s="43">
        <f t="shared" si="19"/>
        <v>417.98387664088227</v>
      </c>
    </row>
    <row r="73" spans="1:35" x14ac:dyDescent="0.2">
      <c r="A73" s="8" t="s">
        <v>47</v>
      </c>
      <c r="B73" s="31">
        <v>44536</v>
      </c>
      <c r="C73" s="8" t="s">
        <v>8</v>
      </c>
      <c r="D73" s="8">
        <v>50</v>
      </c>
      <c r="E73" s="32">
        <v>0.503</v>
      </c>
      <c r="F73" s="8">
        <v>10</v>
      </c>
      <c r="G73" s="8" t="s">
        <v>6</v>
      </c>
      <c r="H73" s="8">
        <v>2.37</v>
      </c>
      <c r="I73" s="8">
        <v>2.17</v>
      </c>
      <c r="J73" s="8">
        <v>-46.53</v>
      </c>
      <c r="K73" s="8" t="s">
        <v>7</v>
      </c>
      <c r="L73" s="8">
        <v>12.9</v>
      </c>
      <c r="M73" s="8">
        <v>286.05</v>
      </c>
      <c r="N73" s="32">
        <v>1006.345</v>
      </c>
      <c r="O73" s="32">
        <v>0.99299999999999999</v>
      </c>
      <c r="P73" s="32">
        <v>100.634</v>
      </c>
      <c r="Q73" s="32">
        <v>23.634</v>
      </c>
      <c r="R73" s="32">
        <v>23634.331999999999</v>
      </c>
      <c r="S73" s="19">
        <f t="shared" si="20"/>
        <v>4.052988593886258E-2</v>
      </c>
      <c r="T73" s="19">
        <f t="shared" si="21"/>
        <v>4.052988593886258E-2</v>
      </c>
      <c r="U73" s="19">
        <f t="shared" si="22"/>
        <v>1.7266964868913046E-3</v>
      </c>
      <c r="V73" s="19">
        <f t="shared" si="23"/>
        <v>1.7266964868913046E-3</v>
      </c>
      <c r="W73">
        <f t="shared" si="24"/>
        <v>4.0922706739323921E-9</v>
      </c>
      <c r="X73" s="42">
        <f t="shared" si="25"/>
        <v>1.023067668483098E-10</v>
      </c>
      <c r="Y73" s="42">
        <f t="shared" si="16"/>
        <v>2.5242303174165043E-9</v>
      </c>
      <c r="Z73" s="42">
        <f t="shared" si="17"/>
        <v>2.3112151007568834E-9</v>
      </c>
      <c r="AA73" s="42">
        <f t="shared" si="26"/>
        <v>3.1532198350793053E-10</v>
      </c>
      <c r="AB73">
        <f t="shared" si="27"/>
        <v>1.2612879340317221E-8</v>
      </c>
      <c r="AC73" s="14">
        <f t="shared" si="28"/>
        <v>7.304630220812629</v>
      </c>
      <c r="AD73" s="14">
        <f t="shared" si="18"/>
        <v>7.2548152740316612</v>
      </c>
      <c r="AE73" s="14">
        <f t="shared" si="29"/>
        <v>12.612879340317221</v>
      </c>
      <c r="AG73">
        <f t="shared" si="30"/>
        <v>3.746931376554131</v>
      </c>
      <c r="AH73">
        <f t="shared" si="31"/>
        <v>4.0922706739323917</v>
      </c>
      <c r="AI73" s="43">
        <f t="shared" si="19"/>
        <v>336.61890418491379</v>
      </c>
    </row>
    <row r="74" spans="1:35" x14ac:dyDescent="0.2">
      <c r="A74" s="8" t="s">
        <v>47</v>
      </c>
      <c r="B74" s="31">
        <v>44536</v>
      </c>
      <c r="C74" s="8" t="s">
        <v>5</v>
      </c>
      <c r="D74" s="8">
        <v>175</v>
      </c>
      <c r="E74" s="32">
        <v>0.53</v>
      </c>
      <c r="F74" s="8">
        <v>11</v>
      </c>
      <c r="G74" s="8" t="s">
        <v>6</v>
      </c>
      <c r="H74" s="8">
        <v>2.34</v>
      </c>
      <c r="I74" s="8">
        <v>2.17</v>
      </c>
      <c r="J74" s="8">
        <v>-47.34</v>
      </c>
      <c r="K74" s="8" t="s">
        <v>7</v>
      </c>
      <c r="L74" s="8">
        <v>12.8</v>
      </c>
      <c r="M74" s="8">
        <v>285.95</v>
      </c>
      <c r="N74" s="32">
        <v>1006.345</v>
      </c>
      <c r="O74" s="32">
        <v>0.99299999999999999</v>
      </c>
      <c r="P74" s="32">
        <v>100.634</v>
      </c>
      <c r="Q74" s="32">
        <v>23.626000000000001</v>
      </c>
      <c r="R74" s="32">
        <v>23626.07</v>
      </c>
      <c r="S74" s="19">
        <f t="shared" si="20"/>
        <v>4.062594870202739E-2</v>
      </c>
      <c r="T74" s="19">
        <f t="shared" si="21"/>
        <v>4.062594870202739E-2</v>
      </c>
      <c r="U74" s="19">
        <f t="shared" si="22"/>
        <v>1.7313943297681605E-3</v>
      </c>
      <c r="V74" s="19">
        <f t="shared" si="23"/>
        <v>1.7313943297681605E-3</v>
      </c>
      <c r="W74">
        <f t="shared" si="24"/>
        <v>4.0514627316574954E-9</v>
      </c>
      <c r="X74" s="42">
        <f t="shared" si="25"/>
        <v>1.0128656829143739E-10</v>
      </c>
      <c r="Y74" s="42">
        <f t="shared" si="16"/>
        <v>2.4931496131777177E-9</v>
      </c>
      <c r="Z74" s="42">
        <f t="shared" si="17"/>
        <v>2.312023359228909E-9</v>
      </c>
      <c r="AA74" s="42">
        <f t="shared" si="26"/>
        <v>2.8241282224024602E-10</v>
      </c>
      <c r="AB74">
        <f t="shared" si="27"/>
        <v>1.1296512889609841E-8</v>
      </c>
      <c r="AC74" s="14">
        <f t="shared" si="28"/>
        <v>6.5245176649749581</v>
      </c>
      <c r="AD74" s="14">
        <f t="shared" si="18"/>
        <v>6.4800228048072039</v>
      </c>
      <c r="AE74" s="14">
        <f t="shared" si="29"/>
        <v>11.29651288960984</v>
      </c>
      <c r="AG74">
        <f t="shared" si="30"/>
        <v>3.7571256955969083</v>
      </c>
      <c r="AH74">
        <f t="shared" si="31"/>
        <v>4.0514627316574954</v>
      </c>
      <c r="AI74" s="43">
        <f t="shared" si="19"/>
        <v>300.66901681912242</v>
      </c>
    </row>
    <row r="75" spans="1:35" x14ac:dyDescent="0.2">
      <c r="A75" s="8" t="s">
        <v>47</v>
      </c>
      <c r="B75" s="31">
        <v>44536</v>
      </c>
      <c r="C75" s="8" t="s">
        <v>8</v>
      </c>
      <c r="D75" s="8">
        <v>75</v>
      </c>
      <c r="E75" s="32">
        <v>0.504</v>
      </c>
      <c r="F75" s="8">
        <v>12</v>
      </c>
      <c r="G75" s="8" t="s">
        <v>6</v>
      </c>
      <c r="H75" s="8">
        <v>2.37</v>
      </c>
      <c r="I75" s="8">
        <v>2.17</v>
      </c>
      <c r="J75" s="8">
        <v>-46.5</v>
      </c>
      <c r="K75" s="8" t="s">
        <v>7</v>
      </c>
      <c r="L75" s="8">
        <v>12.6</v>
      </c>
      <c r="M75" s="8">
        <v>285.75</v>
      </c>
      <c r="N75" s="32">
        <v>1006.345</v>
      </c>
      <c r="O75" s="32">
        <v>0.99299999999999999</v>
      </c>
      <c r="P75" s="32">
        <v>100.634</v>
      </c>
      <c r="Q75" s="32">
        <v>23.61</v>
      </c>
      <c r="R75" s="32">
        <v>23609.544999999998</v>
      </c>
      <c r="S75" s="19">
        <f t="shared" si="20"/>
        <v>4.0819378931060891E-2</v>
      </c>
      <c r="T75" s="19">
        <f t="shared" si="21"/>
        <v>4.0819378931060891E-2</v>
      </c>
      <c r="U75" s="19">
        <f t="shared" si="22"/>
        <v>1.7408555224209389E-3</v>
      </c>
      <c r="V75" s="19">
        <f t="shared" si="23"/>
        <v>1.7408555224209389E-3</v>
      </c>
      <c r="W75">
        <f t="shared" si="24"/>
        <v>4.1258275881376258E-9</v>
      </c>
      <c r="X75" s="42">
        <f t="shared" si="25"/>
        <v>1.0314568970344065E-10</v>
      </c>
      <c r="Y75" s="42">
        <f t="shared" si="16"/>
        <v>2.5268804279859702E-9</v>
      </c>
      <c r="Z75" s="42">
        <f t="shared" si="17"/>
        <v>2.3136415733036097E-9</v>
      </c>
      <c r="AA75" s="42">
        <f t="shared" si="26"/>
        <v>3.16384544385801E-10</v>
      </c>
      <c r="AB75">
        <f t="shared" si="27"/>
        <v>1.265538177543204E-8</v>
      </c>
      <c r="AC75" s="14">
        <f t="shared" si="28"/>
        <v>7.269633586727922</v>
      </c>
      <c r="AD75" s="14">
        <f t="shared" si="18"/>
        <v>7.2200573043846799</v>
      </c>
      <c r="AE75" s="14">
        <f t="shared" si="29"/>
        <v>12.655381775432041</v>
      </c>
      <c r="AG75">
        <f t="shared" si="30"/>
        <v>3.7776564836534372</v>
      </c>
      <c r="AH75">
        <f t="shared" si="31"/>
        <v>4.125827588137625</v>
      </c>
      <c r="AI75" s="43">
        <f t="shared" si="19"/>
        <v>335.00615607041118</v>
      </c>
    </row>
    <row r="76" spans="1:35" x14ac:dyDescent="0.2">
      <c r="A76" s="8" t="s">
        <v>47</v>
      </c>
      <c r="B76" s="31">
        <v>44536</v>
      </c>
      <c r="C76" s="8" t="s">
        <v>5</v>
      </c>
      <c r="D76" s="8">
        <v>150</v>
      </c>
      <c r="E76" s="32">
        <v>0.53200000000000003</v>
      </c>
      <c r="F76" s="8">
        <v>13</v>
      </c>
      <c r="G76" s="8" t="s">
        <v>6</v>
      </c>
      <c r="H76" s="8">
        <v>2.15</v>
      </c>
      <c r="I76" s="8">
        <v>2.17</v>
      </c>
      <c r="J76" s="8">
        <v>-46.64</v>
      </c>
      <c r="K76" s="8" t="s">
        <v>7</v>
      </c>
      <c r="L76" s="8">
        <v>12.6</v>
      </c>
      <c r="M76" s="8">
        <v>285.75</v>
      </c>
      <c r="N76" s="32">
        <v>1006.345</v>
      </c>
      <c r="O76" s="32">
        <v>0.99299999999999999</v>
      </c>
      <c r="P76" s="32">
        <v>100.634</v>
      </c>
      <c r="Q76" s="32">
        <v>23.61</v>
      </c>
      <c r="R76" s="32">
        <v>23609.544999999998</v>
      </c>
      <c r="S76" s="19">
        <f t="shared" si="20"/>
        <v>4.0819378931060891E-2</v>
      </c>
      <c r="T76" s="19">
        <f t="shared" si="21"/>
        <v>4.0819378931060891E-2</v>
      </c>
      <c r="U76" s="19">
        <f t="shared" si="22"/>
        <v>1.7408555224209389E-3</v>
      </c>
      <c r="V76" s="19">
        <f t="shared" si="23"/>
        <v>1.7408555224209389E-3</v>
      </c>
      <c r="W76">
        <f t="shared" si="24"/>
        <v>3.7428393732050186E-9</v>
      </c>
      <c r="X76" s="42">
        <f t="shared" si="25"/>
        <v>9.3570984330125474E-11</v>
      </c>
      <c r="Y76" s="42">
        <f t="shared" si="16"/>
        <v>2.2923176878353734E-9</v>
      </c>
      <c r="Z76" s="42">
        <f t="shared" si="17"/>
        <v>2.3136415733036097E-9</v>
      </c>
      <c r="AA76" s="42">
        <f t="shared" si="26"/>
        <v>7.2247098861889164E-11</v>
      </c>
      <c r="AB76">
        <f t="shared" si="27"/>
        <v>2.8898839544755666E-9</v>
      </c>
      <c r="AC76" s="14">
        <f t="shared" si="28"/>
        <v>1.6600366413272016</v>
      </c>
      <c r="AD76" s="14">
        <f t="shared" si="18"/>
        <v>1.6487157894233566</v>
      </c>
      <c r="AE76" s="14">
        <f t="shared" si="29"/>
        <v>2.8898839544755663</v>
      </c>
      <c r="AG76">
        <f t="shared" si="30"/>
        <v>3.7776564836534372</v>
      </c>
      <c r="AH76">
        <f t="shared" si="31"/>
        <v>3.742839373205018</v>
      </c>
      <c r="AI76" s="43">
        <f t="shared" si="19"/>
        <v>76.499384392958603</v>
      </c>
    </row>
    <row r="77" spans="1:35" x14ac:dyDescent="0.2">
      <c r="A77" s="8" t="s">
        <v>47</v>
      </c>
      <c r="B77" s="31">
        <v>44536</v>
      </c>
      <c r="C77" s="8" t="s">
        <v>8</v>
      </c>
      <c r="D77" s="8">
        <v>100</v>
      </c>
      <c r="E77" s="32">
        <v>0.50600000000000001</v>
      </c>
      <c r="F77" s="8">
        <v>14</v>
      </c>
      <c r="G77" s="8" t="s">
        <v>6</v>
      </c>
      <c r="H77" s="8">
        <v>2.44</v>
      </c>
      <c r="I77" s="8">
        <v>2.17</v>
      </c>
      <c r="J77" s="8">
        <v>-46.44</v>
      </c>
      <c r="K77" s="8" t="s">
        <v>7</v>
      </c>
      <c r="L77" s="8">
        <v>12.1</v>
      </c>
      <c r="M77" s="8">
        <v>285.25</v>
      </c>
      <c r="N77" s="32">
        <v>1006.345</v>
      </c>
      <c r="O77" s="32">
        <v>0.99299999999999999</v>
      </c>
      <c r="P77" s="32">
        <v>100.634</v>
      </c>
      <c r="Q77" s="32">
        <v>23.568000000000001</v>
      </c>
      <c r="R77" s="32">
        <v>23568.234</v>
      </c>
      <c r="S77" s="19">
        <f t="shared" si="20"/>
        <v>4.1310672533768619E-2</v>
      </c>
      <c r="T77" s="19">
        <f t="shared" si="21"/>
        <v>4.1310672533768619E-2</v>
      </c>
      <c r="U77" s="19">
        <f t="shared" si="22"/>
        <v>1.7648962819223277E-3</v>
      </c>
      <c r="V77" s="19">
        <f t="shared" si="23"/>
        <v>1.7648962819223277E-3</v>
      </c>
      <c r="W77">
        <f t="shared" si="24"/>
        <v>4.3063469278904792E-9</v>
      </c>
      <c r="X77" s="42">
        <f t="shared" si="25"/>
        <v>1.0765867319726198E-10</v>
      </c>
      <c r="Y77" s="42">
        <f t="shared" si="16"/>
        <v>2.6060740867691873E-9</v>
      </c>
      <c r="Z77" s="42">
        <f t="shared" si="17"/>
        <v>2.3176970361840719E-9</v>
      </c>
      <c r="AA77" s="42">
        <f t="shared" si="26"/>
        <v>3.9603572378237741E-10</v>
      </c>
      <c r="AB77">
        <f t="shared" si="27"/>
        <v>1.5841428951295096E-8</v>
      </c>
      <c r="AC77" s="14">
        <f t="shared" si="28"/>
        <v>8.9758413078192838</v>
      </c>
      <c r="AD77" s="14">
        <f t="shared" si="18"/>
        <v>8.9146293034402735</v>
      </c>
      <c r="AE77" s="14">
        <f t="shared" si="29"/>
        <v>15.841428951295097</v>
      </c>
      <c r="AG77">
        <f t="shared" si="30"/>
        <v>3.8298249317714506</v>
      </c>
      <c r="AH77">
        <f t="shared" si="31"/>
        <v>4.3063469278904796</v>
      </c>
      <c r="AI77" s="43">
        <f t="shared" si="19"/>
        <v>413.63323999167216</v>
      </c>
    </row>
    <row r="78" spans="1:35" x14ac:dyDescent="0.2">
      <c r="A78" s="8" t="s">
        <v>47</v>
      </c>
      <c r="B78" s="31">
        <v>44536</v>
      </c>
      <c r="C78" s="8" t="s">
        <v>5</v>
      </c>
      <c r="D78" s="8">
        <v>125</v>
      </c>
      <c r="E78" s="32">
        <v>0.51800000000000002</v>
      </c>
      <c r="F78" s="8">
        <v>15</v>
      </c>
      <c r="G78" s="8" t="s">
        <v>6</v>
      </c>
      <c r="H78" s="8">
        <v>2.29</v>
      </c>
      <c r="I78" s="8">
        <v>2.17</v>
      </c>
      <c r="J78" s="8">
        <v>-46.57</v>
      </c>
      <c r="K78" s="8" t="s">
        <v>7</v>
      </c>
      <c r="L78" s="8">
        <v>12.1</v>
      </c>
      <c r="M78" s="8">
        <v>285.25</v>
      </c>
      <c r="N78" s="32">
        <v>1006.345</v>
      </c>
      <c r="O78" s="32">
        <v>0.99299999999999999</v>
      </c>
      <c r="P78" s="32">
        <v>100.634</v>
      </c>
      <c r="Q78" s="32">
        <v>23.568000000000001</v>
      </c>
      <c r="R78" s="32">
        <v>23568.234</v>
      </c>
      <c r="S78" s="19">
        <f t="shared" si="20"/>
        <v>4.1310672533768619E-2</v>
      </c>
      <c r="T78" s="19">
        <f t="shared" si="21"/>
        <v>4.1310672533768619E-2</v>
      </c>
      <c r="U78" s="19">
        <f t="shared" si="22"/>
        <v>1.7648962819223277E-3</v>
      </c>
      <c r="V78" s="19">
        <f t="shared" si="23"/>
        <v>1.7648962819223277E-3</v>
      </c>
      <c r="W78">
        <f t="shared" si="24"/>
        <v>4.0416124856021303E-9</v>
      </c>
      <c r="X78" s="42">
        <f t="shared" si="25"/>
        <v>1.0104031214005326E-10</v>
      </c>
      <c r="Y78" s="42">
        <f t="shared" si="16"/>
        <v>2.445864614221901E-9</v>
      </c>
      <c r="Z78" s="42">
        <f t="shared" si="17"/>
        <v>2.3176970361840719E-9</v>
      </c>
      <c r="AA78" s="42">
        <f t="shared" si="26"/>
        <v>2.2920789017788249E-10</v>
      </c>
      <c r="AB78">
        <f t="shared" si="27"/>
        <v>9.1683156071152996E-9</v>
      </c>
      <c r="AC78" s="14">
        <f t="shared" si="28"/>
        <v>5.1948183590307968</v>
      </c>
      <c r="AD78" s="14">
        <f t="shared" si="18"/>
        <v>5.1593915691359999</v>
      </c>
      <c r="AE78" s="14">
        <f t="shared" si="29"/>
        <v>9.1683156071152982</v>
      </c>
      <c r="AG78">
        <f t="shared" si="30"/>
        <v>3.8298249317714506</v>
      </c>
      <c r="AH78">
        <f t="shared" si="31"/>
        <v>4.0416124856021298</v>
      </c>
      <c r="AI78" s="43">
        <f t="shared" si="19"/>
        <v>239.39255110740993</v>
      </c>
    </row>
    <row r="79" spans="1:35" x14ac:dyDescent="0.2">
      <c r="A79" s="8" t="s">
        <v>47</v>
      </c>
      <c r="B79" s="31">
        <v>44536</v>
      </c>
      <c r="C79" s="8" t="s">
        <v>8</v>
      </c>
      <c r="D79" s="8">
        <v>125</v>
      </c>
      <c r="E79" s="32">
        <v>0.51600000000000001</v>
      </c>
      <c r="F79" s="8">
        <v>16</v>
      </c>
      <c r="G79" s="8" t="s">
        <v>6</v>
      </c>
      <c r="H79" s="8">
        <v>2.2000000000000002</v>
      </c>
      <c r="I79" s="8">
        <v>2.17</v>
      </c>
      <c r="J79" s="8">
        <v>-46.83</v>
      </c>
      <c r="K79" s="8" t="s">
        <v>7</v>
      </c>
      <c r="L79" s="8">
        <v>12.1</v>
      </c>
      <c r="M79" s="8">
        <v>285.25</v>
      </c>
      <c r="N79" s="32">
        <v>1006.345</v>
      </c>
      <c r="O79" s="32">
        <v>0.99299999999999999</v>
      </c>
      <c r="P79" s="32">
        <v>100.634</v>
      </c>
      <c r="Q79" s="32">
        <v>23.568000000000001</v>
      </c>
      <c r="R79" s="32">
        <v>23568.234</v>
      </c>
      <c r="S79" s="19">
        <f t="shared" si="20"/>
        <v>4.1310672533768619E-2</v>
      </c>
      <c r="T79" s="19">
        <f t="shared" si="21"/>
        <v>4.1310672533768619E-2</v>
      </c>
      <c r="U79" s="19">
        <f t="shared" si="22"/>
        <v>1.7648962819223277E-3</v>
      </c>
      <c r="V79" s="19">
        <f t="shared" si="23"/>
        <v>1.7648962819223277E-3</v>
      </c>
      <c r="W79">
        <f t="shared" si="24"/>
        <v>3.8827718202291212E-9</v>
      </c>
      <c r="X79" s="42">
        <f t="shared" si="25"/>
        <v>9.7069295505728036E-11</v>
      </c>
      <c r="Y79" s="42">
        <f t="shared" si="16"/>
        <v>2.3497389306935295E-9</v>
      </c>
      <c r="Z79" s="42">
        <f t="shared" si="17"/>
        <v>2.3176970361840719E-9</v>
      </c>
      <c r="AA79" s="42">
        <f t="shared" si="26"/>
        <v>1.291111900151857E-10</v>
      </c>
      <c r="AB79">
        <f t="shared" si="27"/>
        <v>5.164447600607428E-9</v>
      </c>
      <c r="AC79" s="14">
        <f t="shared" si="28"/>
        <v>2.9262045897577074</v>
      </c>
      <c r="AD79" s="14">
        <f t="shared" si="18"/>
        <v>2.9062489285534379</v>
      </c>
      <c r="AE79" s="14">
        <f t="shared" si="29"/>
        <v>5.1644476006074287</v>
      </c>
      <c r="AG79">
        <f t="shared" si="30"/>
        <v>3.8298249317714506</v>
      </c>
      <c r="AH79">
        <f t="shared" si="31"/>
        <v>3.882771820229121</v>
      </c>
      <c r="AI79" s="43">
        <f t="shared" si="19"/>
        <v>134.84813777685292</v>
      </c>
    </row>
    <row r="80" spans="1:35" x14ac:dyDescent="0.2">
      <c r="A80" s="8" t="s">
        <v>47</v>
      </c>
      <c r="B80" s="31">
        <v>44536</v>
      </c>
      <c r="C80" s="8" t="s">
        <v>5</v>
      </c>
      <c r="D80" s="8">
        <v>100</v>
      </c>
      <c r="E80" s="32">
        <v>0.50900000000000001</v>
      </c>
      <c r="F80" s="8">
        <v>17</v>
      </c>
      <c r="G80" s="8" t="s">
        <v>6</v>
      </c>
      <c r="H80" s="8">
        <v>2.19</v>
      </c>
      <c r="I80" s="8">
        <v>2.17</v>
      </c>
      <c r="J80" s="8">
        <v>-46.97</v>
      </c>
      <c r="K80" s="8" t="s">
        <v>7</v>
      </c>
      <c r="L80" s="8">
        <v>12</v>
      </c>
      <c r="M80" s="8">
        <v>285.14999999999998</v>
      </c>
      <c r="N80" s="32">
        <v>1006.345</v>
      </c>
      <c r="O80" s="32">
        <v>0.99299999999999999</v>
      </c>
      <c r="P80" s="32">
        <v>100.634</v>
      </c>
      <c r="Q80" s="32">
        <v>23.56</v>
      </c>
      <c r="R80" s="32">
        <v>23559.971000000001</v>
      </c>
      <c r="S80" s="19">
        <f t="shared" si="20"/>
        <v>4.141027299609986E-2</v>
      </c>
      <c r="T80" s="19">
        <f t="shared" si="21"/>
        <v>4.141027299609986E-2</v>
      </c>
      <c r="U80" s="19">
        <f t="shared" si="22"/>
        <v>1.7697718936239937E-3</v>
      </c>
      <c r="V80" s="19">
        <f t="shared" si="23"/>
        <v>1.7697718936239937E-3</v>
      </c>
      <c r="W80">
        <f t="shared" si="24"/>
        <v>3.8758004470365456E-9</v>
      </c>
      <c r="X80" s="42">
        <f t="shared" si="25"/>
        <v>9.6895011175913649E-11</v>
      </c>
      <c r="Y80" s="42">
        <f t="shared" si="16"/>
        <v>2.3398785896687883E-9</v>
      </c>
      <c r="Z80" s="42">
        <f t="shared" si="17"/>
        <v>2.3185098354252377E-9</v>
      </c>
      <c r="AA80" s="42">
        <f t="shared" si="26"/>
        <v>1.182637654194642E-10</v>
      </c>
      <c r="AB80">
        <f t="shared" si="27"/>
        <v>4.7305506167785681E-9</v>
      </c>
      <c r="AC80" s="14">
        <f t="shared" si="28"/>
        <v>2.6729719427805665</v>
      </c>
      <c r="AD80" s="14">
        <f t="shared" si="18"/>
        <v>2.6547432370074464</v>
      </c>
      <c r="AE80" s="14">
        <f t="shared" si="29"/>
        <v>4.7305506167785687</v>
      </c>
      <c r="AG80">
        <f t="shared" si="30"/>
        <v>3.840405009164066</v>
      </c>
      <c r="AH80">
        <f t="shared" si="31"/>
        <v>3.8758004470365464</v>
      </c>
      <c r="AI80" s="43">
        <f t="shared" si="19"/>
        <v>123.17843054288326</v>
      </c>
    </row>
    <row r="81" spans="1:35" x14ac:dyDescent="0.2">
      <c r="A81" s="8" t="s">
        <v>47</v>
      </c>
      <c r="B81" s="31">
        <v>44536</v>
      </c>
      <c r="C81" s="8" t="s">
        <v>8</v>
      </c>
      <c r="D81" s="8">
        <v>150</v>
      </c>
      <c r="E81" s="32">
        <v>0.52800000000000002</v>
      </c>
      <c r="F81" s="8">
        <v>18</v>
      </c>
      <c r="G81" s="8" t="s">
        <v>6</v>
      </c>
      <c r="H81" s="8">
        <v>2.2000000000000002</v>
      </c>
      <c r="I81" s="8">
        <v>2.17</v>
      </c>
      <c r="J81" s="8">
        <v>-46.97</v>
      </c>
      <c r="K81" s="8" t="s">
        <v>7</v>
      </c>
      <c r="L81" s="8">
        <v>12.1</v>
      </c>
      <c r="M81" s="8">
        <v>285.25</v>
      </c>
      <c r="N81" s="32">
        <v>1006.345</v>
      </c>
      <c r="O81" s="32">
        <v>0.99299999999999999</v>
      </c>
      <c r="P81" s="32">
        <v>100.634</v>
      </c>
      <c r="Q81" s="32">
        <v>23.568000000000001</v>
      </c>
      <c r="R81" s="32">
        <v>23568.234</v>
      </c>
      <c r="S81" s="19">
        <f t="shared" si="20"/>
        <v>4.1310672533768619E-2</v>
      </c>
      <c r="T81" s="19">
        <f t="shared" si="21"/>
        <v>4.1310672533768619E-2</v>
      </c>
      <c r="U81" s="19">
        <f t="shared" si="22"/>
        <v>1.7648962819223277E-3</v>
      </c>
      <c r="V81" s="19">
        <f t="shared" si="23"/>
        <v>1.7648962819223277E-3</v>
      </c>
      <c r="W81">
        <f t="shared" si="24"/>
        <v>3.8827718202291212E-9</v>
      </c>
      <c r="X81" s="42">
        <f t="shared" si="25"/>
        <v>9.7069295505728036E-11</v>
      </c>
      <c r="Y81" s="42">
        <f t="shared" si="16"/>
        <v>2.3497389306935295E-9</v>
      </c>
      <c r="Z81" s="42">
        <f t="shared" si="17"/>
        <v>2.3176970361840719E-9</v>
      </c>
      <c r="AA81" s="42">
        <f t="shared" si="26"/>
        <v>1.291111900151857E-10</v>
      </c>
      <c r="AB81">
        <f t="shared" si="27"/>
        <v>5.164447600607428E-9</v>
      </c>
      <c r="AC81" s="14">
        <f t="shared" si="28"/>
        <v>2.9262045897577074</v>
      </c>
      <c r="AD81" s="14">
        <f t="shared" si="18"/>
        <v>2.9062489285534379</v>
      </c>
      <c r="AE81" s="14">
        <f t="shared" si="29"/>
        <v>5.1644476006074287</v>
      </c>
      <c r="AG81">
        <f t="shared" si="30"/>
        <v>3.8298249317714506</v>
      </c>
      <c r="AH81">
        <f t="shared" si="31"/>
        <v>3.882771820229121</v>
      </c>
      <c r="AI81" s="43">
        <f t="shared" si="19"/>
        <v>134.84813777685292</v>
      </c>
    </row>
    <row r="82" spans="1:35" x14ac:dyDescent="0.2">
      <c r="A82" s="8" t="s">
        <v>47</v>
      </c>
      <c r="B82" s="31">
        <v>44536</v>
      </c>
      <c r="C82" s="8" t="s">
        <v>5</v>
      </c>
      <c r="D82" s="8">
        <v>75</v>
      </c>
      <c r="E82" s="32">
        <v>0.505</v>
      </c>
      <c r="F82" s="8">
        <v>19</v>
      </c>
      <c r="G82" s="8" t="s">
        <v>6</v>
      </c>
      <c r="H82" s="8">
        <v>2.46</v>
      </c>
      <c r="I82" s="8">
        <v>2.17</v>
      </c>
      <c r="J82" s="8">
        <v>-46.64</v>
      </c>
      <c r="K82" s="8" t="s">
        <v>7</v>
      </c>
      <c r="L82" s="8">
        <v>12.7</v>
      </c>
      <c r="M82" s="8">
        <v>285.85000000000002</v>
      </c>
      <c r="N82" s="32">
        <v>1006.345</v>
      </c>
      <c r="O82" s="32">
        <v>0.99299999999999999</v>
      </c>
      <c r="P82" s="32">
        <v>100.634</v>
      </c>
      <c r="Q82" s="32">
        <v>23.617999999999999</v>
      </c>
      <c r="R82" s="32">
        <v>23617.808000000001</v>
      </c>
      <c r="S82" s="19">
        <f t="shared" si="20"/>
        <v>4.0722445607145448E-2</v>
      </c>
      <c r="T82" s="19">
        <f t="shared" si="21"/>
        <v>4.0722445607145448E-2</v>
      </c>
      <c r="U82" s="19">
        <f t="shared" si="22"/>
        <v>1.7361139682830762E-3</v>
      </c>
      <c r="V82" s="19">
        <f t="shared" si="23"/>
        <v>1.7361139682830762E-3</v>
      </c>
      <c r="W82">
        <f t="shared" si="24"/>
        <v>4.2708403619763678E-9</v>
      </c>
      <c r="X82" s="42">
        <f t="shared" si="25"/>
        <v>1.067710090494092E-10</v>
      </c>
      <c r="Y82" s="42">
        <f t="shared" si="16"/>
        <v>2.6219203551634037E-9</v>
      </c>
      <c r="Z82" s="42">
        <f t="shared" si="17"/>
        <v>2.3128321832132463E-9</v>
      </c>
      <c r="AA82" s="42">
        <f t="shared" si="26"/>
        <v>4.1585918099956662E-10</v>
      </c>
      <c r="AB82">
        <f t="shared" si="27"/>
        <v>1.6634367239982665E-8</v>
      </c>
      <c r="AC82" s="14">
        <f t="shared" si="28"/>
        <v>9.5813797618558212</v>
      </c>
      <c r="AD82" s="14">
        <f t="shared" si="18"/>
        <v>9.5160382033515774</v>
      </c>
      <c r="AE82" s="14">
        <f t="shared" si="29"/>
        <v>16.634367239982666</v>
      </c>
      <c r="AG82">
        <f t="shared" si="30"/>
        <v>3.7673673111742749</v>
      </c>
      <c r="AH82">
        <f t="shared" si="31"/>
        <v>4.2708403619763677</v>
      </c>
      <c r="AI82" s="43">
        <f t="shared" si="19"/>
        <v>441.53823787354025</v>
      </c>
    </row>
    <row r="83" spans="1:35" x14ac:dyDescent="0.2">
      <c r="A83" s="8" t="s">
        <v>47</v>
      </c>
      <c r="B83" s="31">
        <v>44536</v>
      </c>
      <c r="C83" s="8" t="s">
        <v>8</v>
      </c>
      <c r="D83" s="8">
        <v>175</v>
      </c>
      <c r="E83" s="32">
        <v>0.53500000000000003</v>
      </c>
      <c r="F83" s="8">
        <v>20</v>
      </c>
      <c r="G83" s="8" t="s">
        <v>6</v>
      </c>
      <c r="H83" s="8">
        <v>2.19</v>
      </c>
      <c r="I83" s="8">
        <v>2.17</v>
      </c>
      <c r="J83" s="8">
        <v>-46.79</v>
      </c>
      <c r="K83" s="8" t="s">
        <v>7</v>
      </c>
      <c r="L83" s="8">
        <v>12.7</v>
      </c>
      <c r="M83" s="8">
        <v>285.85000000000002</v>
      </c>
      <c r="N83" s="32">
        <v>1006.345</v>
      </c>
      <c r="O83" s="32">
        <v>0.99299999999999999</v>
      </c>
      <c r="P83" s="32">
        <v>100.634</v>
      </c>
      <c r="Q83" s="32">
        <v>23.617999999999999</v>
      </c>
      <c r="R83" s="32">
        <v>23617.808000000001</v>
      </c>
      <c r="S83" s="19">
        <f t="shared" si="20"/>
        <v>4.0722445607145448E-2</v>
      </c>
      <c r="T83" s="19">
        <f t="shared" si="21"/>
        <v>4.0722445607145448E-2</v>
      </c>
      <c r="U83" s="19">
        <f t="shared" si="22"/>
        <v>1.7361139682830762E-3</v>
      </c>
      <c r="V83" s="19">
        <f t="shared" si="23"/>
        <v>1.7361139682830762E-3</v>
      </c>
      <c r="W83">
        <f t="shared" si="24"/>
        <v>3.8020895905399369E-9</v>
      </c>
      <c r="X83" s="42">
        <f t="shared" si="25"/>
        <v>9.5052239763498424E-11</v>
      </c>
      <c r="Y83" s="42">
        <f t="shared" si="16"/>
        <v>2.3341486088649813E-9</v>
      </c>
      <c r="Z83" s="42">
        <f t="shared" si="17"/>
        <v>2.3128321832132463E-9</v>
      </c>
      <c r="AA83" s="42">
        <f t="shared" si="26"/>
        <v>1.1636866541523333E-10</v>
      </c>
      <c r="AB83">
        <f t="shared" si="27"/>
        <v>4.654746616609333E-9</v>
      </c>
      <c r="AC83" s="14">
        <f t="shared" si="28"/>
        <v>2.6811296387486752</v>
      </c>
      <c r="AD83" s="14">
        <f t="shared" si="18"/>
        <v>2.6628453004276751</v>
      </c>
      <c r="AE83" s="14">
        <f t="shared" si="29"/>
        <v>4.6547466166093336</v>
      </c>
      <c r="AG83">
        <f t="shared" si="30"/>
        <v>3.7673673111742749</v>
      </c>
      <c r="AH83">
        <f t="shared" si="31"/>
        <v>3.8020895905399366</v>
      </c>
      <c r="AI83" s="43">
        <f t="shared" si="19"/>
        <v>123.55436123265788</v>
      </c>
    </row>
    <row r="84" spans="1:35" x14ac:dyDescent="0.2">
      <c r="A84" s="8" t="s">
        <v>47</v>
      </c>
      <c r="B84" s="31">
        <v>44536</v>
      </c>
      <c r="C84" s="8" t="s">
        <v>5</v>
      </c>
      <c r="D84" s="8">
        <v>50</v>
      </c>
      <c r="E84" s="32">
        <v>0.499</v>
      </c>
      <c r="F84" s="8">
        <v>21</v>
      </c>
      <c r="G84" s="8" t="s">
        <v>6</v>
      </c>
      <c r="H84" s="8">
        <v>2.15</v>
      </c>
      <c r="I84" s="8">
        <v>2.17</v>
      </c>
      <c r="J84" s="8">
        <v>-46.71</v>
      </c>
      <c r="K84" s="8" t="s">
        <v>7</v>
      </c>
      <c r="L84" s="8">
        <v>12.5</v>
      </c>
      <c r="M84" s="8">
        <v>285.64999999999998</v>
      </c>
      <c r="N84" s="32">
        <v>1006.345</v>
      </c>
      <c r="O84" s="32">
        <v>0.99299999999999999</v>
      </c>
      <c r="P84" s="32">
        <v>100.634</v>
      </c>
      <c r="Q84" s="32">
        <v>23.600999999999999</v>
      </c>
      <c r="R84" s="32">
        <v>23601.282999999999</v>
      </c>
      <c r="S84" s="19">
        <f t="shared" si="20"/>
        <v>4.0916750964988223E-2</v>
      </c>
      <c r="T84" s="19">
        <f t="shared" si="21"/>
        <v>4.0916750964988223E-2</v>
      </c>
      <c r="U84" s="19">
        <f t="shared" si="22"/>
        <v>1.7456191129477311E-3</v>
      </c>
      <c r="V84" s="19">
        <f t="shared" si="23"/>
        <v>1.7456191129477311E-3</v>
      </c>
      <c r="W84">
        <f t="shared" si="24"/>
        <v>3.7530810928376217E-9</v>
      </c>
      <c r="X84" s="42">
        <f t="shared" si="25"/>
        <v>9.3827027320940543E-11</v>
      </c>
      <c r="Y84" s="42">
        <f t="shared" si="16"/>
        <v>2.2931201795867604E-9</v>
      </c>
      <c r="Z84" s="42">
        <f t="shared" si="17"/>
        <v>2.3144515300945443E-9</v>
      </c>
      <c r="AA84" s="42">
        <f t="shared" si="26"/>
        <v>7.2495676813156508E-11</v>
      </c>
      <c r="AB84">
        <f t="shared" si="27"/>
        <v>2.8998270725262603E-9</v>
      </c>
      <c r="AC84" s="14">
        <f t="shared" si="28"/>
        <v>1.6612026363697872</v>
      </c>
      <c r="AD84" s="14">
        <f t="shared" si="18"/>
        <v>1.6498738327997744</v>
      </c>
      <c r="AE84" s="14">
        <f t="shared" si="29"/>
        <v>2.8998270725262603</v>
      </c>
      <c r="AG84">
        <f t="shared" si="30"/>
        <v>3.7879934750965765</v>
      </c>
      <c r="AH84">
        <f t="shared" si="31"/>
        <v>3.7530810928376215</v>
      </c>
      <c r="AI84" s="43">
        <f t="shared" si="19"/>
        <v>76.553116883400335</v>
      </c>
    </row>
    <row r="85" spans="1:35" x14ac:dyDescent="0.2">
      <c r="A85" s="8" t="s">
        <v>47</v>
      </c>
      <c r="B85" s="31">
        <v>44536</v>
      </c>
      <c r="C85" s="8" t="s">
        <v>8</v>
      </c>
      <c r="D85" s="8">
        <v>200</v>
      </c>
      <c r="E85" s="32">
        <v>0.54</v>
      </c>
      <c r="F85" s="8">
        <v>22</v>
      </c>
      <c r="G85" s="8" t="s">
        <v>6</v>
      </c>
      <c r="H85" s="8">
        <v>2.2400000000000002</v>
      </c>
      <c r="I85" s="8">
        <v>2.17</v>
      </c>
      <c r="J85" s="8">
        <v>-46.7</v>
      </c>
      <c r="K85" s="8" t="s">
        <v>7</v>
      </c>
      <c r="L85" s="8">
        <v>13.1</v>
      </c>
      <c r="M85" s="8">
        <v>286.25</v>
      </c>
      <c r="N85" s="32">
        <v>1006.345</v>
      </c>
      <c r="O85" s="32">
        <v>0.99299999999999999</v>
      </c>
      <c r="P85" s="32">
        <v>100.634</v>
      </c>
      <c r="Q85" s="32">
        <v>23.651</v>
      </c>
      <c r="R85" s="32">
        <v>23650.857</v>
      </c>
      <c r="S85" s="19">
        <f t="shared" si="20"/>
        <v>4.0339053802248087E-2</v>
      </c>
      <c r="T85" s="19">
        <f t="shared" si="21"/>
        <v>4.0339053802248087E-2</v>
      </c>
      <c r="U85" s="19">
        <f t="shared" si="22"/>
        <v>1.7173657119831248E-3</v>
      </c>
      <c r="V85" s="19">
        <f t="shared" si="23"/>
        <v>1.7173657119831248E-3</v>
      </c>
      <c r="W85">
        <f t="shared" si="24"/>
        <v>3.8468991948421994E-9</v>
      </c>
      <c r="X85" s="42">
        <f t="shared" si="25"/>
        <v>9.6172479871054988E-11</v>
      </c>
      <c r="Y85" s="42">
        <f t="shared" si="16"/>
        <v>2.3841035127525802E-9</v>
      </c>
      <c r="Z85" s="42">
        <f t="shared" si="17"/>
        <v>2.3096002779790621E-9</v>
      </c>
      <c r="AA85" s="42">
        <f t="shared" si="26"/>
        <v>1.7067571464457302E-10</v>
      </c>
      <c r="AB85">
        <f t="shared" si="27"/>
        <v>6.8270285857829206E-9</v>
      </c>
      <c r="AC85" s="14">
        <f t="shared" si="28"/>
        <v>3.9752910740831213</v>
      </c>
      <c r="AD85" s="14">
        <f t="shared" si="18"/>
        <v>3.9481810209650217</v>
      </c>
      <c r="AE85" s="14">
        <f t="shared" si="29"/>
        <v>6.8270285857829203</v>
      </c>
      <c r="AG85">
        <f t="shared" si="30"/>
        <v>3.7266835950033803</v>
      </c>
      <c r="AH85">
        <f t="shared" si="31"/>
        <v>3.8468991948421998</v>
      </c>
      <c r="AI85" s="43">
        <f t="shared" si="19"/>
        <v>183.19313705452174</v>
      </c>
    </row>
    <row r="86" spans="1:35" x14ac:dyDescent="0.2">
      <c r="A86" s="8" t="s">
        <v>47</v>
      </c>
      <c r="B86" s="31">
        <v>44536</v>
      </c>
      <c r="C86" s="8" t="s">
        <v>5</v>
      </c>
      <c r="D86" s="8">
        <v>25</v>
      </c>
      <c r="E86" s="32">
        <v>0.51400000000000001</v>
      </c>
      <c r="F86" s="8">
        <v>23</v>
      </c>
      <c r="G86" s="8" t="s">
        <v>6</v>
      </c>
      <c r="H86" s="8">
        <v>2.13</v>
      </c>
      <c r="I86" s="8">
        <v>2.17</v>
      </c>
      <c r="J86" s="8">
        <v>-46.97</v>
      </c>
      <c r="K86" s="8" t="s">
        <v>7</v>
      </c>
      <c r="L86" s="8">
        <v>12.5</v>
      </c>
      <c r="M86" s="8">
        <v>285.64999999999998</v>
      </c>
      <c r="N86" s="32">
        <v>1006.345</v>
      </c>
      <c r="O86" s="32">
        <v>0.99299999999999999</v>
      </c>
      <c r="P86" s="32">
        <v>100.634</v>
      </c>
      <c r="Q86" s="32">
        <v>23.600999999999999</v>
      </c>
      <c r="R86" s="32">
        <v>23601.282999999999</v>
      </c>
      <c r="S86" s="19">
        <f t="shared" si="20"/>
        <v>4.0916750964988223E-2</v>
      </c>
      <c r="T86" s="19">
        <f t="shared" si="21"/>
        <v>4.0916750964988223E-2</v>
      </c>
      <c r="U86" s="19">
        <f t="shared" si="22"/>
        <v>1.7456191129477311E-3</v>
      </c>
      <c r="V86" s="19">
        <f t="shared" si="23"/>
        <v>1.7456191129477311E-3</v>
      </c>
      <c r="W86">
        <f t="shared" si="24"/>
        <v>3.7181687105786671E-9</v>
      </c>
      <c r="X86" s="42">
        <f t="shared" si="25"/>
        <v>9.2954217764466684E-11</v>
      </c>
      <c r="Y86" s="42">
        <f t="shared" si="16"/>
        <v>2.271788829078977E-9</v>
      </c>
      <c r="Z86" s="42">
        <f t="shared" si="17"/>
        <v>2.3144515300945443E-9</v>
      </c>
      <c r="AA86" s="42">
        <f t="shared" si="26"/>
        <v>5.0291516748899352E-11</v>
      </c>
      <c r="AB86">
        <f t="shared" si="27"/>
        <v>2.0116606699559741E-9</v>
      </c>
      <c r="AC86" s="14">
        <f t="shared" si="28"/>
        <v>1.1524052727395915</v>
      </c>
      <c r="AD86" s="14">
        <f t="shared" si="18"/>
        <v>1.1445462839069929</v>
      </c>
      <c r="AE86" s="14">
        <f t="shared" si="29"/>
        <v>2.0116606699559743</v>
      </c>
      <c r="AG86">
        <f t="shared" si="30"/>
        <v>3.7879934750965765</v>
      </c>
      <c r="AH86">
        <f t="shared" si="31"/>
        <v>3.7181687105786669</v>
      </c>
      <c r="AI86" s="43">
        <f t="shared" si="19"/>
        <v>53.106233766801459</v>
      </c>
    </row>
    <row r="87" spans="1:35" x14ac:dyDescent="0.2">
      <c r="A87" s="8" t="s">
        <v>47</v>
      </c>
      <c r="B87" s="31">
        <v>44536</v>
      </c>
      <c r="C87" s="8" t="s">
        <v>8</v>
      </c>
      <c r="D87" s="8">
        <v>225</v>
      </c>
      <c r="E87" s="32">
        <v>0.55000000000000004</v>
      </c>
      <c r="F87" s="8">
        <v>24</v>
      </c>
      <c r="G87" s="8" t="s">
        <v>6</v>
      </c>
      <c r="H87" s="8">
        <v>2.15</v>
      </c>
      <c r="I87" s="8">
        <v>2.17</v>
      </c>
      <c r="J87" s="8">
        <v>-47.11</v>
      </c>
      <c r="K87" s="8" t="s">
        <v>7</v>
      </c>
      <c r="L87" s="8">
        <v>12.5</v>
      </c>
      <c r="M87" s="8">
        <v>285.64999999999998</v>
      </c>
      <c r="N87" s="32">
        <v>1006.345</v>
      </c>
      <c r="O87" s="32">
        <v>0.99299999999999999</v>
      </c>
      <c r="P87" s="32">
        <v>100.634</v>
      </c>
      <c r="Q87" s="32">
        <v>23.600999999999999</v>
      </c>
      <c r="R87" s="32">
        <v>23601.282999999999</v>
      </c>
      <c r="S87" s="19">
        <f t="shared" si="20"/>
        <v>4.0916750964988223E-2</v>
      </c>
      <c r="T87" s="19">
        <f t="shared" si="21"/>
        <v>4.0916750964988223E-2</v>
      </c>
      <c r="U87" s="19">
        <f t="shared" si="22"/>
        <v>1.7456191129477311E-3</v>
      </c>
      <c r="V87" s="19">
        <f t="shared" si="23"/>
        <v>1.7456191129477311E-3</v>
      </c>
      <c r="W87">
        <f t="shared" si="24"/>
        <v>3.7530810928376217E-9</v>
      </c>
      <c r="X87" s="42">
        <f t="shared" si="25"/>
        <v>9.3827027320940543E-11</v>
      </c>
      <c r="Y87" s="42">
        <f t="shared" si="16"/>
        <v>2.2931201795867604E-9</v>
      </c>
      <c r="Z87" s="42">
        <f t="shared" si="17"/>
        <v>2.3144515300945443E-9</v>
      </c>
      <c r="AA87" s="42">
        <f t="shared" si="26"/>
        <v>7.2495676813156508E-11</v>
      </c>
      <c r="AB87">
        <f t="shared" si="27"/>
        <v>2.8998270725262603E-9</v>
      </c>
      <c r="AC87" s="14">
        <f t="shared" si="28"/>
        <v>1.6612026363697872</v>
      </c>
      <c r="AD87" s="14">
        <f t="shared" si="18"/>
        <v>1.6498738327997744</v>
      </c>
      <c r="AE87" s="14">
        <f t="shared" si="29"/>
        <v>2.8998270725262603</v>
      </c>
      <c r="AG87">
        <f t="shared" si="30"/>
        <v>3.7879934750965765</v>
      </c>
      <c r="AH87">
        <f t="shared" si="31"/>
        <v>3.7530810928376215</v>
      </c>
      <c r="AI87" s="43">
        <f t="shared" si="19"/>
        <v>76.553116883400335</v>
      </c>
    </row>
    <row r="88" spans="1:35" x14ac:dyDescent="0.2">
      <c r="A88" s="8" t="s">
        <v>47</v>
      </c>
      <c r="B88" s="31">
        <v>44536</v>
      </c>
      <c r="C88" s="8" t="s">
        <v>5</v>
      </c>
      <c r="D88" s="8">
        <v>10</v>
      </c>
      <c r="E88" s="32">
        <v>0.498</v>
      </c>
      <c r="F88" s="8">
        <v>25</v>
      </c>
      <c r="G88" s="8" t="s">
        <v>6</v>
      </c>
      <c r="H88" s="8">
        <v>2.37</v>
      </c>
      <c r="I88" s="8">
        <v>2.17</v>
      </c>
      <c r="J88" s="8">
        <v>-46.95</v>
      </c>
      <c r="K88" s="8" t="s">
        <v>7</v>
      </c>
      <c r="L88" s="8">
        <v>12.2</v>
      </c>
      <c r="M88" s="8">
        <v>285.35000000000002</v>
      </c>
      <c r="N88" s="32">
        <v>1006.345</v>
      </c>
      <c r="O88" s="32">
        <v>0.99299999999999999</v>
      </c>
      <c r="P88" s="32">
        <v>100.634</v>
      </c>
      <c r="Q88" s="32">
        <v>23.576000000000001</v>
      </c>
      <c r="R88" s="32">
        <v>23576.495999999999</v>
      </c>
      <c r="S88" s="19">
        <f t="shared" si="20"/>
        <v>4.1211522456671007E-2</v>
      </c>
      <c r="T88" s="19">
        <f t="shared" si="21"/>
        <v>4.1211522456671007E-2</v>
      </c>
      <c r="U88" s="19">
        <f t="shared" si="22"/>
        <v>1.760043322357595E-3</v>
      </c>
      <c r="V88" s="19">
        <f t="shared" si="23"/>
        <v>1.760043322357595E-3</v>
      </c>
      <c r="W88">
        <f t="shared" si="24"/>
        <v>4.1713026739875002E-9</v>
      </c>
      <c r="X88" s="42">
        <f t="shared" si="25"/>
        <v>1.0428256684968751E-10</v>
      </c>
      <c r="Y88" s="42">
        <f t="shared" si="16"/>
        <v>2.5304225768249201E-9</v>
      </c>
      <c r="Z88" s="42">
        <f t="shared" si="17"/>
        <v>2.3168848066287242E-9</v>
      </c>
      <c r="AA88" s="42">
        <f t="shared" si="26"/>
        <v>3.1782033704588358E-10</v>
      </c>
      <c r="AB88">
        <f t="shared" si="27"/>
        <v>1.2712813481835343E-8</v>
      </c>
      <c r="AC88" s="14">
        <f t="shared" si="28"/>
        <v>7.2230116840569618</v>
      </c>
      <c r="AD88" s="14">
        <f t="shared" si="18"/>
        <v>7.1737533462954675</v>
      </c>
      <c r="AE88" s="14">
        <f t="shared" si="29"/>
        <v>12.712813481835344</v>
      </c>
      <c r="AG88">
        <f t="shared" si="30"/>
        <v>3.8192940095159806</v>
      </c>
      <c r="AH88">
        <f t="shared" si="31"/>
        <v>4.1713026739875003</v>
      </c>
      <c r="AI88" s="43">
        <f t="shared" si="19"/>
        <v>332.85768129294763</v>
      </c>
    </row>
    <row r="89" spans="1:35" x14ac:dyDescent="0.2">
      <c r="A89" s="8" t="s">
        <v>47</v>
      </c>
      <c r="B89" s="31">
        <v>44536</v>
      </c>
      <c r="C89" s="8" t="s">
        <v>8</v>
      </c>
      <c r="D89" s="8">
        <v>250</v>
      </c>
      <c r="E89" s="32">
        <v>0.54900000000000004</v>
      </c>
      <c r="F89" s="8">
        <v>26</v>
      </c>
      <c r="G89" s="8" t="s">
        <v>6</v>
      </c>
      <c r="H89" s="8">
        <v>2.4300000000000002</v>
      </c>
      <c r="I89" s="8">
        <v>2.17</v>
      </c>
      <c r="J89" s="8">
        <v>-46.94</v>
      </c>
      <c r="K89" s="8" t="s">
        <v>7</v>
      </c>
      <c r="L89" s="8">
        <v>12.4</v>
      </c>
      <c r="M89" s="8">
        <v>285.55</v>
      </c>
      <c r="N89" s="32">
        <v>1006.345</v>
      </c>
      <c r="O89" s="32">
        <v>0.99299999999999999</v>
      </c>
      <c r="P89" s="32">
        <v>100.634</v>
      </c>
      <c r="Q89" s="32">
        <v>23.593</v>
      </c>
      <c r="R89" s="32">
        <v>23593.021000000001</v>
      </c>
      <c r="S89" s="19">
        <f t="shared" si="20"/>
        <v>4.1014564014612384E-2</v>
      </c>
      <c r="T89" s="19">
        <f t="shared" si="21"/>
        <v>4.1014564014612384E-2</v>
      </c>
      <c r="U89" s="19">
        <f t="shared" si="22"/>
        <v>1.7504048614161679E-3</v>
      </c>
      <c r="V89" s="19">
        <f t="shared" si="23"/>
        <v>1.7504048614161679E-3</v>
      </c>
      <c r="W89">
        <f t="shared" si="24"/>
        <v>4.2534838132412877E-9</v>
      </c>
      <c r="X89" s="42">
        <f t="shared" si="25"/>
        <v>1.063370953310322E-10</v>
      </c>
      <c r="Y89" s="42">
        <f t="shared" si="16"/>
        <v>2.592666724267681E-9</v>
      </c>
      <c r="Z89" s="42">
        <f t="shared" si="17"/>
        <v>2.3152620541814269E-9</v>
      </c>
      <c r="AA89" s="42">
        <f t="shared" si="26"/>
        <v>3.8374176541728622E-10</v>
      </c>
      <c r="AB89">
        <f t="shared" si="27"/>
        <v>1.5349670616691449E-8</v>
      </c>
      <c r="AC89" s="14">
        <f t="shared" si="28"/>
        <v>8.7692116007223451</v>
      </c>
      <c r="AD89" s="14">
        <f t="shared" si="18"/>
        <v>8.7094087365121382</v>
      </c>
      <c r="AE89" s="14">
        <f t="shared" si="29"/>
        <v>15.34967061669145</v>
      </c>
      <c r="AG89">
        <f t="shared" si="30"/>
        <v>3.7983785492730839</v>
      </c>
      <c r="AH89">
        <f t="shared" si="31"/>
        <v>4.2534838132412878</v>
      </c>
      <c r="AI89" s="43">
        <f t="shared" si="19"/>
        <v>404.11113367384087</v>
      </c>
    </row>
    <row r="90" spans="1:35" x14ac:dyDescent="0.2">
      <c r="A90" s="8" t="s">
        <v>47</v>
      </c>
      <c r="B90" s="31">
        <v>44536</v>
      </c>
      <c r="C90" s="8" t="s">
        <v>5</v>
      </c>
      <c r="D90" s="8">
        <v>5</v>
      </c>
      <c r="E90" s="32">
        <v>0.503</v>
      </c>
      <c r="F90" s="8">
        <v>27</v>
      </c>
      <c r="G90" s="8" t="s">
        <v>6</v>
      </c>
      <c r="H90" s="8">
        <v>2.2200000000000002</v>
      </c>
      <c r="I90" s="8">
        <v>2.17</v>
      </c>
      <c r="J90" s="8">
        <v>-47.08</v>
      </c>
      <c r="K90" s="8" t="s">
        <v>7</v>
      </c>
      <c r="L90" s="8">
        <v>12.4</v>
      </c>
      <c r="M90" s="8">
        <v>285.55</v>
      </c>
      <c r="N90" s="32">
        <v>1006.345</v>
      </c>
      <c r="O90" s="32">
        <v>0.99299999999999999</v>
      </c>
      <c r="P90" s="32">
        <v>100.634</v>
      </c>
      <c r="Q90" s="32">
        <v>23.593</v>
      </c>
      <c r="R90" s="32">
        <v>23593.021000000001</v>
      </c>
      <c r="S90" s="19">
        <f t="shared" si="20"/>
        <v>4.1014564014612384E-2</v>
      </c>
      <c r="T90" s="19">
        <f t="shared" si="21"/>
        <v>4.1014564014612384E-2</v>
      </c>
      <c r="U90" s="19">
        <f t="shared" si="22"/>
        <v>1.7504048614161679E-3</v>
      </c>
      <c r="V90" s="19">
        <f t="shared" si="23"/>
        <v>1.7504048614161679E-3</v>
      </c>
      <c r="W90">
        <f t="shared" si="24"/>
        <v>3.8858987923438934E-9</v>
      </c>
      <c r="X90" s="42">
        <f t="shared" si="25"/>
        <v>9.7147469808597342E-11</v>
      </c>
      <c r="Y90" s="42">
        <f t="shared" si="16"/>
        <v>2.3686091061210917E-9</v>
      </c>
      <c r="Z90" s="42">
        <f t="shared" si="17"/>
        <v>2.3152620541814269E-9</v>
      </c>
      <c r="AA90" s="42">
        <f t="shared" si="26"/>
        <v>1.5049452174826219E-10</v>
      </c>
      <c r="AB90">
        <f t="shared" si="27"/>
        <v>6.0197808699304875E-9</v>
      </c>
      <c r="AC90" s="14">
        <f t="shared" si="28"/>
        <v>3.4390791539850811</v>
      </c>
      <c r="AD90" s="14">
        <f t="shared" si="18"/>
        <v>3.4156258730040427</v>
      </c>
      <c r="AE90" s="14">
        <f t="shared" si="29"/>
        <v>6.0197808699304876</v>
      </c>
      <c r="AG90">
        <f t="shared" si="30"/>
        <v>3.7983785492730839</v>
      </c>
      <c r="AH90">
        <f t="shared" si="31"/>
        <v>3.8858987923438932</v>
      </c>
      <c r="AI90" s="43">
        <f t="shared" si="19"/>
        <v>158.48291032189314</v>
      </c>
    </row>
    <row r="91" spans="1:35" x14ac:dyDescent="0.2">
      <c r="A91" s="8" t="s">
        <v>47</v>
      </c>
      <c r="B91" s="31">
        <v>44536</v>
      </c>
      <c r="C91" s="8" t="s">
        <v>8</v>
      </c>
      <c r="D91" s="8">
        <v>300</v>
      </c>
      <c r="E91" s="32">
        <v>0.55400000000000005</v>
      </c>
      <c r="F91" s="8">
        <v>28</v>
      </c>
      <c r="G91" s="8" t="s">
        <v>6</v>
      </c>
      <c r="H91" s="8">
        <v>2.4700000000000002</v>
      </c>
      <c r="I91" s="8">
        <v>2.17</v>
      </c>
      <c r="J91" s="8">
        <v>-47.01</v>
      </c>
      <c r="K91" s="8" t="s">
        <v>7</v>
      </c>
      <c r="L91" s="8">
        <v>12.4</v>
      </c>
      <c r="M91" s="8">
        <v>285.55</v>
      </c>
      <c r="N91" s="32">
        <v>1006.345</v>
      </c>
      <c r="O91" s="32">
        <v>0.99299999999999999</v>
      </c>
      <c r="P91" s="32">
        <v>100.634</v>
      </c>
      <c r="Q91" s="32">
        <v>23.593</v>
      </c>
      <c r="R91" s="32">
        <v>23593.021000000001</v>
      </c>
      <c r="S91" s="19">
        <f t="shared" si="20"/>
        <v>4.1014564014612384E-2</v>
      </c>
      <c r="T91" s="19">
        <f t="shared" si="21"/>
        <v>4.1014564014612384E-2</v>
      </c>
      <c r="U91" s="19">
        <f t="shared" si="22"/>
        <v>1.7504048614161679E-3</v>
      </c>
      <c r="V91" s="19">
        <f t="shared" si="23"/>
        <v>1.7504048614161679E-3</v>
      </c>
      <c r="W91">
        <f t="shared" si="24"/>
        <v>4.3235000076979345E-9</v>
      </c>
      <c r="X91" s="42">
        <f t="shared" si="25"/>
        <v>1.0808750019244837E-10</v>
      </c>
      <c r="Y91" s="42">
        <f t="shared" si="16"/>
        <v>2.6353443658194126E-9</v>
      </c>
      <c r="Z91" s="42">
        <f t="shared" si="17"/>
        <v>2.3152620541814269E-9</v>
      </c>
      <c r="AA91" s="42">
        <f t="shared" si="26"/>
        <v>4.2816981183043402E-10</v>
      </c>
      <c r="AB91">
        <f t="shared" si="27"/>
        <v>1.7126792473217361E-8</v>
      </c>
      <c r="AC91" s="14">
        <f t="shared" si="28"/>
        <v>9.7844749239104036</v>
      </c>
      <c r="AD91" s="14">
        <f t="shared" si="18"/>
        <v>9.7177483295613083</v>
      </c>
      <c r="AE91" s="14">
        <f t="shared" si="29"/>
        <v>17.12679247321736</v>
      </c>
      <c r="AG91">
        <f t="shared" si="30"/>
        <v>3.7983785492730839</v>
      </c>
      <c r="AH91">
        <f t="shared" si="31"/>
        <v>4.3235000076979349</v>
      </c>
      <c r="AI91" s="43">
        <f t="shared" si="19"/>
        <v>450.89746193135511</v>
      </c>
    </row>
    <row r="92" spans="1:35" x14ac:dyDescent="0.2">
      <c r="A92" s="8" t="s">
        <v>47</v>
      </c>
      <c r="B92" s="31">
        <v>44536</v>
      </c>
      <c r="C92" s="8" t="s">
        <v>5</v>
      </c>
      <c r="D92" s="8">
        <v>0</v>
      </c>
      <c r="E92" s="32">
        <v>0.5</v>
      </c>
      <c r="F92" s="8">
        <v>29</v>
      </c>
      <c r="G92" s="8" t="s">
        <v>6</v>
      </c>
      <c r="H92" s="8">
        <v>2.64</v>
      </c>
      <c r="I92" s="8">
        <v>2.17</v>
      </c>
      <c r="J92" s="8">
        <v>-47.25</v>
      </c>
      <c r="K92" s="8" t="s">
        <v>7</v>
      </c>
      <c r="L92" s="8">
        <v>12.7</v>
      </c>
      <c r="M92" s="8">
        <v>285.85000000000002</v>
      </c>
      <c r="N92" s="32">
        <v>1006.345</v>
      </c>
      <c r="O92" s="32">
        <v>0.99299999999999999</v>
      </c>
      <c r="P92" s="32">
        <v>100.634</v>
      </c>
      <c r="Q92" s="32">
        <v>23.617999999999999</v>
      </c>
      <c r="R92" s="32">
        <v>23617.808000000001</v>
      </c>
      <c r="S92" s="19">
        <f t="shared" si="20"/>
        <v>4.0722445607145448E-2</v>
      </c>
      <c r="T92" s="19">
        <f t="shared" si="21"/>
        <v>4.0722445607145448E-2</v>
      </c>
      <c r="U92" s="19">
        <f t="shared" si="22"/>
        <v>1.7361139682830762E-3</v>
      </c>
      <c r="V92" s="19">
        <f t="shared" si="23"/>
        <v>1.7361139682830762E-3</v>
      </c>
      <c r="W92">
        <f t="shared" si="24"/>
        <v>4.5833408762673212E-9</v>
      </c>
      <c r="X92" s="42">
        <f t="shared" si="25"/>
        <v>1.1458352190668304E-10</v>
      </c>
      <c r="Y92" s="42">
        <f t="shared" si="16"/>
        <v>2.8137681860290189E-9</v>
      </c>
      <c r="Z92" s="42">
        <f t="shared" si="17"/>
        <v>2.3128321832132463E-9</v>
      </c>
      <c r="AA92" s="42">
        <f t="shared" si="26"/>
        <v>6.1551952472245548E-10</v>
      </c>
      <c r="AB92">
        <f t="shared" si="27"/>
        <v>2.4620780988898219E-8</v>
      </c>
      <c r="AC92" s="14">
        <f t="shared" si="28"/>
        <v>14.181546510593918</v>
      </c>
      <c r="AD92" s="14">
        <f t="shared" si="18"/>
        <v>14.084833471967514</v>
      </c>
      <c r="AE92" s="14">
        <f t="shared" si="29"/>
        <v>24.620780988898218</v>
      </c>
      <c r="AG92">
        <f t="shared" si="30"/>
        <v>3.7673673111742749</v>
      </c>
      <c r="AH92">
        <f t="shared" si="31"/>
        <v>4.5833408762673216</v>
      </c>
      <c r="AI92" s="43">
        <f t="shared" si="19"/>
        <v>653.52748896746164</v>
      </c>
    </row>
    <row r="93" spans="1:35" x14ac:dyDescent="0.2">
      <c r="A93" s="8" t="s">
        <v>47</v>
      </c>
      <c r="B93" s="31">
        <v>44536</v>
      </c>
      <c r="C93" s="8" t="s">
        <v>8</v>
      </c>
      <c r="D93" s="8">
        <v>400</v>
      </c>
      <c r="E93" s="32">
        <v>0.28499999999999998</v>
      </c>
      <c r="F93" s="8">
        <v>30</v>
      </c>
      <c r="G93" s="8" t="s">
        <v>6</v>
      </c>
      <c r="H93" s="8">
        <v>2.16</v>
      </c>
      <c r="I93" s="8">
        <v>2.17</v>
      </c>
      <c r="J93" s="8">
        <v>-47.18</v>
      </c>
      <c r="K93" s="8" t="s">
        <v>7</v>
      </c>
      <c r="L93" s="8">
        <v>12.5</v>
      </c>
      <c r="M93" s="8">
        <v>285.64999999999998</v>
      </c>
      <c r="N93" s="32">
        <v>1006.345</v>
      </c>
      <c r="O93" s="32">
        <v>0.99299999999999999</v>
      </c>
      <c r="P93" s="32">
        <v>100.634</v>
      </c>
      <c r="Q93" s="32">
        <v>23.600999999999999</v>
      </c>
      <c r="R93" s="32">
        <v>23601.282999999999</v>
      </c>
      <c r="S93" s="19">
        <f t="shared" si="20"/>
        <v>4.0916750964988223E-2</v>
      </c>
      <c r="T93" s="19">
        <f t="shared" si="21"/>
        <v>4.0916750964988223E-2</v>
      </c>
      <c r="U93" s="19">
        <f t="shared" si="22"/>
        <v>1.7456191129477311E-3</v>
      </c>
      <c r="V93" s="19">
        <f t="shared" si="23"/>
        <v>1.7456191129477311E-3</v>
      </c>
      <c r="W93">
        <f t="shared" si="24"/>
        <v>3.770537283967099E-9</v>
      </c>
      <c r="X93" s="42">
        <f t="shared" si="25"/>
        <v>9.4263432099177479E-11</v>
      </c>
      <c r="Y93" s="42">
        <f t="shared" si="16"/>
        <v>2.3037858548406526E-9</v>
      </c>
      <c r="Z93" s="42">
        <f t="shared" si="17"/>
        <v>2.3144515300945443E-9</v>
      </c>
      <c r="AA93" s="42">
        <f t="shared" si="26"/>
        <v>8.3597756845285707E-11</v>
      </c>
      <c r="AB93">
        <f t="shared" si="27"/>
        <v>3.3439102738114283E-9</v>
      </c>
      <c r="AC93" s="14">
        <f t="shared" si="28"/>
        <v>1.915601318184899</v>
      </c>
      <c r="AD93" s="14">
        <f t="shared" si="18"/>
        <v>1.9025376072461793</v>
      </c>
      <c r="AE93" s="14">
        <f t="shared" si="29"/>
        <v>3.3439102738114284</v>
      </c>
      <c r="AG93">
        <f t="shared" si="30"/>
        <v>3.7879934750965765</v>
      </c>
      <c r="AH93">
        <f t="shared" si="31"/>
        <v>3.7705372839670992</v>
      </c>
      <c r="AI93" s="43">
        <f t="shared" si="19"/>
        <v>88.276558441700431</v>
      </c>
    </row>
    <row r="94" spans="1:35" x14ac:dyDescent="0.2">
      <c r="A94" s="8" t="s">
        <v>47</v>
      </c>
      <c r="B94" s="31">
        <v>44901</v>
      </c>
      <c r="C94" s="8" t="s">
        <v>7</v>
      </c>
      <c r="D94" s="8" t="s">
        <v>7</v>
      </c>
      <c r="E94" s="32">
        <v>0</v>
      </c>
      <c r="F94" s="8" t="s">
        <v>9</v>
      </c>
      <c r="G94" s="8" t="s">
        <v>6</v>
      </c>
      <c r="H94" s="8">
        <v>2.17</v>
      </c>
      <c r="I94" s="8" t="s">
        <v>7</v>
      </c>
      <c r="J94" s="8">
        <v>-46.62</v>
      </c>
      <c r="K94" s="8" t="s">
        <v>7</v>
      </c>
      <c r="L94" s="8">
        <v>0</v>
      </c>
      <c r="M94" s="8">
        <v>0</v>
      </c>
      <c r="N94" s="32"/>
      <c r="O94" s="32">
        <v>0</v>
      </c>
      <c r="P94" s="32">
        <v>0</v>
      </c>
      <c r="Q94" s="32" t="e">
        <v>#DIV/0!</v>
      </c>
      <c r="R94" s="32" t="e">
        <v>#DIV/0!</v>
      </c>
      <c r="S94" s="19" t="e">
        <f t="shared" si="20"/>
        <v>#DIV/0!</v>
      </c>
      <c r="T94" s="19" t="e">
        <f t="shared" si="21"/>
        <v>#DIV/0!</v>
      </c>
      <c r="U94" s="19" t="e">
        <f t="shared" si="22"/>
        <v>#DIV/0!</v>
      </c>
      <c r="V94" s="19" t="e">
        <f t="shared" si="23"/>
        <v>#DIV/0!</v>
      </c>
      <c r="W94" t="e">
        <f t="shared" si="24"/>
        <v>#DIV/0!</v>
      </c>
      <c r="X94" s="42" t="e">
        <f t="shared" si="25"/>
        <v>#DIV/0!</v>
      </c>
      <c r="Y94" s="42" t="e">
        <f t="shared" si="16"/>
        <v>#DIV/0!</v>
      </c>
      <c r="Z94" s="42" t="e">
        <f t="shared" si="17"/>
        <v>#VALUE!</v>
      </c>
      <c r="AA94" s="42" t="e">
        <f t="shared" si="26"/>
        <v>#DIV/0!</v>
      </c>
      <c r="AB94" t="e">
        <f t="shared" si="27"/>
        <v>#DIV/0!</v>
      </c>
      <c r="AC94" s="14" t="e">
        <f t="shared" si="28"/>
        <v>#DIV/0!</v>
      </c>
      <c r="AD94" s="14" t="e">
        <f t="shared" si="18"/>
        <v>#DIV/0!</v>
      </c>
      <c r="AE94" s="14" t="e">
        <f t="shared" si="29"/>
        <v>#DIV/0!</v>
      </c>
      <c r="AG94" t="e">
        <f t="shared" si="30"/>
        <v>#DIV/0!</v>
      </c>
      <c r="AH94" t="e">
        <f t="shared" si="31"/>
        <v>#DIV/0!</v>
      </c>
      <c r="AI94" s="43" t="e">
        <f t="shared" si="19"/>
        <v>#DIV/0!</v>
      </c>
    </row>
    <row r="95" spans="1:35" x14ac:dyDescent="0.2">
      <c r="A95" s="8" t="s">
        <v>48</v>
      </c>
      <c r="B95" s="31">
        <v>44199</v>
      </c>
      <c r="C95" s="8" t="s">
        <v>5</v>
      </c>
      <c r="D95" s="8">
        <v>400</v>
      </c>
      <c r="E95" s="32">
        <v>0.47899999999999998</v>
      </c>
      <c r="F95" s="8">
        <v>1</v>
      </c>
      <c r="G95" s="8" t="s">
        <v>6</v>
      </c>
      <c r="H95" s="8">
        <v>2.1</v>
      </c>
      <c r="I95" s="8">
        <v>2.06</v>
      </c>
      <c r="J95" s="8">
        <v>-47.88</v>
      </c>
      <c r="K95" s="8" t="s">
        <v>7</v>
      </c>
      <c r="L95" s="8">
        <v>14.5</v>
      </c>
      <c r="M95" s="8">
        <v>287.64999999999998</v>
      </c>
      <c r="N95" s="32">
        <v>1009.682</v>
      </c>
      <c r="O95" s="32">
        <v>0.996</v>
      </c>
      <c r="P95" s="32">
        <v>100.968</v>
      </c>
      <c r="Q95" s="32">
        <v>23.687999999999999</v>
      </c>
      <c r="R95" s="32">
        <v>23687.973000000002</v>
      </c>
      <c r="S95" s="19">
        <f t="shared" si="20"/>
        <v>3.9050121275151443E-2</v>
      </c>
      <c r="T95" s="19">
        <f t="shared" si="21"/>
        <v>3.9050121275151443E-2</v>
      </c>
      <c r="U95" s="19">
        <f t="shared" si="22"/>
        <v>1.6544002406322282E-3</v>
      </c>
      <c r="V95" s="19">
        <f t="shared" si="23"/>
        <v>1.6544002406322282E-3</v>
      </c>
      <c r="W95">
        <f t="shared" si="24"/>
        <v>3.4742405053276796E-9</v>
      </c>
      <c r="X95" s="42">
        <f t="shared" si="25"/>
        <v>8.6856012633191995E-11</v>
      </c>
      <c r="Y95" s="42">
        <f t="shared" si="16"/>
        <v>2.2242187680082985E-9</v>
      </c>
      <c r="Z95" s="42">
        <f t="shared" si="17"/>
        <v>2.1818526962367119E-9</v>
      </c>
      <c r="AA95" s="42">
        <f t="shared" si="26"/>
        <v>1.2922208440477839E-10</v>
      </c>
      <c r="AB95">
        <f t="shared" si="27"/>
        <v>5.1688833761911354E-9</v>
      </c>
      <c r="AC95" s="14">
        <f t="shared" si="28"/>
        <v>3.1243246037100727</v>
      </c>
      <c r="AD95" s="14">
        <f t="shared" si="18"/>
        <v>3.1133166206503691</v>
      </c>
      <c r="AE95" s="14">
        <f t="shared" si="29"/>
        <v>5.1688833761911352</v>
      </c>
      <c r="AG95">
        <f t="shared" si="30"/>
        <v>3.4080644957023907</v>
      </c>
      <c r="AH95">
        <f t="shared" si="31"/>
        <v>3.4742405053276797</v>
      </c>
      <c r="AI95" s="43">
        <f t="shared" si="19"/>
        <v>151.66624289854721</v>
      </c>
    </row>
    <row r="96" spans="1:35" x14ac:dyDescent="0.2">
      <c r="A96" s="8" t="s">
        <v>48</v>
      </c>
      <c r="B96" s="31">
        <v>44199</v>
      </c>
      <c r="C96" s="8" t="s">
        <v>8</v>
      </c>
      <c r="D96" s="8">
        <v>0</v>
      </c>
      <c r="E96" s="32">
        <v>0.40400000000000003</v>
      </c>
      <c r="F96" s="8">
        <v>2</v>
      </c>
      <c r="G96" s="8" t="s">
        <v>6</v>
      </c>
      <c r="H96" s="8">
        <v>2.78</v>
      </c>
      <c r="I96" s="8">
        <v>2.06</v>
      </c>
      <c r="J96" s="8">
        <v>-48.58</v>
      </c>
      <c r="K96" s="8" t="s">
        <v>7</v>
      </c>
      <c r="L96" s="8">
        <v>12</v>
      </c>
      <c r="M96" s="8">
        <v>285.14999999999998</v>
      </c>
      <c r="N96" s="32">
        <v>1009.682</v>
      </c>
      <c r="O96" s="32">
        <v>0.996</v>
      </c>
      <c r="P96" s="32">
        <v>100.968</v>
      </c>
      <c r="Q96" s="32">
        <v>23.481999999999999</v>
      </c>
      <c r="R96" s="32">
        <v>23482.098000000002</v>
      </c>
      <c r="S96" s="19">
        <f t="shared" si="20"/>
        <v>4.141027299609986E-2</v>
      </c>
      <c r="T96" s="19">
        <f t="shared" si="21"/>
        <v>4.141027299609986E-2</v>
      </c>
      <c r="U96" s="19">
        <f t="shared" si="22"/>
        <v>1.7697718936239937E-3</v>
      </c>
      <c r="V96" s="19">
        <f t="shared" si="23"/>
        <v>1.7697718936239937E-3</v>
      </c>
      <c r="W96">
        <f t="shared" si="24"/>
        <v>4.9199658642747016E-9</v>
      </c>
      <c r="X96" s="42">
        <f t="shared" si="25"/>
        <v>1.2299914660686754E-10</v>
      </c>
      <c r="Y96" s="42">
        <f t="shared" si="16"/>
        <v>2.9702568398535303E-9</v>
      </c>
      <c r="Z96" s="42">
        <f t="shared" si="17"/>
        <v>2.2009816870857098E-9</v>
      </c>
      <c r="AA96" s="42">
        <f t="shared" si="26"/>
        <v>8.9227429937468825E-10</v>
      </c>
      <c r="AB96">
        <f t="shared" si="27"/>
        <v>3.569097197498753E-8</v>
      </c>
      <c r="AC96" s="14">
        <f t="shared" si="28"/>
        <v>20.166989940100411</v>
      </c>
      <c r="AD96" s="14">
        <f t="shared" si="18"/>
        <v>20.095935260518711</v>
      </c>
      <c r="AE96" s="14">
        <f t="shared" si="29"/>
        <v>35.690971974987534</v>
      </c>
      <c r="AG96">
        <f t="shared" si="30"/>
        <v>3.6457301008654275</v>
      </c>
      <c r="AH96">
        <f t="shared" si="31"/>
        <v>4.9199658642747019</v>
      </c>
      <c r="AI96" s="43">
        <f t="shared" si="19"/>
        <v>978.98009417963135</v>
      </c>
    </row>
    <row r="97" spans="1:35" x14ac:dyDescent="0.2">
      <c r="A97" s="8" t="s">
        <v>48</v>
      </c>
      <c r="B97" s="31">
        <v>44199</v>
      </c>
      <c r="C97" s="8" t="s">
        <v>5</v>
      </c>
      <c r="D97" s="8">
        <v>300</v>
      </c>
      <c r="E97" s="32">
        <v>0.46500000000000002</v>
      </c>
      <c r="F97" s="8">
        <v>3</v>
      </c>
      <c r="G97" s="8" t="s">
        <v>6</v>
      </c>
      <c r="H97" s="8">
        <v>2.4700000000000002</v>
      </c>
      <c r="I97" s="8">
        <v>2.06</v>
      </c>
      <c r="J97" s="8">
        <v>-47.47</v>
      </c>
      <c r="K97" s="8" t="s">
        <v>7</v>
      </c>
      <c r="L97" s="8">
        <v>12.1</v>
      </c>
      <c r="M97" s="8">
        <v>285.25</v>
      </c>
      <c r="N97" s="32">
        <v>1009.682</v>
      </c>
      <c r="O97" s="32">
        <v>0.996</v>
      </c>
      <c r="P97" s="32">
        <v>100.968</v>
      </c>
      <c r="Q97" s="32">
        <v>23.49</v>
      </c>
      <c r="R97" s="32">
        <v>23490.332999999999</v>
      </c>
      <c r="S97" s="19">
        <f t="shared" si="20"/>
        <v>4.1310672533768619E-2</v>
      </c>
      <c r="T97" s="19">
        <f t="shared" si="21"/>
        <v>4.1310672533768619E-2</v>
      </c>
      <c r="U97" s="19">
        <f t="shared" si="22"/>
        <v>1.7648962819223277E-3</v>
      </c>
      <c r="V97" s="19">
        <f t="shared" si="23"/>
        <v>1.7648962819223277E-3</v>
      </c>
      <c r="W97">
        <f t="shared" si="24"/>
        <v>4.3592938163481492E-9</v>
      </c>
      <c r="X97" s="42">
        <f t="shared" si="25"/>
        <v>1.0898234540870373E-10</v>
      </c>
      <c r="Y97" s="42">
        <f t="shared" si="16"/>
        <v>2.6381159812786445E-9</v>
      </c>
      <c r="Z97" s="42">
        <f t="shared" si="17"/>
        <v>2.2002100896493958E-9</v>
      </c>
      <c r="AA97" s="42">
        <f t="shared" si="26"/>
        <v>5.4688823703795264E-10</v>
      </c>
      <c r="AB97">
        <f t="shared" si="27"/>
        <v>2.1875529481518106E-8</v>
      </c>
      <c r="AC97" s="14">
        <f t="shared" si="28"/>
        <v>12.394796060021866</v>
      </c>
      <c r="AD97" s="14">
        <f t="shared" si="18"/>
        <v>12.351125275976193</v>
      </c>
      <c r="AE97" s="14">
        <f t="shared" si="29"/>
        <v>21.875529481518104</v>
      </c>
      <c r="AG97">
        <f t="shared" si="30"/>
        <v>3.6356863407599951</v>
      </c>
      <c r="AH97">
        <f t="shared" si="31"/>
        <v>4.3592938163481492</v>
      </c>
      <c r="AI97" s="43">
        <f t="shared" si="19"/>
        <v>601.6891291272749</v>
      </c>
    </row>
    <row r="98" spans="1:35" x14ac:dyDescent="0.2">
      <c r="A98" s="8" t="s">
        <v>48</v>
      </c>
      <c r="B98" s="31">
        <v>44199</v>
      </c>
      <c r="C98" s="8" t="s">
        <v>8</v>
      </c>
      <c r="D98" s="8">
        <v>5</v>
      </c>
      <c r="E98" s="32">
        <v>0.41299999999999998</v>
      </c>
      <c r="F98" s="8">
        <v>4</v>
      </c>
      <c r="G98" s="8" t="s">
        <v>6</v>
      </c>
      <c r="H98" s="8">
        <v>2.65</v>
      </c>
      <c r="I98" s="8">
        <v>2.06</v>
      </c>
      <c r="J98" s="8">
        <v>-48.52</v>
      </c>
      <c r="K98" s="8" t="s">
        <v>7</v>
      </c>
      <c r="L98" s="8">
        <v>12.1</v>
      </c>
      <c r="M98" s="8">
        <v>285.25</v>
      </c>
      <c r="N98" s="32">
        <v>1009.682</v>
      </c>
      <c r="O98" s="32">
        <v>0.996</v>
      </c>
      <c r="P98" s="32">
        <v>100.968</v>
      </c>
      <c r="Q98" s="32">
        <v>23.49</v>
      </c>
      <c r="R98" s="32">
        <v>23490.332999999999</v>
      </c>
      <c r="S98" s="19">
        <f t="shared" si="20"/>
        <v>4.1310672533768619E-2</v>
      </c>
      <c r="T98" s="19">
        <f t="shared" si="21"/>
        <v>4.1310672533768619E-2</v>
      </c>
      <c r="U98" s="19">
        <f t="shared" si="22"/>
        <v>1.7648962819223277E-3</v>
      </c>
      <c r="V98" s="19">
        <f t="shared" si="23"/>
        <v>1.7648962819223277E-3</v>
      </c>
      <c r="W98">
        <f t="shared" si="24"/>
        <v>4.6769751470941681E-9</v>
      </c>
      <c r="X98" s="42">
        <f t="shared" si="25"/>
        <v>1.1692437867735422E-10</v>
      </c>
      <c r="Y98" s="42">
        <f t="shared" si="16"/>
        <v>2.8303673483353875E-9</v>
      </c>
      <c r="Z98" s="42">
        <f t="shared" si="17"/>
        <v>2.2002100896493958E-9</v>
      </c>
      <c r="AA98" s="42">
        <f t="shared" si="26"/>
        <v>7.4708163736334581E-10</v>
      </c>
      <c r="AB98">
        <f t="shared" si="27"/>
        <v>2.9883265494533832E-8</v>
      </c>
      <c r="AC98" s="14">
        <f t="shared" si="28"/>
        <v>16.932023598568033</v>
      </c>
      <c r="AD98" s="14">
        <f t="shared" si="18"/>
        <v>16.872366727858054</v>
      </c>
      <c r="AE98" s="14">
        <f t="shared" si="29"/>
        <v>29.883265494533834</v>
      </c>
      <c r="AG98">
        <f t="shared" si="30"/>
        <v>3.6356863407599951</v>
      </c>
      <c r="AH98">
        <f t="shared" si="31"/>
        <v>4.6769751470941676</v>
      </c>
      <c r="AI98" s="43">
        <f t="shared" si="19"/>
        <v>821.94289313437048</v>
      </c>
    </row>
    <row r="99" spans="1:35" x14ac:dyDescent="0.2">
      <c r="A99" s="8" t="s">
        <v>48</v>
      </c>
      <c r="B99" s="31">
        <v>44199</v>
      </c>
      <c r="C99" s="8" t="s">
        <v>5</v>
      </c>
      <c r="D99" s="8">
        <v>250</v>
      </c>
      <c r="E99" s="32">
        <v>0.45700000000000002</v>
      </c>
      <c r="F99" s="8">
        <v>5</v>
      </c>
      <c r="G99" s="8" t="s">
        <v>6</v>
      </c>
      <c r="H99" s="8">
        <v>2.74</v>
      </c>
      <c r="I99" s="8">
        <v>2.06</v>
      </c>
      <c r="J99" s="8">
        <v>-48.42</v>
      </c>
      <c r="K99" s="8" t="s">
        <v>7</v>
      </c>
      <c r="L99" s="8">
        <v>12.4</v>
      </c>
      <c r="M99" s="8">
        <v>285.55</v>
      </c>
      <c r="N99" s="32">
        <v>1009.682</v>
      </c>
      <c r="O99" s="32">
        <v>0.996</v>
      </c>
      <c r="P99" s="32">
        <v>100.968</v>
      </c>
      <c r="Q99" s="32">
        <v>23.515000000000001</v>
      </c>
      <c r="R99" s="32">
        <v>23515.038</v>
      </c>
      <c r="S99" s="19">
        <f t="shared" si="20"/>
        <v>4.1014564014612384E-2</v>
      </c>
      <c r="T99" s="19">
        <f t="shared" si="21"/>
        <v>4.1014564014612384E-2</v>
      </c>
      <c r="U99" s="19">
        <f t="shared" si="22"/>
        <v>1.7504048614161679E-3</v>
      </c>
      <c r="V99" s="19">
        <f t="shared" si="23"/>
        <v>1.7504048614161679E-3</v>
      </c>
      <c r="W99">
        <f t="shared" si="24"/>
        <v>4.7961093202803002E-9</v>
      </c>
      <c r="X99" s="42">
        <f t="shared" si="25"/>
        <v>1.199027330070075E-10</v>
      </c>
      <c r="Y99" s="42">
        <f t="shared" si="16"/>
        <v>2.923418446293599E-9</v>
      </c>
      <c r="Z99" s="42">
        <f t="shared" si="17"/>
        <v>2.1978985399141661E-9</v>
      </c>
      <c r="AA99" s="42">
        <f t="shared" si="26"/>
        <v>8.4542263938644037E-10</v>
      </c>
      <c r="AB99">
        <f t="shared" si="27"/>
        <v>3.3816905575457611E-8</v>
      </c>
      <c r="AC99" s="14">
        <f t="shared" si="28"/>
        <v>19.319476494196884</v>
      </c>
      <c r="AD99" s="14">
        <f t="shared" si="18"/>
        <v>19.251407872352047</v>
      </c>
      <c r="AE99" s="14">
        <f t="shared" si="29"/>
        <v>33.816905575457611</v>
      </c>
      <c r="AG99">
        <f t="shared" si="30"/>
        <v>3.6058340145173058</v>
      </c>
      <c r="AH99">
        <f t="shared" si="31"/>
        <v>4.7961093202803005</v>
      </c>
      <c r="AI99" s="43">
        <f t="shared" si="19"/>
        <v>937.83866476683909</v>
      </c>
    </row>
    <row r="100" spans="1:35" x14ac:dyDescent="0.2">
      <c r="A100" s="8" t="s">
        <v>48</v>
      </c>
      <c r="B100" s="31">
        <v>44199</v>
      </c>
      <c r="C100" s="8" t="s">
        <v>8</v>
      </c>
      <c r="D100" s="8">
        <v>10</v>
      </c>
      <c r="E100" s="32">
        <v>0.41199999999999998</v>
      </c>
      <c r="F100" s="8">
        <v>6</v>
      </c>
      <c r="G100" s="8" t="s">
        <v>6</v>
      </c>
      <c r="H100" s="8">
        <v>2.6</v>
      </c>
      <c r="I100" s="8">
        <v>2.06</v>
      </c>
      <c r="J100" s="8">
        <v>-47.16</v>
      </c>
      <c r="K100" s="8" t="s">
        <v>7</v>
      </c>
      <c r="L100" s="8">
        <v>11.5</v>
      </c>
      <c r="M100" s="8">
        <v>284.64999999999998</v>
      </c>
      <c r="N100" s="32">
        <v>1009.682</v>
      </c>
      <c r="O100" s="32">
        <v>0.996</v>
      </c>
      <c r="P100" s="32">
        <v>100.968</v>
      </c>
      <c r="Q100" s="32">
        <v>23.440999999999999</v>
      </c>
      <c r="R100" s="32">
        <v>23440.922999999999</v>
      </c>
      <c r="S100" s="19">
        <f t="shared" si="20"/>
        <v>4.1915114903575287E-2</v>
      </c>
      <c r="T100" s="19">
        <f t="shared" si="21"/>
        <v>4.1915114903575287E-2</v>
      </c>
      <c r="U100" s="19">
        <f t="shared" si="22"/>
        <v>1.7944941582002795E-3</v>
      </c>
      <c r="V100" s="19">
        <f t="shared" si="23"/>
        <v>1.7944941582002795E-3</v>
      </c>
      <c r="W100">
        <f t="shared" si="24"/>
        <v>4.6656848113207267E-9</v>
      </c>
      <c r="X100" s="42">
        <f t="shared" si="25"/>
        <v>1.1664212028301817E-10</v>
      </c>
      <c r="Y100" s="42">
        <f t="shared" si="16"/>
        <v>2.7828176196427128E-9</v>
      </c>
      <c r="Z100" s="42">
        <f t="shared" si="17"/>
        <v>2.2048478063323033E-9</v>
      </c>
      <c r="AA100" s="42">
        <f t="shared" si="26"/>
        <v>6.9461193359342774E-10</v>
      </c>
      <c r="AB100">
        <f t="shared" si="27"/>
        <v>2.7784477343737109E-8</v>
      </c>
      <c r="AC100" s="14">
        <f t="shared" si="28"/>
        <v>15.483180715172963</v>
      </c>
      <c r="AD100" s="14">
        <f t="shared" si="18"/>
        <v>15.428628575865618</v>
      </c>
      <c r="AE100" s="14">
        <f t="shared" si="29"/>
        <v>27.784477343737109</v>
      </c>
      <c r="AG100">
        <f t="shared" si="30"/>
        <v>3.6966579658925762</v>
      </c>
      <c r="AH100">
        <f t="shared" si="31"/>
        <v>4.6656848113207268</v>
      </c>
      <c r="AI100" s="43">
        <f t="shared" si="19"/>
        <v>751.61071432878452</v>
      </c>
    </row>
    <row r="101" spans="1:35" x14ac:dyDescent="0.2">
      <c r="A101" s="8" t="s">
        <v>48</v>
      </c>
      <c r="B101" s="31">
        <v>44199</v>
      </c>
      <c r="C101" s="8" t="s">
        <v>5</v>
      </c>
      <c r="D101" s="8">
        <v>225</v>
      </c>
      <c r="E101" s="32">
        <v>0.46300000000000002</v>
      </c>
      <c r="F101" s="8">
        <v>7</v>
      </c>
      <c r="G101" s="8" t="s">
        <v>6</v>
      </c>
      <c r="H101" s="8">
        <v>2.5499999999999998</v>
      </c>
      <c r="I101" s="8">
        <v>2.06</v>
      </c>
      <c r="J101" s="8">
        <v>-48.95</v>
      </c>
      <c r="K101" s="8" t="s">
        <v>7</v>
      </c>
      <c r="L101" s="8">
        <v>13.9</v>
      </c>
      <c r="M101" s="8">
        <v>287.05</v>
      </c>
      <c r="N101" s="32">
        <v>1009.682</v>
      </c>
      <c r="O101" s="32">
        <v>0.996</v>
      </c>
      <c r="P101" s="32">
        <v>100.968</v>
      </c>
      <c r="Q101" s="32">
        <v>23.638999999999999</v>
      </c>
      <c r="R101" s="32">
        <v>23638.562999999998</v>
      </c>
      <c r="S101" s="19">
        <f t="shared" si="20"/>
        <v>3.9592645281203057E-2</v>
      </c>
      <c r="T101" s="19">
        <f t="shared" si="21"/>
        <v>3.9592645281203057E-2</v>
      </c>
      <c r="U101" s="19">
        <f t="shared" si="22"/>
        <v>1.6808909687014008E-3</v>
      </c>
      <c r="V101" s="19">
        <f t="shared" si="23"/>
        <v>1.6808909687014008E-3</v>
      </c>
      <c r="W101">
        <f t="shared" si="24"/>
        <v>4.2862719701885713E-9</v>
      </c>
      <c r="X101" s="42">
        <f t="shared" si="25"/>
        <v>1.0715679925471428E-10</v>
      </c>
      <c r="Y101" s="42">
        <f t="shared" si="16"/>
        <v>2.7064824412120777E-9</v>
      </c>
      <c r="Z101" s="42">
        <f t="shared" si="17"/>
        <v>2.1864132662340708E-9</v>
      </c>
      <c r="AA101" s="42">
        <f t="shared" si="26"/>
        <v>6.2722597423272099E-10</v>
      </c>
      <c r="AB101">
        <f t="shared" si="27"/>
        <v>2.508903896930884E-8</v>
      </c>
      <c r="AC101" s="14">
        <f t="shared" si="28"/>
        <v>14.926035915757092</v>
      </c>
      <c r="AD101" s="14">
        <f t="shared" si="18"/>
        <v>14.873446773670487</v>
      </c>
      <c r="AE101" s="14">
        <f t="shared" si="29"/>
        <v>25.089038969308838</v>
      </c>
      <c r="AG101">
        <f t="shared" si="30"/>
        <v>3.4626353955248854</v>
      </c>
      <c r="AH101">
        <f t="shared" si="31"/>
        <v>4.2862719701885723</v>
      </c>
      <c r="AI101" s="43">
        <f t="shared" si="19"/>
        <v>724.56485027947053</v>
      </c>
    </row>
    <row r="102" spans="1:35" x14ac:dyDescent="0.2">
      <c r="A102" s="8" t="s">
        <v>48</v>
      </c>
      <c r="B102" s="31">
        <v>44199</v>
      </c>
      <c r="C102" s="8" t="s">
        <v>8</v>
      </c>
      <c r="D102" s="8">
        <v>25</v>
      </c>
      <c r="E102" s="32">
        <v>0.40400000000000003</v>
      </c>
      <c r="F102" s="8">
        <v>8</v>
      </c>
      <c r="G102" s="8" t="s">
        <v>6</v>
      </c>
      <c r="H102" s="8">
        <v>2.85</v>
      </c>
      <c r="I102" s="8">
        <v>2.06</v>
      </c>
      <c r="J102" s="8">
        <v>-47.94</v>
      </c>
      <c r="K102" s="8" t="s">
        <v>7</v>
      </c>
      <c r="L102" s="8">
        <v>12.7</v>
      </c>
      <c r="M102" s="8">
        <v>285.85000000000002</v>
      </c>
      <c r="N102" s="32">
        <v>1009.682</v>
      </c>
      <c r="O102" s="32">
        <v>0.996</v>
      </c>
      <c r="P102" s="32">
        <v>100.968</v>
      </c>
      <c r="Q102" s="32">
        <v>23.54</v>
      </c>
      <c r="R102" s="32">
        <v>23539.742999999999</v>
      </c>
      <c r="S102" s="19">
        <f t="shared" si="20"/>
        <v>4.0722445607145448E-2</v>
      </c>
      <c r="T102" s="19">
        <f t="shared" si="21"/>
        <v>4.0722445607145448E-2</v>
      </c>
      <c r="U102" s="19">
        <f t="shared" si="22"/>
        <v>1.7361139682830762E-3</v>
      </c>
      <c r="V102" s="19">
        <f t="shared" si="23"/>
        <v>1.7361139682830762E-3</v>
      </c>
      <c r="W102">
        <f t="shared" si="24"/>
        <v>4.9479248096067672E-9</v>
      </c>
      <c r="X102" s="42">
        <f t="shared" si="25"/>
        <v>1.2369812024016917E-10</v>
      </c>
      <c r="Y102" s="42">
        <f t="shared" si="16"/>
        <v>3.037590655372236E-9</v>
      </c>
      <c r="Z102" s="42">
        <f t="shared" si="17"/>
        <v>2.195591842128704E-9</v>
      </c>
      <c r="AA102" s="42">
        <f t="shared" si="26"/>
        <v>9.656969334837012E-10</v>
      </c>
      <c r="AB102">
        <f t="shared" si="27"/>
        <v>3.8627877339348045E-8</v>
      </c>
      <c r="AC102" s="14">
        <f t="shared" si="28"/>
        <v>22.249620730572744</v>
      </c>
      <c r="AD102" s="14">
        <f t="shared" si="18"/>
        <v>22.17122828447539</v>
      </c>
      <c r="AE102" s="14">
        <f t="shared" si="29"/>
        <v>38.627877339348046</v>
      </c>
      <c r="AG102">
        <f t="shared" si="30"/>
        <v>3.5763947746631368</v>
      </c>
      <c r="AH102">
        <f t="shared" si="31"/>
        <v>4.9479248096067669</v>
      </c>
      <c r="AI102" s="43">
        <f t="shared" si="19"/>
        <v>1080.0786762413954</v>
      </c>
    </row>
    <row r="103" spans="1:35" x14ac:dyDescent="0.2">
      <c r="A103" s="8" t="s">
        <v>48</v>
      </c>
      <c r="B103" s="31">
        <v>44199</v>
      </c>
      <c r="C103" s="8" t="s">
        <v>5</v>
      </c>
      <c r="D103" s="8">
        <v>200</v>
      </c>
      <c r="E103" s="32">
        <v>0.45400000000000001</v>
      </c>
      <c r="F103" s="8">
        <v>9</v>
      </c>
      <c r="G103" s="8" t="s">
        <v>6</v>
      </c>
      <c r="H103" s="8">
        <v>2.1</v>
      </c>
      <c r="I103" s="8">
        <v>2.06</v>
      </c>
      <c r="J103" s="8">
        <v>-46.92</v>
      </c>
      <c r="K103" s="8" t="s">
        <v>7</v>
      </c>
      <c r="L103" s="8">
        <v>12.9</v>
      </c>
      <c r="M103" s="8">
        <v>286.05</v>
      </c>
      <c r="N103" s="32">
        <v>1009.682</v>
      </c>
      <c r="O103" s="32">
        <v>0.996</v>
      </c>
      <c r="P103" s="32">
        <v>100.968</v>
      </c>
      <c r="Q103" s="32">
        <v>23.556000000000001</v>
      </c>
      <c r="R103" s="32">
        <v>23556.213</v>
      </c>
      <c r="S103" s="19">
        <f t="shared" si="20"/>
        <v>4.052988593886258E-2</v>
      </c>
      <c r="T103" s="19">
        <f t="shared" si="21"/>
        <v>4.052988593886258E-2</v>
      </c>
      <c r="U103" s="19">
        <f t="shared" si="22"/>
        <v>1.7266964868913046E-3</v>
      </c>
      <c r="V103" s="19">
        <f t="shared" si="23"/>
        <v>1.7266964868913046E-3</v>
      </c>
      <c r="W103">
        <f t="shared" si="24"/>
        <v>3.62606262247174E-9</v>
      </c>
      <c r="X103" s="42">
        <f t="shared" si="25"/>
        <v>9.0651565561793501E-11</v>
      </c>
      <c r="Y103" s="42">
        <f t="shared" si="16"/>
        <v>2.2366597749260165E-9</v>
      </c>
      <c r="Z103" s="42">
        <f t="shared" si="17"/>
        <v>2.1940567315940923E-9</v>
      </c>
      <c r="AA103" s="42">
        <f t="shared" si="26"/>
        <v>1.3325460889371768E-10</v>
      </c>
      <c r="AB103">
        <f t="shared" si="27"/>
        <v>5.3301843557487072E-9</v>
      </c>
      <c r="AC103" s="14">
        <f t="shared" si="28"/>
        <v>3.0869260441625266</v>
      </c>
      <c r="AD103" s="14">
        <f t="shared" si="18"/>
        <v>3.076049828048379</v>
      </c>
      <c r="AE103" s="14">
        <f t="shared" si="29"/>
        <v>5.330184355748707</v>
      </c>
      <c r="AG103">
        <f t="shared" si="30"/>
        <v>3.5569947629960876</v>
      </c>
      <c r="AH103">
        <f t="shared" si="31"/>
        <v>3.62606262247174</v>
      </c>
      <c r="AI103" s="43">
        <f t="shared" si="19"/>
        <v>149.85077884284109</v>
      </c>
    </row>
    <row r="104" spans="1:35" x14ac:dyDescent="0.2">
      <c r="A104" s="8" t="s">
        <v>48</v>
      </c>
      <c r="B104" s="31">
        <v>44199</v>
      </c>
      <c r="C104" s="8" t="s">
        <v>8</v>
      </c>
      <c r="D104" s="8">
        <v>50</v>
      </c>
      <c r="E104" s="32">
        <v>0.40600000000000003</v>
      </c>
      <c r="F104" s="8">
        <v>10</v>
      </c>
      <c r="G104" s="8" t="s">
        <v>6</v>
      </c>
      <c r="H104" s="8">
        <v>2.2599999999999998</v>
      </c>
      <c r="I104" s="8">
        <v>2.06</v>
      </c>
      <c r="J104" s="8">
        <v>-46.37</v>
      </c>
      <c r="K104" s="8" t="s">
        <v>7</v>
      </c>
      <c r="L104" s="8">
        <v>12.9</v>
      </c>
      <c r="M104" s="8">
        <v>286.05</v>
      </c>
      <c r="N104" s="32">
        <v>1009.682</v>
      </c>
      <c r="O104" s="32">
        <v>0.996</v>
      </c>
      <c r="P104" s="32">
        <v>100.968</v>
      </c>
      <c r="Q104" s="32">
        <v>23.556000000000001</v>
      </c>
      <c r="R104" s="32">
        <v>23556.213</v>
      </c>
      <c r="S104" s="19">
        <f t="shared" si="20"/>
        <v>4.052988593886258E-2</v>
      </c>
      <c r="T104" s="19">
        <f t="shared" si="21"/>
        <v>4.052988593886258E-2</v>
      </c>
      <c r="U104" s="19">
        <f t="shared" si="22"/>
        <v>1.7266964868913046E-3</v>
      </c>
      <c r="V104" s="19">
        <f t="shared" si="23"/>
        <v>1.7266964868913046E-3</v>
      </c>
      <c r="W104">
        <f t="shared" si="24"/>
        <v>3.9023340603743484E-9</v>
      </c>
      <c r="X104" s="42">
        <f t="shared" si="25"/>
        <v>9.7558351509358714E-11</v>
      </c>
      <c r="Y104" s="42">
        <f t="shared" si="16"/>
        <v>2.4070719482537128E-9</v>
      </c>
      <c r="Z104" s="42">
        <f t="shared" si="17"/>
        <v>2.1940567315940923E-9</v>
      </c>
      <c r="AA104" s="42">
        <f t="shared" si="26"/>
        <v>3.1057356816897913E-10</v>
      </c>
      <c r="AB104">
        <f t="shared" si="27"/>
        <v>1.2422942726759165E-8</v>
      </c>
      <c r="AC104" s="14">
        <f t="shared" si="28"/>
        <v>7.1946302208126216</v>
      </c>
      <c r="AD104" s="14">
        <f t="shared" si="18"/>
        <v>7.1692812645942148</v>
      </c>
      <c r="AE104" s="14">
        <f t="shared" si="29"/>
        <v>12.422942726759164</v>
      </c>
      <c r="AG104">
        <f t="shared" si="30"/>
        <v>3.5569947629960876</v>
      </c>
      <c r="AH104">
        <f t="shared" si="31"/>
        <v>3.9023340603743479</v>
      </c>
      <c r="AI104" s="43">
        <f t="shared" si="19"/>
        <v>349.25389421420488</v>
      </c>
    </row>
    <row r="105" spans="1:35" x14ac:dyDescent="0.2">
      <c r="A105" s="8" t="s">
        <v>48</v>
      </c>
      <c r="B105" s="31">
        <v>44199</v>
      </c>
      <c r="C105" s="8" t="s">
        <v>5</v>
      </c>
      <c r="D105" s="8">
        <v>175</v>
      </c>
      <c r="E105" s="32">
        <v>0.442</v>
      </c>
      <c r="F105" s="8">
        <v>11</v>
      </c>
      <c r="G105" s="8" t="s">
        <v>6</v>
      </c>
      <c r="H105" s="8">
        <v>2.14</v>
      </c>
      <c r="I105" s="8">
        <v>2.06</v>
      </c>
      <c r="J105" s="8">
        <v>-47.01</v>
      </c>
      <c r="K105" s="8" t="s">
        <v>7</v>
      </c>
      <c r="L105" s="8">
        <v>12.3</v>
      </c>
      <c r="M105" s="8">
        <v>285.45</v>
      </c>
      <c r="N105" s="32">
        <v>1009.682</v>
      </c>
      <c r="O105" s="32">
        <v>0.996</v>
      </c>
      <c r="P105" s="32">
        <v>100.968</v>
      </c>
      <c r="Q105" s="32">
        <v>23.507000000000001</v>
      </c>
      <c r="R105" s="32">
        <v>23506.803</v>
      </c>
      <c r="S105" s="19">
        <f t="shared" si="20"/>
        <v>4.1112820400193643E-2</v>
      </c>
      <c r="T105" s="19">
        <f t="shared" si="21"/>
        <v>4.1112820400193643E-2</v>
      </c>
      <c r="U105" s="19">
        <f t="shared" si="22"/>
        <v>1.7552128901715557E-3</v>
      </c>
      <c r="V105" s="19">
        <f t="shared" si="23"/>
        <v>1.7552128901715557E-3</v>
      </c>
      <c r="W105">
        <f t="shared" si="24"/>
        <v>3.7561555849671296E-9</v>
      </c>
      <c r="X105" s="42">
        <f t="shared" si="25"/>
        <v>9.3903889624178247E-11</v>
      </c>
      <c r="Y105" s="42">
        <f t="shared" si="16"/>
        <v>2.2840537017435066E-9</v>
      </c>
      <c r="Z105" s="42">
        <f t="shared" si="17"/>
        <v>2.1986685166315996E-9</v>
      </c>
      <c r="AA105" s="42">
        <f t="shared" si="26"/>
        <v>1.7928907473608536E-10</v>
      </c>
      <c r="AB105">
        <f t="shared" si="27"/>
        <v>7.1715629894434144E-9</v>
      </c>
      <c r="AC105" s="14">
        <f t="shared" si="28"/>
        <v>4.0858650421274314</v>
      </c>
      <c r="AD105" s="14">
        <f t="shared" si="18"/>
        <v>4.0714692481966201</v>
      </c>
      <c r="AE105" s="14">
        <f t="shared" si="29"/>
        <v>7.171562989443415</v>
      </c>
      <c r="AG105">
        <f t="shared" si="30"/>
        <v>3.6157385537534048</v>
      </c>
      <c r="AH105">
        <f t="shared" si="31"/>
        <v>3.75615558496713</v>
      </c>
      <c r="AI105" s="43">
        <f t="shared" si="19"/>
        <v>198.34296321006951</v>
      </c>
    </row>
    <row r="106" spans="1:35" x14ac:dyDescent="0.2">
      <c r="A106" s="8" t="s">
        <v>48</v>
      </c>
      <c r="B106" s="31">
        <v>44199</v>
      </c>
      <c r="C106" s="8" t="s">
        <v>8</v>
      </c>
      <c r="D106" s="8">
        <v>75</v>
      </c>
      <c r="E106" s="32">
        <v>0.42199999999999999</v>
      </c>
      <c r="F106" s="8">
        <v>12</v>
      </c>
      <c r="G106" s="8" t="s">
        <v>6</v>
      </c>
      <c r="H106" s="8">
        <v>2.4300000000000002</v>
      </c>
      <c r="I106" s="8">
        <v>2.06</v>
      </c>
      <c r="J106" s="8">
        <v>-46.52</v>
      </c>
      <c r="K106" s="8" t="s">
        <v>7</v>
      </c>
      <c r="L106" s="8">
        <v>12.3</v>
      </c>
      <c r="M106" s="8">
        <v>285.45</v>
      </c>
      <c r="N106" s="32">
        <v>1009.682</v>
      </c>
      <c r="O106" s="32">
        <v>0.996</v>
      </c>
      <c r="P106" s="32">
        <v>100.968</v>
      </c>
      <c r="Q106" s="32">
        <v>23.507000000000001</v>
      </c>
      <c r="R106" s="32">
        <v>23506.803</v>
      </c>
      <c r="S106" s="19">
        <f t="shared" si="20"/>
        <v>4.1112820400193643E-2</v>
      </c>
      <c r="T106" s="19">
        <f t="shared" si="21"/>
        <v>4.1112820400193643E-2</v>
      </c>
      <c r="U106" s="19">
        <f t="shared" si="22"/>
        <v>1.7552128901715557E-3</v>
      </c>
      <c r="V106" s="19">
        <f t="shared" si="23"/>
        <v>1.7552128901715557E-3</v>
      </c>
      <c r="W106">
        <f t="shared" si="24"/>
        <v>4.2651673231168808E-9</v>
      </c>
      <c r="X106" s="42">
        <f t="shared" si="25"/>
        <v>1.0662918307792203E-10</v>
      </c>
      <c r="Y106" s="42">
        <f t="shared" si="16"/>
        <v>2.5935749977741683E-9</v>
      </c>
      <c r="Z106" s="42">
        <f t="shared" si="17"/>
        <v>2.1986685166315996E-9</v>
      </c>
      <c r="AA106" s="42">
        <f t="shared" si="26"/>
        <v>5.0153566422049056E-10</v>
      </c>
      <c r="AB106">
        <f t="shared" si="27"/>
        <v>2.0061426568819622E-8</v>
      </c>
      <c r="AC106" s="14">
        <f t="shared" si="28"/>
        <v>11.429625819839327</v>
      </c>
      <c r="AD106" s="14">
        <f t="shared" si="18"/>
        <v>11.389355635603623</v>
      </c>
      <c r="AE106" s="14">
        <f t="shared" si="29"/>
        <v>20.061426568819623</v>
      </c>
      <c r="AG106">
        <f t="shared" si="30"/>
        <v>3.6157385537534048</v>
      </c>
      <c r="AH106">
        <f t="shared" si="31"/>
        <v>4.2651673231168807</v>
      </c>
      <c r="AI106" s="43">
        <f t="shared" si="19"/>
        <v>554.83620484656933</v>
      </c>
    </row>
    <row r="107" spans="1:35" x14ac:dyDescent="0.2">
      <c r="A107" s="8" t="s">
        <v>48</v>
      </c>
      <c r="B107" s="31">
        <v>44199</v>
      </c>
      <c r="C107" s="8" t="s">
        <v>5</v>
      </c>
      <c r="D107" s="8">
        <v>150</v>
      </c>
      <c r="E107" s="32">
        <v>0.42799999999999999</v>
      </c>
      <c r="F107" s="8">
        <v>13</v>
      </c>
      <c r="G107" s="8" t="s">
        <v>6</v>
      </c>
      <c r="H107" s="8">
        <v>2.5099999999999998</v>
      </c>
      <c r="I107" s="8">
        <v>2.06</v>
      </c>
      <c r="J107" s="8">
        <v>-46.96</v>
      </c>
      <c r="K107" s="8" t="s">
        <v>7</v>
      </c>
      <c r="L107" s="8">
        <v>12.4</v>
      </c>
      <c r="M107" s="8">
        <v>285.55</v>
      </c>
      <c r="N107" s="32">
        <v>1009.682</v>
      </c>
      <c r="O107" s="32">
        <v>0.996</v>
      </c>
      <c r="P107" s="32">
        <v>100.968</v>
      </c>
      <c r="Q107" s="32">
        <v>23.515000000000001</v>
      </c>
      <c r="R107" s="32">
        <v>23515.038</v>
      </c>
      <c r="S107" s="19">
        <f t="shared" si="20"/>
        <v>4.1014564014612384E-2</v>
      </c>
      <c r="T107" s="19">
        <f t="shared" si="21"/>
        <v>4.1014564014612384E-2</v>
      </c>
      <c r="U107" s="19">
        <f t="shared" si="22"/>
        <v>1.7504048614161679E-3</v>
      </c>
      <c r="V107" s="19">
        <f t="shared" si="23"/>
        <v>1.7504048614161679E-3</v>
      </c>
      <c r="W107">
        <f t="shared" si="24"/>
        <v>4.3935162021545805E-9</v>
      </c>
      <c r="X107" s="42">
        <f t="shared" si="25"/>
        <v>1.0983790505386452E-10</v>
      </c>
      <c r="Y107" s="42">
        <f t="shared" si="16"/>
        <v>2.6780220073711434E-9</v>
      </c>
      <c r="Z107" s="42">
        <f t="shared" si="17"/>
        <v>2.1978985399141661E-9</v>
      </c>
      <c r="AA107" s="42">
        <f t="shared" si="26"/>
        <v>5.8996137251084182E-10</v>
      </c>
      <c r="AB107">
        <f t="shared" si="27"/>
        <v>2.3598454900433673E-8</v>
      </c>
      <c r="AC107" s="14">
        <f t="shared" si="28"/>
        <v>13.481712385865579</v>
      </c>
      <c r="AD107" s="14">
        <f t="shared" si="18"/>
        <v>13.434212052070819</v>
      </c>
      <c r="AE107" s="14">
        <f t="shared" si="29"/>
        <v>23.598454900433673</v>
      </c>
      <c r="AG107">
        <f t="shared" si="30"/>
        <v>3.6058340145173058</v>
      </c>
      <c r="AH107">
        <f t="shared" si="31"/>
        <v>4.3935162021545802</v>
      </c>
      <c r="AI107" s="43">
        <f t="shared" si="19"/>
        <v>654.45205756629025</v>
      </c>
    </row>
    <row r="108" spans="1:35" x14ac:dyDescent="0.2">
      <c r="A108" s="8" t="s">
        <v>48</v>
      </c>
      <c r="B108" s="31">
        <v>44199</v>
      </c>
      <c r="C108" s="8" t="s">
        <v>8</v>
      </c>
      <c r="D108" s="8">
        <v>100</v>
      </c>
      <c r="E108" s="32">
        <v>0.42</v>
      </c>
      <c r="F108" s="8">
        <v>14</v>
      </c>
      <c r="G108" s="8" t="s">
        <v>6</v>
      </c>
      <c r="H108" s="8">
        <v>2.12</v>
      </c>
      <c r="I108" s="8">
        <v>2.06</v>
      </c>
      <c r="J108" s="8">
        <v>-46.13</v>
      </c>
      <c r="K108" s="8" t="s">
        <v>7</v>
      </c>
      <c r="L108" s="8">
        <v>11.5</v>
      </c>
      <c r="M108" s="8">
        <v>284.64999999999998</v>
      </c>
      <c r="N108" s="32">
        <v>1009.682</v>
      </c>
      <c r="O108" s="32">
        <v>0.996</v>
      </c>
      <c r="P108" s="32">
        <v>100.968</v>
      </c>
      <c r="Q108" s="32">
        <v>23.440999999999999</v>
      </c>
      <c r="R108" s="32">
        <v>23440.922999999999</v>
      </c>
      <c r="S108" s="19">
        <f t="shared" si="20"/>
        <v>4.1915114903575287E-2</v>
      </c>
      <c r="T108" s="19">
        <f t="shared" si="21"/>
        <v>4.1915114903575287E-2</v>
      </c>
      <c r="U108" s="19">
        <f t="shared" si="22"/>
        <v>1.7944941582002795E-3</v>
      </c>
      <c r="V108" s="19">
        <f t="shared" si="23"/>
        <v>1.7944941582002795E-3</v>
      </c>
      <c r="W108">
        <f t="shared" si="24"/>
        <v>3.8043276153845923E-9</v>
      </c>
      <c r="X108" s="42">
        <f t="shared" si="25"/>
        <v>9.5108190384614813E-11</v>
      </c>
      <c r="Y108" s="42">
        <f t="shared" si="16"/>
        <v>2.2690666744779044E-9</v>
      </c>
      <c r="Z108" s="42">
        <f t="shared" si="17"/>
        <v>2.2048478063323033E-9</v>
      </c>
      <c r="AA108" s="42">
        <f t="shared" si="26"/>
        <v>1.5932705853021569E-10</v>
      </c>
      <c r="AB108">
        <f t="shared" si="27"/>
        <v>6.3730823412086277E-9</v>
      </c>
      <c r="AC108" s="14">
        <f t="shared" si="28"/>
        <v>3.5514645239081033</v>
      </c>
      <c r="AD108" s="14">
        <f t="shared" si="18"/>
        <v>3.5389515919067689</v>
      </c>
      <c r="AE108" s="14">
        <f t="shared" si="29"/>
        <v>6.3730823412086277</v>
      </c>
      <c r="AG108">
        <f t="shared" si="30"/>
        <v>3.6966579658925762</v>
      </c>
      <c r="AH108">
        <f t="shared" si="31"/>
        <v>3.8043276153845929</v>
      </c>
      <c r="AI108" s="43">
        <f t="shared" si="19"/>
        <v>172.40119048097586</v>
      </c>
    </row>
    <row r="109" spans="1:35" x14ac:dyDescent="0.2">
      <c r="A109" s="8" t="s">
        <v>48</v>
      </c>
      <c r="B109" s="31">
        <v>44199</v>
      </c>
      <c r="C109" s="8" t="s">
        <v>5</v>
      </c>
      <c r="D109" s="8">
        <v>125</v>
      </c>
      <c r="E109" s="32">
        <v>0.41799999999999998</v>
      </c>
      <c r="F109" s="8">
        <v>15</v>
      </c>
      <c r="G109" s="8" t="s">
        <v>6</v>
      </c>
      <c r="H109" s="8">
        <v>2.19</v>
      </c>
      <c r="I109" s="8">
        <v>2.06</v>
      </c>
      <c r="J109" s="8">
        <v>-47.29</v>
      </c>
      <c r="K109" s="8" t="s">
        <v>7</v>
      </c>
      <c r="L109" s="8">
        <v>11.4</v>
      </c>
      <c r="M109" s="8">
        <v>284.55</v>
      </c>
      <c r="N109" s="32">
        <v>1009.682</v>
      </c>
      <c r="O109" s="32">
        <v>0.996</v>
      </c>
      <c r="P109" s="32">
        <v>100.968</v>
      </c>
      <c r="Q109" s="32">
        <v>23.433</v>
      </c>
      <c r="R109" s="32">
        <v>23432.687999999998</v>
      </c>
      <c r="S109" s="19">
        <f t="shared" si="20"/>
        <v>4.201746818160354E-2</v>
      </c>
      <c r="T109" s="19">
        <f t="shared" si="21"/>
        <v>4.201746818160354E-2</v>
      </c>
      <c r="U109" s="19">
        <f t="shared" si="22"/>
        <v>1.7995083487806047E-3</v>
      </c>
      <c r="V109" s="19">
        <f t="shared" si="23"/>
        <v>1.7995083487806047E-3</v>
      </c>
      <c r="W109">
        <f t="shared" si="24"/>
        <v>3.9409232838295238E-9</v>
      </c>
      <c r="X109" s="42">
        <f t="shared" si="25"/>
        <v>9.8523082095738099E-11</v>
      </c>
      <c r="Y109" s="42">
        <f t="shared" si="16"/>
        <v>2.3448124401477944E-9</v>
      </c>
      <c r="Z109" s="42">
        <f t="shared" si="17"/>
        <v>2.2056226605956424E-9</v>
      </c>
      <c r="AA109" s="42">
        <f t="shared" si="26"/>
        <v>2.3771286164789011E-10</v>
      </c>
      <c r="AB109">
        <f t="shared" si="27"/>
        <v>9.5085144659156044E-9</v>
      </c>
      <c r="AC109" s="14">
        <f t="shared" si="28"/>
        <v>5.2839512927844039</v>
      </c>
      <c r="AD109" s="14">
        <f t="shared" si="18"/>
        <v>5.2653342623227806</v>
      </c>
      <c r="AE109" s="14">
        <f t="shared" si="29"/>
        <v>9.5085144659156047</v>
      </c>
      <c r="AG109">
        <f t="shared" si="30"/>
        <v>3.7069871984880458</v>
      </c>
      <c r="AH109">
        <f t="shared" si="31"/>
        <v>3.9409232838295241</v>
      </c>
      <c r="AI109" s="43">
        <f t="shared" si="19"/>
        <v>256.50248994099047</v>
      </c>
    </row>
    <row r="110" spans="1:35" x14ac:dyDescent="0.2">
      <c r="A110" s="8" t="s">
        <v>48</v>
      </c>
      <c r="B110" s="31">
        <v>44199</v>
      </c>
      <c r="C110" s="8" t="s">
        <v>8</v>
      </c>
      <c r="D110" s="8">
        <v>125</v>
      </c>
      <c r="E110" s="32">
        <v>0.42499999999999999</v>
      </c>
      <c r="F110" s="8">
        <v>16</v>
      </c>
      <c r="G110" s="8" t="s">
        <v>6</v>
      </c>
      <c r="H110" s="8">
        <v>2.7</v>
      </c>
      <c r="I110" s="8">
        <v>2.06</v>
      </c>
      <c r="J110" s="8">
        <v>-47.23</v>
      </c>
      <c r="K110" s="8" t="s">
        <v>7</v>
      </c>
      <c r="L110" s="8">
        <v>12.7</v>
      </c>
      <c r="M110" s="8">
        <v>285.85000000000002</v>
      </c>
      <c r="N110" s="32">
        <v>1009.682</v>
      </c>
      <c r="O110" s="32">
        <v>0.996</v>
      </c>
      <c r="P110" s="32">
        <v>100.968</v>
      </c>
      <c r="Q110" s="32">
        <v>23.54</v>
      </c>
      <c r="R110" s="32">
        <v>23539.742999999999</v>
      </c>
      <c r="S110" s="19">
        <f t="shared" si="20"/>
        <v>4.0722445607145448E-2</v>
      </c>
      <c r="T110" s="19">
        <f t="shared" si="21"/>
        <v>4.0722445607145448E-2</v>
      </c>
      <c r="U110" s="19">
        <f t="shared" si="22"/>
        <v>1.7361139682830762E-3</v>
      </c>
      <c r="V110" s="19">
        <f t="shared" si="23"/>
        <v>1.7361139682830762E-3</v>
      </c>
      <c r="W110">
        <f t="shared" si="24"/>
        <v>4.6875077143643054E-9</v>
      </c>
      <c r="X110" s="42">
        <f t="shared" si="25"/>
        <v>1.1718769285910764E-10</v>
      </c>
      <c r="Y110" s="42">
        <f t="shared" si="16"/>
        <v>2.8777174629842238E-9</v>
      </c>
      <c r="Z110" s="42">
        <f t="shared" si="17"/>
        <v>2.195591842128704E-9</v>
      </c>
      <c r="AA110" s="42">
        <f t="shared" si="26"/>
        <v>7.9931331371462728E-10</v>
      </c>
      <c r="AB110">
        <f t="shared" si="27"/>
        <v>3.1972532548585091E-8</v>
      </c>
      <c r="AC110" s="14">
        <f t="shared" si="28"/>
        <v>18.41614843995767</v>
      </c>
      <c r="AD110" s="14">
        <f t="shared" si="18"/>
        <v>18.351262528355747</v>
      </c>
      <c r="AE110" s="14">
        <f t="shared" si="29"/>
        <v>31.972532548585093</v>
      </c>
      <c r="AG110">
        <f t="shared" si="30"/>
        <v>3.5763947746631368</v>
      </c>
      <c r="AH110">
        <f t="shared" si="31"/>
        <v>4.6875077143643065</v>
      </c>
      <c r="AI110" s="43">
        <f t="shared" si="19"/>
        <v>893.98778834745974</v>
      </c>
    </row>
    <row r="111" spans="1:35" x14ac:dyDescent="0.2">
      <c r="A111" s="8" t="s">
        <v>48</v>
      </c>
      <c r="B111" s="31">
        <v>44199</v>
      </c>
      <c r="C111" s="8" t="s">
        <v>5</v>
      </c>
      <c r="D111" s="8">
        <v>100</v>
      </c>
      <c r="E111" s="32">
        <v>0.41399999999999998</v>
      </c>
      <c r="F111" s="8">
        <v>17</v>
      </c>
      <c r="G111" s="8" t="s">
        <v>6</v>
      </c>
      <c r="H111" s="8">
        <v>2.2200000000000002</v>
      </c>
      <c r="I111" s="8">
        <v>2.06</v>
      </c>
      <c r="J111" s="8">
        <v>-47.64</v>
      </c>
      <c r="K111" s="8" t="s">
        <v>7</v>
      </c>
      <c r="L111" s="8">
        <v>11.7</v>
      </c>
      <c r="M111" s="8">
        <v>284.85000000000002</v>
      </c>
      <c r="N111" s="32">
        <v>1009.682</v>
      </c>
      <c r="O111" s="32">
        <v>0.996</v>
      </c>
      <c r="P111" s="32">
        <v>100.968</v>
      </c>
      <c r="Q111" s="32">
        <v>23.457000000000001</v>
      </c>
      <c r="R111" s="32">
        <v>23457.393</v>
      </c>
      <c r="S111" s="19">
        <f t="shared" si="20"/>
        <v>4.1711800566233539E-2</v>
      </c>
      <c r="T111" s="19">
        <f t="shared" si="21"/>
        <v>4.1711800566233539E-2</v>
      </c>
      <c r="U111" s="19">
        <f t="shared" si="22"/>
        <v>1.7845359014127945E-3</v>
      </c>
      <c r="V111" s="19">
        <f t="shared" si="23"/>
        <v>1.7845359014127945E-3</v>
      </c>
      <c r="W111">
        <f t="shared" si="24"/>
        <v>3.9616697011364046E-9</v>
      </c>
      <c r="X111" s="42">
        <f t="shared" si="25"/>
        <v>9.9041742528410121E-11</v>
      </c>
      <c r="Y111" s="42">
        <f t="shared" si="16"/>
        <v>2.3744298060483682E-9</v>
      </c>
      <c r="Z111" s="42">
        <f t="shared" si="17"/>
        <v>2.2032997299367739E-9</v>
      </c>
      <c r="AA111" s="42">
        <f t="shared" si="26"/>
        <v>2.7017181864000459E-10</v>
      </c>
      <c r="AB111">
        <f t="shared" si="27"/>
        <v>1.0806872745600184E-8</v>
      </c>
      <c r="AC111" s="14">
        <f t="shared" si="28"/>
        <v>6.0558449606110578</v>
      </c>
      <c r="AD111" s="14">
        <f t="shared" si="18"/>
        <v>6.034508304791288</v>
      </c>
      <c r="AE111" s="14">
        <f t="shared" si="29"/>
        <v>10.806872745600185</v>
      </c>
      <c r="AG111">
        <f t="shared" si="30"/>
        <v>3.6761439569103569</v>
      </c>
      <c r="AH111">
        <f t="shared" si="31"/>
        <v>3.9616697011364042</v>
      </c>
      <c r="AI111" s="43">
        <f t="shared" si="19"/>
        <v>293.97305634034268</v>
      </c>
    </row>
    <row r="112" spans="1:35" x14ac:dyDescent="0.2">
      <c r="A112" s="8" t="s">
        <v>48</v>
      </c>
      <c r="B112" s="31">
        <v>44199</v>
      </c>
      <c r="C112" s="8" t="s">
        <v>8</v>
      </c>
      <c r="D112" s="8">
        <v>150</v>
      </c>
      <c r="E112" s="32">
        <v>0.44600000000000001</v>
      </c>
      <c r="F112" s="8">
        <v>18</v>
      </c>
      <c r="G112" s="8" t="s">
        <v>6</v>
      </c>
      <c r="H112" s="8">
        <v>2.37</v>
      </c>
      <c r="I112" s="8">
        <v>2.06</v>
      </c>
      <c r="J112" s="8">
        <v>-46.8</v>
      </c>
      <c r="K112" s="8" t="s">
        <v>7</v>
      </c>
      <c r="L112" s="8">
        <v>11.9</v>
      </c>
      <c r="M112" s="8">
        <v>285.05</v>
      </c>
      <c r="N112" s="32">
        <v>1009.682</v>
      </c>
      <c r="O112" s="32">
        <v>0.996</v>
      </c>
      <c r="P112" s="32">
        <v>100.968</v>
      </c>
      <c r="Q112" s="32">
        <v>23.474</v>
      </c>
      <c r="R112" s="32">
        <v>23473.863000000001</v>
      </c>
      <c r="S112" s="19">
        <f t="shared" si="20"/>
        <v>4.1510326223275662E-2</v>
      </c>
      <c r="T112" s="19">
        <f t="shared" si="21"/>
        <v>4.1510326223275662E-2</v>
      </c>
      <c r="U112" s="19">
        <f t="shared" si="22"/>
        <v>1.774670283037085E-3</v>
      </c>
      <c r="V112" s="19">
        <f t="shared" si="23"/>
        <v>1.774670283037085E-3</v>
      </c>
      <c r="W112">
        <f t="shared" si="24"/>
        <v>4.2059685707978919E-9</v>
      </c>
      <c r="X112" s="42">
        <f t="shared" si="25"/>
        <v>1.0514921426994731E-10</v>
      </c>
      <c r="Y112" s="42">
        <f t="shared" si="16"/>
        <v>2.533085712320614E-9</v>
      </c>
      <c r="Z112" s="42">
        <f t="shared" si="17"/>
        <v>2.2017538258989304E-9</v>
      </c>
      <c r="AA112" s="42">
        <f t="shared" si="26"/>
        <v>4.3648110069163101E-10</v>
      </c>
      <c r="AB112">
        <f t="shared" si="27"/>
        <v>1.745924402766524E-8</v>
      </c>
      <c r="AC112" s="14">
        <f t="shared" si="28"/>
        <v>9.838021290234451</v>
      </c>
      <c r="AD112" s="14">
        <f t="shared" si="18"/>
        <v>9.8033588318025373</v>
      </c>
      <c r="AE112" s="14">
        <f t="shared" si="29"/>
        <v>17.459244027665239</v>
      </c>
      <c r="AG112">
        <f t="shared" si="30"/>
        <v>3.6558207830563956</v>
      </c>
      <c r="AH112">
        <f t="shared" si="31"/>
        <v>4.205968570797892</v>
      </c>
      <c r="AI112" s="43">
        <f t="shared" si="19"/>
        <v>477.57384904050718</v>
      </c>
    </row>
    <row r="113" spans="1:35" x14ac:dyDescent="0.2">
      <c r="A113" s="8" t="s">
        <v>48</v>
      </c>
      <c r="B113" s="31">
        <v>44199</v>
      </c>
      <c r="C113" s="8" t="s">
        <v>5</v>
      </c>
      <c r="D113" s="8">
        <v>75</v>
      </c>
      <c r="E113" s="32">
        <v>0.41</v>
      </c>
      <c r="F113" s="8">
        <v>19</v>
      </c>
      <c r="G113" s="8" t="s">
        <v>6</v>
      </c>
      <c r="H113" s="8">
        <v>2.46</v>
      </c>
      <c r="I113" s="8">
        <v>2.06</v>
      </c>
      <c r="J113" s="8">
        <v>-47.02</v>
      </c>
      <c r="K113" s="8" t="s">
        <v>7</v>
      </c>
      <c r="L113" s="8">
        <v>13.6</v>
      </c>
      <c r="M113" s="8">
        <v>286.75</v>
      </c>
      <c r="N113" s="32">
        <v>1009.682</v>
      </c>
      <c r="O113" s="32">
        <v>0.996</v>
      </c>
      <c r="P113" s="32">
        <v>100.968</v>
      </c>
      <c r="Q113" s="32">
        <v>23.614000000000001</v>
      </c>
      <c r="R113" s="32">
        <v>23613.858</v>
      </c>
      <c r="S113" s="19">
        <f t="shared" si="20"/>
        <v>3.9869414287258521E-2</v>
      </c>
      <c r="T113" s="19">
        <f t="shared" si="21"/>
        <v>3.9869414287258521E-2</v>
      </c>
      <c r="U113" s="19">
        <f t="shared" si="22"/>
        <v>1.6944119472913639E-3</v>
      </c>
      <c r="V113" s="19">
        <f t="shared" si="23"/>
        <v>1.6944119472913639E-3</v>
      </c>
      <c r="W113">
        <f t="shared" si="24"/>
        <v>4.1682533903367555E-9</v>
      </c>
      <c r="X113" s="42">
        <f t="shared" si="25"/>
        <v>1.042063347584189E-10</v>
      </c>
      <c r="Y113" s="42">
        <f t="shared" si="16"/>
        <v>2.6136911369606241E-9</v>
      </c>
      <c r="Z113" s="42">
        <f t="shared" si="17"/>
        <v>2.188700708186539E-9</v>
      </c>
      <c r="AA113" s="42">
        <f t="shared" si="26"/>
        <v>5.29196763532504E-10</v>
      </c>
      <c r="AB113">
        <f t="shared" si="27"/>
        <v>2.116787054130016E-8</v>
      </c>
      <c r="AC113" s="14">
        <f t="shared" si="28"/>
        <v>12.49275335619445</v>
      </c>
      <c r="AD113" s="14">
        <f t="shared" si="18"/>
        <v>12.448737437633765</v>
      </c>
      <c r="AE113" s="14">
        <f t="shared" si="29"/>
        <v>21.167870541300161</v>
      </c>
      <c r="AG113">
        <f t="shared" si="30"/>
        <v>3.4904886114202101</v>
      </c>
      <c r="AH113">
        <f t="shared" si="31"/>
        <v>4.1682533903367549</v>
      </c>
      <c r="AI113" s="43">
        <f t="shared" si="19"/>
        <v>606.4443376793422</v>
      </c>
    </row>
    <row r="114" spans="1:35" x14ac:dyDescent="0.2">
      <c r="A114" s="8" t="s">
        <v>48</v>
      </c>
      <c r="B114" s="31">
        <v>44199</v>
      </c>
      <c r="C114" s="8" t="s">
        <v>8</v>
      </c>
      <c r="D114" s="8">
        <v>175</v>
      </c>
      <c r="E114" s="32">
        <v>0.44800000000000001</v>
      </c>
      <c r="F114" s="8">
        <v>20</v>
      </c>
      <c r="G114" s="8" t="s">
        <v>6</v>
      </c>
      <c r="H114" s="8">
        <v>2.5</v>
      </c>
      <c r="I114" s="8">
        <v>2.06</v>
      </c>
      <c r="J114" s="8">
        <v>-47.12</v>
      </c>
      <c r="K114" s="8" t="s">
        <v>7</v>
      </c>
      <c r="L114" s="8">
        <v>12.9</v>
      </c>
      <c r="M114" s="8">
        <v>286.05</v>
      </c>
      <c r="N114" s="32">
        <v>1009.682</v>
      </c>
      <c r="O114" s="32">
        <v>0.996</v>
      </c>
      <c r="P114" s="32">
        <v>100.968</v>
      </c>
      <c r="Q114" s="32">
        <v>23.556000000000001</v>
      </c>
      <c r="R114" s="32">
        <v>23556.213</v>
      </c>
      <c r="S114" s="19">
        <f t="shared" si="20"/>
        <v>4.052988593886258E-2</v>
      </c>
      <c r="T114" s="19">
        <f t="shared" si="21"/>
        <v>4.052988593886258E-2</v>
      </c>
      <c r="U114" s="19">
        <f t="shared" si="22"/>
        <v>1.7266964868913046E-3</v>
      </c>
      <c r="V114" s="19">
        <f t="shared" si="23"/>
        <v>1.7266964868913046E-3</v>
      </c>
      <c r="W114">
        <f t="shared" si="24"/>
        <v>4.3167412172282623E-9</v>
      </c>
      <c r="X114" s="42">
        <f t="shared" si="25"/>
        <v>1.0791853043070657E-10</v>
      </c>
      <c r="Y114" s="42">
        <f t="shared" si="16"/>
        <v>2.6626902082452579E-9</v>
      </c>
      <c r="Z114" s="42">
        <f t="shared" si="17"/>
        <v>2.1940567315940923E-9</v>
      </c>
      <c r="AA114" s="42">
        <f t="shared" si="26"/>
        <v>5.7655200708187192E-10</v>
      </c>
      <c r="AB114">
        <f t="shared" si="27"/>
        <v>2.3062080283274877E-8</v>
      </c>
      <c r="AC114" s="14">
        <f t="shared" si="28"/>
        <v>13.356186485787779</v>
      </c>
      <c r="AD114" s="14">
        <f t="shared" si="18"/>
        <v>13.309128419412984</v>
      </c>
      <c r="AE114" s="14">
        <f t="shared" si="29"/>
        <v>23.062080283274877</v>
      </c>
      <c r="AG114">
        <f t="shared" si="30"/>
        <v>3.5569947629960876</v>
      </c>
      <c r="AH114">
        <f t="shared" si="31"/>
        <v>4.3167412172282615</v>
      </c>
      <c r="AI114" s="43">
        <f t="shared" si="19"/>
        <v>648.35856727125133</v>
      </c>
    </row>
    <row r="115" spans="1:35" x14ac:dyDescent="0.2">
      <c r="A115" s="8" t="s">
        <v>48</v>
      </c>
      <c r="B115" s="31">
        <v>44199</v>
      </c>
      <c r="C115" s="8" t="s">
        <v>5</v>
      </c>
      <c r="D115" s="8">
        <v>50</v>
      </c>
      <c r="E115" s="32">
        <v>0.224</v>
      </c>
      <c r="F115" s="8">
        <v>21</v>
      </c>
      <c r="G115" s="8" t="s">
        <v>6</v>
      </c>
      <c r="H115" s="8">
        <v>2.29</v>
      </c>
      <c r="I115" s="8">
        <v>2.06</v>
      </c>
      <c r="J115" s="8">
        <v>-47.42</v>
      </c>
      <c r="K115" s="8" t="s">
        <v>7</v>
      </c>
      <c r="L115" s="8">
        <v>12.8</v>
      </c>
      <c r="M115" s="8">
        <v>285.95</v>
      </c>
      <c r="N115" s="32">
        <v>1009.682</v>
      </c>
      <c r="O115" s="32">
        <v>0.996</v>
      </c>
      <c r="P115" s="32">
        <v>100.968</v>
      </c>
      <c r="Q115" s="32">
        <v>23.547999999999998</v>
      </c>
      <c r="R115" s="32">
        <v>23547.977999999999</v>
      </c>
      <c r="S115" s="19">
        <f t="shared" si="20"/>
        <v>4.062594870202739E-2</v>
      </c>
      <c r="T115" s="19">
        <f t="shared" si="21"/>
        <v>4.062594870202739E-2</v>
      </c>
      <c r="U115" s="19">
        <f t="shared" si="22"/>
        <v>1.7313943297681605E-3</v>
      </c>
      <c r="V115" s="19">
        <f t="shared" si="23"/>
        <v>1.7313943297681605E-3</v>
      </c>
      <c r="W115">
        <f t="shared" si="24"/>
        <v>3.964893015169088E-9</v>
      </c>
      <c r="X115" s="42">
        <f t="shared" si="25"/>
        <v>9.9122325379227201E-11</v>
      </c>
      <c r="Y115" s="42">
        <f t="shared" si="16"/>
        <v>2.4398771855457153E-9</v>
      </c>
      <c r="Z115" s="42">
        <f t="shared" si="17"/>
        <v>2.1948240184385036E-9</v>
      </c>
      <c r="AA115" s="42">
        <f t="shared" si="26"/>
        <v>3.4417549248643866E-10</v>
      </c>
      <c r="AB115">
        <f t="shared" si="27"/>
        <v>1.3767019699457546E-8</v>
      </c>
      <c r="AC115" s="14">
        <f t="shared" si="28"/>
        <v>7.9514062526131735</v>
      </c>
      <c r="AD115" s="14">
        <f t="shared" si="18"/>
        <v>7.923390935246454</v>
      </c>
      <c r="AE115" s="14">
        <f t="shared" si="29"/>
        <v>13.767019699457546</v>
      </c>
      <c r="AG115">
        <f t="shared" si="30"/>
        <v>3.5666723193224108</v>
      </c>
      <c r="AH115">
        <f t="shared" si="31"/>
        <v>3.9648930151690878</v>
      </c>
      <c r="AI115" s="43">
        <f t="shared" si="19"/>
        <v>385.9905947870472</v>
      </c>
    </row>
    <row r="116" spans="1:35" x14ac:dyDescent="0.2">
      <c r="A116" s="8" t="s">
        <v>48</v>
      </c>
      <c r="B116" s="31">
        <v>44199</v>
      </c>
      <c r="C116" s="8" t="s">
        <v>8</v>
      </c>
      <c r="D116" s="8">
        <v>200</v>
      </c>
      <c r="E116" s="32">
        <v>0.45300000000000001</v>
      </c>
      <c r="F116" s="8">
        <v>22</v>
      </c>
      <c r="G116" s="8" t="s">
        <v>6</v>
      </c>
      <c r="H116" s="8">
        <v>2.27</v>
      </c>
      <c r="I116" s="8">
        <v>2.06</v>
      </c>
      <c r="J116" s="8">
        <v>-48.55</v>
      </c>
      <c r="K116" s="8" t="s">
        <v>7</v>
      </c>
      <c r="L116" s="8">
        <v>14</v>
      </c>
      <c r="M116" s="8">
        <v>287.14999999999998</v>
      </c>
      <c r="N116" s="32">
        <v>1009.682</v>
      </c>
      <c r="O116" s="32">
        <v>0.996</v>
      </c>
      <c r="P116" s="32">
        <v>100.968</v>
      </c>
      <c r="Q116" s="32">
        <v>23.646999999999998</v>
      </c>
      <c r="R116" s="32">
        <v>23646.797999999999</v>
      </c>
      <c r="S116" s="19">
        <f t="shared" si="20"/>
        <v>3.9501211816991143E-2</v>
      </c>
      <c r="T116" s="19">
        <f t="shared" si="21"/>
        <v>3.9501211816991143E-2</v>
      </c>
      <c r="U116" s="19">
        <f t="shared" si="22"/>
        <v>1.6764251766008434E-3</v>
      </c>
      <c r="V116" s="19">
        <f t="shared" si="23"/>
        <v>1.6764251766008434E-3</v>
      </c>
      <c r="W116">
        <f t="shared" si="24"/>
        <v>3.8054851508839144E-9</v>
      </c>
      <c r="X116" s="42">
        <f t="shared" si="25"/>
        <v>9.5137128772097871E-11</v>
      </c>
      <c r="Y116" s="42">
        <f t="shared" si="16"/>
        <v>2.4084610166611485E-9</v>
      </c>
      <c r="Z116" s="42">
        <f t="shared" si="17"/>
        <v>2.1856518477189278E-9</v>
      </c>
      <c r="AA116" s="42">
        <f t="shared" si="26"/>
        <v>3.1794629771431859E-10</v>
      </c>
      <c r="AB116">
        <f t="shared" si="27"/>
        <v>1.2717851908572744E-8</v>
      </c>
      <c r="AC116" s="14">
        <f t="shared" si="28"/>
        <v>7.5862925981341682</v>
      </c>
      <c r="AD116" s="14">
        <f t="shared" si="18"/>
        <v>7.5595636915707942</v>
      </c>
      <c r="AE116" s="14">
        <f t="shared" si="29"/>
        <v>12.717851908572744</v>
      </c>
      <c r="AG116">
        <f t="shared" si="30"/>
        <v>3.4534358637977376</v>
      </c>
      <c r="AH116">
        <f t="shared" si="31"/>
        <v>3.8054851508839143</v>
      </c>
      <c r="AI116" s="43">
        <f t="shared" si="19"/>
        <v>368.26663097738674</v>
      </c>
    </row>
    <row r="117" spans="1:35" x14ac:dyDescent="0.2">
      <c r="A117" s="8" t="s">
        <v>48</v>
      </c>
      <c r="B117" s="31">
        <v>44199</v>
      </c>
      <c r="C117" s="8" t="s">
        <v>5</v>
      </c>
      <c r="D117" s="8">
        <v>25</v>
      </c>
      <c r="E117" s="32">
        <v>0.39</v>
      </c>
      <c r="F117" s="8">
        <v>23</v>
      </c>
      <c r="G117" s="8" t="s">
        <v>6</v>
      </c>
      <c r="H117" s="8">
        <v>2.66</v>
      </c>
      <c r="I117" s="8">
        <v>2.06</v>
      </c>
      <c r="J117" s="8">
        <v>-48.19</v>
      </c>
      <c r="K117" s="8" t="s">
        <v>7</v>
      </c>
      <c r="L117" s="8">
        <v>13.3</v>
      </c>
      <c r="M117" s="8">
        <v>286.45</v>
      </c>
      <c r="N117" s="32">
        <v>1009.682</v>
      </c>
      <c r="O117" s="32">
        <v>0.996</v>
      </c>
      <c r="P117" s="32">
        <v>100.968</v>
      </c>
      <c r="Q117" s="32">
        <v>23.588999999999999</v>
      </c>
      <c r="R117" s="32">
        <v>23589.152999999998</v>
      </c>
      <c r="S117" s="19">
        <f t="shared" si="20"/>
        <v>4.0149931266074627E-2</v>
      </c>
      <c r="T117" s="19">
        <f t="shared" si="21"/>
        <v>4.0149931266074627E-2</v>
      </c>
      <c r="U117" s="19">
        <f t="shared" si="22"/>
        <v>1.7081206990844752E-3</v>
      </c>
      <c r="V117" s="19">
        <f t="shared" si="23"/>
        <v>1.7081206990844752E-3</v>
      </c>
      <c r="W117">
        <f t="shared" si="24"/>
        <v>4.5436010595647037E-9</v>
      </c>
      <c r="X117" s="42">
        <f t="shared" si="25"/>
        <v>1.135900264891176E-10</v>
      </c>
      <c r="Y117" s="42">
        <f t="shared" si="16"/>
        <v>2.8291462253410494E-9</v>
      </c>
      <c r="Z117" s="42">
        <f t="shared" si="17"/>
        <v>2.1909929414295343E-9</v>
      </c>
      <c r="AA117" s="42">
        <f t="shared" si="26"/>
        <v>7.5174331040063272E-10</v>
      </c>
      <c r="AB117">
        <f t="shared" si="27"/>
        <v>3.0069732416025306E-8</v>
      </c>
      <c r="AC117" s="14">
        <f t="shared" si="28"/>
        <v>17.603985732473234</v>
      </c>
      <c r="AD117" s="14">
        <f t="shared" si="18"/>
        <v>17.541961326783692</v>
      </c>
      <c r="AE117" s="14">
        <f t="shared" si="29"/>
        <v>30.069732416025307</v>
      </c>
      <c r="AG117">
        <f t="shared" si="30"/>
        <v>3.518728640114019</v>
      </c>
      <c r="AH117">
        <f t="shared" si="31"/>
        <v>4.5436010595647041</v>
      </c>
      <c r="AI117" s="43">
        <f t="shared" si="19"/>
        <v>854.56241419772971</v>
      </c>
    </row>
    <row r="118" spans="1:35" x14ac:dyDescent="0.2">
      <c r="A118" s="8" t="s">
        <v>48</v>
      </c>
      <c r="B118" s="31">
        <v>44199</v>
      </c>
      <c r="C118" s="8" t="s">
        <v>8</v>
      </c>
      <c r="D118" s="8">
        <v>225</v>
      </c>
      <c r="E118" s="32">
        <v>0.45600000000000002</v>
      </c>
      <c r="F118" s="8">
        <v>24</v>
      </c>
      <c r="G118" s="8" t="s">
        <v>6</v>
      </c>
      <c r="H118" s="8">
        <v>2.3199999999999998</v>
      </c>
      <c r="I118" s="8">
        <v>2.06</v>
      </c>
      <c r="J118" s="8">
        <v>-48.35</v>
      </c>
      <c r="K118" s="8" t="s">
        <v>7</v>
      </c>
      <c r="L118" s="8">
        <v>13.8</v>
      </c>
      <c r="M118" s="8">
        <v>286.95</v>
      </c>
      <c r="N118" s="32">
        <v>1009.682</v>
      </c>
      <c r="O118" s="32">
        <v>0.996</v>
      </c>
      <c r="P118" s="32">
        <v>100.968</v>
      </c>
      <c r="Q118" s="32">
        <v>23.63</v>
      </c>
      <c r="R118" s="32">
        <v>23630.328000000001</v>
      </c>
      <c r="S118" s="19">
        <f t="shared" si="20"/>
        <v>3.968448876188254E-2</v>
      </c>
      <c r="T118" s="19">
        <f t="shared" si="21"/>
        <v>3.968448876188254E-2</v>
      </c>
      <c r="U118" s="19">
        <f t="shared" si="22"/>
        <v>1.6853772865567148E-3</v>
      </c>
      <c r="V118" s="19">
        <f t="shared" si="23"/>
        <v>1.6853772865567148E-3</v>
      </c>
      <c r="W118">
        <f t="shared" si="24"/>
        <v>3.9100753048115781E-9</v>
      </c>
      <c r="X118" s="42">
        <f t="shared" si="25"/>
        <v>9.7751882620289454E-11</v>
      </c>
      <c r="Y118" s="42">
        <f t="shared" si="16"/>
        <v>2.463226456231468E-9</v>
      </c>
      <c r="Z118" s="42">
        <f t="shared" si="17"/>
        <v>2.1871752154469073E-9</v>
      </c>
      <c r="AA118" s="42">
        <f t="shared" si="26"/>
        <v>3.7380312340485028E-10</v>
      </c>
      <c r="AB118">
        <f t="shared" si="27"/>
        <v>1.4952124936194011E-8</v>
      </c>
      <c r="AC118" s="14">
        <f t="shared" si="28"/>
        <v>8.8716782025357226</v>
      </c>
      <c r="AD118" s="14">
        <f t="shared" si="18"/>
        <v>8.8404204762262708</v>
      </c>
      <c r="AE118" s="14">
        <f t="shared" si="29"/>
        <v>14.952124936194013</v>
      </c>
      <c r="AG118">
        <f t="shared" si="30"/>
        <v>3.4718772103068329</v>
      </c>
      <c r="AH118">
        <f t="shared" si="31"/>
        <v>3.9100753048115782</v>
      </c>
      <c r="AI118" s="43">
        <f t="shared" si="19"/>
        <v>430.66399041435551</v>
      </c>
    </row>
    <row r="119" spans="1:35" x14ac:dyDescent="0.2">
      <c r="A119" s="8" t="s">
        <v>48</v>
      </c>
      <c r="B119" s="31">
        <v>44199</v>
      </c>
      <c r="C119" s="8" t="s">
        <v>5</v>
      </c>
      <c r="D119" s="8">
        <v>10</v>
      </c>
      <c r="E119" s="32">
        <v>0.38700000000000001</v>
      </c>
      <c r="F119" s="8">
        <v>25</v>
      </c>
      <c r="G119" s="8" t="s">
        <v>6</v>
      </c>
      <c r="H119" s="8">
        <v>2.3199999999999998</v>
      </c>
      <c r="I119" s="8">
        <v>2.06</v>
      </c>
      <c r="J119" s="8">
        <v>-45.52</v>
      </c>
      <c r="K119" s="8" t="s">
        <v>7</v>
      </c>
      <c r="L119" s="8">
        <v>13.1</v>
      </c>
      <c r="M119" s="8">
        <v>286.25</v>
      </c>
      <c r="N119" s="32">
        <v>1009.682</v>
      </c>
      <c r="O119" s="32">
        <v>0.996</v>
      </c>
      <c r="P119" s="32">
        <v>100.968</v>
      </c>
      <c r="Q119" s="32">
        <v>23.573</v>
      </c>
      <c r="R119" s="32">
        <v>23572.683000000001</v>
      </c>
      <c r="S119" s="19">
        <f t="shared" si="20"/>
        <v>4.0339053802248087E-2</v>
      </c>
      <c r="T119" s="19">
        <f t="shared" si="21"/>
        <v>4.0339053802248087E-2</v>
      </c>
      <c r="U119" s="19">
        <f t="shared" si="22"/>
        <v>1.7173657119831248E-3</v>
      </c>
      <c r="V119" s="19">
        <f t="shared" si="23"/>
        <v>1.7173657119831248E-3</v>
      </c>
      <c r="W119">
        <f t="shared" si="24"/>
        <v>3.9842884518008496E-9</v>
      </c>
      <c r="X119" s="42">
        <f t="shared" si="25"/>
        <v>9.9607211295021247E-11</v>
      </c>
      <c r="Y119" s="42">
        <f t="shared" si="16"/>
        <v>2.4692500667794579E-9</v>
      </c>
      <c r="Z119" s="42">
        <f t="shared" si="17"/>
        <v>2.1925237661921053E-9</v>
      </c>
      <c r="AA119" s="42">
        <f t="shared" si="26"/>
        <v>3.7633351188237377E-10</v>
      </c>
      <c r="AB119">
        <f t="shared" si="27"/>
        <v>1.5053340475294951E-8</v>
      </c>
      <c r="AC119" s="14">
        <f t="shared" si="28"/>
        <v>8.7653668465944481</v>
      </c>
      <c r="AD119" s="14">
        <f t="shared" si="18"/>
        <v>8.7344836887929755</v>
      </c>
      <c r="AE119" s="14">
        <f t="shared" si="29"/>
        <v>15.05334047529495</v>
      </c>
      <c r="AG119">
        <f t="shared" si="30"/>
        <v>3.5377733666852369</v>
      </c>
      <c r="AH119">
        <f t="shared" si="31"/>
        <v>3.9842884518008495</v>
      </c>
      <c r="AI119" s="43">
        <f t="shared" si="19"/>
        <v>425.50324498031296</v>
      </c>
    </row>
    <row r="120" spans="1:35" x14ac:dyDescent="0.2">
      <c r="A120" s="8" t="s">
        <v>48</v>
      </c>
      <c r="B120" s="31">
        <v>44199</v>
      </c>
      <c r="C120" s="8" t="s">
        <v>8</v>
      </c>
      <c r="D120" s="8">
        <v>250</v>
      </c>
      <c r="E120" s="32">
        <v>0.44</v>
      </c>
      <c r="F120" s="8">
        <v>26</v>
      </c>
      <c r="G120" s="8" t="s">
        <v>6</v>
      </c>
      <c r="H120" s="8">
        <v>2.63</v>
      </c>
      <c r="I120" s="8">
        <v>2.06</v>
      </c>
      <c r="J120" s="8">
        <v>-48.31</v>
      </c>
      <c r="K120" s="8" t="s">
        <v>7</v>
      </c>
      <c r="L120" s="8">
        <v>13.7</v>
      </c>
      <c r="M120" s="8">
        <v>286.85000000000002</v>
      </c>
      <c r="N120" s="32">
        <v>1009.682</v>
      </c>
      <c r="O120" s="32">
        <v>0.996</v>
      </c>
      <c r="P120" s="32">
        <v>100.968</v>
      </c>
      <c r="Q120" s="32">
        <v>23.622</v>
      </c>
      <c r="R120" s="32">
        <v>23622.093000000001</v>
      </c>
      <c r="S120" s="19">
        <f t="shared" si="20"/>
        <v>3.977674438436004E-2</v>
      </c>
      <c r="T120" s="19">
        <f t="shared" si="21"/>
        <v>3.977674438436004E-2</v>
      </c>
      <c r="U120" s="19">
        <f t="shared" si="22"/>
        <v>1.6898842419265188E-3</v>
      </c>
      <c r="V120" s="19">
        <f t="shared" si="23"/>
        <v>1.6898842419265188E-3</v>
      </c>
      <c r="W120">
        <f t="shared" si="24"/>
        <v>4.4443955562667438E-9</v>
      </c>
      <c r="X120" s="42">
        <f t="shared" si="25"/>
        <v>1.111098889066686E-10</v>
      </c>
      <c r="Y120" s="42">
        <f t="shared" si="16"/>
        <v>2.7933379321600865E-9</v>
      </c>
      <c r="Z120" s="42">
        <f t="shared" si="17"/>
        <v>2.1879376959124633E-9</v>
      </c>
      <c r="AA120" s="42">
        <f t="shared" si="26"/>
        <v>7.165101251542916E-10</v>
      </c>
      <c r="AB120">
        <f t="shared" si="27"/>
        <v>2.8660405006171664E-8</v>
      </c>
      <c r="AC120" s="14">
        <f t="shared" si="28"/>
        <v>16.959981219481602</v>
      </c>
      <c r="AD120" s="14">
        <f t="shared" si="18"/>
        <v>16.900225845236797</v>
      </c>
      <c r="AE120" s="14">
        <f t="shared" si="29"/>
        <v>28.660405006171665</v>
      </c>
      <c r="AG120">
        <f t="shared" si="30"/>
        <v>3.481161538368629</v>
      </c>
      <c r="AH120">
        <f t="shared" si="31"/>
        <v>4.4443955562667439</v>
      </c>
      <c r="AI120" s="43">
        <f t="shared" si="19"/>
        <v>823.30005919813607</v>
      </c>
    </row>
    <row r="121" spans="1:35" x14ac:dyDescent="0.2">
      <c r="A121" s="8" t="s">
        <v>48</v>
      </c>
      <c r="B121" s="31">
        <v>44199</v>
      </c>
      <c r="C121" s="8" t="s">
        <v>5</v>
      </c>
      <c r="D121" s="8">
        <v>5</v>
      </c>
      <c r="E121" s="32">
        <v>0.38700000000000001</v>
      </c>
      <c r="F121" s="8">
        <v>27</v>
      </c>
      <c r="G121" s="8" t="s">
        <v>6</v>
      </c>
      <c r="H121" s="8">
        <v>2.16</v>
      </c>
      <c r="I121" s="8">
        <v>2.06</v>
      </c>
      <c r="J121" s="8">
        <v>-46.85</v>
      </c>
      <c r="K121" s="8" t="s">
        <v>7</v>
      </c>
      <c r="L121" s="8">
        <v>11.8</v>
      </c>
      <c r="M121" s="8">
        <v>284.95</v>
      </c>
      <c r="N121" s="32">
        <v>1009.682</v>
      </c>
      <c r="O121" s="32">
        <v>0.996</v>
      </c>
      <c r="P121" s="32">
        <v>100.968</v>
      </c>
      <c r="Q121" s="32">
        <v>23.466000000000001</v>
      </c>
      <c r="R121" s="32">
        <v>23465.628000000001</v>
      </c>
      <c r="S121" s="19">
        <f t="shared" si="20"/>
        <v>4.1610834610010777E-2</v>
      </c>
      <c r="T121" s="19">
        <f t="shared" si="21"/>
        <v>4.1610834610010777E-2</v>
      </c>
      <c r="U121" s="19">
        <f t="shared" si="22"/>
        <v>1.7795915765583226E-3</v>
      </c>
      <c r="V121" s="19">
        <f t="shared" si="23"/>
        <v>1.7795915765583226E-3</v>
      </c>
      <c r="W121">
        <f t="shared" si="24"/>
        <v>3.8439178053659767E-9</v>
      </c>
      <c r="X121" s="42">
        <f t="shared" si="25"/>
        <v>9.6097945134149417E-11</v>
      </c>
      <c r="Y121" s="42">
        <f t="shared" si="16"/>
        <v>2.3094452691182043E-9</v>
      </c>
      <c r="Z121" s="42">
        <f t="shared" si="17"/>
        <v>2.2025265066590281E-9</v>
      </c>
      <c r="AA121" s="42">
        <f t="shared" si="26"/>
        <v>2.0301670759332547E-10</v>
      </c>
      <c r="AB121">
        <f t="shared" si="27"/>
        <v>8.1206683037330187E-9</v>
      </c>
      <c r="AC121" s="14">
        <f t="shared" si="28"/>
        <v>4.5632202414883025</v>
      </c>
      <c r="AD121" s="14">
        <f t="shared" si="18"/>
        <v>4.5471425743162195</v>
      </c>
      <c r="AE121" s="14">
        <f t="shared" si="29"/>
        <v>8.1206683037330194</v>
      </c>
      <c r="AG121">
        <f t="shared" si="30"/>
        <v>3.6659586477101445</v>
      </c>
      <c r="AH121">
        <f t="shared" si="31"/>
        <v>3.8439178053659773</v>
      </c>
      <c r="AI121" s="43">
        <f t="shared" si="19"/>
        <v>221.51554570331569</v>
      </c>
    </row>
    <row r="122" spans="1:35" x14ac:dyDescent="0.2">
      <c r="A122" s="8" t="s">
        <v>48</v>
      </c>
      <c r="B122" s="31">
        <v>44199</v>
      </c>
      <c r="C122" s="8" t="s">
        <v>8</v>
      </c>
      <c r="D122" s="8">
        <v>300</v>
      </c>
      <c r="E122" s="32">
        <v>0.443</v>
      </c>
      <c r="F122" s="8">
        <v>28</v>
      </c>
      <c r="G122" s="8" t="s">
        <v>6</v>
      </c>
      <c r="H122" s="8">
        <v>2.72</v>
      </c>
      <c r="I122" s="8">
        <v>2.06</v>
      </c>
      <c r="J122" s="8">
        <v>-48.23</v>
      </c>
      <c r="K122" s="8" t="s">
        <v>7</v>
      </c>
      <c r="L122" s="8">
        <v>14.1</v>
      </c>
      <c r="M122" s="8">
        <v>287.25</v>
      </c>
      <c r="N122" s="32">
        <v>1009.682</v>
      </c>
      <c r="O122" s="32">
        <v>0.996</v>
      </c>
      <c r="P122" s="32">
        <v>100.968</v>
      </c>
      <c r="Q122" s="32">
        <v>23.655000000000001</v>
      </c>
      <c r="R122" s="32">
        <v>23655.032999999999</v>
      </c>
      <c r="S122" s="19">
        <f t="shared" si="20"/>
        <v>3.9410186257115329E-2</v>
      </c>
      <c r="T122" s="19">
        <f t="shared" si="21"/>
        <v>3.9410186257115329E-2</v>
      </c>
      <c r="U122" s="19">
        <f t="shared" si="22"/>
        <v>1.6719797992109028E-3</v>
      </c>
      <c r="V122" s="19">
        <f t="shared" si="23"/>
        <v>1.6719797992109028E-3</v>
      </c>
      <c r="W122">
        <f t="shared" si="24"/>
        <v>4.5477850538536564E-9</v>
      </c>
      <c r="X122" s="42">
        <f t="shared" si="25"/>
        <v>1.1369462634634142E-10</v>
      </c>
      <c r="Y122" s="42">
        <f t="shared" si="16"/>
        <v>2.8849045676817719E-9</v>
      </c>
      <c r="Z122" s="42">
        <f t="shared" si="17"/>
        <v>2.1848909593472242E-9</v>
      </c>
      <c r="AA122" s="42">
        <f t="shared" si="26"/>
        <v>8.137082346808892E-10</v>
      </c>
      <c r="AB122">
        <f t="shared" si="27"/>
        <v>3.2548329387235568E-8</v>
      </c>
      <c r="AC122" s="14">
        <f t="shared" si="28"/>
        <v>19.466939374863784</v>
      </c>
      <c r="AD122" s="14">
        <f t="shared" si="18"/>
        <v>19.398351194682917</v>
      </c>
      <c r="AE122" s="14">
        <f t="shared" si="29"/>
        <v>32.548329387235569</v>
      </c>
      <c r="AG122">
        <f t="shared" si="30"/>
        <v>3.4442783863744597</v>
      </c>
      <c r="AH122">
        <f t="shared" si="31"/>
        <v>4.5477850538536559</v>
      </c>
      <c r="AI122" s="43">
        <f t="shared" si="19"/>
        <v>944.99705703222253</v>
      </c>
    </row>
    <row r="123" spans="1:35" x14ac:dyDescent="0.2">
      <c r="A123" s="8" t="s">
        <v>48</v>
      </c>
      <c r="B123" s="31">
        <v>44199</v>
      </c>
      <c r="C123" s="8" t="s">
        <v>5</v>
      </c>
      <c r="D123" s="8">
        <v>0</v>
      </c>
      <c r="E123" s="32">
        <v>0.38200000000000001</v>
      </c>
      <c r="F123" s="8">
        <v>29</v>
      </c>
      <c r="G123" s="8" t="s">
        <v>6</v>
      </c>
      <c r="H123" s="8">
        <v>2.3199999999999998</v>
      </c>
      <c r="I123" s="8">
        <v>2.06</v>
      </c>
      <c r="J123" s="8">
        <v>-47.54</v>
      </c>
      <c r="K123" s="8" t="s">
        <v>7</v>
      </c>
      <c r="L123" s="8">
        <v>12.9</v>
      </c>
      <c r="M123" s="8">
        <v>286.05</v>
      </c>
      <c r="N123" s="32">
        <v>1009.682</v>
      </c>
      <c r="O123" s="32">
        <v>0.996</v>
      </c>
      <c r="P123" s="32">
        <v>100.968</v>
      </c>
      <c r="Q123" s="32">
        <v>23.556000000000001</v>
      </c>
      <c r="R123" s="32">
        <v>23556.213</v>
      </c>
      <c r="S123" s="19">
        <f t="shared" si="20"/>
        <v>4.052988593886258E-2</v>
      </c>
      <c r="T123" s="19">
        <f t="shared" si="21"/>
        <v>4.052988593886258E-2</v>
      </c>
      <c r="U123" s="19">
        <f t="shared" si="22"/>
        <v>1.7266964868913046E-3</v>
      </c>
      <c r="V123" s="19">
        <f t="shared" si="23"/>
        <v>1.7266964868913046E-3</v>
      </c>
      <c r="W123">
        <f t="shared" si="24"/>
        <v>4.0059358495878265E-9</v>
      </c>
      <c r="X123" s="42">
        <f t="shared" si="25"/>
        <v>1.0014839623969567E-10</v>
      </c>
      <c r="Y123" s="42">
        <f t="shared" si="16"/>
        <v>2.4709765132515986E-9</v>
      </c>
      <c r="Z123" s="42">
        <f t="shared" si="17"/>
        <v>2.1940567315940923E-9</v>
      </c>
      <c r="AA123" s="42">
        <f t="shared" si="26"/>
        <v>3.7706817789720181E-10</v>
      </c>
      <c r="AB123">
        <f t="shared" si="27"/>
        <v>1.5082727115888072E-8</v>
      </c>
      <c r="AC123" s="14">
        <f t="shared" si="28"/>
        <v>8.7350192870563976</v>
      </c>
      <c r="AD123" s="14">
        <f t="shared" si="18"/>
        <v>8.7042430532988941</v>
      </c>
      <c r="AE123" s="14">
        <f t="shared" si="29"/>
        <v>15.082727115888073</v>
      </c>
      <c r="AG123">
        <f t="shared" si="30"/>
        <v>3.5569947629960876</v>
      </c>
      <c r="AH123">
        <f t="shared" si="31"/>
        <v>4.0059358495878268</v>
      </c>
      <c r="AI123" s="43">
        <f t="shared" si="19"/>
        <v>424.03006247846599</v>
      </c>
    </row>
    <row r="124" spans="1:35" x14ac:dyDescent="0.2">
      <c r="A124" s="8" t="s">
        <v>48</v>
      </c>
      <c r="B124" s="31">
        <v>44199</v>
      </c>
      <c r="C124" s="8" t="s">
        <v>8</v>
      </c>
      <c r="D124" s="8">
        <v>400</v>
      </c>
      <c r="E124" s="32">
        <v>0.46200000000000002</v>
      </c>
      <c r="F124" s="8">
        <v>30</v>
      </c>
      <c r="G124" s="8" t="s">
        <v>6</v>
      </c>
      <c r="H124" s="8">
        <v>2.1</v>
      </c>
      <c r="I124" s="8">
        <v>2.06</v>
      </c>
      <c r="J124" s="8">
        <v>-46.88</v>
      </c>
      <c r="K124" s="8" t="s">
        <v>7</v>
      </c>
      <c r="L124" s="8">
        <v>15.3</v>
      </c>
      <c r="M124" s="8">
        <v>288.45</v>
      </c>
      <c r="N124" s="32">
        <v>1009.682</v>
      </c>
      <c r="O124" s="32">
        <v>0.996</v>
      </c>
      <c r="P124" s="32">
        <v>100.968</v>
      </c>
      <c r="Q124" s="32">
        <v>23.754000000000001</v>
      </c>
      <c r="R124" s="32">
        <v>23753.852999999999</v>
      </c>
      <c r="S124" s="19">
        <f t="shared" si="20"/>
        <v>3.834894487914059E-2</v>
      </c>
      <c r="T124" s="19">
        <f t="shared" si="21"/>
        <v>3.834894487914059E-2</v>
      </c>
      <c r="U124" s="19">
        <f t="shared" si="22"/>
        <v>1.6201881524285854E-3</v>
      </c>
      <c r="V124" s="19">
        <f t="shared" si="23"/>
        <v>1.6201881524285854E-3</v>
      </c>
      <c r="W124">
        <f t="shared" si="24"/>
        <v>3.4023951201000296E-9</v>
      </c>
      <c r="X124" s="42">
        <f t="shared" si="25"/>
        <v>8.5059878002500744E-11</v>
      </c>
      <c r="Y124" s="42">
        <f t="shared" si="16"/>
        <v>2.2180500212084835E-9</v>
      </c>
      <c r="Z124" s="42">
        <f t="shared" si="17"/>
        <v>2.1758014493759409E-9</v>
      </c>
      <c r="AA124" s="42">
        <f t="shared" si="26"/>
        <v>1.273084498350432E-10</v>
      </c>
      <c r="AB124">
        <f t="shared" si="27"/>
        <v>5.0923379934017279E-9</v>
      </c>
      <c r="AC124" s="14">
        <f t="shared" si="28"/>
        <v>3.1430534692952508</v>
      </c>
      <c r="AD124" s="14">
        <f t="shared" si="18"/>
        <v>3.1319794985226044</v>
      </c>
      <c r="AE124" s="14">
        <f t="shared" si="29"/>
        <v>5.0923379934017277</v>
      </c>
      <c r="AG124">
        <f t="shared" si="30"/>
        <v>3.3375875940028856</v>
      </c>
      <c r="AH124">
        <f t="shared" si="31"/>
        <v>3.4023951201000293</v>
      </c>
      <c r="AI124" s="43">
        <f t="shared" si="19"/>
        <v>152.57541113083741</v>
      </c>
    </row>
    <row r="125" spans="1:35" x14ac:dyDescent="0.2">
      <c r="A125" s="8" t="s">
        <v>48</v>
      </c>
      <c r="B125" s="31">
        <v>44199</v>
      </c>
      <c r="C125" s="8" t="s">
        <v>7</v>
      </c>
      <c r="D125" s="8" t="s">
        <v>7</v>
      </c>
      <c r="E125" s="32">
        <v>0</v>
      </c>
      <c r="F125" s="8" t="s">
        <v>9</v>
      </c>
      <c r="G125" s="8" t="s">
        <v>6</v>
      </c>
      <c r="H125" s="8">
        <v>2.06</v>
      </c>
      <c r="I125" s="8" t="s">
        <v>7</v>
      </c>
      <c r="J125" s="8">
        <v>-46.81</v>
      </c>
      <c r="K125" s="8" t="s">
        <v>7</v>
      </c>
      <c r="L125" s="8">
        <v>0</v>
      </c>
      <c r="M125" s="8">
        <v>0</v>
      </c>
      <c r="N125" s="32"/>
      <c r="O125" s="32"/>
      <c r="P125" s="32">
        <v>0</v>
      </c>
      <c r="Q125" s="32"/>
      <c r="R125" s="32"/>
      <c r="S125" s="19" t="e">
        <f t="shared" si="20"/>
        <v>#DIV/0!</v>
      </c>
      <c r="T125" s="39" t="e">
        <v>#DIV/0!</v>
      </c>
      <c r="U125" s="19" t="e">
        <f t="shared" si="22"/>
        <v>#DIV/0!</v>
      </c>
      <c r="V125" s="19" t="e">
        <f t="shared" si="23"/>
        <v>#DIV/0!</v>
      </c>
      <c r="W125" s="8" t="e">
        <v>#DIV/0!</v>
      </c>
      <c r="X125" s="42" t="e">
        <f t="shared" si="25"/>
        <v>#DIV/0!</v>
      </c>
      <c r="Y125" s="42" t="e">
        <f t="shared" si="16"/>
        <v>#DIV/0!</v>
      </c>
      <c r="Z125" s="40" t="e">
        <v>#VALUE!</v>
      </c>
      <c r="AA125" s="40" t="e">
        <v>#DIV/0!</v>
      </c>
      <c r="AB125" s="8" t="e">
        <v>#DIV/0!</v>
      </c>
      <c r="AC125" s="14" t="e">
        <f t="shared" si="28"/>
        <v>#DIV/0!</v>
      </c>
      <c r="AD125" s="32" t="e">
        <v>#DIV/0!</v>
      </c>
      <c r="AE125" s="32" t="e">
        <v>#DIV/0!</v>
      </c>
      <c r="AF125" s="8"/>
    </row>
    <row r="126" spans="1:35" x14ac:dyDescent="0.2">
      <c r="A126" s="8"/>
      <c r="B126" s="8"/>
      <c r="C126" s="8"/>
      <c r="D126" s="8"/>
      <c r="E126" s="32"/>
      <c r="F126" s="8"/>
      <c r="G126" s="8"/>
      <c r="H126" s="8"/>
      <c r="I126" s="8"/>
      <c r="J126" s="8"/>
      <c r="K126" s="8"/>
      <c r="L126" s="8"/>
      <c r="M126" s="8"/>
      <c r="N126" s="32"/>
      <c r="O126" s="32"/>
      <c r="P126" s="32">
        <v>0</v>
      </c>
      <c r="Q126" s="32"/>
      <c r="R126" s="32"/>
      <c r="S126" s="39"/>
      <c r="T126" s="39"/>
      <c r="U126" s="19" t="e">
        <f t="shared" si="22"/>
        <v>#DIV/0!</v>
      </c>
      <c r="V126" s="19" t="e">
        <f t="shared" si="23"/>
        <v>#DIV/0!</v>
      </c>
      <c r="W126" s="8"/>
      <c r="X126" s="40"/>
      <c r="Y126" s="40"/>
      <c r="Z126" s="40"/>
      <c r="AA126" s="40"/>
      <c r="AB126" s="8"/>
      <c r="AC126" s="32"/>
      <c r="AD126" s="32">
        <v>0</v>
      </c>
      <c r="AE126" s="32"/>
      <c r="AF126" s="8"/>
    </row>
    <row r="127" spans="1:35" x14ac:dyDescent="0.2">
      <c r="A127" s="8"/>
      <c r="B127" s="8"/>
      <c r="C127" s="8"/>
      <c r="D127" s="8"/>
      <c r="E127" s="32"/>
      <c r="F127" s="8"/>
      <c r="G127" s="8"/>
      <c r="H127" s="8"/>
      <c r="I127" s="8"/>
      <c r="J127" s="8"/>
      <c r="K127" s="8"/>
      <c r="L127" s="8"/>
      <c r="M127" s="8"/>
      <c r="N127" s="32"/>
      <c r="O127" s="32"/>
      <c r="P127" s="32">
        <v>0</v>
      </c>
      <c r="Q127" s="32"/>
      <c r="R127" s="32"/>
      <c r="S127" s="39"/>
      <c r="T127" s="39"/>
      <c r="U127" s="19" t="e">
        <f t="shared" si="22"/>
        <v>#DIV/0!</v>
      </c>
      <c r="V127" s="19" t="e">
        <f t="shared" si="23"/>
        <v>#DIV/0!</v>
      </c>
      <c r="W127" s="8"/>
      <c r="X127" s="40"/>
      <c r="Y127" s="40"/>
      <c r="Z127" s="40"/>
      <c r="AA127" s="40"/>
      <c r="AB127" s="8"/>
      <c r="AC127" s="32"/>
      <c r="AD127" s="32">
        <v>0</v>
      </c>
      <c r="AE127" s="32"/>
      <c r="AF127" s="8"/>
    </row>
    <row r="128" spans="1:35" x14ac:dyDescent="0.2">
      <c r="A128" s="8"/>
      <c r="B128" s="8"/>
      <c r="C128" s="8"/>
      <c r="D128" s="8"/>
      <c r="E128" s="32"/>
      <c r="F128" s="8"/>
      <c r="G128" s="8"/>
      <c r="H128" s="8"/>
      <c r="I128" s="8"/>
      <c r="J128" s="8"/>
      <c r="K128" s="8"/>
      <c r="L128" s="8"/>
      <c r="M128" s="8"/>
      <c r="N128" s="32"/>
      <c r="O128" s="32"/>
      <c r="P128" s="32">
        <v>0</v>
      </c>
      <c r="Q128" s="32"/>
      <c r="R128" s="32"/>
      <c r="S128" s="39"/>
      <c r="T128" s="39"/>
      <c r="U128" s="19" t="e">
        <f t="shared" si="22"/>
        <v>#DIV/0!</v>
      </c>
      <c r="V128" s="19" t="e">
        <f t="shared" si="23"/>
        <v>#DIV/0!</v>
      </c>
      <c r="W128" s="8"/>
      <c r="X128" s="40"/>
      <c r="Y128" s="40"/>
      <c r="Z128" s="40"/>
      <c r="AA128" s="40"/>
      <c r="AB128" s="8"/>
      <c r="AC128" s="32"/>
      <c r="AD128" s="32">
        <v>0</v>
      </c>
      <c r="AE128" s="32"/>
      <c r="AF128"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B3" sqref="A3:XFD3"/>
    </sheetView>
  </sheetViews>
  <sheetFormatPr baseColWidth="10" defaultColWidth="8.83203125" defaultRowHeight="15" x14ac:dyDescent="0.2"/>
  <sheetData>
    <row r="1" spans="1:1" x14ac:dyDescent="0.2">
      <c r="A1" t="s">
        <v>30</v>
      </c>
    </row>
    <row r="2" spans="1:1" x14ac:dyDescent="0.2">
      <c r="A2" t="s">
        <v>31</v>
      </c>
    </row>
    <row r="3" spans="1:1" x14ac:dyDescent="0.2">
      <c r="A3" t="s">
        <v>32</v>
      </c>
    </row>
    <row r="4" spans="1:1" x14ac:dyDescent="0.2">
      <c r="A4" t="s">
        <v>135</v>
      </c>
    </row>
    <row r="5" spans="1:1" x14ac:dyDescent="0.2">
      <c r="A5" t="s">
        <v>17</v>
      </c>
    </row>
    <row r="6" spans="1:1" x14ac:dyDescent="0.2">
      <c r="A6" t="s">
        <v>18</v>
      </c>
    </row>
    <row r="7" spans="1:1" x14ac:dyDescent="0.2">
      <c r="A7" t="s">
        <v>25</v>
      </c>
    </row>
    <row r="8" spans="1:1" x14ac:dyDescent="0.2">
      <c r="A8" t="s">
        <v>56</v>
      </c>
    </row>
    <row r="10" spans="1:1" x14ac:dyDescent="0.2">
      <c r="A10" t="s">
        <v>26</v>
      </c>
    </row>
    <row r="11" spans="1:1" x14ac:dyDescent="0.2">
      <c r="A11" t="s">
        <v>33</v>
      </c>
    </row>
    <row r="12" spans="1:1" ht="18" x14ac:dyDescent="0.25">
      <c r="A12" t="s">
        <v>16</v>
      </c>
    </row>
    <row r="13" spans="1:1" x14ac:dyDescent="0.2">
      <c r="A13" t="s">
        <v>15</v>
      </c>
    </row>
    <row r="14" spans="1:1" x14ac:dyDescent="0.2">
      <c r="A14" t="s">
        <v>27</v>
      </c>
    </row>
    <row r="15" spans="1:1" x14ac:dyDescent="0.2">
      <c r="A15" t="s">
        <v>28</v>
      </c>
    </row>
    <row r="16" spans="1:1" x14ac:dyDescent="0.2">
      <c r="A16" t="s">
        <v>29</v>
      </c>
    </row>
    <row r="17" spans="1:1" x14ac:dyDescent="0.2">
      <c r="A17" t="s">
        <v>51</v>
      </c>
    </row>
    <row r="19" spans="1:1" x14ac:dyDescent="0.2">
      <c r="A19" t="s">
        <v>58</v>
      </c>
    </row>
    <row r="20" spans="1:1" x14ac:dyDescent="0.2">
      <c r="A20" t="s">
        <v>40</v>
      </c>
    </row>
    <row r="21" spans="1:1" x14ac:dyDescent="0.2">
      <c r="A21" t="s">
        <v>41</v>
      </c>
    </row>
    <row r="22" spans="1:1" x14ac:dyDescent="0.2">
      <c r="A22" t="s">
        <v>42</v>
      </c>
    </row>
    <row r="23" spans="1:1" x14ac:dyDescent="0.2">
      <c r="A23" t="s">
        <v>57</v>
      </c>
    </row>
    <row r="24" spans="1:1" x14ac:dyDescent="0.2">
      <c r="A24" t="s">
        <v>43</v>
      </c>
    </row>
    <row r="25" spans="1:1" x14ac:dyDescent="0.2">
      <c r="A25" t="s">
        <v>44</v>
      </c>
    </row>
    <row r="27" spans="1:1" x14ac:dyDescent="0.2">
      <c r="A27" t="s">
        <v>85</v>
      </c>
    </row>
    <row r="28" spans="1:1" x14ac:dyDescent="0.2">
      <c r="A28" t="s">
        <v>86</v>
      </c>
    </row>
    <row r="29" spans="1:1" x14ac:dyDescent="0.2">
      <c r="A29" t="s">
        <v>87</v>
      </c>
    </row>
    <row r="30" spans="1:1" x14ac:dyDescent="0.2">
      <c r="A30" t="s">
        <v>88</v>
      </c>
    </row>
    <row r="31" spans="1:1" x14ac:dyDescent="0.2">
      <c r="A31" t="s">
        <v>105</v>
      </c>
    </row>
    <row r="32" spans="1:1" x14ac:dyDescent="0.2">
      <c r="A32" t="s">
        <v>89</v>
      </c>
    </row>
    <row r="33" spans="1:1" x14ac:dyDescent="0.2">
      <c r="A33" t="s">
        <v>106</v>
      </c>
    </row>
    <row r="34" spans="1:1" x14ac:dyDescent="0.2">
      <c r="A34" t="s">
        <v>90</v>
      </c>
    </row>
    <row r="35" spans="1:1" x14ac:dyDescent="0.2">
      <c r="A35" t="s">
        <v>91</v>
      </c>
    </row>
    <row r="36" spans="1:1" x14ac:dyDescent="0.2">
      <c r="A36" t="s">
        <v>126</v>
      </c>
    </row>
    <row r="37" spans="1:1" x14ac:dyDescent="0.2">
      <c r="A37" t="s">
        <v>92</v>
      </c>
    </row>
    <row r="38" spans="1:1" x14ac:dyDescent="0.2">
      <c r="A38" t="s">
        <v>93</v>
      </c>
    </row>
    <row r="40" spans="1:1" x14ac:dyDescent="0.2">
      <c r="A40" t="s">
        <v>94</v>
      </c>
    </row>
    <row r="41" spans="1:1" x14ac:dyDescent="0.2">
      <c r="A41" t="s">
        <v>95</v>
      </c>
    </row>
    <row r="42" spans="1:1" x14ac:dyDescent="0.2">
      <c r="A42" t="s">
        <v>96</v>
      </c>
    </row>
    <row r="43" spans="1:1" x14ac:dyDescent="0.2">
      <c r="A43" t="s">
        <v>97</v>
      </c>
    </row>
    <row r="44" spans="1:1" x14ac:dyDescent="0.2">
      <c r="A44" t="s">
        <v>98</v>
      </c>
    </row>
    <row r="45" spans="1:1" x14ac:dyDescent="0.2">
      <c r="A45" t="s">
        <v>99</v>
      </c>
    </row>
    <row r="46" spans="1:1" x14ac:dyDescent="0.2">
      <c r="A46" t="s">
        <v>100</v>
      </c>
    </row>
    <row r="47" spans="1:1" x14ac:dyDescent="0.2">
      <c r="A47" t="s">
        <v>101</v>
      </c>
    </row>
    <row r="48" spans="1:1" x14ac:dyDescent="0.2">
      <c r="A48" t="s">
        <v>102</v>
      </c>
    </row>
    <row r="49" spans="1:1" x14ac:dyDescent="0.2">
      <c r="A49" t="s">
        <v>103</v>
      </c>
    </row>
    <row r="50" spans="1:1" x14ac:dyDescent="0.2">
      <c r="A50" t="s">
        <v>104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Pyro_GHG_AF_cleaned SLJ</vt:lpstr>
      <vt:lpstr>CH4</vt:lpstr>
      <vt:lpstr>CO2</vt:lpstr>
      <vt:lpstr>accounting for carb equil.</vt:lpstr>
      <vt:lpstr>CO2 proof</vt:lpstr>
      <vt:lpstr>CH4 proof</vt:lpstr>
      <vt:lpstr>Description of 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c:creator>
  <cp:lastModifiedBy>Microsoft Office User</cp:lastModifiedBy>
  <dcterms:created xsi:type="dcterms:W3CDTF">2023-01-06T20:13:08Z</dcterms:created>
  <dcterms:modified xsi:type="dcterms:W3CDTF">2023-06-03T05:42:31Z</dcterms:modified>
</cp:coreProperties>
</file>