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chriswall/Desktop/Research and Teaching/github/Pyromania/data/GH.gases/raw and info/"/>
    </mc:Choice>
  </mc:AlternateContent>
  <xr:revisionPtr revIDLastSave="0" documentId="8_{7D97A9EE-25DB-8F49-81BA-33DD3DCAEF62}" xr6:coauthVersionLast="47" xr6:coauthVersionMax="47" xr10:uidLastSave="{00000000-0000-0000-0000-000000000000}"/>
  <bookViews>
    <workbookView xWindow="400" yWindow="1360" windowWidth="23260" windowHeight="12580" activeTab="3" xr2:uid="{00000000-000D-0000-FFFF-FFFF00000000}"/>
  </bookViews>
  <sheets>
    <sheet name="Pyro_GHG_AF_cleaned SLJ" sheetId="1" r:id="rId1"/>
    <sheet name="CH4_orig" sheetId="6" r:id="rId2"/>
    <sheet name="CO2_orig" sheetId="7" r:id="rId3"/>
    <sheet name="CO2-proof_mol.L" sheetId="10" r:id="rId4"/>
    <sheet name="CH4 proof" sheetId="9" r:id="rId5"/>
    <sheet name="Description of Calculations"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 i="10" l="1"/>
  <c r="AG4" i="10"/>
  <c r="AG5" i="10"/>
  <c r="AG6" i="10"/>
  <c r="AG7" i="10"/>
  <c r="AG8" i="10"/>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G52" i="10"/>
  <c r="AG53" i="10"/>
  <c r="AG54" i="10"/>
  <c r="AG55" i="10"/>
  <c r="AG56" i="10"/>
  <c r="AG57" i="10"/>
  <c r="AG58" i="10"/>
  <c r="AG59" i="10"/>
  <c r="AG60" i="10"/>
  <c r="AG61" i="10"/>
  <c r="AG62" i="10"/>
  <c r="AG63" i="10"/>
  <c r="AG64" i="10"/>
  <c r="AG65" i="10"/>
  <c r="AG66" i="10"/>
  <c r="AG67" i="10"/>
  <c r="AG68" i="10"/>
  <c r="AG69" i="10"/>
  <c r="AG70" i="10"/>
  <c r="AG71" i="10"/>
  <c r="AG72" i="10"/>
  <c r="AG73" i="10"/>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2" i="10"/>
  <c r="AF3" i="10"/>
  <c r="AF4" i="10"/>
  <c r="AF5" i="10"/>
  <c r="AF6" i="10"/>
  <c r="AF7" i="10"/>
  <c r="AF8" i="10"/>
  <c r="AF9" i="10"/>
  <c r="AF10" i="10"/>
  <c r="AF11" i="10"/>
  <c r="AF12" i="10"/>
  <c r="AF13" i="10"/>
  <c r="AF14" i="10"/>
  <c r="AF15" i="10"/>
  <c r="AF16" i="10"/>
  <c r="AF17" i="10"/>
  <c r="AF18" i="10"/>
  <c r="AF19" i="10"/>
  <c r="AF20" i="10"/>
  <c r="AF21" i="10"/>
  <c r="AF22" i="10"/>
  <c r="AF23" i="10"/>
  <c r="AF24" i="10"/>
  <c r="AF25" i="10"/>
  <c r="AF26" i="10"/>
  <c r="AF27" i="10"/>
  <c r="AF28" i="10"/>
  <c r="AF29" i="10"/>
  <c r="AF30" i="10"/>
  <c r="AF31" i="10"/>
  <c r="AF32" i="10"/>
  <c r="AF33" i="10"/>
  <c r="AF34" i="10"/>
  <c r="AF35" i="10"/>
  <c r="AF36" i="10"/>
  <c r="AF37" i="10"/>
  <c r="AF38" i="10"/>
  <c r="AF39" i="10"/>
  <c r="AF40" i="10"/>
  <c r="AF41" i="10"/>
  <c r="AF42" i="10"/>
  <c r="AF43" i="10"/>
  <c r="AF44" i="10"/>
  <c r="AF45" i="10"/>
  <c r="AF46" i="10"/>
  <c r="AF47" i="10"/>
  <c r="AF48" i="10"/>
  <c r="AF49" i="10"/>
  <c r="AF50" i="10"/>
  <c r="AF51" i="10"/>
  <c r="AF52" i="10"/>
  <c r="AF53" i="10"/>
  <c r="AF54" i="10"/>
  <c r="AF55" i="10"/>
  <c r="AF56" i="10"/>
  <c r="AF57" i="10"/>
  <c r="AF58" i="10"/>
  <c r="AF59" i="10"/>
  <c r="AF60" i="10"/>
  <c r="AF61" i="10"/>
  <c r="AF62" i="10"/>
  <c r="AF63" i="10"/>
  <c r="AF64" i="10"/>
  <c r="AF65" i="10"/>
  <c r="AF66" i="10"/>
  <c r="AF67" i="10"/>
  <c r="AF68" i="10"/>
  <c r="AF69" i="10"/>
  <c r="AF70" i="10"/>
  <c r="AF71" i="10"/>
  <c r="AF72" i="10"/>
  <c r="AF73" i="10"/>
  <c r="AF74" i="10"/>
  <c r="AF75" i="10"/>
  <c r="AF76" i="10"/>
  <c r="AF77" i="10"/>
  <c r="AF78" i="10"/>
  <c r="AF79" i="10"/>
  <c r="AF80" i="10"/>
  <c r="AF81" i="10"/>
  <c r="AF82" i="10"/>
  <c r="AF83" i="10"/>
  <c r="AF84" i="10"/>
  <c r="AF85" i="10"/>
  <c r="AF86" i="10"/>
  <c r="AF87" i="10"/>
  <c r="AF88" i="10"/>
  <c r="AF89" i="10"/>
  <c r="AF90" i="10"/>
  <c r="AF91" i="10"/>
  <c r="AF92" i="10"/>
  <c r="AF93" i="10"/>
  <c r="AF94" i="10"/>
  <c r="AF95" i="10"/>
  <c r="AF96" i="10"/>
  <c r="AF97" i="10"/>
  <c r="AF98" i="10"/>
  <c r="AF99" i="10"/>
  <c r="AF100" i="10"/>
  <c r="AF101" i="10"/>
  <c r="AF102" i="10"/>
  <c r="AF103" i="10"/>
  <c r="AF104" i="10"/>
  <c r="AF105" i="10"/>
  <c r="AF106" i="10"/>
  <c r="AF107" i="10"/>
  <c r="AF108" i="10"/>
  <c r="AF109" i="10"/>
  <c r="AF110" i="10"/>
  <c r="AF111" i="10"/>
  <c r="AF112" i="10"/>
  <c r="AF113" i="10"/>
  <c r="AF114" i="10"/>
  <c r="AF115" i="10"/>
  <c r="AF116" i="10"/>
  <c r="AF117" i="10"/>
  <c r="AF118" i="10"/>
  <c r="AF119" i="10"/>
  <c r="AF120" i="10"/>
  <c r="AF121" i="10"/>
  <c r="AF122" i="10"/>
  <c r="AF123" i="10"/>
  <c r="AF124" i="10"/>
  <c r="AG3" i="9"/>
  <c r="AG4" i="9"/>
  <c r="AG5" i="9"/>
  <c r="AG6" i="9"/>
  <c r="AG7" i="9"/>
  <c r="AG8" i="9"/>
  <c r="AG9" i="9"/>
  <c r="AG10" i="9"/>
  <c r="AG11" i="9"/>
  <c r="AG12" i="9"/>
  <c r="AG13" i="9"/>
  <c r="AG14" i="9"/>
  <c r="AG15" i="9"/>
  <c r="AG16" i="9"/>
  <c r="AG17" i="9"/>
  <c r="AG18" i="9"/>
  <c r="AG19" i="9"/>
  <c r="AG20" i="9"/>
  <c r="AG21" i="9"/>
  <c r="AG22" i="9"/>
  <c r="AG23" i="9"/>
  <c r="AG24" i="9"/>
  <c r="AG25" i="9"/>
  <c r="AG26" i="9"/>
  <c r="AG27" i="9"/>
  <c r="AG28" i="9"/>
  <c r="AG29" i="9"/>
  <c r="AG30" i="9"/>
  <c r="AG31" i="9"/>
  <c r="AG32" i="9"/>
  <c r="AI32" i="9" s="1"/>
  <c r="AG33" i="9"/>
  <c r="AG34" i="9"/>
  <c r="AG35" i="9"/>
  <c r="AG36" i="9"/>
  <c r="AI36" i="9" s="1"/>
  <c r="AG37" i="9"/>
  <c r="AG38" i="9"/>
  <c r="AG39" i="9"/>
  <c r="AG40" i="9"/>
  <c r="AI40" i="9" s="1"/>
  <c r="AG41" i="9"/>
  <c r="AG42" i="9"/>
  <c r="AG43" i="9"/>
  <c r="AG44" i="9"/>
  <c r="AI44" i="9" s="1"/>
  <c r="AG45" i="9"/>
  <c r="AG46" i="9"/>
  <c r="AG47" i="9"/>
  <c r="AG48" i="9"/>
  <c r="AI48" i="9" s="1"/>
  <c r="AG49" i="9"/>
  <c r="AG50" i="9"/>
  <c r="AG51" i="9"/>
  <c r="AG52" i="9"/>
  <c r="AI52" i="9" s="1"/>
  <c r="AG53" i="9"/>
  <c r="AG54" i="9"/>
  <c r="AG55" i="9"/>
  <c r="AG56" i="9"/>
  <c r="AI56" i="9" s="1"/>
  <c r="AG57" i="9"/>
  <c r="AG58" i="9"/>
  <c r="AG59" i="9"/>
  <c r="AG60" i="9"/>
  <c r="AI60" i="9" s="1"/>
  <c r="AG61" i="9"/>
  <c r="AG62" i="9"/>
  <c r="AG63" i="9"/>
  <c r="AI63" i="9" s="1"/>
  <c r="AG64" i="9"/>
  <c r="AI64" i="9" s="1"/>
  <c r="AG65" i="9"/>
  <c r="AG66" i="9"/>
  <c r="AG67" i="9"/>
  <c r="AI67" i="9" s="1"/>
  <c r="AG68" i="9"/>
  <c r="AI68" i="9" s="1"/>
  <c r="AG69" i="9"/>
  <c r="AG70" i="9"/>
  <c r="AG71" i="9"/>
  <c r="AI71" i="9" s="1"/>
  <c r="AG72" i="9"/>
  <c r="AI72" i="9" s="1"/>
  <c r="AG73" i="9"/>
  <c r="AG74" i="9"/>
  <c r="AG75" i="9"/>
  <c r="AI75" i="9" s="1"/>
  <c r="AG76" i="9"/>
  <c r="AI76" i="9" s="1"/>
  <c r="AG77" i="9"/>
  <c r="AG78" i="9"/>
  <c r="AG79" i="9"/>
  <c r="AI79" i="9" s="1"/>
  <c r="AG80" i="9"/>
  <c r="AI80" i="9" s="1"/>
  <c r="AG81" i="9"/>
  <c r="AG82" i="9"/>
  <c r="AG83" i="9"/>
  <c r="AI83" i="9" s="1"/>
  <c r="AG84" i="9"/>
  <c r="AI84" i="9" s="1"/>
  <c r="AG85" i="9"/>
  <c r="AG86" i="9"/>
  <c r="AG87" i="9"/>
  <c r="AI87" i="9" s="1"/>
  <c r="AG88" i="9"/>
  <c r="AI88" i="9" s="1"/>
  <c r="AG89" i="9"/>
  <c r="AG90" i="9"/>
  <c r="AG91" i="9"/>
  <c r="AI91" i="9" s="1"/>
  <c r="AG92" i="9"/>
  <c r="AI92" i="9" s="1"/>
  <c r="AG93" i="9"/>
  <c r="AG94" i="9"/>
  <c r="AI94" i="9" s="1"/>
  <c r="AG95" i="9"/>
  <c r="AI95" i="9" s="1"/>
  <c r="AG96" i="9"/>
  <c r="AI96" i="9" s="1"/>
  <c r="AG97" i="9"/>
  <c r="AG98" i="9"/>
  <c r="AG99" i="9"/>
  <c r="AI99" i="9" s="1"/>
  <c r="AG100" i="9"/>
  <c r="AI100" i="9" s="1"/>
  <c r="AG101" i="9"/>
  <c r="AG102" i="9"/>
  <c r="AG103" i="9"/>
  <c r="AI103" i="9" s="1"/>
  <c r="AG104" i="9"/>
  <c r="AI104" i="9" s="1"/>
  <c r="AG105" i="9"/>
  <c r="AG106" i="9"/>
  <c r="AG107" i="9"/>
  <c r="AI107" i="9" s="1"/>
  <c r="AG108" i="9"/>
  <c r="AI108" i="9" s="1"/>
  <c r="AG109" i="9"/>
  <c r="AG110" i="9"/>
  <c r="AG111" i="9"/>
  <c r="AI111" i="9" s="1"/>
  <c r="AG112" i="9"/>
  <c r="AI112" i="9" s="1"/>
  <c r="AG113" i="9"/>
  <c r="AG114" i="9"/>
  <c r="AG115" i="9"/>
  <c r="AI115" i="9" s="1"/>
  <c r="AG116" i="9"/>
  <c r="AI116" i="9" s="1"/>
  <c r="AG117" i="9"/>
  <c r="AG118" i="9"/>
  <c r="AG119" i="9"/>
  <c r="AI119" i="9" s="1"/>
  <c r="AG120" i="9"/>
  <c r="AI120" i="9" s="1"/>
  <c r="AG121" i="9"/>
  <c r="AG122" i="9"/>
  <c r="AG123" i="9"/>
  <c r="AI123" i="9" s="1"/>
  <c r="AG124" i="9"/>
  <c r="AI124" i="9" s="1"/>
  <c r="AG2" i="9"/>
  <c r="V2" i="6"/>
  <c r="W2" i="7"/>
  <c r="W3"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X2" i="7"/>
  <c r="Y2" i="7"/>
  <c r="Z2" i="7" s="1"/>
  <c r="AA2" i="7" s="1"/>
  <c r="X9" i="7"/>
  <c r="X10" i="7"/>
  <c r="X13" i="7"/>
  <c r="X14" i="7"/>
  <c r="X17" i="7"/>
  <c r="X18" i="7"/>
  <c r="X22" i="7"/>
  <c r="X25" i="7"/>
  <c r="X26" i="7"/>
  <c r="X30" i="7"/>
  <c r="X7" i="7"/>
  <c r="X11" i="7"/>
  <c r="X15" i="7"/>
  <c r="X19" i="7"/>
  <c r="X21" i="7"/>
  <c r="X23" i="7"/>
  <c r="X31" i="7"/>
  <c r="X29" i="7"/>
  <c r="X8" i="7"/>
  <c r="X5" i="7"/>
  <c r="X27" i="7"/>
  <c r="X3" i="7"/>
  <c r="X4" i="7"/>
  <c r="X6" i="7"/>
  <c r="X12" i="7"/>
  <c r="X16" i="7"/>
  <c r="X20" i="7"/>
  <c r="X24" i="7"/>
  <c r="X28" i="7"/>
  <c r="W2" i="6"/>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P2" i="6"/>
  <c r="Q2" i="6"/>
  <c r="AH2" i="10"/>
  <c r="AF2" i="10"/>
  <c r="AI3" i="9"/>
  <c r="AH3" i="9"/>
  <c r="AH4" i="9"/>
  <c r="AI4" i="9"/>
  <c r="AH5" i="9"/>
  <c r="AI5" i="9"/>
  <c r="AI6" i="9"/>
  <c r="AH6" i="9"/>
  <c r="AI7" i="9"/>
  <c r="AH7" i="9"/>
  <c r="AH8" i="9"/>
  <c r="AI8" i="9"/>
  <c r="AH9" i="9"/>
  <c r="AI9" i="9"/>
  <c r="AI10" i="9"/>
  <c r="AH10" i="9"/>
  <c r="AI11" i="9"/>
  <c r="AH11" i="9"/>
  <c r="AH12" i="9"/>
  <c r="AI12" i="9"/>
  <c r="AH13" i="9"/>
  <c r="AI13" i="9"/>
  <c r="AI14" i="9"/>
  <c r="AH14" i="9"/>
  <c r="AI15" i="9"/>
  <c r="AH15" i="9"/>
  <c r="AH16" i="9"/>
  <c r="AI16" i="9"/>
  <c r="AH17" i="9"/>
  <c r="AI17" i="9"/>
  <c r="AH18" i="9"/>
  <c r="AI18" i="9"/>
  <c r="AI19" i="9"/>
  <c r="AH19" i="9"/>
  <c r="AI20" i="9"/>
  <c r="AH20" i="9"/>
  <c r="AH21" i="9"/>
  <c r="AI21" i="9"/>
  <c r="AH22" i="9"/>
  <c r="AI22" i="9"/>
  <c r="AI23" i="9"/>
  <c r="AH23" i="9"/>
  <c r="AI24" i="9"/>
  <c r="AH24" i="9"/>
  <c r="AH25" i="9"/>
  <c r="AI25" i="9"/>
  <c r="AH26" i="9"/>
  <c r="AI26" i="9"/>
  <c r="AI27" i="9"/>
  <c r="AH27" i="9"/>
  <c r="AI28" i="9"/>
  <c r="AH28" i="9"/>
  <c r="AH29" i="9"/>
  <c r="AI29" i="9"/>
  <c r="AH30" i="9"/>
  <c r="AI30" i="9"/>
  <c r="AI31" i="9"/>
  <c r="AH31" i="9"/>
  <c r="AH32" i="9"/>
  <c r="AH33" i="9"/>
  <c r="AI33" i="9"/>
  <c r="AH34" i="9"/>
  <c r="AI34" i="9"/>
  <c r="AI35" i="9"/>
  <c r="AH35" i="9"/>
  <c r="AH36" i="9"/>
  <c r="AH37" i="9"/>
  <c r="AI37" i="9"/>
  <c r="AH38" i="9"/>
  <c r="AI38" i="9"/>
  <c r="AI39" i="9"/>
  <c r="AH39" i="9"/>
  <c r="AH40" i="9"/>
  <c r="AH41" i="9"/>
  <c r="AI41" i="9"/>
  <c r="AH42" i="9"/>
  <c r="AI42" i="9"/>
  <c r="AI43" i="9"/>
  <c r="AH43" i="9"/>
  <c r="AH44" i="9"/>
  <c r="AH45" i="9"/>
  <c r="AI45" i="9"/>
  <c r="AH46" i="9"/>
  <c r="AI46" i="9"/>
  <c r="AI47" i="9"/>
  <c r="AH47" i="9"/>
  <c r="AH48" i="9"/>
  <c r="AH49" i="9"/>
  <c r="AI49" i="9"/>
  <c r="AH50" i="9"/>
  <c r="AI50" i="9"/>
  <c r="AI51" i="9"/>
  <c r="AH51" i="9"/>
  <c r="AH52" i="9"/>
  <c r="AH53" i="9"/>
  <c r="AI53" i="9"/>
  <c r="AH54" i="9"/>
  <c r="AI54" i="9"/>
  <c r="AI55" i="9"/>
  <c r="AH55" i="9"/>
  <c r="AH56" i="9"/>
  <c r="AH57" i="9"/>
  <c r="AI57" i="9"/>
  <c r="AH58" i="9"/>
  <c r="AI58" i="9"/>
  <c r="AI59" i="9"/>
  <c r="AH59" i="9"/>
  <c r="AH60" i="9"/>
  <c r="AH61" i="9"/>
  <c r="AI61" i="9"/>
  <c r="AH62" i="9"/>
  <c r="AI62" i="9"/>
  <c r="AH63" i="9"/>
  <c r="AH64" i="9"/>
  <c r="AH65" i="9"/>
  <c r="AI65" i="9"/>
  <c r="AH66" i="9"/>
  <c r="AI66" i="9"/>
  <c r="AH67" i="9"/>
  <c r="AH68" i="9"/>
  <c r="AH69" i="9"/>
  <c r="AI69" i="9"/>
  <c r="AH70" i="9"/>
  <c r="AI70" i="9"/>
  <c r="AH71" i="9"/>
  <c r="AH72" i="9"/>
  <c r="AH73" i="9"/>
  <c r="AI73" i="9"/>
  <c r="AH74" i="9"/>
  <c r="AI74" i="9"/>
  <c r="AH75" i="9"/>
  <c r="AH76" i="9"/>
  <c r="AH77" i="9"/>
  <c r="AI77" i="9"/>
  <c r="AH78" i="9"/>
  <c r="AI78" i="9"/>
  <c r="AH79" i="9"/>
  <c r="AH80" i="9"/>
  <c r="AH81" i="9"/>
  <c r="AI81" i="9"/>
  <c r="AH82" i="9"/>
  <c r="AI82" i="9"/>
  <c r="AH83" i="9"/>
  <c r="AH84" i="9"/>
  <c r="AH85" i="9"/>
  <c r="AI85" i="9"/>
  <c r="AH86" i="9"/>
  <c r="AI86" i="9"/>
  <c r="AH87" i="9"/>
  <c r="AH88" i="9"/>
  <c r="AH89" i="9"/>
  <c r="AI89" i="9"/>
  <c r="AH90" i="9"/>
  <c r="AI90" i="9"/>
  <c r="AH91" i="9"/>
  <c r="AH92" i="9"/>
  <c r="AH93" i="9"/>
  <c r="AI93" i="9"/>
  <c r="AH94" i="9"/>
  <c r="AH95" i="9"/>
  <c r="AH96" i="9"/>
  <c r="AH97" i="9"/>
  <c r="AI97" i="9"/>
  <c r="AH98" i="9"/>
  <c r="AI98" i="9"/>
  <c r="AH99" i="9"/>
  <c r="AH100" i="9"/>
  <c r="AH101" i="9"/>
  <c r="AI101" i="9"/>
  <c r="AH102" i="9"/>
  <c r="AI102" i="9"/>
  <c r="AH103" i="9"/>
  <c r="AH104" i="9"/>
  <c r="AH105" i="9"/>
  <c r="AI105" i="9"/>
  <c r="AH106" i="9"/>
  <c r="AI106" i="9"/>
  <c r="AH107" i="9"/>
  <c r="AH108" i="9"/>
  <c r="AH109" i="9"/>
  <c r="AI109" i="9"/>
  <c r="AH110" i="9"/>
  <c r="AI110" i="9"/>
  <c r="AH111" i="9"/>
  <c r="AH112" i="9"/>
  <c r="AH113" i="9"/>
  <c r="AI113" i="9"/>
  <c r="AH114" i="9"/>
  <c r="AI114" i="9"/>
  <c r="AH115" i="9"/>
  <c r="AH116" i="9"/>
  <c r="AH117" i="9"/>
  <c r="AI117" i="9"/>
  <c r="AH118" i="9"/>
  <c r="AI118" i="9"/>
  <c r="AH119" i="9"/>
  <c r="AH120" i="9"/>
  <c r="AH121" i="9"/>
  <c r="AI121" i="9"/>
  <c r="AH122" i="9"/>
  <c r="AI122" i="9"/>
  <c r="AH123" i="9"/>
  <c r="AH124" i="9"/>
  <c r="S3" i="9"/>
  <c r="T3" i="9" s="1"/>
  <c r="U3" i="9" s="1"/>
  <c r="V3" i="9" s="1"/>
  <c r="W3" i="9" s="1"/>
  <c r="X3" i="9" s="1"/>
  <c r="AA3" i="9" s="1"/>
  <c r="AB3" i="9" s="1"/>
  <c r="Y3" i="9"/>
  <c r="Z3" i="9"/>
  <c r="S4" i="9"/>
  <c r="T4" i="9"/>
  <c r="U4" i="9" s="1"/>
  <c r="V4" i="9" s="1"/>
  <c r="W4" i="9" s="1"/>
  <c r="X4" i="9" s="1"/>
  <c r="AA4" i="9" s="1"/>
  <c r="AB4" i="9" s="1"/>
  <c r="Y4" i="9"/>
  <c r="Z4" i="9"/>
  <c r="S5" i="9"/>
  <c r="T5" i="9" s="1"/>
  <c r="U5" i="9" s="1"/>
  <c r="V5" i="9" s="1"/>
  <c r="W5" i="9" s="1"/>
  <c r="X5" i="9" s="1"/>
  <c r="AA5" i="9" s="1"/>
  <c r="AB5" i="9" s="1"/>
  <c r="Y5" i="9"/>
  <c r="Z5" i="9"/>
  <c r="S6" i="9"/>
  <c r="T6" i="9"/>
  <c r="U6" i="9" s="1"/>
  <c r="V6" i="9" s="1"/>
  <c r="W6" i="9" s="1"/>
  <c r="X6" i="9" s="1"/>
  <c r="AA6" i="9" s="1"/>
  <c r="AB6" i="9" s="1"/>
  <c r="Y6" i="9"/>
  <c r="Z6" i="9"/>
  <c r="S7" i="9"/>
  <c r="T7" i="9" s="1"/>
  <c r="U7" i="9" s="1"/>
  <c r="V7" i="9" s="1"/>
  <c r="W7" i="9" s="1"/>
  <c r="X7" i="9" s="1"/>
  <c r="AA7" i="9" s="1"/>
  <c r="AB7" i="9" s="1"/>
  <c r="Y7" i="9"/>
  <c r="Z7" i="9"/>
  <c r="S8" i="9"/>
  <c r="T8" i="9"/>
  <c r="U8" i="9" s="1"/>
  <c r="V8" i="9" s="1"/>
  <c r="W8" i="9" s="1"/>
  <c r="X8" i="9" s="1"/>
  <c r="AA8" i="9" s="1"/>
  <c r="AB8" i="9" s="1"/>
  <c r="Y8" i="9"/>
  <c r="Z8" i="9"/>
  <c r="S9" i="9"/>
  <c r="T9" i="9" s="1"/>
  <c r="U9" i="9" s="1"/>
  <c r="V9" i="9" s="1"/>
  <c r="W9" i="9" s="1"/>
  <c r="X9" i="9" s="1"/>
  <c r="AA9" i="9" s="1"/>
  <c r="AB9" i="9" s="1"/>
  <c r="Y9" i="9"/>
  <c r="Z9" i="9"/>
  <c r="S10" i="9"/>
  <c r="T10" i="9"/>
  <c r="U10" i="9" s="1"/>
  <c r="V10" i="9" s="1"/>
  <c r="W10" i="9" s="1"/>
  <c r="X10" i="9" s="1"/>
  <c r="AA10" i="9" s="1"/>
  <c r="AB10" i="9" s="1"/>
  <c r="Y10" i="9"/>
  <c r="Z10" i="9"/>
  <c r="S11" i="9"/>
  <c r="T11" i="9" s="1"/>
  <c r="U11" i="9" s="1"/>
  <c r="V11" i="9" s="1"/>
  <c r="W11" i="9" s="1"/>
  <c r="X11" i="9" s="1"/>
  <c r="AA11" i="9" s="1"/>
  <c r="AB11" i="9" s="1"/>
  <c r="Y11" i="9"/>
  <c r="Z11" i="9"/>
  <c r="S12" i="9"/>
  <c r="T12" i="9"/>
  <c r="U12" i="9" s="1"/>
  <c r="V12" i="9" s="1"/>
  <c r="W12" i="9" s="1"/>
  <c r="X12" i="9" s="1"/>
  <c r="AA12" i="9" s="1"/>
  <c r="AB12" i="9" s="1"/>
  <c r="Y12" i="9"/>
  <c r="Z12" i="9"/>
  <c r="S13" i="9"/>
  <c r="T13" i="9" s="1"/>
  <c r="U13" i="9" s="1"/>
  <c r="V13" i="9" s="1"/>
  <c r="W13" i="9" s="1"/>
  <c r="X13" i="9" s="1"/>
  <c r="AA13" i="9" s="1"/>
  <c r="AB13" i="9" s="1"/>
  <c r="Y13" i="9"/>
  <c r="Z13" i="9"/>
  <c r="S14" i="9"/>
  <c r="T14" i="9"/>
  <c r="U14" i="9" s="1"/>
  <c r="V14" i="9" s="1"/>
  <c r="W14" i="9" s="1"/>
  <c r="X14" i="9" s="1"/>
  <c r="AA14" i="9" s="1"/>
  <c r="AB14" i="9" s="1"/>
  <c r="Y14" i="9"/>
  <c r="Z14" i="9"/>
  <c r="S15" i="9"/>
  <c r="T15" i="9" s="1"/>
  <c r="U15" i="9" s="1"/>
  <c r="V15" i="9" s="1"/>
  <c r="W15" i="9" s="1"/>
  <c r="X15" i="9" s="1"/>
  <c r="AA15" i="9" s="1"/>
  <c r="AB15" i="9" s="1"/>
  <c r="Y15" i="9"/>
  <c r="Z15" i="9"/>
  <c r="S16" i="9"/>
  <c r="T16" i="9"/>
  <c r="U16" i="9" s="1"/>
  <c r="V16" i="9" s="1"/>
  <c r="W16" i="9" s="1"/>
  <c r="X16" i="9" s="1"/>
  <c r="AA16" i="9" s="1"/>
  <c r="AB16" i="9" s="1"/>
  <c r="Y16" i="9"/>
  <c r="Z16" i="9"/>
  <c r="S17" i="9"/>
  <c r="T17" i="9" s="1"/>
  <c r="U17" i="9" s="1"/>
  <c r="V17" i="9" s="1"/>
  <c r="W17" i="9" s="1"/>
  <c r="X17" i="9" s="1"/>
  <c r="AA17" i="9" s="1"/>
  <c r="AB17" i="9" s="1"/>
  <c r="Y17" i="9"/>
  <c r="Z17" i="9"/>
  <c r="S18" i="9"/>
  <c r="T18" i="9"/>
  <c r="U18" i="9" s="1"/>
  <c r="V18" i="9" s="1"/>
  <c r="W18" i="9" s="1"/>
  <c r="X18" i="9" s="1"/>
  <c r="AA18" i="9" s="1"/>
  <c r="AB18" i="9" s="1"/>
  <c r="Y18" i="9"/>
  <c r="Z18" i="9"/>
  <c r="S19" i="9"/>
  <c r="T19" i="9" s="1"/>
  <c r="U19" i="9" s="1"/>
  <c r="V19" i="9" s="1"/>
  <c r="W19" i="9" s="1"/>
  <c r="X19" i="9" s="1"/>
  <c r="AA19" i="9" s="1"/>
  <c r="AB19" i="9" s="1"/>
  <c r="Y19" i="9"/>
  <c r="Z19" i="9"/>
  <c r="S20" i="9"/>
  <c r="T20" i="9"/>
  <c r="U20" i="9" s="1"/>
  <c r="V20" i="9" s="1"/>
  <c r="W20" i="9" s="1"/>
  <c r="X20" i="9" s="1"/>
  <c r="AA20" i="9" s="1"/>
  <c r="AB20" i="9" s="1"/>
  <c r="Y20" i="9"/>
  <c r="Z20" i="9"/>
  <c r="S21" i="9"/>
  <c r="T21" i="9" s="1"/>
  <c r="U21" i="9" s="1"/>
  <c r="V21" i="9" s="1"/>
  <c r="W21" i="9" s="1"/>
  <c r="X21" i="9" s="1"/>
  <c r="AA21" i="9" s="1"/>
  <c r="AB21" i="9" s="1"/>
  <c r="Y21" i="9"/>
  <c r="Z21" i="9"/>
  <c r="S22" i="9"/>
  <c r="T22" i="9"/>
  <c r="U22" i="9" s="1"/>
  <c r="V22" i="9" s="1"/>
  <c r="W22" i="9" s="1"/>
  <c r="X22" i="9" s="1"/>
  <c r="AA22" i="9" s="1"/>
  <c r="AB22" i="9" s="1"/>
  <c r="Y22" i="9"/>
  <c r="Z22" i="9"/>
  <c r="S23" i="9"/>
  <c r="T23" i="9" s="1"/>
  <c r="U23" i="9" s="1"/>
  <c r="V23" i="9" s="1"/>
  <c r="W23" i="9" s="1"/>
  <c r="X23" i="9" s="1"/>
  <c r="AA23" i="9" s="1"/>
  <c r="AB23" i="9" s="1"/>
  <c r="Y23" i="9"/>
  <c r="Z23" i="9"/>
  <c r="S24" i="9"/>
  <c r="T24" i="9"/>
  <c r="U24" i="9" s="1"/>
  <c r="V24" i="9" s="1"/>
  <c r="W24" i="9" s="1"/>
  <c r="X24" i="9" s="1"/>
  <c r="AA24" i="9" s="1"/>
  <c r="AB24" i="9" s="1"/>
  <c r="Y24" i="9"/>
  <c r="Z24" i="9"/>
  <c r="S25" i="9"/>
  <c r="T25" i="9" s="1"/>
  <c r="U25" i="9" s="1"/>
  <c r="V25" i="9" s="1"/>
  <c r="W25" i="9" s="1"/>
  <c r="X25" i="9" s="1"/>
  <c r="AA25" i="9" s="1"/>
  <c r="AB25" i="9" s="1"/>
  <c r="Y25" i="9"/>
  <c r="Z25" i="9"/>
  <c r="S26" i="9"/>
  <c r="T26" i="9"/>
  <c r="U26" i="9" s="1"/>
  <c r="V26" i="9" s="1"/>
  <c r="W26" i="9" s="1"/>
  <c r="X26" i="9" s="1"/>
  <c r="AA26" i="9" s="1"/>
  <c r="AB26" i="9" s="1"/>
  <c r="Y26" i="9"/>
  <c r="Z26" i="9"/>
  <c r="S27" i="9"/>
  <c r="T27" i="9" s="1"/>
  <c r="U27" i="9" s="1"/>
  <c r="V27" i="9" s="1"/>
  <c r="W27" i="9" s="1"/>
  <c r="X27" i="9" s="1"/>
  <c r="AA27" i="9" s="1"/>
  <c r="AB27" i="9" s="1"/>
  <c r="Y27" i="9"/>
  <c r="Z27" i="9"/>
  <c r="S28" i="9"/>
  <c r="T28" i="9"/>
  <c r="U28" i="9" s="1"/>
  <c r="V28" i="9" s="1"/>
  <c r="W28" i="9" s="1"/>
  <c r="X28" i="9" s="1"/>
  <c r="AA28" i="9" s="1"/>
  <c r="AB28" i="9" s="1"/>
  <c r="Y28" i="9"/>
  <c r="Z28" i="9"/>
  <c r="S29" i="9"/>
  <c r="T29" i="9" s="1"/>
  <c r="U29" i="9" s="1"/>
  <c r="V29" i="9" s="1"/>
  <c r="W29" i="9" s="1"/>
  <c r="X29" i="9" s="1"/>
  <c r="AA29" i="9" s="1"/>
  <c r="AB29" i="9" s="1"/>
  <c r="Y29" i="9"/>
  <c r="Z29" i="9"/>
  <c r="S30" i="9"/>
  <c r="T30" i="9"/>
  <c r="U30" i="9" s="1"/>
  <c r="V30" i="9" s="1"/>
  <c r="W30" i="9" s="1"/>
  <c r="X30" i="9" s="1"/>
  <c r="AA30" i="9" s="1"/>
  <c r="AB30" i="9" s="1"/>
  <c r="Y30" i="9"/>
  <c r="Z30" i="9"/>
  <c r="S31" i="9"/>
  <c r="T31" i="9" s="1"/>
  <c r="U31" i="9" s="1"/>
  <c r="V31" i="9" s="1"/>
  <c r="W31" i="9" s="1"/>
  <c r="X31" i="9" s="1"/>
  <c r="AA31" i="9" s="1"/>
  <c r="AB31" i="9" s="1"/>
  <c r="Y31" i="9"/>
  <c r="Z31" i="9"/>
  <c r="S32" i="9"/>
  <c r="T32" i="9"/>
  <c r="U32" i="9" s="1"/>
  <c r="V32" i="9" s="1"/>
  <c r="W32" i="9" s="1"/>
  <c r="X32" i="9" s="1"/>
  <c r="AA32" i="9" s="1"/>
  <c r="AB32" i="9" s="1"/>
  <c r="Y32" i="9"/>
  <c r="Z32" i="9"/>
  <c r="S33" i="9"/>
  <c r="T33" i="9" s="1"/>
  <c r="U33" i="9" s="1"/>
  <c r="V33" i="9" s="1"/>
  <c r="W33" i="9" s="1"/>
  <c r="X33" i="9" s="1"/>
  <c r="AA33" i="9" s="1"/>
  <c r="AB33" i="9" s="1"/>
  <c r="Y33" i="9"/>
  <c r="Z33" i="9"/>
  <c r="S34" i="9"/>
  <c r="T34" i="9"/>
  <c r="U34" i="9" s="1"/>
  <c r="V34" i="9" s="1"/>
  <c r="W34" i="9" s="1"/>
  <c r="X34" i="9"/>
  <c r="AA34" i="9" s="1"/>
  <c r="AB34" i="9" s="1"/>
  <c r="Y34" i="9"/>
  <c r="Z34" i="9"/>
  <c r="S35" i="9"/>
  <c r="T35" i="9" s="1"/>
  <c r="U35" i="9" s="1"/>
  <c r="V35" i="9" s="1"/>
  <c r="W35" i="9" s="1"/>
  <c r="X35" i="9" s="1"/>
  <c r="AA35" i="9" s="1"/>
  <c r="AB35" i="9" s="1"/>
  <c r="Y35" i="9"/>
  <c r="Z35" i="9"/>
  <c r="S36" i="9"/>
  <c r="T36" i="9"/>
  <c r="U36" i="9" s="1"/>
  <c r="V36" i="9" s="1"/>
  <c r="W36" i="9" s="1"/>
  <c r="X36" i="9" s="1"/>
  <c r="AA36" i="9" s="1"/>
  <c r="AB36" i="9" s="1"/>
  <c r="Y36" i="9"/>
  <c r="Z36" i="9"/>
  <c r="S37" i="9"/>
  <c r="T37" i="9" s="1"/>
  <c r="U37" i="9" s="1"/>
  <c r="V37" i="9" s="1"/>
  <c r="W37" i="9" s="1"/>
  <c r="X37" i="9" s="1"/>
  <c r="AA37" i="9" s="1"/>
  <c r="AB37" i="9" s="1"/>
  <c r="Y37" i="9"/>
  <c r="Z37" i="9"/>
  <c r="S38" i="9"/>
  <c r="T38" i="9" s="1"/>
  <c r="U38" i="9" s="1"/>
  <c r="V38" i="9" s="1"/>
  <c r="W38" i="9" s="1"/>
  <c r="X38" i="9" s="1"/>
  <c r="AA38" i="9" s="1"/>
  <c r="AB38" i="9" s="1"/>
  <c r="Y38" i="9"/>
  <c r="Z38" i="9"/>
  <c r="S39" i="9"/>
  <c r="T39" i="9" s="1"/>
  <c r="U39" i="9" s="1"/>
  <c r="V39" i="9" s="1"/>
  <c r="W39" i="9" s="1"/>
  <c r="X39" i="9" s="1"/>
  <c r="AA39" i="9" s="1"/>
  <c r="AB39" i="9" s="1"/>
  <c r="Y39" i="9"/>
  <c r="Z39" i="9"/>
  <c r="S40" i="9"/>
  <c r="T40" i="9" s="1"/>
  <c r="U40" i="9" s="1"/>
  <c r="V40" i="9" s="1"/>
  <c r="W40" i="9" s="1"/>
  <c r="X40" i="9" s="1"/>
  <c r="AA40" i="9" s="1"/>
  <c r="AB40" i="9" s="1"/>
  <c r="Y40" i="9"/>
  <c r="Z40" i="9"/>
  <c r="S41" i="9"/>
  <c r="T41" i="9"/>
  <c r="U41" i="9" s="1"/>
  <c r="V41" i="9" s="1"/>
  <c r="W41" i="9" s="1"/>
  <c r="X41" i="9" s="1"/>
  <c r="AA41" i="9" s="1"/>
  <c r="AB41" i="9" s="1"/>
  <c r="Y41" i="9"/>
  <c r="Z41" i="9"/>
  <c r="S42" i="9"/>
  <c r="T42" i="9" s="1"/>
  <c r="U42" i="9" s="1"/>
  <c r="V42" i="9" s="1"/>
  <c r="W42" i="9" s="1"/>
  <c r="X42" i="9" s="1"/>
  <c r="AA42" i="9" s="1"/>
  <c r="AB42" i="9" s="1"/>
  <c r="Y42" i="9"/>
  <c r="Z42" i="9"/>
  <c r="S43" i="9"/>
  <c r="T43" i="9" s="1"/>
  <c r="U43" i="9" s="1"/>
  <c r="V43" i="9" s="1"/>
  <c r="W43" i="9" s="1"/>
  <c r="X43" i="9" s="1"/>
  <c r="AA43" i="9" s="1"/>
  <c r="AB43" i="9" s="1"/>
  <c r="Y43" i="9"/>
  <c r="Z43" i="9"/>
  <c r="S44" i="9"/>
  <c r="T44" i="9" s="1"/>
  <c r="U44" i="9" s="1"/>
  <c r="V44" i="9" s="1"/>
  <c r="W44" i="9" s="1"/>
  <c r="X44" i="9" s="1"/>
  <c r="AA44" i="9" s="1"/>
  <c r="AB44" i="9" s="1"/>
  <c r="Y44" i="9"/>
  <c r="Z44" i="9"/>
  <c r="S45" i="9"/>
  <c r="T45" i="9"/>
  <c r="U45" i="9" s="1"/>
  <c r="V45" i="9" s="1"/>
  <c r="W45" i="9" s="1"/>
  <c r="X45" i="9" s="1"/>
  <c r="AA45" i="9" s="1"/>
  <c r="AB45" i="9" s="1"/>
  <c r="Y45" i="9"/>
  <c r="Z45" i="9"/>
  <c r="S46" i="9"/>
  <c r="T46" i="9" s="1"/>
  <c r="U46" i="9" s="1"/>
  <c r="V46" i="9" s="1"/>
  <c r="W46" i="9" s="1"/>
  <c r="X46" i="9" s="1"/>
  <c r="AA46" i="9" s="1"/>
  <c r="AB46" i="9" s="1"/>
  <c r="Y46" i="9"/>
  <c r="Z46" i="9"/>
  <c r="S47" i="9"/>
  <c r="T47" i="9" s="1"/>
  <c r="U47" i="9" s="1"/>
  <c r="V47" i="9" s="1"/>
  <c r="W47" i="9" s="1"/>
  <c r="X47" i="9" s="1"/>
  <c r="AA47" i="9" s="1"/>
  <c r="AB47" i="9" s="1"/>
  <c r="Y47" i="9"/>
  <c r="Z47" i="9"/>
  <c r="S48" i="9"/>
  <c r="T48" i="9" s="1"/>
  <c r="U48" i="9" s="1"/>
  <c r="V48" i="9" s="1"/>
  <c r="W48" i="9" s="1"/>
  <c r="X48" i="9" s="1"/>
  <c r="AA48" i="9" s="1"/>
  <c r="AB48" i="9" s="1"/>
  <c r="Y48" i="9"/>
  <c r="Z48" i="9"/>
  <c r="S49" i="9"/>
  <c r="T49" i="9"/>
  <c r="U49" i="9" s="1"/>
  <c r="V49" i="9" s="1"/>
  <c r="W49" i="9" s="1"/>
  <c r="X49" i="9" s="1"/>
  <c r="AA49" i="9" s="1"/>
  <c r="AB49" i="9" s="1"/>
  <c r="Y49" i="9"/>
  <c r="Z49" i="9"/>
  <c r="S50" i="9"/>
  <c r="T50" i="9" s="1"/>
  <c r="U50" i="9" s="1"/>
  <c r="V50" i="9" s="1"/>
  <c r="W50" i="9" s="1"/>
  <c r="X50" i="9" s="1"/>
  <c r="AA50" i="9" s="1"/>
  <c r="AB50" i="9" s="1"/>
  <c r="Y50" i="9"/>
  <c r="Z50" i="9"/>
  <c r="S51" i="9"/>
  <c r="T51" i="9" s="1"/>
  <c r="U51" i="9" s="1"/>
  <c r="V51" i="9" s="1"/>
  <c r="W51" i="9" s="1"/>
  <c r="X51" i="9" s="1"/>
  <c r="AA51" i="9" s="1"/>
  <c r="AB51" i="9" s="1"/>
  <c r="Y51" i="9"/>
  <c r="Z51" i="9"/>
  <c r="S52" i="9"/>
  <c r="T52" i="9" s="1"/>
  <c r="U52" i="9" s="1"/>
  <c r="V52" i="9" s="1"/>
  <c r="W52" i="9" s="1"/>
  <c r="X52" i="9" s="1"/>
  <c r="AA52" i="9" s="1"/>
  <c r="AB52" i="9" s="1"/>
  <c r="Y52" i="9"/>
  <c r="Z52" i="9"/>
  <c r="S53" i="9"/>
  <c r="T53" i="9"/>
  <c r="U53" i="9" s="1"/>
  <c r="V53" i="9" s="1"/>
  <c r="W53" i="9" s="1"/>
  <c r="X53" i="9" s="1"/>
  <c r="AA53" i="9" s="1"/>
  <c r="AB53" i="9" s="1"/>
  <c r="Y53" i="9"/>
  <c r="Z53" i="9"/>
  <c r="S54" i="9"/>
  <c r="T54" i="9" s="1"/>
  <c r="U54" i="9" s="1"/>
  <c r="V54" i="9" s="1"/>
  <c r="W54" i="9" s="1"/>
  <c r="X54" i="9" s="1"/>
  <c r="AA54" i="9" s="1"/>
  <c r="AB54" i="9" s="1"/>
  <c r="Y54" i="9"/>
  <c r="Z54" i="9"/>
  <c r="S55" i="9"/>
  <c r="T55" i="9" s="1"/>
  <c r="U55" i="9" s="1"/>
  <c r="V55" i="9" s="1"/>
  <c r="W55" i="9" s="1"/>
  <c r="X55" i="9" s="1"/>
  <c r="AA55" i="9" s="1"/>
  <c r="AB55" i="9" s="1"/>
  <c r="Y55" i="9"/>
  <c r="Z55" i="9"/>
  <c r="S56" i="9"/>
  <c r="T56" i="9" s="1"/>
  <c r="U56" i="9" s="1"/>
  <c r="V56" i="9" s="1"/>
  <c r="W56" i="9" s="1"/>
  <c r="X56" i="9" s="1"/>
  <c r="AA56" i="9" s="1"/>
  <c r="AB56" i="9" s="1"/>
  <c r="Y56" i="9"/>
  <c r="Z56" i="9"/>
  <c r="S57" i="9"/>
  <c r="T57" i="9"/>
  <c r="U57" i="9" s="1"/>
  <c r="V57" i="9" s="1"/>
  <c r="W57" i="9" s="1"/>
  <c r="X57" i="9" s="1"/>
  <c r="AA57" i="9" s="1"/>
  <c r="AB57" i="9" s="1"/>
  <c r="Y57" i="9"/>
  <c r="Z57" i="9"/>
  <c r="S58" i="9"/>
  <c r="T58" i="9" s="1"/>
  <c r="U58" i="9" s="1"/>
  <c r="V58" i="9" s="1"/>
  <c r="W58" i="9" s="1"/>
  <c r="X58" i="9" s="1"/>
  <c r="AA58" i="9" s="1"/>
  <c r="AB58" i="9" s="1"/>
  <c r="Y58" i="9"/>
  <c r="Z58" i="9"/>
  <c r="S59" i="9"/>
  <c r="T59" i="9" s="1"/>
  <c r="U59" i="9" s="1"/>
  <c r="V59" i="9" s="1"/>
  <c r="W59" i="9" s="1"/>
  <c r="X59" i="9" s="1"/>
  <c r="AA59" i="9" s="1"/>
  <c r="AB59" i="9" s="1"/>
  <c r="Y59" i="9"/>
  <c r="Z59" i="9"/>
  <c r="S60" i="9"/>
  <c r="T60" i="9" s="1"/>
  <c r="U60" i="9" s="1"/>
  <c r="V60" i="9" s="1"/>
  <c r="W60" i="9" s="1"/>
  <c r="X60" i="9" s="1"/>
  <c r="AA60" i="9" s="1"/>
  <c r="AB60" i="9" s="1"/>
  <c r="Y60" i="9"/>
  <c r="Z60" i="9"/>
  <c r="S61" i="9"/>
  <c r="T61" i="9"/>
  <c r="U61" i="9" s="1"/>
  <c r="V61" i="9" s="1"/>
  <c r="W61" i="9" s="1"/>
  <c r="X61" i="9" s="1"/>
  <c r="AA61" i="9" s="1"/>
  <c r="AB61" i="9" s="1"/>
  <c r="Y61" i="9"/>
  <c r="Z61" i="9"/>
  <c r="S62" i="9"/>
  <c r="T62" i="9" s="1"/>
  <c r="U62" i="9" s="1"/>
  <c r="V62" i="9" s="1"/>
  <c r="W62" i="9" s="1"/>
  <c r="X62" i="9" s="1"/>
  <c r="AA62" i="9" s="1"/>
  <c r="AB62" i="9" s="1"/>
  <c r="Y62" i="9"/>
  <c r="Z62" i="9"/>
  <c r="S63" i="9"/>
  <c r="T63" i="9" s="1"/>
  <c r="U63" i="9" s="1"/>
  <c r="V63" i="9" s="1"/>
  <c r="W63" i="9" s="1"/>
  <c r="X63" i="9" s="1"/>
  <c r="AA63" i="9" s="1"/>
  <c r="AB63" i="9" s="1"/>
  <c r="Y63" i="9"/>
  <c r="Z63" i="9"/>
  <c r="S64" i="9"/>
  <c r="T64" i="9" s="1"/>
  <c r="U64" i="9" s="1"/>
  <c r="V64" i="9" s="1"/>
  <c r="W64" i="9" s="1"/>
  <c r="X64" i="9" s="1"/>
  <c r="AA64" i="9" s="1"/>
  <c r="AB64" i="9" s="1"/>
  <c r="Y64" i="9"/>
  <c r="Z64" i="9"/>
  <c r="S65" i="9"/>
  <c r="T65" i="9"/>
  <c r="U65" i="9" s="1"/>
  <c r="V65" i="9" s="1"/>
  <c r="W65" i="9" s="1"/>
  <c r="X65" i="9"/>
  <c r="AA65" i="9" s="1"/>
  <c r="AB65" i="9" s="1"/>
  <c r="Y65" i="9"/>
  <c r="Z65" i="9"/>
  <c r="S66" i="9"/>
  <c r="T66" i="9" s="1"/>
  <c r="U66" i="9" s="1"/>
  <c r="V66" i="9" s="1"/>
  <c r="W66" i="9"/>
  <c r="X66" i="9" s="1"/>
  <c r="AA66" i="9" s="1"/>
  <c r="AB66" i="9" s="1"/>
  <c r="Y66" i="9"/>
  <c r="Z66" i="9"/>
  <c r="S67" i="9"/>
  <c r="T67" i="9" s="1"/>
  <c r="U67" i="9" s="1"/>
  <c r="V67" i="9" s="1"/>
  <c r="W67" i="9" s="1"/>
  <c r="X67" i="9" s="1"/>
  <c r="AA67" i="9" s="1"/>
  <c r="AB67" i="9" s="1"/>
  <c r="Y67" i="9"/>
  <c r="Z67" i="9"/>
  <c r="S68" i="9"/>
  <c r="T68" i="9" s="1"/>
  <c r="U68" i="9" s="1"/>
  <c r="V68" i="9" s="1"/>
  <c r="W68" i="9" s="1"/>
  <c r="X68" i="9" s="1"/>
  <c r="AA68" i="9" s="1"/>
  <c r="AB68" i="9" s="1"/>
  <c r="Y68" i="9"/>
  <c r="Z68" i="9"/>
  <c r="S69" i="9"/>
  <c r="T69" i="9" s="1"/>
  <c r="U69" i="9" s="1"/>
  <c r="V69" i="9" s="1"/>
  <c r="W69" i="9" s="1"/>
  <c r="X69" i="9" s="1"/>
  <c r="AA69" i="9" s="1"/>
  <c r="AB69" i="9" s="1"/>
  <c r="Y69" i="9"/>
  <c r="Z69" i="9"/>
  <c r="S70" i="9"/>
  <c r="T70" i="9" s="1"/>
  <c r="U70" i="9" s="1"/>
  <c r="V70" i="9" s="1"/>
  <c r="W70" i="9" s="1"/>
  <c r="X70" i="9" s="1"/>
  <c r="AA70" i="9" s="1"/>
  <c r="AB70" i="9" s="1"/>
  <c r="Y70" i="9"/>
  <c r="Z70" i="9"/>
  <c r="S71" i="9"/>
  <c r="T71" i="9" s="1"/>
  <c r="U71" i="9" s="1"/>
  <c r="V71" i="9" s="1"/>
  <c r="W71" i="9" s="1"/>
  <c r="X71" i="9" s="1"/>
  <c r="AA71" i="9" s="1"/>
  <c r="AB71" i="9" s="1"/>
  <c r="Y71" i="9"/>
  <c r="Z71" i="9"/>
  <c r="S72" i="9"/>
  <c r="T72" i="9"/>
  <c r="U72" i="9" s="1"/>
  <c r="V72" i="9" s="1"/>
  <c r="W72" i="9" s="1"/>
  <c r="X72" i="9" s="1"/>
  <c r="AA72" i="9" s="1"/>
  <c r="AB72" i="9" s="1"/>
  <c r="Y72" i="9"/>
  <c r="Z72" i="9"/>
  <c r="S73" i="9"/>
  <c r="T73" i="9" s="1"/>
  <c r="U73" i="9" s="1"/>
  <c r="V73" i="9" s="1"/>
  <c r="W73" i="9" s="1"/>
  <c r="X73" i="9" s="1"/>
  <c r="AA73" i="9" s="1"/>
  <c r="AB73" i="9" s="1"/>
  <c r="Y73" i="9"/>
  <c r="Z73" i="9"/>
  <c r="S74" i="9"/>
  <c r="T74" i="9" s="1"/>
  <c r="U74" i="9" s="1"/>
  <c r="V74" i="9" s="1"/>
  <c r="W74" i="9" s="1"/>
  <c r="X74" i="9" s="1"/>
  <c r="AA74" i="9" s="1"/>
  <c r="AB74" i="9" s="1"/>
  <c r="Y74" i="9"/>
  <c r="Z74" i="9"/>
  <c r="S75" i="9"/>
  <c r="T75" i="9" s="1"/>
  <c r="U75" i="9" s="1"/>
  <c r="V75" i="9" s="1"/>
  <c r="W75" i="9" s="1"/>
  <c r="X75" i="9" s="1"/>
  <c r="AA75" i="9" s="1"/>
  <c r="AB75" i="9" s="1"/>
  <c r="Y75" i="9"/>
  <c r="Z75" i="9"/>
  <c r="S76" i="9"/>
  <c r="T76" i="9"/>
  <c r="U76" i="9" s="1"/>
  <c r="V76" i="9" s="1"/>
  <c r="W76" i="9" s="1"/>
  <c r="X76" i="9" s="1"/>
  <c r="AA76" i="9" s="1"/>
  <c r="AB76" i="9" s="1"/>
  <c r="Y76" i="9"/>
  <c r="Z76" i="9"/>
  <c r="S77" i="9"/>
  <c r="T77" i="9" s="1"/>
  <c r="U77" i="9" s="1"/>
  <c r="V77" i="9" s="1"/>
  <c r="W77" i="9" s="1"/>
  <c r="X77" i="9" s="1"/>
  <c r="AA77" i="9" s="1"/>
  <c r="AB77" i="9" s="1"/>
  <c r="Y77" i="9"/>
  <c r="Z77" i="9"/>
  <c r="S78" i="9"/>
  <c r="T78" i="9" s="1"/>
  <c r="U78" i="9" s="1"/>
  <c r="V78" i="9" s="1"/>
  <c r="W78" i="9" s="1"/>
  <c r="X78" i="9" s="1"/>
  <c r="AA78" i="9" s="1"/>
  <c r="AB78" i="9" s="1"/>
  <c r="Y78" i="9"/>
  <c r="Z78" i="9"/>
  <c r="S79" i="9"/>
  <c r="T79" i="9" s="1"/>
  <c r="U79" i="9" s="1"/>
  <c r="V79" i="9" s="1"/>
  <c r="W79" i="9" s="1"/>
  <c r="X79" i="9" s="1"/>
  <c r="AA79" i="9" s="1"/>
  <c r="AB79" i="9" s="1"/>
  <c r="Y79" i="9"/>
  <c r="Z79" i="9"/>
  <c r="S80" i="9"/>
  <c r="T80" i="9"/>
  <c r="U80" i="9" s="1"/>
  <c r="V80" i="9" s="1"/>
  <c r="W80" i="9" s="1"/>
  <c r="X80" i="9" s="1"/>
  <c r="AA80" i="9" s="1"/>
  <c r="AB80" i="9" s="1"/>
  <c r="Y80" i="9"/>
  <c r="Z80" i="9"/>
  <c r="S81" i="9"/>
  <c r="T81" i="9" s="1"/>
  <c r="U81" i="9" s="1"/>
  <c r="V81" i="9" s="1"/>
  <c r="W81" i="9" s="1"/>
  <c r="X81" i="9" s="1"/>
  <c r="AA81" i="9" s="1"/>
  <c r="AB81" i="9" s="1"/>
  <c r="Y81" i="9"/>
  <c r="Z81" i="9"/>
  <c r="S82" i="9"/>
  <c r="T82" i="9" s="1"/>
  <c r="U82" i="9" s="1"/>
  <c r="V82" i="9" s="1"/>
  <c r="W82" i="9" s="1"/>
  <c r="X82" i="9" s="1"/>
  <c r="AA82" i="9" s="1"/>
  <c r="AB82" i="9" s="1"/>
  <c r="Y82" i="9"/>
  <c r="Z82" i="9"/>
  <c r="S83" i="9"/>
  <c r="T83" i="9" s="1"/>
  <c r="U83" i="9" s="1"/>
  <c r="V83" i="9" s="1"/>
  <c r="W83" i="9" s="1"/>
  <c r="X83" i="9" s="1"/>
  <c r="AA83" i="9" s="1"/>
  <c r="AB83" i="9" s="1"/>
  <c r="Y83" i="9"/>
  <c r="Z83" i="9"/>
  <c r="S84" i="9"/>
  <c r="T84" i="9"/>
  <c r="U84" i="9" s="1"/>
  <c r="V84" i="9" s="1"/>
  <c r="W84" i="9" s="1"/>
  <c r="X84" i="9" s="1"/>
  <c r="AA84" i="9" s="1"/>
  <c r="AB84" i="9" s="1"/>
  <c r="Y84" i="9"/>
  <c r="Z84" i="9"/>
  <c r="S85" i="9"/>
  <c r="T85" i="9" s="1"/>
  <c r="U85" i="9" s="1"/>
  <c r="V85" i="9" s="1"/>
  <c r="W85" i="9" s="1"/>
  <c r="X85" i="9" s="1"/>
  <c r="AA85" i="9" s="1"/>
  <c r="AB85" i="9" s="1"/>
  <c r="Y85" i="9"/>
  <c r="Z85" i="9"/>
  <c r="S86" i="9"/>
  <c r="T86" i="9" s="1"/>
  <c r="U86" i="9" s="1"/>
  <c r="V86" i="9" s="1"/>
  <c r="W86" i="9" s="1"/>
  <c r="X86" i="9" s="1"/>
  <c r="AA86" i="9" s="1"/>
  <c r="AB86" i="9" s="1"/>
  <c r="Y86" i="9"/>
  <c r="Z86" i="9"/>
  <c r="S87" i="9"/>
  <c r="T87" i="9" s="1"/>
  <c r="U87" i="9" s="1"/>
  <c r="V87" i="9" s="1"/>
  <c r="W87" i="9" s="1"/>
  <c r="X87" i="9" s="1"/>
  <c r="AA87" i="9" s="1"/>
  <c r="AB87" i="9" s="1"/>
  <c r="Y87" i="9"/>
  <c r="Z87" i="9"/>
  <c r="S88" i="9"/>
  <c r="T88" i="9"/>
  <c r="U88" i="9" s="1"/>
  <c r="V88" i="9" s="1"/>
  <c r="W88" i="9" s="1"/>
  <c r="X88" i="9" s="1"/>
  <c r="AA88" i="9" s="1"/>
  <c r="AB88" i="9" s="1"/>
  <c r="Y88" i="9"/>
  <c r="Z88" i="9"/>
  <c r="S89" i="9"/>
  <c r="T89" i="9" s="1"/>
  <c r="U89" i="9" s="1"/>
  <c r="V89" i="9" s="1"/>
  <c r="W89" i="9" s="1"/>
  <c r="X89" i="9" s="1"/>
  <c r="AA89" i="9" s="1"/>
  <c r="AB89" i="9" s="1"/>
  <c r="Y89" i="9"/>
  <c r="Z89" i="9"/>
  <c r="S90" i="9"/>
  <c r="T90" i="9" s="1"/>
  <c r="U90" i="9" s="1"/>
  <c r="V90" i="9"/>
  <c r="W90" i="9"/>
  <c r="X90" i="9" s="1"/>
  <c r="AA90" i="9" s="1"/>
  <c r="AB90" i="9" s="1"/>
  <c r="Y90" i="9"/>
  <c r="Z90" i="9"/>
  <c r="S91" i="9"/>
  <c r="T91" i="9"/>
  <c r="U91" i="9"/>
  <c r="V91" i="9" s="1"/>
  <c r="W91" i="9" s="1"/>
  <c r="X91" i="9" s="1"/>
  <c r="AA91" i="9" s="1"/>
  <c r="AB91" i="9" s="1"/>
  <c r="Y91" i="9"/>
  <c r="Z91" i="9"/>
  <c r="S92" i="9"/>
  <c r="T92" i="9"/>
  <c r="U92" i="9"/>
  <c r="V92" i="9" s="1"/>
  <c r="W92" i="9" s="1"/>
  <c r="X92" i="9" s="1"/>
  <c r="AA92" i="9" s="1"/>
  <c r="AB92" i="9" s="1"/>
  <c r="Y92" i="9"/>
  <c r="Z92" i="9"/>
  <c r="S93" i="9"/>
  <c r="T93" i="9"/>
  <c r="U93" i="9" s="1"/>
  <c r="V93" i="9" s="1"/>
  <c r="W93" i="9"/>
  <c r="X93" i="9" s="1"/>
  <c r="AA93" i="9" s="1"/>
  <c r="AB93" i="9" s="1"/>
  <c r="Y93" i="9"/>
  <c r="Z93" i="9"/>
  <c r="S94" i="9"/>
  <c r="T94" i="9" s="1"/>
  <c r="U94" i="9" s="1"/>
  <c r="V94" i="9" s="1"/>
  <c r="W94" i="9" s="1"/>
  <c r="X94" i="9" s="1"/>
  <c r="AA94" i="9" s="1"/>
  <c r="AB94" i="9" s="1"/>
  <c r="Y94" i="9"/>
  <c r="Z94" i="9"/>
  <c r="S95" i="9"/>
  <c r="T95" i="9" s="1"/>
  <c r="U95" i="9" s="1"/>
  <c r="V95" i="9" s="1"/>
  <c r="W95" i="9" s="1"/>
  <c r="X95" i="9" s="1"/>
  <c r="AA95" i="9" s="1"/>
  <c r="AB95" i="9" s="1"/>
  <c r="Y95" i="9"/>
  <c r="Z95" i="9"/>
  <c r="S96" i="9"/>
  <c r="T96" i="9"/>
  <c r="U96" i="9" s="1"/>
  <c r="V96" i="9" s="1"/>
  <c r="W96" i="9" s="1"/>
  <c r="X96" i="9" s="1"/>
  <c r="AA96" i="9" s="1"/>
  <c r="AB96" i="9" s="1"/>
  <c r="Y96" i="9"/>
  <c r="Z96" i="9"/>
  <c r="S97" i="9"/>
  <c r="T97" i="9"/>
  <c r="U97" i="9" s="1"/>
  <c r="V97" i="9" s="1"/>
  <c r="W97" i="9" s="1"/>
  <c r="X97" i="9" s="1"/>
  <c r="AA97" i="9" s="1"/>
  <c r="AB97" i="9" s="1"/>
  <c r="Y97" i="9"/>
  <c r="Z97" i="9"/>
  <c r="S98" i="9"/>
  <c r="T98" i="9" s="1"/>
  <c r="U98" i="9" s="1"/>
  <c r="V98" i="9" s="1"/>
  <c r="W98" i="9" s="1"/>
  <c r="X98" i="9" s="1"/>
  <c r="AA98" i="9" s="1"/>
  <c r="AB98" i="9" s="1"/>
  <c r="Y98" i="9"/>
  <c r="Z98" i="9"/>
  <c r="S99" i="9"/>
  <c r="T99" i="9" s="1"/>
  <c r="U99" i="9" s="1"/>
  <c r="Y99" i="9"/>
  <c r="Z99" i="9"/>
  <c r="S100" i="9"/>
  <c r="T100" i="9"/>
  <c r="U100" i="9" s="1"/>
  <c r="V100" i="9" s="1"/>
  <c r="W100" i="9" s="1"/>
  <c r="X100" i="9" s="1"/>
  <c r="AA100" i="9" s="1"/>
  <c r="AB100" i="9" s="1"/>
  <c r="Y100" i="9"/>
  <c r="Z100" i="9"/>
  <c r="S101" i="9"/>
  <c r="T101" i="9" s="1"/>
  <c r="U101" i="9" s="1"/>
  <c r="V101" i="9" s="1"/>
  <c r="W101" i="9" s="1"/>
  <c r="X101" i="9" s="1"/>
  <c r="AA101" i="9" s="1"/>
  <c r="AB101" i="9" s="1"/>
  <c r="Y101" i="9"/>
  <c r="Z101" i="9"/>
  <c r="S102" i="9"/>
  <c r="T102" i="9" s="1"/>
  <c r="U102" i="9" s="1"/>
  <c r="V102" i="9" s="1"/>
  <c r="W102" i="9" s="1"/>
  <c r="X102" i="9" s="1"/>
  <c r="AA102" i="9" s="1"/>
  <c r="AB102" i="9" s="1"/>
  <c r="Y102" i="9"/>
  <c r="Z102" i="9"/>
  <c r="S103" i="9"/>
  <c r="T103" i="9" s="1"/>
  <c r="U103" i="9" s="1"/>
  <c r="V103" i="9" s="1"/>
  <c r="W103" i="9" s="1"/>
  <c r="X103" i="9" s="1"/>
  <c r="AA103" i="9" s="1"/>
  <c r="AB103" i="9" s="1"/>
  <c r="Y103" i="9"/>
  <c r="Z103" i="9"/>
  <c r="S104" i="9"/>
  <c r="T104" i="9"/>
  <c r="U104" i="9"/>
  <c r="V104" i="9" s="1"/>
  <c r="W104" i="9" s="1"/>
  <c r="X104" i="9" s="1"/>
  <c r="AA104" i="9" s="1"/>
  <c r="AB104" i="9" s="1"/>
  <c r="Y104" i="9"/>
  <c r="Z104" i="9"/>
  <c r="S105" i="9"/>
  <c r="T105" i="9"/>
  <c r="U105" i="9" s="1"/>
  <c r="V105" i="9" s="1"/>
  <c r="W105" i="9" s="1"/>
  <c r="X105" i="9" s="1"/>
  <c r="AA105" i="9" s="1"/>
  <c r="AB105" i="9" s="1"/>
  <c r="Y105" i="9"/>
  <c r="Z105" i="9"/>
  <c r="S106" i="9"/>
  <c r="T106" i="9" s="1"/>
  <c r="U106" i="9" s="1"/>
  <c r="V106" i="9" s="1"/>
  <c r="W106" i="9" s="1"/>
  <c r="X106" i="9" s="1"/>
  <c r="AA106" i="9" s="1"/>
  <c r="AB106" i="9" s="1"/>
  <c r="Y106" i="9"/>
  <c r="Z106" i="9"/>
  <c r="S107" i="9"/>
  <c r="T107" i="9" s="1"/>
  <c r="U107" i="9" s="1"/>
  <c r="Y107" i="9"/>
  <c r="Z107" i="9"/>
  <c r="S108" i="9"/>
  <c r="T108" i="9"/>
  <c r="U108" i="9"/>
  <c r="V108" i="9" s="1"/>
  <c r="W108" i="9" s="1"/>
  <c r="X108" i="9" s="1"/>
  <c r="AA108" i="9" s="1"/>
  <c r="AB108" i="9" s="1"/>
  <c r="Y108" i="9"/>
  <c r="Z108" i="9"/>
  <c r="S109" i="9"/>
  <c r="T109" i="9"/>
  <c r="U109" i="9" s="1"/>
  <c r="V109" i="9" s="1"/>
  <c r="W109" i="9" s="1"/>
  <c r="X109" i="9" s="1"/>
  <c r="AA109" i="9" s="1"/>
  <c r="AB109" i="9" s="1"/>
  <c r="Y109" i="9"/>
  <c r="Z109" i="9"/>
  <c r="S110" i="9"/>
  <c r="T110" i="9" s="1"/>
  <c r="U110" i="9" s="1"/>
  <c r="V110" i="9" s="1"/>
  <c r="W110" i="9" s="1"/>
  <c r="X110" i="9" s="1"/>
  <c r="AA110" i="9" s="1"/>
  <c r="AB110" i="9" s="1"/>
  <c r="Y110" i="9"/>
  <c r="Z110" i="9"/>
  <c r="S111" i="9"/>
  <c r="T111" i="9" s="1"/>
  <c r="U111" i="9" s="1"/>
  <c r="V111" i="9" s="1"/>
  <c r="W111" i="9" s="1"/>
  <c r="X111" i="9" s="1"/>
  <c r="AA111" i="9" s="1"/>
  <c r="AB111" i="9" s="1"/>
  <c r="Y111" i="9"/>
  <c r="Z111" i="9"/>
  <c r="S112" i="9"/>
  <c r="T112" i="9"/>
  <c r="U112" i="9"/>
  <c r="V112" i="9" s="1"/>
  <c r="W112" i="9" s="1"/>
  <c r="X112" i="9" s="1"/>
  <c r="AA112" i="9" s="1"/>
  <c r="AB112" i="9" s="1"/>
  <c r="Y112" i="9"/>
  <c r="Z112" i="9"/>
  <c r="S113" i="9"/>
  <c r="T113" i="9"/>
  <c r="U113" i="9" s="1"/>
  <c r="V113" i="9" s="1"/>
  <c r="W113" i="9" s="1"/>
  <c r="X113" i="9" s="1"/>
  <c r="AA113" i="9" s="1"/>
  <c r="AB113" i="9" s="1"/>
  <c r="Y113" i="9"/>
  <c r="Z113" i="9"/>
  <c r="S114" i="9"/>
  <c r="T114" i="9" s="1"/>
  <c r="U114" i="9" s="1"/>
  <c r="V114" i="9" s="1"/>
  <c r="W114" i="9" s="1"/>
  <c r="X114" i="9" s="1"/>
  <c r="AA114" i="9" s="1"/>
  <c r="AB114" i="9" s="1"/>
  <c r="Y114" i="9"/>
  <c r="Z114" i="9"/>
  <c r="S115" i="9"/>
  <c r="T115" i="9" s="1"/>
  <c r="U115" i="9" s="1"/>
  <c r="Y115" i="9"/>
  <c r="Z115" i="9"/>
  <c r="S116" i="9"/>
  <c r="T116" i="9"/>
  <c r="U116" i="9"/>
  <c r="V116" i="9" s="1"/>
  <c r="W116" i="9" s="1"/>
  <c r="X116" i="9" s="1"/>
  <c r="AA116" i="9" s="1"/>
  <c r="AB116" i="9" s="1"/>
  <c r="Y116" i="9"/>
  <c r="Z116" i="9"/>
  <c r="S117" i="9"/>
  <c r="T117" i="9"/>
  <c r="U117" i="9" s="1"/>
  <c r="V117" i="9" s="1"/>
  <c r="W117" i="9" s="1"/>
  <c r="X117" i="9" s="1"/>
  <c r="AA117" i="9" s="1"/>
  <c r="AB117" i="9" s="1"/>
  <c r="Y117" i="9"/>
  <c r="Z117" i="9"/>
  <c r="S118" i="9"/>
  <c r="T118" i="9" s="1"/>
  <c r="U118" i="9" s="1"/>
  <c r="V118" i="9" s="1"/>
  <c r="W118" i="9" s="1"/>
  <c r="X118" i="9" s="1"/>
  <c r="AA118" i="9" s="1"/>
  <c r="AB118" i="9" s="1"/>
  <c r="Y118" i="9"/>
  <c r="Z118" i="9"/>
  <c r="S119" i="9"/>
  <c r="T119" i="9" s="1"/>
  <c r="U119" i="9" s="1"/>
  <c r="V119" i="9" s="1"/>
  <c r="W119" i="9" s="1"/>
  <c r="X119" i="9" s="1"/>
  <c r="AA119" i="9" s="1"/>
  <c r="AB119" i="9" s="1"/>
  <c r="Y119" i="9"/>
  <c r="Z119" i="9"/>
  <c r="S120" i="9"/>
  <c r="T120" i="9"/>
  <c r="U120" i="9"/>
  <c r="V120" i="9" s="1"/>
  <c r="W120" i="9" s="1"/>
  <c r="X120" i="9" s="1"/>
  <c r="AA120" i="9" s="1"/>
  <c r="AB120" i="9" s="1"/>
  <c r="Y120" i="9"/>
  <c r="Z120" i="9"/>
  <c r="S121" i="9"/>
  <c r="T121" i="9"/>
  <c r="U121" i="9" s="1"/>
  <c r="V121" i="9" s="1"/>
  <c r="W121" i="9" s="1"/>
  <c r="X121" i="9" s="1"/>
  <c r="AA121" i="9" s="1"/>
  <c r="AB121" i="9" s="1"/>
  <c r="Y121" i="9"/>
  <c r="Z121" i="9"/>
  <c r="S122" i="9"/>
  <c r="T122" i="9" s="1"/>
  <c r="U122" i="9" s="1"/>
  <c r="V122" i="9" s="1"/>
  <c r="W122" i="9" s="1"/>
  <c r="X122" i="9" s="1"/>
  <c r="AA122" i="9" s="1"/>
  <c r="AB122" i="9" s="1"/>
  <c r="Y122" i="9"/>
  <c r="Z122" i="9"/>
  <c r="S123" i="9"/>
  <c r="T123" i="9" s="1"/>
  <c r="U123" i="9" s="1"/>
  <c r="Y123" i="9"/>
  <c r="Z123" i="9"/>
  <c r="S124" i="9"/>
  <c r="T124" i="9"/>
  <c r="U124" i="9"/>
  <c r="V124" i="9" s="1"/>
  <c r="W124" i="9" s="1"/>
  <c r="X124" i="9" s="1"/>
  <c r="AA124" i="9" s="1"/>
  <c r="AB124" i="9" s="1"/>
  <c r="Y124" i="9"/>
  <c r="Z124" i="9"/>
  <c r="S125" i="9"/>
  <c r="T125" i="9"/>
  <c r="U125" i="9" s="1"/>
  <c r="V125" i="9" s="1"/>
  <c r="W125" i="9" s="1"/>
  <c r="X125" i="9" s="1"/>
  <c r="AA125" i="9" s="1"/>
  <c r="AB125" i="9" s="1"/>
  <c r="Y125" i="9"/>
  <c r="Z125" i="9"/>
  <c r="AC2" i="9"/>
  <c r="AB2" i="9"/>
  <c r="AD2" i="9"/>
  <c r="AA2" i="9"/>
  <c r="Y2" i="9"/>
  <c r="Z2" i="9"/>
  <c r="X2" i="9"/>
  <c r="U2" i="10"/>
  <c r="W2" i="9"/>
  <c r="V2" i="9"/>
  <c r="S2" i="9"/>
  <c r="T2" i="9" s="1"/>
  <c r="U2" i="9" s="1"/>
  <c r="V2" i="10"/>
  <c r="S2" i="6"/>
  <c r="R2" i="6"/>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S53" i="10"/>
  <c r="S54" i="10"/>
  <c r="S55" i="10"/>
  <c r="S56" i="10"/>
  <c r="S57" i="10"/>
  <c r="S58" i="10"/>
  <c r="S59" i="10"/>
  <c r="S60" i="10"/>
  <c r="S61" i="10"/>
  <c r="S62" i="10"/>
  <c r="S63" i="10"/>
  <c r="S64" i="10"/>
  <c r="S65" i="10"/>
  <c r="S66" i="10"/>
  <c r="S67" i="10"/>
  <c r="S68" i="10"/>
  <c r="S69" i="10"/>
  <c r="S70" i="10"/>
  <c r="S71" i="10"/>
  <c r="S72" i="10"/>
  <c r="S73" i="10"/>
  <c r="S74" i="10"/>
  <c r="S75" i="10"/>
  <c r="S76" i="10"/>
  <c r="S77" i="10"/>
  <c r="S78" i="10"/>
  <c r="S79" i="10"/>
  <c r="S80" i="10"/>
  <c r="S81" i="10"/>
  <c r="S82" i="10"/>
  <c r="T82" i="10" s="1"/>
  <c r="S83" i="10"/>
  <c r="S84" i="10"/>
  <c r="S85" i="10"/>
  <c r="S86" i="10"/>
  <c r="T86" i="10" s="1"/>
  <c r="S87" i="10"/>
  <c r="S88" i="10"/>
  <c r="S89" i="10"/>
  <c r="S90" i="10"/>
  <c r="S91" i="10"/>
  <c r="S92" i="10"/>
  <c r="S93" i="10"/>
  <c r="S94" i="10"/>
  <c r="T94" i="10" s="1"/>
  <c r="S95" i="10"/>
  <c r="S96" i="10"/>
  <c r="S97" i="10"/>
  <c r="S98" i="10"/>
  <c r="T98" i="10" s="1"/>
  <c r="S99" i="10"/>
  <c r="S100" i="10"/>
  <c r="S101" i="10"/>
  <c r="S102" i="10"/>
  <c r="S103" i="10"/>
  <c r="S104" i="10"/>
  <c r="S105" i="10"/>
  <c r="S106" i="10"/>
  <c r="S107" i="10"/>
  <c r="S108" i="10"/>
  <c r="S109" i="10"/>
  <c r="S110" i="10"/>
  <c r="T110" i="10" s="1"/>
  <c r="S111" i="10"/>
  <c r="S112" i="10"/>
  <c r="S113" i="10"/>
  <c r="S114" i="10"/>
  <c r="S115" i="10"/>
  <c r="S116" i="10"/>
  <c r="S117" i="10"/>
  <c r="S118" i="10"/>
  <c r="S119" i="10"/>
  <c r="S120" i="10"/>
  <c r="S121" i="10"/>
  <c r="S122" i="10"/>
  <c r="T122" i="10" s="1"/>
  <c r="S123" i="10"/>
  <c r="S124" i="10"/>
  <c r="S125" i="10"/>
  <c r="S2" i="10"/>
  <c r="X2" i="6"/>
  <c r="Y2" i="6" s="1"/>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U3" i="6"/>
  <c r="U2" i="6"/>
  <c r="P125" i="9"/>
  <c r="O124" i="9"/>
  <c r="Q124" i="9" s="1"/>
  <c r="R124" i="9" s="1"/>
  <c r="O123" i="9"/>
  <c r="O122" i="9"/>
  <c r="P122" i="9" s="1"/>
  <c r="O121" i="9"/>
  <c r="Q121" i="9" s="1"/>
  <c r="R121" i="9" s="1"/>
  <c r="O120" i="9"/>
  <c r="Q120" i="9" s="1"/>
  <c r="R120" i="9" s="1"/>
  <c r="O119" i="9"/>
  <c r="O118" i="9"/>
  <c r="P118" i="9" s="1"/>
  <c r="O117" i="9"/>
  <c r="Q117" i="9" s="1"/>
  <c r="R117" i="9" s="1"/>
  <c r="O116" i="9"/>
  <c r="Q116" i="9" s="1"/>
  <c r="R116" i="9" s="1"/>
  <c r="O115" i="9"/>
  <c r="O114" i="9"/>
  <c r="P114" i="9" s="1"/>
  <c r="O113" i="9"/>
  <c r="Q113" i="9" s="1"/>
  <c r="R113" i="9" s="1"/>
  <c r="O112" i="9"/>
  <c r="Q112" i="9" s="1"/>
  <c r="R112" i="9" s="1"/>
  <c r="O111" i="9"/>
  <c r="O110" i="9"/>
  <c r="P110" i="9" s="1"/>
  <c r="O109" i="9"/>
  <c r="Q109" i="9" s="1"/>
  <c r="R109" i="9" s="1"/>
  <c r="O108" i="9"/>
  <c r="Q108" i="9" s="1"/>
  <c r="R108" i="9" s="1"/>
  <c r="O107" i="9"/>
  <c r="O106" i="9"/>
  <c r="P106" i="9" s="1"/>
  <c r="O105" i="9"/>
  <c r="Q105" i="9" s="1"/>
  <c r="R105" i="9" s="1"/>
  <c r="O104" i="9"/>
  <c r="Q104" i="9" s="1"/>
  <c r="R104" i="9" s="1"/>
  <c r="O103" i="9"/>
  <c r="O102" i="9"/>
  <c r="P102" i="9" s="1"/>
  <c r="O101" i="9"/>
  <c r="Q101" i="9" s="1"/>
  <c r="R101" i="9" s="1"/>
  <c r="O100" i="9"/>
  <c r="Q100" i="9" s="1"/>
  <c r="R100" i="9" s="1"/>
  <c r="O99" i="9"/>
  <c r="Q98" i="9"/>
  <c r="R98" i="9" s="1"/>
  <c r="O98" i="9"/>
  <c r="P98" i="9" s="1"/>
  <c r="O97" i="9"/>
  <c r="Q97" i="9" s="1"/>
  <c r="R97" i="9" s="1"/>
  <c r="O96" i="9"/>
  <c r="Q96" i="9" s="1"/>
  <c r="R96" i="9" s="1"/>
  <c r="O95" i="9"/>
  <c r="Q95" i="9" s="1"/>
  <c r="R95" i="9" s="1"/>
  <c r="O94" i="9"/>
  <c r="P94" i="9" s="1"/>
  <c r="O93" i="9"/>
  <c r="Q93" i="9" s="1"/>
  <c r="R93" i="9" s="1"/>
  <c r="O92" i="9"/>
  <c r="P92" i="9" s="1"/>
  <c r="O91" i="9"/>
  <c r="Q91" i="9" s="1"/>
  <c r="R91" i="9" s="1"/>
  <c r="O90" i="9"/>
  <c r="P90" i="9" s="1"/>
  <c r="O89" i="9"/>
  <c r="Q89" i="9" s="1"/>
  <c r="R89" i="9" s="1"/>
  <c r="O88" i="9"/>
  <c r="P88" i="9" s="1"/>
  <c r="O87" i="9"/>
  <c r="Q87" i="9" s="1"/>
  <c r="R87" i="9" s="1"/>
  <c r="O86" i="9"/>
  <c r="P86" i="9" s="1"/>
  <c r="O85" i="9"/>
  <c r="Q85" i="9" s="1"/>
  <c r="R85" i="9" s="1"/>
  <c r="O84" i="9"/>
  <c r="P84" i="9" s="1"/>
  <c r="O83" i="9"/>
  <c r="Q83" i="9" s="1"/>
  <c r="R83" i="9" s="1"/>
  <c r="O82" i="9"/>
  <c r="P82" i="9" s="1"/>
  <c r="O81" i="9"/>
  <c r="Q81" i="9" s="1"/>
  <c r="R81" i="9" s="1"/>
  <c r="O80" i="9"/>
  <c r="P80" i="9" s="1"/>
  <c r="O79" i="9"/>
  <c r="Q79" i="9" s="1"/>
  <c r="R79" i="9" s="1"/>
  <c r="O78" i="9"/>
  <c r="P78" i="9" s="1"/>
  <c r="O77" i="9"/>
  <c r="Q77" i="9" s="1"/>
  <c r="R77" i="9" s="1"/>
  <c r="O76" i="9"/>
  <c r="P76" i="9" s="1"/>
  <c r="O75" i="9"/>
  <c r="Q75" i="9" s="1"/>
  <c r="R75" i="9" s="1"/>
  <c r="O74" i="9"/>
  <c r="P74" i="9" s="1"/>
  <c r="O73" i="9"/>
  <c r="Q73" i="9" s="1"/>
  <c r="R73" i="9" s="1"/>
  <c r="O72" i="9"/>
  <c r="P72" i="9" s="1"/>
  <c r="O71" i="9"/>
  <c r="P71" i="9" s="1"/>
  <c r="O70" i="9"/>
  <c r="O69" i="9"/>
  <c r="Q69" i="9" s="1"/>
  <c r="R69" i="9" s="1"/>
  <c r="O68" i="9"/>
  <c r="P68" i="9" s="1"/>
  <c r="O67" i="9"/>
  <c r="Q67" i="9" s="1"/>
  <c r="R67" i="9" s="1"/>
  <c r="O66" i="9"/>
  <c r="Q66" i="9" s="1"/>
  <c r="R66" i="9" s="1"/>
  <c r="O65" i="9"/>
  <c r="Q65" i="9" s="1"/>
  <c r="R65" i="9" s="1"/>
  <c r="Q64" i="9"/>
  <c r="R64" i="9" s="1"/>
  <c r="P64" i="9"/>
  <c r="O63" i="9"/>
  <c r="P63" i="9" s="1"/>
  <c r="O62" i="9"/>
  <c r="Q62" i="9" s="1"/>
  <c r="R62" i="9" s="1"/>
  <c r="O61" i="9"/>
  <c r="Q61" i="9" s="1"/>
  <c r="R61" i="9" s="1"/>
  <c r="O60" i="9"/>
  <c r="Q60" i="9" s="1"/>
  <c r="R60" i="9" s="1"/>
  <c r="O59" i="9"/>
  <c r="P59" i="9" s="1"/>
  <c r="O58" i="9"/>
  <c r="Q58" i="9" s="1"/>
  <c r="R58" i="9" s="1"/>
  <c r="O57" i="9"/>
  <c r="Q57" i="9" s="1"/>
  <c r="R57" i="9" s="1"/>
  <c r="O56" i="9"/>
  <c r="Q56" i="9" s="1"/>
  <c r="R56" i="9" s="1"/>
  <c r="O55" i="9"/>
  <c r="P55" i="9" s="1"/>
  <c r="O54" i="9"/>
  <c r="Q54" i="9" s="1"/>
  <c r="R54" i="9" s="1"/>
  <c r="O53" i="9"/>
  <c r="Q53" i="9" s="1"/>
  <c r="R53" i="9" s="1"/>
  <c r="O52" i="9"/>
  <c r="Q52" i="9" s="1"/>
  <c r="R52" i="9" s="1"/>
  <c r="O51" i="9"/>
  <c r="P51" i="9" s="1"/>
  <c r="O50" i="9"/>
  <c r="Q50" i="9" s="1"/>
  <c r="R50" i="9" s="1"/>
  <c r="O49" i="9"/>
  <c r="Q49" i="9" s="1"/>
  <c r="R49" i="9" s="1"/>
  <c r="O48" i="9"/>
  <c r="Q48" i="9" s="1"/>
  <c r="R48" i="9" s="1"/>
  <c r="O47" i="9"/>
  <c r="P47" i="9" s="1"/>
  <c r="O46" i="9"/>
  <c r="Q46" i="9" s="1"/>
  <c r="R46" i="9" s="1"/>
  <c r="O45" i="9"/>
  <c r="Q45" i="9" s="1"/>
  <c r="R45" i="9" s="1"/>
  <c r="O44" i="9"/>
  <c r="Q44" i="9" s="1"/>
  <c r="R44" i="9" s="1"/>
  <c r="O43" i="9"/>
  <c r="P43" i="9" s="1"/>
  <c r="O42" i="9"/>
  <c r="Q42" i="9" s="1"/>
  <c r="R42" i="9" s="1"/>
  <c r="O41" i="9"/>
  <c r="Q41" i="9" s="1"/>
  <c r="R41" i="9" s="1"/>
  <c r="O40" i="9"/>
  <c r="Q40" i="9" s="1"/>
  <c r="R40" i="9" s="1"/>
  <c r="Q39" i="9"/>
  <c r="R39" i="9" s="1"/>
  <c r="O39" i="9"/>
  <c r="P39" i="9" s="1"/>
  <c r="O38" i="9"/>
  <c r="Q38" i="9" s="1"/>
  <c r="R38" i="9" s="1"/>
  <c r="O37" i="9"/>
  <c r="Q37" i="9" s="1"/>
  <c r="R37" i="9" s="1"/>
  <c r="O36" i="9"/>
  <c r="Q36" i="9" s="1"/>
  <c r="R36" i="9" s="1"/>
  <c r="Q35" i="9"/>
  <c r="R35" i="9" s="1"/>
  <c r="O35" i="9"/>
  <c r="P35" i="9" s="1"/>
  <c r="O34" i="9"/>
  <c r="Q34" i="9" s="1"/>
  <c r="R34" i="9" s="1"/>
  <c r="O33" i="9"/>
  <c r="Q33" i="9" s="1"/>
  <c r="R33" i="9" s="1"/>
  <c r="O32" i="9"/>
  <c r="Q32" i="9" s="1"/>
  <c r="R32" i="9" s="1"/>
  <c r="O31" i="9"/>
  <c r="P31" i="9" s="1"/>
  <c r="O30" i="9"/>
  <c r="Q30" i="9" s="1"/>
  <c r="R30" i="9" s="1"/>
  <c r="O29" i="9"/>
  <c r="Q29" i="9" s="1"/>
  <c r="R29" i="9" s="1"/>
  <c r="O28" i="9"/>
  <c r="Q28" i="9" s="1"/>
  <c r="R28" i="9" s="1"/>
  <c r="O27" i="9"/>
  <c r="P27" i="9" s="1"/>
  <c r="O26" i="9"/>
  <c r="Q26" i="9" s="1"/>
  <c r="R26" i="9" s="1"/>
  <c r="O25" i="9"/>
  <c r="Q25" i="9" s="1"/>
  <c r="R25" i="9" s="1"/>
  <c r="O24" i="9"/>
  <c r="O23" i="9"/>
  <c r="P23" i="9" s="1"/>
  <c r="O22" i="9"/>
  <c r="Q22" i="9" s="1"/>
  <c r="R22" i="9" s="1"/>
  <c r="O21" i="9"/>
  <c r="Q21" i="9" s="1"/>
  <c r="R21" i="9" s="1"/>
  <c r="O20" i="9"/>
  <c r="O19" i="9"/>
  <c r="P19" i="9" s="1"/>
  <c r="O18" i="9"/>
  <c r="P18" i="9" s="1"/>
  <c r="O17" i="9"/>
  <c r="Q17" i="9" s="1"/>
  <c r="R17" i="9" s="1"/>
  <c r="O16" i="9"/>
  <c r="O15" i="9"/>
  <c r="P15" i="9" s="1"/>
  <c r="O14" i="9"/>
  <c r="Q14" i="9" s="1"/>
  <c r="R14" i="9" s="1"/>
  <c r="O13" i="9"/>
  <c r="Q13" i="9" s="1"/>
  <c r="R13" i="9" s="1"/>
  <c r="O12" i="9"/>
  <c r="O11" i="9"/>
  <c r="P11" i="9" s="1"/>
  <c r="O10" i="9"/>
  <c r="Q10" i="9" s="1"/>
  <c r="R10" i="9" s="1"/>
  <c r="O9" i="9"/>
  <c r="Q9" i="9" s="1"/>
  <c r="R9" i="9" s="1"/>
  <c r="O8" i="9"/>
  <c r="O7" i="9"/>
  <c r="P7" i="9" s="1"/>
  <c r="O6" i="9"/>
  <c r="Q6" i="9" s="1"/>
  <c r="R6" i="9" s="1"/>
  <c r="O5" i="9"/>
  <c r="P5" i="9" s="1"/>
  <c r="O4" i="9"/>
  <c r="Q4" i="9" s="1"/>
  <c r="R4" i="9" s="1"/>
  <c r="O3" i="9"/>
  <c r="Q3" i="9" s="1"/>
  <c r="R3" i="9" s="1"/>
  <c r="O2" i="9"/>
  <c r="Q2" i="9" s="1"/>
  <c r="R2" i="9" s="1"/>
  <c r="U2" i="7"/>
  <c r="V2" i="7" s="1"/>
  <c r="T88" i="10"/>
  <c r="T100" i="10"/>
  <c r="T108" i="10"/>
  <c r="T115" i="10"/>
  <c r="U115" i="10" s="1"/>
  <c r="V115" i="10" s="1"/>
  <c r="T116" i="10"/>
  <c r="U116" i="10" s="1"/>
  <c r="V116" i="10" s="1"/>
  <c r="T120" i="10"/>
  <c r="U120" i="10" s="1"/>
  <c r="V120" i="10" s="1"/>
  <c r="T123" i="10"/>
  <c r="U123" i="10" s="1"/>
  <c r="V123" i="10" s="1"/>
  <c r="T124" i="10"/>
  <c r="U124" i="10" s="1"/>
  <c r="V124" i="10" s="1"/>
  <c r="Y124" i="10" s="1"/>
  <c r="Z124" i="10" s="1"/>
  <c r="T2" i="10"/>
  <c r="T99" i="10"/>
  <c r="T107" i="10"/>
  <c r="T114" i="10"/>
  <c r="U114" i="10" s="1"/>
  <c r="V114" i="10" s="1"/>
  <c r="P128" i="10"/>
  <c r="AB128" i="10" s="1"/>
  <c r="P127" i="10"/>
  <c r="AB127" i="10" s="1"/>
  <c r="P126" i="10"/>
  <c r="AB126" i="10" s="1"/>
  <c r="X125" i="10"/>
  <c r="W125" i="10"/>
  <c r="T125" i="10"/>
  <c r="U125" i="10" s="1"/>
  <c r="V125" i="10" s="1"/>
  <c r="P125" i="10"/>
  <c r="X124" i="10"/>
  <c r="W124" i="10"/>
  <c r="O124" i="10"/>
  <c r="Q124" i="10" s="1"/>
  <c r="R124" i="10" s="1"/>
  <c r="X123" i="10"/>
  <c r="W123" i="10"/>
  <c r="O123" i="10"/>
  <c r="Q123" i="10" s="1"/>
  <c r="R123" i="10" s="1"/>
  <c r="X122" i="10"/>
  <c r="W122" i="10"/>
  <c r="O122" i="10"/>
  <c r="P122" i="10" s="1"/>
  <c r="X121" i="10"/>
  <c r="W121" i="10"/>
  <c r="T121" i="10"/>
  <c r="U121" i="10" s="1"/>
  <c r="V121" i="10" s="1"/>
  <c r="Q121" i="10"/>
  <c r="R121" i="10" s="1"/>
  <c r="P121" i="10"/>
  <c r="O121" i="10"/>
  <c r="X120" i="10"/>
  <c r="W120" i="10"/>
  <c r="O120" i="10"/>
  <c r="Q120" i="10" s="1"/>
  <c r="R120" i="10" s="1"/>
  <c r="X119" i="10"/>
  <c r="W119" i="10"/>
  <c r="T119" i="10"/>
  <c r="U119" i="10" s="1"/>
  <c r="V119" i="10" s="1"/>
  <c r="O119" i="10"/>
  <c r="Q119" i="10" s="1"/>
  <c r="R119" i="10" s="1"/>
  <c r="X118" i="10"/>
  <c r="W118" i="10"/>
  <c r="T118" i="10"/>
  <c r="U118" i="10" s="1"/>
  <c r="V118" i="10" s="1"/>
  <c r="Q118" i="10"/>
  <c r="R118" i="10" s="1"/>
  <c r="O118" i="10"/>
  <c r="P118" i="10" s="1"/>
  <c r="X117" i="10"/>
  <c r="W117" i="10"/>
  <c r="T117" i="10"/>
  <c r="U117" i="10" s="1"/>
  <c r="V117" i="10" s="1"/>
  <c r="O117" i="10"/>
  <c r="Q117" i="10" s="1"/>
  <c r="R117" i="10" s="1"/>
  <c r="X116" i="10"/>
  <c r="W116" i="10"/>
  <c r="O116" i="10"/>
  <c r="Q116" i="10" s="1"/>
  <c r="R116" i="10" s="1"/>
  <c r="X115" i="10"/>
  <c r="W115" i="10"/>
  <c r="O115" i="10"/>
  <c r="Q115" i="10" s="1"/>
  <c r="R115" i="10" s="1"/>
  <c r="X114" i="10"/>
  <c r="W114" i="10"/>
  <c r="O114" i="10"/>
  <c r="P114" i="10" s="1"/>
  <c r="X113" i="10"/>
  <c r="W113" i="10"/>
  <c r="T113" i="10"/>
  <c r="U113" i="10" s="1"/>
  <c r="V113" i="10" s="1"/>
  <c r="O113" i="10"/>
  <c r="Q113" i="10" s="1"/>
  <c r="R113" i="10" s="1"/>
  <c r="X112" i="10"/>
  <c r="W112" i="10"/>
  <c r="T112" i="10"/>
  <c r="U112" i="10" s="1"/>
  <c r="V112" i="10" s="1"/>
  <c r="O112" i="10"/>
  <c r="Q112" i="10" s="1"/>
  <c r="R112" i="10" s="1"/>
  <c r="X111" i="10"/>
  <c r="W111" i="10"/>
  <c r="T111" i="10"/>
  <c r="O111" i="10"/>
  <c r="Q111" i="10" s="1"/>
  <c r="R111" i="10" s="1"/>
  <c r="X110" i="10"/>
  <c r="W110" i="10"/>
  <c r="O110" i="10"/>
  <c r="P110" i="10" s="1"/>
  <c r="X109" i="10"/>
  <c r="W109" i="10"/>
  <c r="T109" i="10"/>
  <c r="O109" i="10"/>
  <c r="Q109" i="10" s="1"/>
  <c r="R109" i="10" s="1"/>
  <c r="X108" i="10"/>
  <c r="W108" i="10"/>
  <c r="O108" i="10"/>
  <c r="Q108" i="10" s="1"/>
  <c r="R108" i="10" s="1"/>
  <c r="X107" i="10"/>
  <c r="W107" i="10"/>
  <c r="O107" i="10"/>
  <c r="Q107" i="10" s="1"/>
  <c r="R107" i="10" s="1"/>
  <c r="X106" i="10"/>
  <c r="W106" i="10"/>
  <c r="T106" i="10"/>
  <c r="O106" i="10"/>
  <c r="P106" i="10" s="1"/>
  <c r="X105" i="10"/>
  <c r="W105" i="10"/>
  <c r="T105" i="10"/>
  <c r="O105" i="10"/>
  <c r="Q105" i="10" s="1"/>
  <c r="R105" i="10" s="1"/>
  <c r="X104" i="10"/>
  <c r="W104" i="10"/>
  <c r="T104" i="10"/>
  <c r="O104" i="10"/>
  <c r="Q104" i="10" s="1"/>
  <c r="R104" i="10" s="1"/>
  <c r="X103" i="10"/>
  <c r="W103" i="10"/>
  <c r="T103" i="10"/>
  <c r="O103" i="10"/>
  <c r="Q103" i="10" s="1"/>
  <c r="R103" i="10" s="1"/>
  <c r="X102" i="10"/>
  <c r="W102" i="10"/>
  <c r="T102" i="10"/>
  <c r="O102" i="10"/>
  <c r="P102" i="10" s="1"/>
  <c r="X101" i="10"/>
  <c r="W101" i="10"/>
  <c r="T101" i="10"/>
  <c r="O101" i="10"/>
  <c r="Q101" i="10" s="1"/>
  <c r="R101" i="10" s="1"/>
  <c r="X100" i="10"/>
  <c r="W100" i="10"/>
  <c r="O100" i="10"/>
  <c r="Q100" i="10" s="1"/>
  <c r="R100" i="10" s="1"/>
  <c r="X99" i="10"/>
  <c r="W99" i="10"/>
  <c r="O99" i="10"/>
  <c r="Q99" i="10" s="1"/>
  <c r="R99" i="10" s="1"/>
  <c r="X98" i="10"/>
  <c r="W98" i="10"/>
  <c r="O98" i="10"/>
  <c r="P98" i="10" s="1"/>
  <c r="X97" i="10"/>
  <c r="W97" i="10"/>
  <c r="T97" i="10"/>
  <c r="P97" i="10"/>
  <c r="O97" i="10"/>
  <c r="Q97" i="10" s="1"/>
  <c r="R97" i="10" s="1"/>
  <c r="X96" i="10"/>
  <c r="W96" i="10"/>
  <c r="T96" i="10"/>
  <c r="O96" i="10"/>
  <c r="X95" i="10"/>
  <c r="W95" i="10"/>
  <c r="T95" i="10"/>
  <c r="O95" i="10"/>
  <c r="Q95" i="10" s="1"/>
  <c r="R95" i="10" s="1"/>
  <c r="X94" i="10"/>
  <c r="W94" i="10"/>
  <c r="O94" i="10"/>
  <c r="P94" i="10" s="1"/>
  <c r="X93" i="10"/>
  <c r="W93" i="10"/>
  <c r="T93" i="10"/>
  <c r="Q93" i="10"/>
  <c r="R93" i="10" s="1"/>
  <c r="O93" i="10"/>
  <c r="P93" i="10" s="1"/>
  <c r="X92" i="10"/>
  <c r="W92" i="10"/>
  <c r="T92" i="10"/>
  <c r="O92" i="10"/>
  <c r="Q92" i="10" s="1"/>
  <c r="R92" i="10" s="1"/>
  <c r="X91" i="10"/>
  <c r="W91" i="10"/>
  <c r="T91" i="10"/>
  <c r="O91" i="10"/>
  <c r="Q91" i="10" s="1"/>
  <c r="R91" i="10" s="1"/>
  <c r="X90" i="10"/>
  <c r="W90" i="10"/>
  <c r="T90" i="10"/>
  <c r="O90" i="10"/>
  <c r="P90" i="10" s="1"/>
  <c r="X89" i="10"/>
  <c r="W89" i="10"/>
  <c r="T89" i="10"/>
  <c r="O89" i="10"/>
  <c r="P89" i="10" s="1"/>
  <c r="X88" i="10"/>
  <c r="W88" i="10"/>
  <c r="O88" i="10"/>
  <c r="Q88" i="10" s="1"/>
  <c r="R88" i="10" s="1"/>
  <c r="X87" i="10"/>
  <c r="W87" i="10"/>
  <c r="T87" i="10"/>
  <c r="O87" i="10"/>
  <c r="Q87" i="10" s="1"/>
  <c r="R87" i="10" s="1"/>
  <c r="X86" i="10"/>
  <c r="W86" i="10"/>
  <c r="O86" i="10"/>
  <c r="P86" i="10" s="1"/>
  <c r="X85" i="10"/>
  <c r="W85" i="10"/>
  <c r="T85" i="10"/>
  <c r="O85" i="10"/>
  <c r="P85" i="10" s="1"/>
  <c r="X84" i="10"/>
  <c r="W84" i="10"/>
  <c r="T84" i="10"/>
  <c r="O84" i="10"/>
  <c r="Q84" i="10" s="1"/>
  <c r="R84" i="10" s="1"/>
  <c r="X83" i="10"/>
  <c r="W83" i="10"/>
  <c r="T83" i="10"/>
  <c r="O83" i="10"/>
  <c r="Q83" i="10" s="1"/>
  <c r="R83" i="10" s="1"/>
  <c r="X82" i="10"/>
  <c r="W82" i="10"/>
  <c r="Q82" i="10"/>
  <c r="R82" i="10" s="1"/>
  <c r="O82" i="10"/>
  <c r="P82" i="10" s="1"/>
  <c r="X81" i="10"/>
  <c r="W81" i="10"/>
  <c r="T81" i="10"/>
  <c r="O81" i="10"/>
  <c r="Q81" i="10" s="1"/>
  <c r="R81" i="10" s="1"/>
  <c r="X80" i="10"/>
  <c r="W80" i="10"/>
  <c r="T80" i="10"/>
  <c r="O80" i="10"/>
  <c r="Q80" i="10" s="1"/>
  <c r="R80" i="10" s="1"/>
  <c r="X79" i="10"/>
  <c r="W79" i="10"/>
  <c r="T79" i="10"/>
  <c r="O79" i="10"/>
  <c r="Q79" i="10" s="1"/>
  <c r="R79" i="10" s="1"/>
  <c r="X78" i="10"/>
  <c r="W78" i="10"/>
  <c r="T78" i="10"/>
  <c r="O78" i="10"/>
  <c r="P78" i="10" s="1"/>
  <c r="X77" i="10"/>
  <c r="W77" i="10"/>
  <c r="T77" i="10"/>
  <c r="Q77" i="10"/>
  <c r="R77" i="10" s="1"/>
  <c r="O77" i="10"/>
  <c r="P77" i="10" s="1"/>
  <c r="X76" i="10"/>
  <c r="W76" i="10"/>
  <c r="T76" i="10"/>
  <c r="P76" i="10"/>
  <c r="O76" i="10"/>
  <c r="Q76" i="10" s="1"/>
  <c r="R76" i="10" s="1"/>
  <c r="X75" i="10"/>
  <c r="W75" i="10"/>
  <c r="T75" i="10"/>
  <c r="O75" i="10"/>
  <c r="Q75" i="10" s="1"/>
  <c r="R75" i="10" s="1"/>
  <c r="X74" i="10"/>
  <c r="W74" i="10"/>
  <c r="T74" i="10"/>
  <c r="Q74" i="10"/>
  <c r="R74" i="10" s="1"/>
  <c r="O74" i="10"/>
  <c r="P74" i="10" s="1"/>
  <c r="X73" i="10"/>
  <c r="W73" i="10"/>
  <c r="T73" i="10"/>
  <c r="P73" i="10"/>
  <c r="O73" i="10"/>
  <c r="Q73" i="10" s="1"/>
  <c r="R73" i="10" s="1"/>
  <c r="X72" i="10"/>
  <c r="W72" i="10"/>
  <c r="T72" i="10"/>
  <c r="O72" i="10"/>
  <c r="Q72" i="10" s="1"/>
  <c r="R72" i="10" s="1"/>
  <c r="X71" i="10"/>
  <c r="W71" i="10"/>
  <c r="T71" i="10"/>
  <c r="O71" i="10"/>
  <c r="Q71" i="10" s="1"/>
  <c r="R71" i="10" s="1"/>
  <c r="X70" i="10"/>
  <c r="W70" i="10"/>
  <c r="T70" i="10"/>
  <c r="O70" i="10"/>
  <c r="P70" i="10" s="1"/>
  <c r="X69" i="10"/>
  <c r="W69" i="10"/>
  <c r="T69" i="10"/>
  <c r="P69" i="10"/>
  <c r="O69" i="10"/>
  <c r="Q69" i="10" s="1"/>
  <c r="R69" i="10" s="1"/>
  <c r="X68" i="10"/>
  <c r="W68" i="10"/>
  <c r="T68" i="10"/>
  <c r="O68" i="10"/>
  <c r="Q68" i="10" s="1"/>
  <c r="R68" i="10" s="1"/>
  <c r="X67" i="10"/>
  <c r="W67" i="10"/>
  <c r="T67" i="10"/>
  <c r="O67" i="10"/>
  <c r="X66" i="10"/>
  <c r="W66" i="10"/>
  <c r="T66" i="10"/>
  <c r="O66" i="10"/>
  <c r="P66" i="10" s="1"/>
  <c r="X65" i="10"/>
  <c r="W65" i="10"/>
  <c r="T65" i="10"/>
  <c r="Q65" i="10"/>
  <c r="R65" i="10" s="1"/>
  <c r="O65" i="10"/>
  <c r="P65" i="10" s="1"/>
  <c r="X64" i="10"/>
  <c r="W64" i="10"/>
  <c r="T64" i="10"/>
  <c r="Q64" i="10"/>
  <c r="R64" i="10" s="1"/>
  <c r="P64" i="10"/>
  <c r="X63" i="10"/>
  <c r="W63" i="10"/>
  <c r="T63" i="10"/>
  <c r="O63" i="10"/>
  <c r="Q63" i="10" s="1"/>
  <c r="R63" i="10" s="1"/>
  <c r="X62" i="10"/>
  <c r="W62" i="10"/>
  <c r="T62" i="10"/>
  <c r="O62" i="10"/>
  <c r="Q62" i="10" s="1"/>
  <c r="R62" i="10" s="1"/>
  <c r="X61" i="10"/>
  <c r="W61" i="10"/>
  <c r="T61" i="10"/>
  <c r="O61" i="10"/>
  <c r="Q61" i="10" s="1"/>
  <c r="R61" i="10" s="1"/>
  <c r="X60" i="10"/>
  <c r="W60" i="10"/>
  <c r="T60" i="10"/>
  <c r="O60" i="10"/>
  <c r="P60" i="10" s="1"/>
  <c r="X59" i="10"/>
  <c r="W59" i="10"/>
  <c r="T59" i="10"/>
  <c r="O59" i="10"/>
  <c r="P59" i="10" s="1"/>
  <c r="X58" i="10"/>
  <c r="W58" i="10"/>
  <c r="T58" i="10"/>
  <c r="O58" i="10"/>
  <c r="Q58" i="10" s="1"/>
  <c r="R58" i="10" s="1"/>
  <c r="X57" i="10"/>
  <c r="W57" i="10"/>
  <c r="T57" i="10"/>
  <c r="O57" i="10"/>
  <c r="Q57" i="10" s="1"/>
  <c r="R57" i="10" s="1"/>
  <c r="X56" i="10"/>
  <c r="W56" i="10"/>
  <c r="T56" i="10"/>
  <c r="Q56" i="10"/>
  <c r="R56" i="10" s="1"/>
  <c r="O56" i="10"/>
  <c r="P56" i="10" s="1"/>
  <c r="X55" i="10"/>
  <c r="W55" i="10"/>
  <c r="T55" i="10"/>
  <c r="O55" i="10"/>
  <c r="Q55" i="10" s="1"/>
  <c r="R55" i="10" s="1"/>
  <c r="X54" i="10"/>
  <c r="W54" i="10"/>
  <c r="T54" i="10"/>
  <c r="O54" i="10"/>
  <c r="X53" i="10"/>
  <c r="W53" i="10"/>
  <c r="T53" i="10"/>
  <c r="O53" i="10"/>
  <c r="Q53" i="10" s="1"/>
  <c r="R53" i="10" s="1"/>
  <c r="X52" i="10"/>
  <c r="W52" i="10"/>
  <c r="T52" i="10"/>
  <c r="Q52" i="10"/>
  <c r="R52" i="10" s="1"/>
  <c r="O52" i="10"/>
  <c r="P52" i="10" s="1"/>
  <c r="X51" i="10"/>
  <c r="W51" i="10"/>
  <c r="T51" i="10"/>
  <c r="Q51" i="10"/>
  <c r="R51" i="10" s="1"/>
  <c r="O51" i="10"/>
  <c r="P51" i="10" s="1"/>
  <c r="X50" i="10"/>
  <c r="W50" i="10"/>
  <c r="T50" i="10"/>
  <c r="O50" i="10"/>
  <c r="X49" i="10"/>
  <c r="W49" i="10"/>
  <c r="T49" i="10"/>
  <c r="O49" i="10"/>
  <c r="Q49" i="10" s="1"/>
  <c r="R49" i="10" s="1"/>
  <c r="X48" i="10"/>
  <c r="W48" i="10"/>
  <c r="T48" i="10"/>
  <c r="O48" i="10"/>
  <c r="P48" i="10" s="1"/>
  <c r="X47" i="10"/>
  <c r="W47" i="10"/>
  <c r="T47" i="10"/>
  <c r="O47" i="10"/>
  <c r="Q47" i="10" s="1"/>
  <c r="R47" i="10" s="1"/>
  <c r="X46" i="10"/>
  <c r="W46" i="10"/>
  <c r="T46" i="10"/>
  <c r="O46" i="10"/>
  <c r="X45" i="10"/>
  <c r="W45" i="10"/>
  <c r="T45" i="10"/>
  <c r="O45" i="10"/>
  <c r="Q45" i="10" s="1"/>
  <c r="R45" i="10" s="1"/>
  <c r="X44" i="10"/>
  <c r="W44" i="10"/>
  <c r="T44" i="10"/>
  <c r="O44" i="10"/>
  <c r="P44" i="10" s="1"/>
  <c r="X43" i="10"/>
  <c r="W43" i="10"/>
  <c r="T43" i="10"/>
  <c r="O43" i="10"/>
  <c r="Q43" i="10" s="1"/>
  <c r="R43" i="10" s="1"/>
  <c r="X42" i="10"/>
  <c r="W42" i="10"/>
  <c r="T42" i="10"/>
  <c r="O42" i="10"/>
  <c r="Q42" i="10" s="1"/>
  <c r="R42" i="10" s="1"/>
  <c r="X41" i="10"/>
  <c r="W41" i="10"/>
  <c r="T41" i="10"/>
  <c r="O41" i="10"/>
  <c r="X40" i="10"/>
  <c r="W40" i="10"/>
  <c r="T40" i="10"/>
  <c r="Q40" i="10"/>
  <c r="R40" i="10" s="1"/>
  <c r="O40" i="10"/>
  <c r="P40" i="10" s="1"/>
  <c r="X39" i="10"/>
  <c r="W39" i="10"/>
  <c r="T39" i="10"/>
  <c r="O39" i="10"/>
  <c r="Q39" i="10" s="1"/>
  <c r="R39" i="10" s="1"/>
  <c r="X38" i="10"/>
  <c r="W38" i="10"/>
  <c r="T38" i="10"/>
  <c r="O38" i="10"/>
  <c r="Q38" i="10" s="1"/>
  <c r="R38" i="10" s="1"/>
  <c r="X37" i="10"/>
  <c r="W37" i="10"/>
  <c r="T37" i="10"/>
  <c r="O37" i="10"/>
  <c r="X36" i="10"/>
  <c r="W36" i="10"/>
  <c r="T36" i="10"/>
  <c r="O36" i="10"/>
  <c r="P36" i="10" s="1"/>
  <c r="X35" i="10"/>
  <c r="W35" i="10"/>
  <c r="T35" i="10"/>
  <c r="O35" i="10"/>
  <c r="P35" i="10" s="1"/>
  <c r="X34" i="10"/>
  <c r="W34" i="10"/>
  <c r="T34" i="10"/>
  <c r="O34" i="10"/>
  <c r="Q34" i="10" s="1"/>
  <c r="R34" i="10" s="1"/>
  <c r="X33" i="10"/>
  <c r="W33" i="10"/>
  <c r="T33" i="10"/>
  <c r="O33" i="10"/>
  <c r="P33" i="10" s="1"/>
  <c r="X32" i="10"/>
  <c r="W32" i="10"/>
  <c r="T32" i="10"/>
  <c r="O32" i="10"/>
  <c r="Q32" i="10" s="1"/>
  <c r="R32" i="10" s="1"/>
  <c r="X31" i="10"/>
  <c r="W31" i="10"/>
  <c r="T31" i="10"/>
  <c r="O31" i="10"/>
  <c r="P31" i="10" s="1"/>
  <c r="X30" i="10"/>
  <c r="W30" i="10"/>
  <c r="T30" i="10"/>
  <c r="P30" i="10"/>
  <c r="O30" i="10"/>
  <c r="Q30" i="10" s="1"/>
  <c r="R30" i="10" s="1"/>
  <c r="X29" i="10"/>
  <c r="W29" i="10"/>
  <c r="T29" i="10"/>
  <c r="O29" i="10"/>
  <c r="P29" i="10" s="1"/>
  <c r="X28" i="10"/>
  <c r="W28" i="10"/>
  <c r="T28" i="10"/>
  <c r="O28" i="10"/>
  <c r="Q28" i="10" s="1"/>
  <c r="R28" i="10" s="1"/>
  <c r="X27" i="10"/>
  <c r="W27" i="10"/>
  <c r="T27" i="10"/>
  <c r="O27" i="10"/>
  <c r="P27" i="10" s="1"/>
  <c r="X26" i="10"/>
  <c r="W26" i="10"/>
  <c r="T26" i="10"/>
  <c r="O26" i="10"/>
  <c r="P26" i="10" s="1"/>
  <c r="X25" i="10"/>
  <c r="W25" i="10"/>
  <c r="T25" i="10"/>
  <c r="O25" i="10"/>
  <c r="P25" i="10" s="1"/>
  <c r="X24" i="10"/>
  <c r="W24" i="10"/>
  <c r="T24" i="10"/>
  <c r="O24" i="10"/>
  <c r="Q24" i="10" s="1"/>
  <c r="R24" i="10" s="1"/>
  <c r="X23" i="10"/>
  <c r="W23" i="10"/>
  <c r="T23" i="10"/>
  <c r="Q23" i="10"/>
  <c r="R23" i="10" s="1"/>
  <c r="O23" i="10"/>
  <c r="P23" i="10" s="1"/>
  <c r="X22" i="10"/>
  <c r="W22" i="10"/>
  <c r="T22" i="10"/>
  <c r="O22" i="10"/>
  <c r="Q22" i="10" s="1"/>
  <c r="R22" i="10" s="1"/>
  <c r="X21" i="10"/>
  <c r="W21" i="10"/>
  <c r="T21" i="10"/>
  <c r="O21" i="10"/>
  <c r="P21" i="10" s="1"/>
  <c r="X20" i="10"/>
  <c r="W20" i="10"/>
  <c r="T20" i="10"/>
  <c r="O20" i="10"/>
  <c r="Q20" i="10" s="1"/>
  <c r="R20" i="10" s="1"/>
  <c r="X19" i="10"/>
  <c r="W19" i="10"/>
  <c r="T19" i="10"/>
  <c r="O19" i="10"/>
  <c r="P19" i="10" s="1"/>
  <c r="X18" i="10"/>
  <c r="W18" i="10"/>
  <c r="T18" i="10"/>
  <c r="O18" i="10"/>
  <c r="Q18" i="10" s="1"/>
  <c r="R18" i="10" s="1"/>
  <c r="X17" i="10"/>
  <c r="W17" i="10"/>
  <c r="T17" i="10"/>
  <c r="O17" i="10"/>
  <c r="P17" i="10" s="1"/>
  <c r="X16" i="10"/>
  <c r="W16" i="10"/>
  <c r="T16" i="10"/>
  <c r="O16" i="10"/>
  <c r="Q16" i="10" s="1"/>
  <c r="R16" i="10" s="1"/>
  <c r="X15" i="10"/>
  <c r="W15" i="10"/>
  <c r="T15" i="10"/>
  <c r="Q15" i="10"/>
  <c r="R15" i="10" s="1"/>
  <c r="O15" i="10"/>
  <c r="P15" i="10" s="1"/>
  <c r="X14" i="10"/>
  <c r="W14" i="10"/>
  <c r="T14" i="10"/>
  <c r="O14" i="10"/>
  <c r="Q14" i="10" s="1"/>
  <c r="R14" i="10" s="1"/>
  <c r="X13" i="10"/>
  <c r="W13" i="10"/>
  <c r="T13" i="10"/>
  <c r="O13" i="10"/>
  <c r="P13" i="10" s="1"/>
  <c r="X12" i="10"/>
  <c r="W12" i="10"/>
  <c r="T12" i="10"/>
  <c r="O12" i="10"/>
  <c r="Q12" i="10" s="1"/>
  <c r="R12" i="10" s="1"/>
  <c r="X11" i="10"/>
  <c r="W11" i="10"/>
  <c r="T11" i="10"/>
  <c r="O11" i="10"/>
  <c r="P11" i="10" s="1"/>
  <c r="X10" i="10"/>
  <c r="W10" i="10"/>
  <c r="T10" i="10"/>
  <c r="O10" i="10"/>
  <c r="P10" i="10" s="1"/>
  <c r="X9" i="10"/>
  <c r="W9" i="10"/>
  <c r="T9" i="10"/>
  <c r="O9" i="10"/>
  <c r="X8" i="10"/>
  <c r="W8" i="10"/>
  <c r="T8" i="10"/>
  <c r="O8" i="10"/>
  <c r="Q8" i="10" s="1"/>
  <c r="R8" i="10" s="1"/>
  <c r="X7" i="10"/>
  <c r="W7" i="10"/>
  <c r="T7" i="10"/>
  <c r="O7" i="10"/>
  <c r="P7" i="10" s="1"/>
  <c r="X6" i="10"/>
  <c r="W6" i="10"/>
  <c r="T6" i="10"/>
  <c r="O6" i="10"/>
  <c r="P6" i="10" s="1"/>
  <c r="X5" i="10"/>
  <c r="W5" i="10"/>
  <c r="T5" i="10"/>
  <c r="O5" i="10"/>
  <c r="Q5" i="10" s="1"/>
  <c r="R5" i="10" s="1"/>
  <c r="X4" i="10"/>
  <c r="W4" i="10"/>
  <c r="T4" i="10"/>
  <c r="O4" i="10"/>
  <c r="X3" i="10"/>
  <c r="W3" i="10"/>
  <c r="T3" i="10"/>
  <c r="O3" i="10"/>
  <c r="Q3" i="10" s="1"/>
  <c r="R3" i="10" s="1"/>
  <c r="X2" i="10"/>
  <c r="W2" i="10"/>
  <c r="O2" i="10"/>
  <c r="P2" i="10" s="1"/>
  <c r="AA2" i="6" l="1"/>
  <c r="AE125" i="9"/>
  <c r="AC125" i="9"/>
  <c r="AD125" i="9" s="1"/>
  <c r="AE124" i="9"/>
  <c r="AC124" i="9"/>
  <c r="AD124" i="9" s="1"/>
  <c r="AC122" i="9"/>
  <c r="AD122" i="9" s="1"/>
  <c r="AE122" i="9"/>
  <c r="AC119" i="9"/>
  <c r="AD119" i="9" s="1"/>
  <c r="AE119" i="9"/>
  <c r="AE109" i="9"/>
  <c r="AC109" i="9"/>
  <c r="AD109" i="9" s="1"/>
  <c r="AE108" i="9"/>
  <c r="AC108" i="9"/>
  <c r="AD108" i="9" s="1"/>
  <c r="AC106" i="9"/>
  <c r="AD106" i="9" s="1"/>
  <c r="AE106" i="9"/>
  <c r="AC103" i="9"/>
  <c r="AD103" i="9" s="1"/>
  <c r="AE103" i="9"/>
  <c r="AC98" i="9"/>
  <c r="AD98" i="9" s="1"/>
  <c r="AE98" i="9"/>
  <c r="AC90" i="9"/>
  <c r="AD90" i="9" s="1"/>
  <c r="AE90" i="9"/>
  <c r="V123" i="9"/>
  <c r="W123" i="9" s="1"/>
  <c r="X123" i="9" s="1"/>
  <c r="AA123" i="9" s="1"/>
  <c r="AB123" i="9" s="1"/>
  <c r="AE113" i="9"/>
  <c r="AC113" i="9"/>
  <c r="AD113" i="9" s="1"/>
  <c r="AE112" i="9"/>
  <c r="AC112" i="9"/>
  <c r="AD112" i="9" s="1"/>
  <c r="AC110" i="9"/>
  <c r="AD110" i="9" s="1"/>
  <c r="AE110" i="9"/>
  <c r="V107" i="9"/>
  <c r="W107" i="9" s="1"/>
  <c r="X107" i="9" s="1"/>
  <c r="AA107" i="9" s="1"/>
  <c r="AB107" i="9" s="1"/>
  <c r="AC100" i="9"/>
  <c r="AD100" i="9" s="1"/>
  <c r="AE100" i="9"/>
  <c r="V99" i="9"/>
  <c r="W99" i="9" s="1"/>
  <c r="X99" i="9" s="1"/>
  <c r="AA99" i="9" s="1"/>
  <c r="AB99" i="9" s="1"/>
  <c r="AC93" i="9"/>
  <c r="AD93" i="9" s="1"/>
  <c r="AE93" i="9"/>
  <c r="AE117" i="9"/>
  <c r="AC117" i="9"/>
  <c r="AD117" i="9" s="1"/>
  <c r="AE116" i="9"/>
  <c r="AC116" i="9"/>
  <c r="AD116" i="9" s="1"/>
  <c r="AC114" i="9"/>
  <c r="AD114" i="9" s="1"/>
  <c r="AE114" i="9"/>
  <c r="AC111" i="9"/>
  <c r="AD111" i="9" s="1"/>
  <c r="AE111" i="9"/>
  <c r="AE101" i="9"/>
  <c r="AC101" i="9"/>
  <c r="AD101" i="9" s="1"/>
  <c r="AC94" i="9"/>
  <c r="AD94" i="9" s="1"/>
  <c r="AE94" i="9"/>
  <c r="AE92" i="9"/>
  <c r="AC92" i="9"/>
  <c r="AD92" i="9" s="1"/>
  <c r="AE121" i="9"/>
  <c r="AC121" i="9"/>
  <c r="AD121" i="9" s="1"/>
  <c r="AE120" i="9"/>
  <c r="AC120" i="9"/>
  <c r="AD120" i="9" s="1"/>
  <c r="AC118" i="9"/>
  <c r="AD118" i="9" s="1"/>
  <c r="AE118" i="9"/>
  <c r="V115" i="9"/>
  <c r="W115" i="9" s="1"/>
  <c r="X115" i="9" s="1"/>
  <c r="AA115" i="9" s="1"/>
  <c r="AB115" i="9" s="1"/>
  <c r="AE105" i="9"/>
  <c r="AC105" i="9"/>
  <c r="AD105" i="9" s="1"/>
  <c r="AE104" i="9"/>
  <c r="AC104" i="9"/>
  <c r="AD104" i="9" s="1"/>
  <c r="AC102" i="9"/>
  <c r="AD102" i="9" s="1"/>
  <c r="AE102" i="9"/>
  <c r="AC97" i="9"/>
  <c r="AD97" i="9" s="1"/>
  <c r="AE97" i="9"/>
  <c r="AE96" i="9"/>
  <c r="AC96" i="9"/>
  <c r="AD96" i="9" s="1"/>
  <c r="AE95" i="9"/>
  <c r="AC95" i="9"/>
  <c r="AD95" i="9" s="1"/>
  <c r="AE91" i="9"/>
  <c r="AC91" i="9"/>
  <c r="AD91" i="9" s="1"/>
  <c r="AC88" i="9"/>
  <c r="AD88" i="9" s="1"/>
  <c r="AE88" i="9"/>
  <c r="AE87" i="9"/>
  <c r="AC87" i="9"/>
  <c r="AD87" i="9" s="1"/>
  <c r="AE82" i="9"/>
  <c r="AC82" i="9"/>
  <c r="AD82" i="9" s="1"/>
  <c r="AC77" i="9"/>
  <c r="AD77" i="9" s="1"/>
  <c r="AE77" i="9"/>
  <c r="AC72" i="9"/>
  <c r="AD72" i="9" s="1"/>
  <c r="AE72" i="9"/>
  <c r="AE71" i="9"/>
  <c r="AC71" i="9"/>
  <c r="AD71" i="9" s="1"/>
  <c r="AC67" i="9"/>
  <c r="AD67" i="9" s="1"/>
  <c r="AE67" i="9"/>
  <c r="AE64" i="9"/>
  <c r="AC64" i="9"/>
  <c r="AD64" i="9" s="1"/>
  <c r="AC89" i="9"/>
  <c r="AD89" i="9" s="1"/>
  <c r="AE89" i="9"/>
  <c r="AC84" i="9"/>
  <c r="AD84" i="9" s="1"/>
  <c r="AE84" i="9"/>
  <c r="AE83" i="9"/>
  <c r="AC83" i="9"/>
  <c r="AD83" i="9" s="1"/>
  <c r="AE78" i="9"/>
  <c r="AC78" i="9"/>
  <c r="AD78" i="9" s="1"/>
  <c r="AC73" i="9"/>
  <c r="AD73" i="9" s="1"/>
  <c r="AE73" i="9"/>
  <c r="AC68" i="9"/>
  <c r="AD68" i="9" s="1"/>
  <c r="AE68" i="9"/>
  <c r="AC85" i="9"/>
  <c r="AD85" i="9" s="1"/>
  <c r="AE85" i="9"/>
  <c r="AC80" i="9"/>
  <c r="AD80" i="9" s="1"/>
  <c r="AE80" i="9"/>
  <c r="AE79" i="9"/>
  <c r="AC79" i="9"/>
  <c r="AD79" i="9" s="1"/>
  <c r="AE74" i="9"/>
  <c r="AC74" i="9"/>
  <c r="AD74" i="9" s="1"/>
  <c r="AC69" i="9"/>
  <c r="AD69" i="9" s="1"/>
  <c r="AE69" i="9"/>
  <c r="AE86" i="9"/>
  <c r="AC86" i="9"/>
  <c r="AD86" i="9" s="1"/>
  <c r="AC81" i="9"/>
  <c r="AD81" i="9" s="1"/>
  <c r="AE81" i="9"/>
  <c r="AC76" i="9"/>
  <c r="AD76" i="9" s="1"/>
  <c r="AE76" i="9"/>
  <c r="AE75" i="9"/>
  <c r="AC75" i="9"/>
  <c r="AD75" i="9" s="1"/>
  <c r="AE70" i="9"/>
  <c r="AC70" i="9"/>
  <c r="AD70" i="9" s="1"/>
  <c r="AC66" i="9"/>
  <c r="AD66" i="9" s="1"/>
  <c r="AE66" i="9"/>
  <c r="AE65" i="9"/>
  <c r="AC65" i="9"/>
  <c r="AD65" i="9" s="1"/>
  <c r="AC59" i="9"/>
  <c r="AD59" i="9" s="1"/>
  <c r="AE59" i="9"/>
  <c r="AE54" i="9"/>
  <c r="AC54" i="9"/>
  <c r="AD54" i="9" s="1"/>
  <c r="AE49" i="9"/>
  <c r="AC49" i="9"/>
  <c r="AD49" i="9" s="1"/>
  <c r="AC48" i="9"/>
  <c r="AD48" i="9" s="1"/>
  <c r="AE48" i="9"/>
  <c r="AC43" i="9"/>
  <c r="AD43" i="9" s="1"/>
  <c r="AE43" i="9"/>
  <c r="AE38" i="9"/>
  <c r="AC38" i="9"/>
  <c r="AD38" i="9" s="1"/>
  <c r="AE61" i="9"/>
  <c r="AC61" i="9"/>
  <c r="AD61" i="9" s="1"/>
  <c r="AC60" i="9"/>
  <c r="AD60" i="9" s="1"/>
  <c r="AE60" i="9"/>
  <c r="AC55" i="9"/>
  <c r="AD55" i="9" s="1"/>
  <c r="AE55" i="9"/>
  <c r="AE50" i="9"/>
  <c r="AC50" i="9"/>
  <c r="AD50" i="9" s="1"/>
  <c r="AE45" i="9"/>
  <c r="AC45" i="9"/>
  <c r="AD45" i="9" s="1"/>
  <c r="AC44" i="9"/>
  <c r="AD44" i="9" s="1"/>
  <c r="AE44" i="9"/>
  <c r="AC39" i="9"/>
  <c r="AD39" i="9" s="1"/>
  <c r="AE39" i="9"/>
  <c r="AC34" i="9"/>
  <c r="AD34" i="9" s="1"/>
  <c r="AE34" i="9"/>
  <c r="AE62" i="9"/>
  <c r="AC62" i="9"/>
  <c r="AD62" i="9" s="1"/>
  <c r="AE57" i="9"/>
  <c r="AC57" i="9"/>
  <c r="AD57" i="9" s="1"/>
  <c r="AC56" i="9"/>
  <c r="AD56" i="9" s="1"/>
  <c r="AE56" i="9"/>
  <c r="AC51" i="9"/>
  <c r="AD51" i="9" s="1"/>
  <c r="AE51" i="9"/>
  <c r="AE46" i="9"/>
  <c r="AC46" i="9"/>
  <c r="AD46" i="9" s="1"/>
  <c r="AE41" i="9"/>
  <c r="AC41" i="9"/>
  <c r="AD41" i="9" s="1"/>
  <c r="AC40" i="9"/>
  <c r="AD40" i="9" s="1"/>
  <c r="AE40" i="9"/>
  <c r="AC36" i="9"/>
  <c r="AD36" i="9" s="1"/>
  <c r="AE36" i="9"/>
  <c r="AC35" i="9"/>
  <c r="AD35" i="9" s="1"/>
  <c r="AE35" i="9"/>
  <c r="AE33" i="9"/>
  <c r="AC33" i="9"/>
  <c r="AD33" i="9" s="1"/>
  <c r="AC63" i="9"/>
  <c r="AD63" i="9" s="1"/>
  <c r="AE63" i="9"/>
  <c r="AE58" i="9"/>
  <c r="AC58" i="9"/>
  <c r="AD58" i="9" s="1"/>
  <c r="AE53" i="9"/>
  <c r="AC53" i="9"/>
  <c r="AD53" i="9" s="1"/>
  <c r="AC52" i="9"/>
  <c r="AD52" i="9" s="1"/>
  <c r="AE52" i="9"/>
  <c r="AC47" i="9"/>
  <c r="AD47" i="9" s="1"/>
  <c r="AE47" i="9"/>
  <c r="AE42" i="9"/>
  <c r="AC42" i="9"/>
  <c r="AD42" i="9" s="1"/>
  <c r="AE37" i="9"/>
  <c r="AC37" i="9"/>
  <c r="AD37" i="9" s="1"/>
  <c r="AC30" i="9"/>
  <c r="AD30" i="9" s="1"/>
  <c r="AE30" i="9"/>
  <c r="AC29" i="9"/>
  <c r="AD29" i="9" s="1"/>
  <c r="AE29" i="9"/>
  <c r="AC22" i="9"/>
  <c r="AD22" i="9" s="1"/>
  <c r="AE22" i="9"/>
  <c r="AC21" i="9"/>
  <c r="AD21" i="9" s="1"/>
  <c r="AE21" i="9"/>
  <c r="AC14" i="9"/>
  <c r="AD14" i="9" s="1"/>
  <c r="AE14" i="9"/>
  <c r="AC13" i="9"/>
  <c r="AD13" i="9" s="1"/>
  <c r="AE13" i="9"/>
  <c r="AC6" i="9"/>
  <c r="AD6" i="9" s="1"/>
  <c r="AE6" i="9"/>
  <c r="AC5" i="9"/>
  <c r="AD5" i="9" s="1"/>
  <c r="AE5" i="9"/>
  <c r="AE32" i="9"/>
  <c r="AC32" i="9"/>
  <c r="AD32" i="9" s="1"/>
  <c r="AE31" i="9"/>
  <c r="AC31" i="9"/>
  <c r="AD31" i="9" s="1"/>
  <c r="AE24" i="9"/>
  <c r="AC24" i="9"/>
  <c r="AD24" i="9" s="1"/>
  <c r="AE23" i="9"/>
  <c r="AC23" i="9"/>
  <c r="AD23" i="9" s="1"/>
  <c r="AE16" i="9"/>
  <c r="AC16" i="9"/>
  <c r="AD16" i="9" s="1"/>
  <c r="AE15" i="9"/>
  <c r="AC15" i="9"/>
  <c r="AD15" i="9" s="1"/>
  <c r="AE8" i="9"/>
  <c r="AC8" i="9"/>
  <c r="AD8" i="9" s="1"/>
  <c r="AE7" i="9"/>
  <c r="AC7" i="9"/>
  <c r="AD7" i="9" s="1"/>
  <c r="AC26" i="9"/>
  <c r="AD26" i="9" s="1"/>
  <c r="AE26" i="9"/>
  <c r="AC25" i="9"/>
  <c r="AD25" i="9" s="1"/>
  <c r="AE25" i="9"/>
  <c r="AC18" i="9"/>
  <c r="AD18" i="9" s="1"/>
  <c r="AE18" i="9"/>
  <c r="AC17" i="9"/>
  <c r="AD17" i="9" s="1"/>
  <c r="AE17" i="9"/>
  <c r="AC10" i="9"/>
  <c r="AD10" i="9" s="1"/>
  <c r="AE10" i="9"/>
  <c r="AC9" i="9"/>
  <c r="AD9" i="9" s="1"/>
  <c r="AE9" i="9"/>
  <c r="AE28" i="9"/>
  <c r="AC28" i="9"/>
  <c r="AD28" i="9" s="1"/>
  <c r="AE27" i="9"/>
  <c r="AC27" i="9"/>
  <c r="AD27" i="9" s="1"/>
  <c r="AE20" i="9"/>
  <c r="AC20" i="9"/>
  <c r="AD20" i="9" s="1"/>
  <c r="AE19" i="9"/>
  <c r="AC19" i="9"/>
  <c r="AD19" i="9" s="1"/>
  <c r="AE12" i="9"/>
  <c r="AC12" i="9"/>
  <c r="AD12" i="9" s="1"/>
  <c r="AE11" i="9"/>
  <c r="AC11" i="9"/>
  <c r="AD11" i="9" s="1"/>
  <c r="AE4" i="9"/>
  <c r="AC4" i="9"/>
  <c r="AD4" i="9" s="1"/>
  <c r="AE3" i="9"/>
  <c r="AC3" i="9"/>
  <c r="AD3" i="9" s="1"/>
  <c r="U82" i="10"/>
  <c r="V82" i="10" s="1"/>
  <c r="U122" i="10"/>
  <c r="V122" i="10" s="1"/>
  <c r="Y122" i="10" s="1"/>
  <c r="Z122" i="10" s="1"/>
  <c r="U110" i="10"/>
  <c r="V110" i="10" s="1"/>
  <c r="U98" i="10"/>
  <c r="V98" i="10" s="1"/>
  <c r="U94" i="10"/>
  <c r="V94" i="10" s="1"/>
  <c r="U86" i="10"/>
  <c r="V86" i="10" s="1"/>
  <c r="Y86" i="10" s="1"/>
  <c r="Z86" i="10" s="1"/>
  <c r="U24" i="10"/>
  <c r="V24" i="10" s="1"/>
  <c r="U26" i="10"/>
  <c r="V26" i="10" s="1"/>
  <c r="U27" i="10"/>
  <c r="V27" i="10" s="1"/>
  <c r="Y27" i="10" s="1"/>
  <c r="Z27" i="10" s="1"/>
  <c r="U54" i="10"/>
  <c r="V54" i="10" s="1"/>
  <c r="U69" i="10"/>
  <c r="V69" i="10" s="1"/>
  <c r="Y69" i="10" s="1"/>
  <c r="Z69" i="10" s="1"/>
  <c r="U72" i="10"/>
  <c r="V72" i="10" s="1"/>
  <c r="Y72" i="10" s="1"/>
  <c r="Z72" i="10" s="1"/>
  <c r="AA72" i="10" s="1"/>
  <c r="AB72" i="10" s="1"/>
  <c r="U77" i="10"/>
  <c r="V77" i="10" s="1"/>
  <c r="U80" i="10"/>
  <c r="V80" i="10" s="1"/>
  <c r="U89" i="10"/>
  <c r="V89" i="10" s="1"/>
  <c r="U91" i="10"/>
  <c r="V91" i="10" s="1"/>
  <c r="U102" i="10"/>
  <c r="V102" i="10" s="1"/>
  <c r="Y102" i="10" s="1"/>
  <c r="Z102" i="10" s="1"/>
  <c r="U105" i="10"/>
  <c r="V105" i="10" s="1"/>
  <c r="U30" i="10"/>
  <c r="V30" i="10" s="1"/>
  <c r="U31" i="10"/>
  <c r="V31" i="10" s="1"/>
  <c r="U32" i="10"/>
  <c r="V32" i="10" s="1"/>
  <c r="Y32" i="10" s="1"/>
  <c r="Z32" i="10" s="1"/>
  <c r="U33" i="10"/>
  <c r="V33" i="10" s="1"/>
  <c r="U34" i="10"/>
  <c r="V34" i="10" s="1"/>
  <c r="U35" i="10"/>
  <c r="V35" i="10" s="1"/>
  <c r="U36" i="10"/>
  <c r="V36" i="10" s="1"/>
  <c r="U37" i="10"/>
  <c r="V37" i="10" s="1"/>
  <c r="U38" i="10"/>
  <c r="V38" i="10" s="1"/>
  <c r="U39" i="10"/>
  <c r="V39" i="10" s="1"/>
  <c r="U56" i="10"/>
  <c r="V56" i="10" s="1"/>
  <c r="U57" i="10"/>
  <c r="V57" i="10" s="1"/>
  <c r="U58" i="10"/>
  <c r="V58" i="10" s="1"/>
  <c r="U59" i="10"/>
  <c r="V59" i="10" s="1"/>
  <c r="U60" i="10"/>
  <c r="V60" i="10" s="1"/>
  <c r="Y60" i="10" s="1"/>
  <c r="Z60" i="10" s="1"/>
  <c r="U61" i="10"/>
  <c r="V61" i="10" s="1"/>
  <c r="Y61" i="10" s="1"/>
  <c r="Z61" i="10" s="1"/>
  <c r="U62" i="10"/>
  <c r="V62" i="10" s="1"/>
  <c r="U63" i="10"/>
  <c r="V63" i="10" s="1"/>
  <c r="U73" i="10"/>
  <c r="V73" i="10" s="1"/>
  <c r="Y73" i="10" s="1"/>
  <c r="Z73" i="10" s="1"/>
  <c r="U83" i="10"/>
  <c r="V83" i="10" s="1"/>
  <c r="U84" i="10"/>
  <c r="V84" i="10" s="1"/>
  <c r="Y84" i="10" s="1"/>
  <c r="Z84" i="10" s="1"/>
  <c r="U85" i="10"/>
  <c r="V85" i="10" s="1"/>
  <c r="U87" i="10"/>
  <c r="V87" i="10" s="1"/>
  <c r="U93" i="10"/>
  <c r="V93" i="10" s="1"/>
  <c r="U95" i="10"/>
  <c r="V95" i="10" s="1"/>
  <c r="U96" i="10"/>
  <c r="V96" i="10" s="1"/>
  <c r="U107" i="10"/>
  <c r="V107" i="10" s="1"/>
  <c r="U23" i="10"/>
  <c r="V23" i="10" s="1"/>
  <c r="U25" i="10"/>
  <c r="V25" i="10" s="1"/>
  <c r="U28" i="10"/>
  <c r="V28" i="10" s="1"/>
  <c r="U52" i="10"/>
  <c r="V52" i="10" s="1"/>
  <c r="U55" i="10"/>
  <c r="V55" i="10" s="1"/>
  <c r="U70" i="10"/>
  <c r="V70" i="10" s="1"/>
  <c r="Y70" i="10" s="1"/>
  <c r="Z70" i="10" s="1"/>
  <c r="U78" i="10"/>
  <c r="V78" i="10" s="1"/>
  <c r="U81" i="10"/>
  <c r="V81" i="10" s="1"/>
  <c r="U92" i="10"/>
  <c r="V92" i="10" s="1"/>
  <c r="Y92" i="10" s="1"/>
  <c r="Z92" i="10" s="1"/>
  <c r="U101" i="10"/>
  <c r="V101" i="10" s="1"/>
  <c r="U103" i="10"/>
  <c r="V103" i="10" s="1"/>
  <c r="U106" i="10"/>
  <c r="V106" i="10" s="1"/>
  <c r="U88" i="10"/>
  <c r="V88" i="10" s="1"/>
  <c r="U3" i="10"/>
  <c r="V3" i="10" s="1"/>
  <c r="Y3" i="10" s="1"/>
  <c r="Z3" i="10" s="1"/>
  <c r="U4" i="10"/>
  <c r="V4" i="10" s="1"/>
  <c r="U5" i="10"/>
  <c r="V5" i="10" s="1"/>
  <c r="U6" i="10"/>
  <c r="V6" i="10" s="1"/>
  <c r="U7" i="10"/>
  <c r="V7" i="10" s="1"/>
  <c r="U8" i="10"/>
  <c r="V8" i="10" s="1"/>
  <c r="U9" i="10"/>
  <c r="V9" i="10" s="1"/>
  <c r="Y9" i="10" s="1"/>
  <c r="Z9" i="10" s="1"/>
  <c r="U10" i="10"/>
  <c r="V10" i="10" s="1"/>
  <c r="U11" i="10"/>
  <c r="V11" i="10" s="1"/>
  <c r="U12" i="10"/>
  <c r="V12" i="10" s="1"/>
  <c r="U13" i="10"/>
  <c r="V13" i="10" s="1"/>
  <c r="U14" i="10"/>
  <c r="V14" i="10" s="1"/>
  <c r="Y14" i="10" s="1"/>
  <c r="Z14" i="10" s="1"/>
  <c r="AA14" i="10" s="1"/>
  <c r="AB14" i="10" s="1"/>
  <c r="U40" i="10"/>
  <c r="V40" i="10" s="1"/>
  <c r="Y40" i="10" s="1"/>
  <c r="Z40" i="10" s="1"/>
  <c r="U41" i="10"/>
  <c r="V41" i="10" s="1"/>
  <c r="Y41" i="10" s="1"/>
  <c r="Z41" i="10" s="1"/>
  <c r="U42" i="10"/>
  <c r="V42" i="10" s="1"/>
  <c r="Y42" i="10" s="1"/>
  <c r="Z42" i="10" s="1"/>
  <c r="U43" i="10"/>
  <c r="V43" i="10" s="1"/>
  <c r="U44" i="10"/>
  <c r="V44" i="10" s="1"/>
  <c r="U45" i="10"/>
  <c r="V45" i="10" s="1"/>
  <c r="Y45" i="10" s="1"/>
  <c r="Z45" i="10" s="1"/>
  <c r="U46" i="10"/>
  <c r="V46" i="10" s="1"/>
  <c r="U47" i="10"/>
  <c r="V47" i="10" s="1"/>
  <c r="U48" i="10"/>
  <c r="V48" i="10" s="1"/>
  <c r="U49" i="10"/>
  <c r="V49" i="10" s="1"/>
  <c r="U50" i="10"/>
  <c r="V50" i="10" s="1"/>
  <c r="U64" i="10"/>
  <c r="V64" i="10" s="1"/>
  <c r="U74" i="10"/>
  <c r="V74" i="10" s="1"/>
  <c r="U75" i="10"/>
  <c r="V75" i="10" s="1"/>
  <c r="U97" i="10"/>
  <c r="V97" i="10" s="1"/>
  <c r="U109" i="10"/>
  <c r="V109" i="10" s="1"/>
  <c r="U111" i="10"/>
  <c r="V111" i="10" s="1"/>
  <c r="U99" i="10"/>
  <c r="V99" i="10" s="1"/>
  <c r="U108" i="10"/>
  <c r="V108" i="10" s="1"/>
  <c r="U29" i="10"/>
  <c r="V29" i="10" s="1"/>
  <c r="U53" i="10"/>
  <c r="V53" i="10" s="1"/>
  <c r="U71" i="10"/>
  <c r="V71" i="10" s="1"/>
  <c r="U79" i="10"/>
  <c r="V79" i="10" s="1"/>
  <c r="U90" i="10"/>
  <c r="V90" i="10" s="1"/>
  <c r="U104" i="10"/>
  <c r="V104" i="10" s="1"/>
  <c r="U15" i="10"/>
  <c r="V15" i="10" s="1"/>
  <c r="U16" i="10"/>
  <c r="V16" i="10" s="1"/>
  <c r="U17" i="10"/>
  <c r="V17" i="10" s="1"/>
  <c r="Y17" i="10" s="1"/>
  <c r="Z17" i="10" s="1"/>
  <c r="U18" i="10"/>
  <c r="V18" i="10" s="1"/>
  <c r="U19" i="10"/>
  <c r="V19" i="10" s="1"/>
  <c r="U20" i="10"/>
  <c r="V20" i="10" s="1"/>
  <c r="U21" i="10"/>
  <c r="V21" i="10" s="1"/>
  <c r="U22" i="10"/>
  <c r="V22" i="10" s="1"/>
  <c r="U51" i="10"/>
  <c r="V51" i="10" s="1"/>
  <c r="U65" i="10"/>
  <c r="V65" i="10" s="1"/>
  <c r="U66" i="10"/>
  <c r="V66" i="10" s="1"/>
  <c r="U67" i="10"/>
  <c r="V67" i="10" s="1"/>
  <c r="U68" i="10"/>
  <c r="V68" i="10" s="1"/>
  <c r="Y68" i="10" s="1"/>
  <c r="Z68" i="10" s="1"/>
  <c r="U76" i="10"/>
  <c r="V76" i="10" s="1"/>
  <c r="U100" i="10"/>
  <c r="V100" i="10" s="1"/>
  <c r="P93" i="9"/>
  <c r="P29" i="9"/>
  <c r="P9" i="9"/>
  <c r="Q43" i="9"/>
  <c r="R43" i="9" s="1"/>
  <c r="Q71" i="9"/>
  <c r="R71" i="9" s="1"/>
  <c r="Q63" i="9"/>
  <c r="R63" i="9" s="1"/>
  <c r="P17" i="9"/>
  <c r="P3" i="9"/>
  <c r="P14" i="9"/>
  <c r="Q18" i="9"/>
  <c r="R18" i="9" s="1"/>
  <c r="Q19" i="9"/>
  <c r="R19" i="9" s="1"/>
  <c r="P26" i="9"/>
  <c r="Q27" i="9"/>
  <c r="R27" i="9" s="1"/>
  <c r="P97" i="9"/>
  <c r="P120" i="9"/>
  <c r="Q5" i="9"/>
  <c r="R5" i="9" s="1"/>
  <c r="Q7" i="9"/>
  <c r="R7" i="9" s="1"/>
  <c r="P22" i="9"/>
  <c r="Q23" i="9"/>
  <c r="R23" i="9" s="1"/>
  <c r="P65" i="9"/>
  <c r="P87" i="9"/>
  <c r="P116" i="9"/>
  <c r="Q72" i="9"/>
  <c r="R72" i="9" s="1"/>
  <c r="P77" i="9"/>
  <c r="Q88" i="9"/>
  <c r="R88" i="9" s="1"/>
  <c r="P112" i="9"/>
  <c r="Q11" i="9"/>
  <c r="R11" i="9" s="1"/>
  <c r="Q31" i="9"/>
  <c r="R31" i="9" s="1"/>
  <c r="Q84" i="9"/>
  <c r="R84" i="9" s="1"/>
  <c r="P89" i="9"/>
  <c r="P100" i="9"/>
  <c r="P104" i="9"/>
  <c r="P108" i="9"/>
  <c r="P4" i="9"/>
  <c r="P10" i="9"/>
  <c r="Q15" i="9"/>
  <c r="R15" i="9" s="1"/>
  <c r="P30" i="9"/>
  <c r="Q47" i="9"/>
  <c r="R47" i="9" s="1"/>
  <c r="Q51" i="9"/>
  <c r="R51" i="9" s="1"/>
  <c r="Q55" i="9"/>
  <c r="R55" i="9" s="1"/>
  <c r="Q59" i="9"/>
  <c r="R59" i="9" s="1"/>
  <c r="P73" i="9"/>
  <c r="P83" i="9"/>
  <c r="Y11" i="10"/>
  <c r="Z11" i="10" s="1"/>
  <c r="P14" i="10"/>
  <c r="P43" i="10"/>
  <c r="P63" i="10"/>
  <c r="Y120" i="10"/>
  <c r="Z120" i="10" s="1"/>
  <c r="Y108" i="10"/>
  <c r="Z108" i="10" s="1"/>
  <c r="AA108" i="10" s="1"/>
  <c r="Y100" i="10"/>
  <c r="Z100" i="10" s="1"/>
  <c r="Y88" i="10"/>
  <c r="Z88" i="10" s="1"/>
  <c r="Y30" i="10"/>
  <c r="Z30" i="10" s="1"/>
  <c r="Q31" i="10"/>
  <c r="R31" i="10" s="1"/>
  <c r="Y43" i="10"/>
  <c r="Z43" i="10" s="1"/>
  <c r="Q44" i="10"/>
  <c r="R44" i="10" s="1"/>
  <c r="P55" i="10"/>
  <c r="Y63" i="10"/>
  <c r="Z63" i="10" s="1"/>
  <c r="AC63" i="10" s="1"/>
  <c r="AH63" i="10" s="1"/>
  <c r="Y80" i="10"/>
  <c r="Z80" i="10" s="1"/>
  <c r="P81" i="10"/>
  <c r="Q94" i="10"/>
  <c r="R94" i="10" s="1"/>
  <c r="P101" i="10"/>
  <c r="P109" i="10"/>
  <c r="Y123" i="10"/>
  <c r="Z123" i="10" s="1"/>
  <c r="Y115" i="10"/>
  <c r="Z115" i="10" s="1"/>
  <c r="Y4" i="10"/>
  <c r="Z4" i="10" s="1"/>
  <c r="AC4" i="10" s="1"/>
  <c r="AH4" i="10" s="1"/>
  <c r="P5" i="10"/>
  <c r="Y19" i="10"/>
  <c r="Z19" i="10" s="1"/>
  <c r="P22" i="10"/>
  <c r="Y35" i="10"/>
  <c r="Z35" i="10" s="1"/>
  <c r="AA35" i="10" s="1"/>
  <c r="AB35" i="10" s="1"/>
  <c r="Y36" i="10"/>
  <c r="Z36" i="10" s="1"/>
  <c r="Y38" i="10"/>
  <c r="Z38" i="10" s="1"/>
  <c r="P39" i="10"/>
  <c r="Y48" i="10"/>
  <c r="Z48" i="10" s="1"/>
  <c r="AA48" i="10" s="1"/>
  <c r="AB48" i="10" s="1"/>
  <c r="Y94" i="10"/>
  <c r="Z94" i="10" s="1"/>
  <c r="Y103" i="10"/>
  <c r="Z103" i="10" s="1"/>
  <c r="AC103" i="10" s="1"/>
  <c r="AH103" i="10" s="1"/>
  <c r="Y104" i="10"/>
  <c r="Z104" i="10" s="1"/>
  <c r="P105" i="10"/>
  <c r="P113" i="10"/>
  <c r="Y121" i="10"/>
  <c r="Z121" i="10" s="1"/>
  <c r="AA121" i="10" s="1"/>
  <c r="AB121" i="10" s="1"/>
  <c r="Q122" i="10"/>
  <c r="R122" i="10" s="1"/>
  <c r="Y7" i="10"/>
  <c r="Z7" i="10" s="1"/>
  <c r="Y22" i="10"/>
  <c r="Z22" i="10" s="1"/>
  <c r="AA22" i="10" s="1"/>
  <c r="AB22" i="10" s="1"/>
  <c r="Y74" i="10"/>
  <c r="Z74" i="10" s="1"/>
  <c r="Y82" i="10"/>
  <c r="Z82" i="10" s="1"/>
  <c r="Y83" i="10"/>
  <c r="Z83" i="10" s="1"/>
  <c r="AC83" i="10" s="1"/>
  <c r="AH83" i="10" s="1"/>
  <c r="P84" i="10"/>
  <c r="Y98" i="10"/>
  <c r="Z98" i="10" s="1"/>
  <c r="Y106" i="10"/>
  <c r="Z106" i="10" s="1"/>
  <c r="AC106" i="10" s="1"/>
  <c r="AH106" i="10" s="1"/>
  <c r="P34" i="9"/>
  <c r="P38" i="9"/>
  <c r="P42" i="9"/>
  <c r="P46" i="9"/>
  <c r="P50" i="9"/>
  <c r="P54" i="9"/>
  <c r="P58" i="9"/>
  <c r="P62" i="9"/>
  <c r="P69" i="9"/>
  <c r="P79" i="9"/>
  <c r="Q80" i="9"/>
  <c r="R80" i="9" s="1"/>
  <c r="P85" i="9"/>
  <c r="P95" i="9"/>
  <c r="P96" i="9"/>
  <c r="P101" i="9"/>
  <c r="Q102" i="9"/>
  <c r="R102" i="9" s="1"/>
  <c r="P105" i="9"/>
  <c r="Q106" i="9"/>
  <c r="R106" i="9" s="1"/>
  <c r="P109" i="9"/>
  <c r="Q110" i="9"/>
  <c r="R110" i="9" s="1"/>
  <c r="P113" i="9"/>
  <c r="Q114" i="9"/>
  <c r="R114" i="9" s="1"/>
  <c r="P117" i="9"/>
  <c r="Q118" i="9"/>
  <c r="R118" i="9" s="1"/>
  <c r="P121" i="9"/>
  <c r="Q122" i="9"/>
  <c r="R122" i="9" s="1"/>
  <c r="P25" i="9"/>
  <c r="P66" i="9"/>
  <c r="P75" i="9"/>
  <c r="Q76" i="9"/>
  <c r="R76" i="9" s="1"/>
  <c r="P81" i="9"/>
  <c r="P91" i="9"/>
  <c r="Q92" i="9"/>
  <c r="R92" i="9" s="1"/>
  <c r="P124" i="9"/>
  <c r="Q12" i="9"/>
  <c r="R12" i="9" s="1"/>
  <c r="P12" i="9"/>
  <c r="Q20" i="9"/>
  <c r="R20" i="9" s="1"/>
  <c r="P20" i="9"/>
  <c r="P2" i="9"/>
  <c r="P6" i="9"/>
  <c r="P13" i="9"/>
  <c r="P21" i="9"/>
  <c r="Q8" i="9"/>
  <c r="R8" i="9" s="1"/>
  <c r="P8" i="9"/>
  <c r="Q16" i="9"/>
  <c r="R16" i="9" s="1"/>
  <c r="P16" i="9"/>
  <c r="Q24" i="9"/>
  <c r="R24" i="9" s="1"/>
  <c r="P24" i="9"/>
  <c r="P33" i="9"/>
  <c r="P37" i="9"/>
  <c r="P41" i="9"/>
  <c r="P45" i="9"/>
  <c r="P49" i="9"/>
  <c r="P53" i="9"/>
  <c r="P57" i="9"/>
  <c r="P61" i="9"/>
  <c r="Q68" i="9"/>
  <c r="R68" i="9" s="1"/>
  <c r="P70" i="9"/>
  <c r="Q70" i="9"/>
  <c r="R70" i="9" s="1"/>
  <c r="P28" i="9"/>
  <c r="P32" i="9"/>
  <c r="P36" i="9"/>
  <c r="P40" i="9"/>
  <c r="P44" i="9"/>
  <c r="P48" i="9"/>
  <c r="P52" i="9"/>
  <c r="P56" i="9"/>
  <c r="P60" i="9"/>
  <c r="P67" i="9"/>
  <c r="Q74" i="9"/>
  <c r="R74" i="9" s="1"/>
  <c r="Q78" i="9"/>
  <c r="R78" i="9" s="1"/>
  <c r="Q82" i="9"/>
  <c r="R82" i="9" s="1"/>
  <c r="Q86" i="9"/>
  <c r="R86" i="9" s="1"/>
  <c r="Q90" i="9"/>
  <c r="R90" i="9" s="1"/>
  <c r="Q94" i="9"/>
  <c r="R94" i="9" s="1"/>
  <c r="Q103" i="9"/>
  <c r="R103" i="9" s="1"/>
  <c r="P103" i="9"/>
  <c r="Q111" i="9"/>
  <c r="R111" i="9" s="1"/>
  <c r="P111" i="9"/>
  <c r="Q119" i="9"/>
  <c r="R119" i="9" s="1"/>
  <c r="P119" i="9"/>
  <c r="Q99" i="9"/>
  <c r="R99" i="9" s="1"/>
  <c r="P99" i="9"/>
  <c r="Q107" i="9"/>
  <c r="R107" i="9" s="1"/>
  <c r="P107" i="9"/>
  <c r="Q115" i="9"/>
  <c r="R115" i="9" s="1"/>
  <c r="P115" i="9"/>
  <c r="Q123" i="9"/>
  <c r="R123" i="9" s="1"/>
  <c r="P123" i="9"/>
  <c r="Q6" i="10"/>
  <c r="R6" i="10" s="1"/>
  <c r="Q10" i="10"/>
  <c r="R10" i="10" s="1"/>
  <c r="Y20" i="10"/>
  <c r="Z20" i="10" s="1"/>
  <c r="Y21" i="10"/>
  <c r="Z21" i="10" s="1"/>
  <c r="AA21" i="10" s="1"/>
  <c r="AB21" i="10" s="1"/>
  <c r="Q26" i="10"/>
  <c r="R26" i="10" s="1"/>
  <c r="Y39" i="10"/>
  <c r="Z39" i="10" s="1"/>
  <c r="Y49" i="10"/>
  <c r="Z49" i="10" s="1"/>
  <c r="Y50" i="10"/>
  <c r="Z50" i="10" s="1"/>
  <c r="AC50" i="10" s="1"/>
  <c r="AH50" i="10" s="1"/>
  <c r="Y53" i="10"/>
  <c r="Z53" i="10" s="1"/>
  <c r="Q59" i="10"/>
  <c r="R59" i="10" s="1"/>
  <c r="Y75" i="10"/>
  <c r="Z75" i="10" s="1"/>
  <c r="Y81" i="10"/>
  <c r="Z81" i="10" s="1"/>
  <c r="AC81" i="10" s="1"/>
  <c r="AH81" i="10" s="1"/>
  <c r="Q85" i="10"/>
  <c r="R85" i="10" s="1"/>
  <c r="Q89" i="10"/>
  <c r="R89" i="10" s="1"/>
  <c r="Y95" i="10"/>
  <c r="Z95" i="10" s="1"/>
  <c r="Y96" i="10"/>
  <c r="Z96" i="10" s="1"/>
  <c r="AC96" i="10" s="1"/>
  <c r="AH96" i="10" s="1"/>
  <c r="Y110" i="10"/>
  <c r="Z110" i="10" s="1"/>
  <c r="Y111" i="10"/>
  <c r="Z111" i="10" s="1"/>
  <c r="Y112" i="10"/>
  <c r="Z112" i="10" s="1"/>
  <c r="Y117" i="10"/>
  <c r="Z117" i="10" s="1"/>
  <c r="AA117" i="10" s="1"/>
  <c r="AB117" i="10" s="1"/>
  <c r="Y114" i="10"/>
  <c r="Z114" i="10" s="1"/>
  <c r="Y99" i="10"/>
  <c r="Z99" i="10" s="1"/>
  <c r="Q2" i="10"/>
  <c r="R2" i="10" s="1"/>
  <c r="Y6" i="10"/>
  <c r="Z6" i="10" s="1"/>
  <c r="AC6" i="10" s="1"/>
  <c r="AH6" i="10" s="1"/>
  <c r="Q7" i="10"/>
  <c r="R7" i="10" s="1"/>
  <c r="Y10" i="10"/>
  <c r="Z10" i="10" s="1"/>
  <c r="Q11" i="10"/>
  <c r="R11" i="10" s="1"/>
  <c r="Y15" i="10"/>
  <c r="Z15" i="10" s="1"/>
  <c r="AA15" i="10" s="1"/>
  <c r="AB15" i="10" s="1"/>
  <c r="Y16" i="10"/>
  <c r="Z16" i="10" s="1"/>
  <c r="P18" i="10"/>
  <c r="Y26" i="10"/>
  <c r="Z26" i="10" s="1"/>
  <c r="AC26" i="10" s="1"/>
  <c r="AH26" i="10" s="1"/>
  <c r="Q27" i="10"/>
  <c r="R27" i="10" s="1"/>
  <c r="Y31" i="10"/>
  <c r="Z31" i="10" s="1"/>
  <c r="Y33" i="10"/>
  <c r="Z33" i="10" s="1"/>
  <c r="AC33" i="10" s="1"/>
  <c r="AH33" i="10" s="1"/>
  <c r="P34" i="10"/>
  <c r="Y37" i="10"/>
  <c r="Z37" i="10" s="1"/>
  <c r="P38" i="10"/>
  <c r="Y44" i="10"/>
  <c r="Z44" i="10" s="1"/>
  <c r="AA44" i="10" s="1"/>
  <c r="AB44" i="10" s="1"/>
  <c r="Y46" i="10"/>
  <c r="Z46" i="10" s="1"/>
  <c r="AC46" i="10" s="1"/>
  <c r="AH46" i="10" s="1"/>
  <c r="P47" i="10"/>
  <c r="Y59" i="10"/>
  <c r="Z59" i="10" s="1"/>
  <c r="AA59" i="10" s="1"/>
  <c r="AB59" i="10" s="1"/>
  <c r="Q60" i="10"/>
  <c r="R60" i="10" s="1"/>
  <c r="Y64" i="10"/>
  <c r="Z64" i="10" s="1"/>
  <c r="Y66" i="10"/>
  <c r="Z66" i="10" s="1"/>
  <c r="P68" i="10"/>
  <c r="Q70" i="10"/>
  <c r="R70" i="10" s="1"/>
  <c r="Y76" i="10"/>
  <c r="Z76" i="10" s="1"/>
  <c r="Y78" i="10"/>
  <c r="Z78" i="10" s="1"/>
  <c r="Y79" i="10"/>
  <c r="Z79" i="10" s="1"/>
  <c r="AC79" i="10" s="1"/>
  <c r="AH79" i="10" s="1"/>
  <c r="P80" i="10"/>
  <c r="Y85" i="10"/>
  <c r="Z85" i="10" s="1"/>
  <c r="Q86" i="10"/>
  <c r="R86" i="10" s="1"/>
  <c r="Y89" i="10"/>
  <c r="Z89" i="10" s="1"/>
  <c r="AC89" i="10" s="1"/>
  <c r="AH89" i="10" s="1"/>
  <c r="Q90" i="10"/>
  <c r="R90" i="10" s="1"/>
  <c r="Y97" i="10"/>
  <c r="Z97" i="10" s="1"/>
  <c r="Q98" i="10"/>
  <c r="R98" i="10" s="1"/>
  <c r="Y101" i="10"/>
  <c r="Z101" i="10" s="1"/>
  <c r="AA101" i="10" s="1"/>
  <c r="AB101" i="10" s="1"/>
  <c r="Q102" i="10"/>
  <c r="R102" i="10" s="1"/>
  <c r="Y113" i="10"/>
  <c r="Z113" i="10" s="1"/>
  <c r="Q114" i="10"/>
  <c r="R114" i="10" s="1"/>
  <c r="Y118" i="10"/>
  <c r="Z118" i="10" s="1"/>
  <c r="AA118" i="10" s="1"/>
  <c r="AB118" i="10" s="1"/>
  <c r="Y119" i="10"/>
  <c r="Z119" i="10" s="1"/>
  <c r="Y12" i="10"/>
  <c r="Z12" i="10" s="1"/>
  <c r="Y13" i="10"/>
  <c r="Z13" i="10" s="1"/>
  <c r="Y28" i="10"/>
  <c r="Z28" i="10" s="1"/>
  <c r="AC28" i="10" s="1"/>
  <c r="AH28" i="10" s="1"/>
  <c r="Y29" i="10"/>
  <c r="Z29" i="10" s="1"/>
  <c r="Y62" i="10"/>
  <c r="Z62" i="10" s="1"/>
  <c r="Y93" i="10"/>
  <c r="Z93" i="10" s="1"/>
  <c r="AC93" i="10" s="1"/>
  <c r="AH93" i="10" s="1"/>
  <c r="Y116" i="10"/>
  <c r="Z116" i="10" s="1"/>
  <c r="Y107" i="10"/>
  <c r="Z107" i="10" s="1"/>
  <c r="Y2" i="10"/>
  <c r="Z2" i="10" s="1"/>
  <c r="AA2" i="10" s="1"/>
  <c r="AB2" i="10" s="1"/>
  <c r="Y5" i="10"/>
  <c r="Z5" i="10" s="1"/>
  <c r="AC5" i="10" s="1"/>
  <c r="AH5" i="10" s="1"/>
  <c r="Y8" i="10"/>
  <c r="Z8" i="10" s="1"/>
  <c r="Y18" i="10"/>
  <c r="Z18" i="10" s="1"/>
  <c r="Q19" i="10"/>
  <c r="R19" i="10" s="1"/>
  <c r="Y23" i="10"/>
  <c r="Z23" i="10" s="1"/>
  <c r="AA23" i="10" s="1"/>
  <c r="AB23" i="10" s="1"/>
  <c r="Y24" i="10"/>
  <c r="Z24" i="10" s="1"/>
  <c r="Y25" i="10"/>
  <c r="Z25" i="10" s="1"/>
  <c r="Y34" i="10"/>
  <c r="Z34" i="10" s="1"/>
  <c r="Q35" i="10"/>
  <c r="R35" i="10" s="1"/>
  <c r="Y47" i="10"/>
  <c r="Z47" i="10" s="1"/>
  <c r="Q48" i="10"/>
  <c r="R48" i="10" s="1"/>
  <c r="Y52" i="10"/>
  <c r="Z52" i="10" s="1"/>
  <c r="Y56" i="10"/>
  <c r="Z56" i="10" s="1"/>
  <c r="AA56" i="10" s="1"/>
  <c r="AB56" i="10" s="1"/>
  <c r="Y57" i="10"/>
  <c r="Z57" i="10" s="1"/>
  <c r="Y58" i="10"/>
  <c r="Z58" i="10" s="1"/>
  <c r="Y65" i="10"/>
  <c r="Z65" i="10" s="1"/>
  <c r="Q66" i="10"/>
  <c r="R66" i="10" s="1"/>
  <c r="Y71" i="10"/>
  <c r="Z71" i="10" s="1"/>
  <c r="P72" i="10"/>
  <c r="Y77" i="10"/>
  <c r="Z77" i="10" s="1"/>
  <c r="AC77" i="10" s="1"/>
  <c r="AH77" i="10" s="1"/>
  <c r="Q78" i="10"/>
  <c r="R78" i="10" s="1"/>
  <c r="Y87" i="10"/>
  <c r="Z87" i="10" s="1"/>
  <c r="AC87" i="10" s="1"/>
  <c r="AH87" i="10" s="1"/>
  <c r="P88" i="10"/>
  <c r="Y90" i="10"/>
  <c r="Z90" i="10" s="1"/>
  <c r="Y91" i="10"/>
  <c r="Z91" i="10" s="1"/>
  <c r="P92" i="10"/>
  <c r="Y105" i="10"/>
  <c r="Z105" i="10" s="1"/>
  <c r="Q106" i="10"/>
  <c r="R106" i="10" s="1"/>
  <c r="Y109" i="10"/>
  <c r="Z109" i="10" s="1"/>
  <c r="Q110" i="10"/>
  <c r="R110" i="10" s="1"/>
  <c r="P117" i="10"/>
  <c r="Y125" i="10"/>
  <c r="Z125" i="10" s="1"/>
  <c r="AA5" i="10"/>
  <c r="AB5" i="10" s="1"/>
  <c r="AA7" i="10"/>
  <c r="AB7" i="10" s="1"/>
  <c r="AC7" i="10"/>
  <c r="AA8" i="10"/>
  <c r="AC8" i="10"/>
  <c r="AH8" i="10" s="1"/>
  <c r="AC3" i="10"/>
  <c r="AH3" i="10" s="1"/>
  <c r="AA3" i="10"/>
  <c r="AA4" i="10"/>
  <c r="Q4" i="10"/>
  <c r="R4" i="10" s="1"/>
  <c r="P4" i="10"/>
  <c r="AA6" i="10"/>
  <c r="AB6" i="10" s="1"/>
  <c r="AC10" i="10"/>
  <c r="AH10" i="10" s="1"/>
  <c r="AA10" i="10"/>
  <c r="AB10" i="10" s="1"/>
  <c r="AC14" i="10"/>
  <c r="AH14" i="10" s="1"/>
  <c r="AC18" i="10"/>
  <c r="AH18" i="10" s="1"/>
  <c r="AA18" i="10"/>
  <c r="AB18" i="10" s="1"/>
  <c r="AC22" i="10"/>
  <c r="AH22" i="10" s="1"/>
  <c r="AC30" i="10"/>
  <c r="AH30" i="10" s="1"/>
  <c r="AA30" i="10"/>
  <c r="AB30" i="10" s="1"/>
  <c r="AC34" i="10"/>
  <c r="AH34" i="10" s="1"/>
  <c r="AA34" i="10"/>
  <c r="AB34" i="10" s="1"/>
  <c r="AA36" i="10"/>
  <c r="AB36" i="10" s="1"/>
  <c r="AC36" i="10"/>
  <c r="AH36" i="10" s="1"/>
  <c r="AC37" i="10"/>
  <c r="AH37" i="10" s="1"/>
  <c r="AA37" i="10"/>
  <c r="AC41" i="10"/>
  <c r="AH41" i="10" s="1"/>
  <c r="AA41" i="10"/>
  <c r="AC11" i="10"/>
  <c r="AH11" i="10" s="1"/>
  <c r="AA11" i="10"/>
  <c r="AB11" i="10" s="1"/>
  <c r="AA12" i="10"/>
  <c r="AC12" i="10"/>
  <c r="AA13" i="10"/>
  <c r="AB13" i="10" s="1"/>
  <c r="AC13" i="10"/>
  <c r="AH13" i="10" s="1"/>
  <c r="AC15" i="10"/>
  <c r="AH15" i="10" s="1"/>
  <c r="AA16" i="10"/>
  <c r="AC16" i="10"/>
  <c r="AH16" i="10" s="1"/>
  <c r="AC19" i="10"/>
  <c r="AH19" i="10" s="1"/>
  <c r="AA19" i="10"/>
  <c r="AB19" i="10" s="1"/>
  <c r="AA20" i="10"/>
  <c r="AC20" i="10"/>
  <c r="AC23" i="10"/>
  <c r="AH23" i="10" s="1"/>
  <c r="AA24" i="10"/>
  <c r="AC24" i="10"/>
  <c r="AA25" i="10"/>
  <c r="AB25" i="10" s="1"/>
  <c r="AC25" i="10"/>
  <c r="AH25" i="10" s="1"/>
  <c r="AC27" i="10"/>
  <c r="AH27" i="10" s="1"/>
  <c r="AA27" i="10"/>
  <c r="AB27" i="10" s="1"/>
  <c r="AA28" i="10"/>
  <c r="AA29" i="10"/>
  <c r="AB29" i="10" s="1"/>
  <c r="AC29" i="10"/>
  <c r="AC31" i="10"/>
  <c r="AH31" i="10" s="1"/>
  <c r="AA31" i="10"/>
  <c r="AB31" i="10" s="1"/>
  <c r="AA33" i="10"/>
  <c r="AB33" i="10" s="1"/>
  <c r="AC38" i="10"/>
  <c r="AA38" i="10"/>
  <c r="AB38" i="10" s="1"/>
  <c r="AA39" i="10"/>
  <c r="AB39" i="10" s="1"/>
  <c r="AC39" i="10"/>
  <c r="AH39" i="10" s="1"/>
  <c r="AC49" i="10"/>
  <c r="AH49" i="10" s="1"/>
  <c r="AA49" i="10"/>
  <c r="AA52" i="10"/>
  <c r="AB52" i="10" s="1"/>
  <c r="AC52" i="10"/>
  <c r="P3" i="10"/>
  <c r="AC53" i="10"/>
  <c r="AH53" i="10" s="1"/>
  <c r="AA53" i="10"/>
  <c r="AC56" i="10"/>
  <c r="AH56" i="10" s="1"/>
  <c r="P9" i="10"/>
  <c r="Q9" i="10"/>
  <c r="R9" i="10" s="1"/>
  <c r="AC35" i="10"/>
  <c r="AH35" i="10" s="1"/>
  <c r="AA40" i="10"/>
  <c r="AB40" i="10" s="1"/>
  <c r="AC40" i="10"/>
  <c r="P8" i="10"/>
  <c r="P12" i="10"/>
  <c r="Q13" i="10"/>
  <c r="R13" i="10" s="1"/>
  <c r="P16" i="10"/>
  <c r="Q17" i="10"/>
  <c r="R17" i="10" s="1"/>
  <c r="P20" i="10"/>
  <c r="Q21" i="10"/>
  <c r="R21" i="10" s="1"/>
  <c r="P24" i="10"/>
  <c r="Q25" i="10"/>
  <c r="R25" i="10" s="1"/>
  <c r="P28" i="10"/>
  <c r="Q29" i="10"/>
  <c r="R29" i="10" s="1"/>
  <c r="P32" i="10"/>
  <c r="Q33" i="10"/>
  <c r="R33" i="10" s="1"/>
  <c r="P42" i="10"/>
  <c r="AC66" i="10"/>
  <c r="AA66" i="10"/>
  <c r="AB66" i="10" s="1"/>
  <c r="Q37" i="10"/>
  <c r="R37" i="10" s="1"/>
  <c r="P37" i="10"/>
  <c r="Q46" i="10"/>
  <c r="R46" i="10" s="1"/>
  <c r="P46" i="10"/>
  <c r="AA46" i="10"/>
  <c r="Q50" i="10"/>
  <c r="R50" i="10" s="1"/>
  <c r="P50" i="10"/>
  <c r="Q54" i="10"/>
  <c r="R54" i="10" s="1"/>
  <c r="P54" i="10"/>
  <c r="AA63" i="10"/>
  <c r="AB63" i="10" s="1"/>
  <c r="AA43" i="10"/>
  <c r="AB43" i="10" s="1"/>
  <c r="AC43" i="10"/>
  <c r="AA47" i="10"/>
  <c r="AB47" i="10" s="1"/>
  <c r="AC47" i="10"/>
  <c r="AH47" i="10" s="1"/>
  <c r="Y51" i="10"/>
  <c r="Z51" i="10" s="1"/>
  <c r="Y54" i="10"/>
  <c r="Z54" i="10" s="1"/>
  <c r="Y55" i="10"/>
  <c r="Z55" i="10" s="1"/>
  <c r="AC57" i="10"/>
  <c r="AA57" i="10"/>
  <c r="AC58" i="10"/>
  <c r="AH58" i="10" s="1"/>
  <c r="AA58" i="10"/>
  <c r="AA60" i="10"/>
  <c r="AB60" i="10" s="1"/>
  <c r="AC60" i="10"/>
  <c r="AH60" i="10" s="1"/>
  <c r="AC61" i="10"/>
  <c r="AH61" i="10" s="1"/>
  <c r="AA61" i="10"/>
  <c r="AC62" i="10"/>
  <c r="AA62" i="10"/>
  <c r="AA65" i="10"/>
  <c r="AB65" i="10" s="1"/>
  <c r="AC65" i="10"/>
  <c r="AH65" i="10" s="1"/>
  <c r="Q36" i="10"/>
  <c r="R36" i="10" s="1"/>
  <c r="Q41" i="10"/>
  <c r="R41" i="10" s="1"/>
  <c r="P41" i="10"/>
  <c r="AC64" i="10"/>
  <c r="AH64" i="10" s="1"/>
  <c r="AA64" i="10"/>
  <c r="AB64" i="10" s="1"/>
  <c r="AA71" i="10"/>
  <c r="AC71" i="10"/>
  <c r="AC74" i="10"/>
  <c r="AH74" i="10" s="1"/>
  <c r="AA74" i="10"/>
  <c r="AB74" i="10" s="1"/>
  <c r="AA75" i="10"/>
  <c r="AC75" i="10"/>
  <c r="AH75" i="10" s="1"/>
  <c r="AC78" i="10"/>
  <c r="AA78" i="10"/>
  <c r="AB78" i="10" s="1"/>
  <c r="AA79" i="10"/>
  <c r="AC82" i="10"/>
  <c r="AH82" i="10" s="1"/>
  <c r="AA82" i="10"/>
  <c r="AB82" i="10" s="1"/>
  <c r="AA83" i="10"/>
  <c r="AA87" i="10"/>
  <c r="AC90" i="10"/>
  <c r="AA90" i="10"/>
  <c r="AB90" i="10" s="1"/>
  <c r="AA91" i="10"/>
  <c r="AC91" i="10"/>
  <c r="AH91" i="10" s="1"/>
  <c r="AC94" i="10"/>
  <c r="AH94" i="10" s="1"/>
  <c r="AA94" i="10"/>
  <c r="AB94" i="10" s="1"/>
  <c r="AA95" i="10"/>
  <c r="AC95" i="10"/>
  <c r="AH95" i="10" s="1"/>
  <c r="P58" i="10"/>
  <c r="P62" i="10"/>
  <c r="P45" i="10"/>
  <c r="P49" i="10"/>
  <c r="P53" i="10"/>
  <c r="P57" i="10"/>
  <c r="P61" i="10"/>
  <c r="Q67" i="10"/>
  <c r="R67" i="10" s="1"/>
  <c r="P67" i="10"/>
  <c r="AC69" i="10"/>
  <c r="AH69" i="10" s="1"/>
  <c r="AA69" i="10"/>
  <c r="AB69" i="10" s="1"/>
  <c r="AC72" i="10"/>
  <c r="AH72" i="10" s="1"/>
  <c r="AA76" i="10"/>
  <c r="AB76" i="10" s="1"/>
  <c r="AC76" i="10"/>
  <c r="AH76" i="10" s="1"/>
  <c r="AA80" i="10"/>
  <c r="AB80" i="10" s="1"/>
  <c r="AC80" i="10"/>
  <c r="AH80" i="10" s="1"/>
  <c r="AC85" i="10"/>
  <c r="AA85" i="10"/>
  <c r="AB85" i="10" s="1"/>
  <c r="AA88" i="10"/>
  <c r="AB88" i="10" s="1"/>
  <c r="AC88" i="10"/>
  <c r="AH88" i="10" s="1"/>
  <c r="Y67" i="10"/>
  <c r="Z67" i="10" s="1"/>
  <c r="P71" i="10"/>
  <c r="P75" i="10"/>
  <c r="P79" i="10"/>
  <c r="P83" i="10"/>
  <c r="P87" i="10"/>
  <c r="P91" i="10"/>
  <c r="P95" i="10"/>
  <c r="AA105" i="10"/>
  <c r="AB105" i="10" s="1"/>
  <c r="AC105" i="10"/>
  <c r="AH105" i="10" s="1"/>
  <c r="AC110" i="10"/>
  <c r="AA110" i="10"/>
  <c r="AB110" i="10" s="1"/>
  <c r="AC111" i="10"/>
  <c r="AA111" i="10"/>
  <c r="AA112" i="10"/>
  <c r="AC112" i="10"/>
  <c r="AH112" i="10" s="1"/>
  <c r="Q96" i="10"/>
  <c r="R96" i="10" s="1"/>
  <c r="P96" i="10"/>
  <c r="AA106" i="10"/>
  <c r="AB106" i="10" s="1"/>
  <c r="AC107" i="10"/>
  <c r="AH107" i="10" s="1"/>
  <c r="AA107" i="10"/>
  <c r="AC108" i="10"/>
  <c r="AH108" i="10" s="1"/>
  <c r="AC121" i="10"/>
  <c r="AH121" i="10" s="1"/>
  <c r="AA97" i="10"/>
  <c r="AB97" i="10" s="1"/>
  <c r="AC97" i="10"/>
  <c r="AA104" i="10"/>
  <c r="AC104" i="10"/>
  <c r="AH104" i="10" s="1"/>
  <c r="AA113" i="10"/>
  <c r="AB113" i="10" s="1"/>
  <c r="AC113" i="10"/>
  <c r="AH113" i="10" s="1"/>
  <c r="AC118" i="10"/>
  <c r="AH118" i="10" s="1"/>
  <c r="AC119" i="10"/>
  <c r="AH119" i="10" s="1"/>
  <c r="AA119" i="10"/>
  <c r="AB119" i="10" s="1"/>
  <c r="AA120" i="10"/>
  <c r="AC120" i="10"/>
  <c r="AH120" i="10" s="1"/>
  <c r="AC123" i="10"/>
  <c r="AH123" i="10" s="1"/>
  <c r="AA123" i="10"/>
  <c r="AA124" i="10"/>
  <c r="AC124" i="10"/>
  <c r="AH124" i="10" s="1"/>
  <c r="AA125" i="10"/>
  <c r="AB125" i="10" s="1"/>
  <c r="AC125" i="10"/>
  <c r="AC98" i="10"/>
  <c r="AH98" i="10" s="1"/>
  <c r="AA98" i="10"/>
  <c r="AB98" i="10" s="1"/>
  <c r="AC99" i="10"/>
  <c r="AH99" i="10" s="1"/>
  <c r="AA99" i="10"/>
  <c r="AA100" i="10"/>
  <c r="AB100" i="10" s="1"/>
  <c r="AC100" i="10"/>
  <c r="AH100" i="10" s="1"/>
  <c r="AA109" i="10"/>
  <c r="AB109" i="10" s="1"/>
  <c r="AC109" i="10"/>
  <c r="AH109" i="10" s="1"/>
  <c r="AC114" i="10"/>
  <c r="AH114" i="10" s="1"/>
  <c r="AA114" i="10"/>
  <c r="AB114" i="10" s="1"/>
  <c r="AC115" i="10"/>
  <c r="AH115" i="10" s="1"/>
  <c r="AA115" i="10"/>
  <c r="AA116" i="10"/>
  <c r="AB116" i="10" s="1"/>
  <c r="AC116" i="10"/>
  <c r="AH116" i="10" s="1"/>
  <c r="P100" i="10"/>
  <c r="P104" i="10"/>
  <c r="P108" i="10"/>
  <c r="P112" i="10"/>
  <c r="P116" i="10"/>
  <c r="P120" i="10"/>
  <c r="P124" i="10"/>
  <c r="P99" i="10"/>
  <c r="P103" i="10"/>
  <c r="P107" i="10"/>
  <c r="P111" i="10"/>
  <c r="P115" i="10"/>
  <c r="P119" i="10"/>
  <c r="P123" i="10"/>
  <c r="AC115" i="9" l="1"/>
  <c r="AD115" i="9" s="1"/>
  <c r="AE115" i="9"/>
  <c r="AC123" i="9"/>
  <c r="AD123" i="9" s="1"/>
  <c r="AE123" i="9"/>
  <c r="AE99" i="9"/>
  <c r="AC99" i="9"/>
  <c r="AD99" i="9" s="1"/>
  <c r="AC107" i="9"/>
  <c r="AD107" i="9" s="1"/>
  <c r="AE107" i="9"/>
  <c r="AA68" i="10"/>
  <c r="AB68" i="10" s="1"/>
  <c r="AC68" i="10"/>
  <c r="AH68" i="10" s="1"/>
  <c r="AC17" i="10"/>
  <c r="AH17" i="10" s="1"/>
  <c r="AA17" i="10"/>
  <c r="AB17" i="10" s="1"/>
  <c r="AA45" i="10"/>
  <c r="AC45" i="10"/>
  <c r="AH45" i="10" s="1"/>
  <c r="AC42" i="10"/>
  <c r="AH42" i="10" s="1"/>
  <c r="AA42" i="10"/>
  <c r="AB42" i="10" s="1"/>
  <c r="AA92" i="10"/>
  <c r="AB92" i="10" s="1"/>
  <c r="AC92" i="10"/>
  <c r="AH92" i="10" s="1"/>
  <c r="AC70" i="10"/>
  <c r="AH70" i="10" s="1"/>
  <c r="AA70" i="10"/>
  <c r="AB70" i="10" s="1"/>
  <c r="AC84" i="10"/>
  <c r="AH84" i="10" s="1"/>
  <c r="AA84" i="10"/>
  <c r="AB84" i="10" s="1"/>
  <c r="AC73" i="10"/>
  <c r="AH73" i="10" s="1"/>
  <c r="AA73" i="10"/>
  <c r="AB73" i="10" s="1"/>
  <c r="AA32" i="10"/>
  <c r="AC32" i="10"/>
  <c r="AH32" i="10" s="1"/>
  <c r="AA102" i="10"/>
  <c r="AB102" i="10" s="1"/>
  <c r="AC102" i="10"/>
  <c r="AH102" i="10" s="1"/>
  <c r="AC86" i="10"/>
  <c r="AH86" i="10" s="1"/>
  <c r="AA86" i="10"/>
  <c r="AB86" i="10" s="1"/>
  <c r="AC122" i="10"/>
  <c r="AH122" i="10" s="1"/>
  <c r="AA122" i="10"/>
  <c r="AB122" i="10" s="1"/>
  <c r="AA103" i="10"/>
  <c r="AB103" i="10" s="1"/>
  <c r="AH97" i="10"/>
  <c r="AH111" i="10"/>
  <c r="AH43" i="10"/>
  <c r="AC59" i="10"/>
  <c r="AH59" i="10" s="1"/>
  <c r="AA50" i="10"/>
  <c r="AH52" i="10"/>
  <c r="AC48" i="10"/>
  <c r="AH48" i="10" s="1"/>
  <c r="AC44" i="10"/>
  <c r="AH44" i="10" s="1"/>
  <c r="AH29" i="10"/>
  <c r="AH24" i="10"/>
  <c r="AC21" i="10"/>
  <c r="AH21" i="10" s="1"/>
  <c r="AA26" i="10"/>
  <c r="AB26" i="10" s="1"/>
  <c r="AC117" i="10"/>
  <c r="AH117" i="10" s="1"/>
  <c r="AC101" i="10"/>
  <c r="AH101" i="10" s="1"/>
  <c r="AA93" i="10"/>
  <c r="AB93" i="10" s="1"/>
  <c r="AA89" i="10"/>
  <c r="AB89" i="10" s="1"/>
  <c r="AA81" i="10"/>
  <c r="AB81" i="10" s="1"/>
  <c r="AA77" i="10"/>
  <c r="AB77" i="10" s="1"/>
  <c r="AH90" i="10"/>
  <c r="AH78" i="10"/>
  <c r="AH40" i="10"/>
  <c r="AH38" i="10"/>
  <c r="AH7" i="10"/>
  <c r="AA96" i="10"/>
  <c r="AB96" i="10" s="1"/>
  <c r="AH110" i="10"/>
  <c r="AH85" i="10"/>
  <c r="AH71" i="10"/>
  <c r="AH62" i="10"/>
  <c r="AH57" i="10"/>
  <c r="AH66" i="10"/>
  <c r="AH20" i="10"/>
  <c r="AH12" i="10"/>
  <c r="AC2" i="10"/>
  <c r="AH2" i="9"/>
  <c r="AB50" i="10"/>
  <c r="AB120" i="10"/>
  <c r="AB104" i="10"/>
  <c r="AB111" i="10"/>
  <c r="AB95" i="10"/>
  <c r="AB91" i="10"/>
  <c r="AB87" i="10"/>
  <c r="AB83" i="10"/>
  <c r="AB79" i="10"/>
  <c r="AB75" i="10"/>
  <c r="AB71" i="10"/>
  <c r="AB61" i="10"/>
  <c r="AB58" i="10"/>
  <c r="AA55" i="10"/>
  <c r="AB55" i="10" s="1"/>
  <c r="AC55" i="10"/>
  <c r="AH55" i="10" s="1"/>
  <c r="AB46" i="10"/>
  <c r="AB28" i="10"/>
  <c r="AB20" i="10"/>
  <c r="AB12" i="10"/>
  <c r="AB4" i="10"/>
  <c r="AB108" i="10"/>
  <c r="AC67" i="10"/>
  <c r="AH67" i="10" s="1"/>
  <c r="AA67" i="10"/>
  <c r="AB67" i="10" s="1"/>
  <c r="AC54" i="10"/>
  <c r="AH54" i="10" s="1"/>
  <c r="AA54" i="10"/>
  <c r="AB54" i="10" s="1"/>
  <c r="AB37" i="10"/>
  <c r="AB124" i="10"/>
  <c r="AB107" i="10"/>
  <c r="AB62" i="10"/>
  <c r="AB57" i="10"/>
  <c r="AA51" i="10"/>
  <c r="AB51" i="10" s="1"/>
  <c r="AC51" i="10"/>
  <c r="AH51" i="10" s="1"/>
  <c r="AB53" i="10"/>
  <c r="AB32" i="10"/>
  <c r="AB24" i="10"/>
  <c r="AB16" i="10"/>
  <c r="AB3" i="10"/>
  <c r="AB115" i="10"/>
  <c r="AB99" i="10"/>
  <c r="AB123" i="10"/>
  <c r="AB112" i="10"/>
  <c r="AB49" i="10"/>
  <c r="AB45" i="10"/>
  <c r="AB41" i="10"/>
  <c r="AC9" i="10"/>
  <c r="AH9" i="10" s="1"/>
  <c r="AA9" i="10"/>
  <c r="AB9" i="10" s="1"/>
  <c r="AB8" i="10"/>
  <c r="AE2" i="9" l="1"/>
  <c r="AI2" i="9" s="1"/>
  <c r="AA125" i="7"/>
  <c r="AB125" i="7" s="1"/>
  <c r="Y2" i="1" l="1"/>
  <c r="U3" i="7"/>
  <c r="V3" i="7" s="1"/>
  <c r="U4" i="7"/>
  <c r="V4" i="7" s="1"/>
  <c r="U5" i="7"/>
  <c r="V5" i="7" s="1"/>
  <c r="U6" i="7"/>
  <c r="V6" i="7" s="1"/>
  <c r="U7" i="7"/>
  <c r="V7" i="7" s="1"/>
  <c r="U8" i="7"/>
  <c r="V8" i="7" s="1"/>
  <c r="U9" i="7"/>
  <c r="V9" i="7" s="1"/>
  <c r="U10" i="7"/>
  <c r="V10" i="7" s="1"/>
  <c r="U11" i="7"/>
  <c r="V11" i="7" s="1"/>
  <c r="U12" i="7"/>
  <c r="V12" i="7" s="1"/>
  <c r="U13" i="7"/>
  <c r="V13" i="7" s="1"/>
  <c r="U14" i="7"/>
  <c r="V14" i="7" s="1"/>
  <c r="U15" i="7"/>
  <c r="V15" i="7" s="1"/>
  <c r="U16" i="7"/>
  <c r="V16" i="7" s="1"/>
  <c r="U17" i="7"/>
  <c r="V17" i="7" s="1"/>
  <c r="U18" i="7"/>
  <c r="V18" i="7" s="1"/>
  <c r="U19" i="7"/>
  <c r="V19" i="7" s="1"/>
  <c r="U20" i="7"/>
  <c r="V20" i="7" s="1"/>
  <c r="U21" i="7"/>
  <c r="V21" i="7" s="1"/>
  <c r="U22" i="7"/>
  <c r="V22" i="7" s="1"/>
  <c r="U23" i="7"/>
  <c r="V23" i="7" s="1"/>
  <c r="U24" i="7"/>
  <c r="V24" i="7" s="1"/>
  <c r="U25" i="7"/>
  <c r="V25" i="7" s="1"/>
  <c r="U26" i="7"/>
  <c r="V26" i="7" s="1"/>
  <c r="U27" i="7"/>
  <c r="V27" i="7" s="1"/>
  <c r="U28" i="7"/>
  <c r="V28" i="7" s="1"/>
  <c r="U29" i="7"/>
  <c r="V29" i="7" s="1"/>
  <c r="U30" i="7"/>
  <c r="V30" i="7" s="1"/>
  <c r="U31" i="7"/>
  <c r="V31" i="7" s="1"/>
  <c r="U32" i="7"/>
  <c r="V32" i="7" s="1"/>
  <c r="U33" i="7"/>
  <c r="V33" i="7" s="1"/>
  <c r="U34" i="7"/>
  <c r="V34" i="7" s="1"/>
  <c r="U35" i="7"/>
  <c r="V35" i="7" s="1"/>
  <c r="U36" i="7"/>
  <c r="V36" i="7" s="1"/>
  <c r="U37" i="7"/>
  <c r="V37" i="7" s="1"/>
  <c r="U38" i="7"/>
  <c r="V38" i="7" s="1"/>
  <c r="U39" i="7"/>
  <c r="V39" i="7" s="1"/>
  <c r="U40" i="7"/>
  <c r="V40" i="7" s="1"/>
  <c r="U41" i="7"/>
  <c r="V41" i="7" s="1"/>
  <c r="U42" i="7"/>
  <c r="V42" i="7" s="1"/>
  <c r="U43" i="7"/>
  <c r="V43" i="7" s="1"/>
  <c r="U44" i="7"/>
  <c r="V44" i="7" s="1"/>
  <c r="U45" i="7"/>
  <c r="V45" i="7" s="1"/>
  <c r="U46" i="7"/>
  <c r="V46" i="7" s="1"/>
  <c r="U47" i="7"/>
  <c r="V47" i="7" s="1"/>
  <c r="U48" i="7"/>
  <c r="V48" i="7" s="1"/>
  <c r="U49" i="7"/>
  <c r="V49" i="7" s="1"/>
  <c r="U50" i="7"/>
  <c r="V50" i="7" s="1"/>
  <c r="U51" i="7"/>
  <c r="V51" i="7" s="1"/>
  <c r="U52" i="7"/>
  <c r="V52" i="7" s="1"/>
  <c r="U53" i="7"/>
  <c r="V53" i="7" s="1"/>
  <c r="U54" i="7"/>
  <c r="V54" i="7" s="1"/>
  <c r="U55" i="7"/>
  <c r="V55" i="7" s="1"/>
  <c r="U56" i="7"/>
  <c r="V56" i="7" s="1"/>
  <c r="U57" i="7"/>
  <c r="V57" i="7" s="1"/>
  <c r="U58" i="7"/>
  <c r="V58" i="7" s="1"/>
  <c r="U59" i="7"/>
  <c r="V59" i="7" s="1"/>
  <c r="U60" i="7"/>
  <c r="V60" i="7" s="1"/>
  <c r="U61" i="7"/>
  <c r="V61" i="7" s="1"/>
  <c r="U62" i="7"/>
  <c r="V62" i="7" s="1"/>
  <c r="U63" i="7"/>
  <c r="V63" i="7" s="1"/>
  <c r="U64" i="7"/>
  <c r="V64" i="7" s="1"/>
  <c r="U65" i="7"/>
  <c r="V65" i="7" s="1"/>
  <c r="U66" i="7"/>
  <c r="V66" i="7" s="1"/>
  <c r="U67" i="7"/>
  <c r="V67" i="7" s="1"/>
  <c r="U68" i="7"/>
  <c r="V68" i="7" s="1"/>
  <c r="U69" i="7"/>
  <c r="V69" i="7" s="1"/>
  <c r="U70" i="7"/>
  <c r="V70" i="7" s="1"/>
  <c r="U71" i="7"/>
  <c r="V71" i="7" s="1"/>
  <c r="U72" i="7"/>
  <c r="V72" i="7" s="1"/>
  <c r="U73" i="7"/>
  <c r="V73" i="7" s="1"/>
  <c r="U74" i="7"/>
  <c r="V74" i="7" s="1"/>
  <c r="U75" i="7"/>
  <c r="V75" i="7" s="1"/>
  <c r="U76" i="7"/>
  <c r="V76" i="7" s="1"/>
  <c r="U77" i="7"/>
  <c r="V77" i="7" s="1"/>
  <c r="U78" i="7"/>
  <c r="V78" i="7" s="1"/>
  <c r="U79" i="7"/>
  <c r="V79" i="7" s="1"/>
  <c r="U80" i="7"/>
  <c r="V80" i="7" s="1"/>
  <c r="U81" i="7"/>
  <c r="V81" i="7" s="1"/>
  <c r="U82" i="7"/>
  <c r="V82" i="7" s="1"/>
  <c r="U83" i="7"/>
  <c r="V83" i="7" s="1"/>
  <c r="U84" i="7"/>
  <c r="V84" i="7" s="1"/>
  <c r="U85" i="7"/>
  <c r="V85" i="7" s="1"/>
  <c r="U86" i="7"/>
  <c r="V86" i="7" s="1"/>
  <c r="U87" i="7"/>
  <c r="V87" i="7" s="1"/>
  <c r="U88" i="7"/>
  <c r="V88" i="7" s="1"/>
  <c r="U89" i="7"/>
  <c r="V89" i="7" s="1"/>
  <c r="U90" i="7"/>
  <c r="V90" i="7" s="1"/>
  <c r="U91" i="7"/>
  <c r="V91" i="7" s="1"/>
  <c r="U92" i="7"/>
  <c r="V92" i="7" s="1"/>
  <c r="U93" i="7"/>
  <c r="V93" i="7" s="1"/>
  <c r="U94" i="7"/>
  <c r="V94" i="7" s="1"/>
  <c r="U95" i="7"/>
  <c r="V95" i="7" s="1"/>
  <c r="U96" i="7"/>
  <c r="V96" i="7" s="1"/>
  <c r="U97" i="7"/>
  <c r="V97" i="7" s="1"/>
  <c r="U98" i="7"/>
  <c r="V98" i="7" s="1"/>
  <c r="U99" i="7"/>
  <c r="V99" i="7" s="1"/>
  <c r="U100" i="7"/>
  <c r="V100" i="7" s="1"/>
  <c r="U101" i="7"/>
  <c r="V101" i="7" s="1"/>
  <c r="U102" i="7"/>
  <c r="V102" i="7" s="1"/>
  <c r="U103" i="7"/>
  <c r="V103" i="7" s="1"/>
  <c r="U104" i="7"/>
  <c r="V104" i="7" s="1"/>
  <c r="U105" i="7"/>
  <c r="V105" i="7" s="1"/>
  <c r="U106" i="7"/>
  <c r="V106" i="7" s="1"/>
  <c r="U107" i="7"/>
  <c r="V107" i="7" s="1"/>
  <c r="U108" i="7"/>
  <c r="V108" i="7" s="1"/>
  <c r="U109" i="7"/>
  <c r="V109" i="7" s="1"/>
  <c r="U110" i="7"/>
  <c r="V110" i="7" s="1"/>
  <c r="U111" i="7"/>
  <c r="V111" i="7" s="1"/>
  <c r="U112" i="7"/>
  <c r="V112" i="7" s="1"/>
  <c r="U113" i="7"/>
  <c r="V113" i="7" s="1"/>
  <c r="U114" i="7"/>
  <c r="V114" i="7" s="1"/>
  <c r="U115" i="7"/>
  <c r="V115" i="7" s="1"/>
  <c r="U116" i="7"/>
  <c r="V116" i="7" s="1"/>
  <c r="U117" i="7"/>
  <c r="V117" i="7" s="1"/>
  <c r="U118" i="7"/>
  <c r="V118" i="7" s="1"/>
  <c r="U119" i="7"/>
  <c r="V119" i="7" s="1"/>
  <c r="U120" i="7"/>
  <c r="V120" i="7" s="1"/>
  <c r="U121" i="7"/>
  <c r="V121" i="7" s="1"/>
  <c r="U122" i="7"/>
  <c r="V122" i="7" s="1"/>
  <c r="U123" i="7"/>
  <c r="V123" i="7" s="1"/>
  <c r="U124" i="7"/>
  <c r="V124" i="7" s="1"/>
  <c r="U125" i="7"/>
  <c r="V125" i="7" s="1"/>
  <c r="R108" i="7"/>
  <c r="R124" i="7"/>
  <c r="O124" i="7"/>
  <c r="P124" i="7" s="1"/>
  <c r="Q124" i="7" s="1"/>
  <c r="R123" i="7"/>
  <c r="O123" i="7"/>
  <c r="P123" i="7" s="1"/>
  <c r="R122" i="7"/>
  <c r="O122" i="7"/>
  <c r="P122" i="7" s="1"/>
  <c r="R121" i="7"/>
  <c r="O121" i="7"/>
  <c r="P121" i="7" s="1"/>
  <c r="R120" i="7"/>
  <c r="O120" i="7"/>
  <c r="P120" i="7" s="1"/>
  <c r="Q120" i="7" s="1"/>
  <c r="R119" i="7"/>
  <c r="O119" i="7"/>
  <c r="P119" i="7" s="1"/>
  <c r="R118" i="7"/>
  <c r="O118" i="7"/>
  <c r="P118" i="7" s="1"/>
  <c r="R117" i="7"/>
  <c r="O117" i="7"/>
  <c r="P117" i="7" s="1"/>
  <c r="R116" i="7"/>
  <c r="O116" i="7"/>
  <c r="P116" i="7" s="1"/>
  <c r="Q116" i="7" s="1"/>
  <c r="R115" i="7"/>
  <c r="O115" i="7"/>
  <c r="P115" i="7" s="1"/>
  <c r="R114" i="7"/>
  <c r="O114" i="7"/>
  <c r="P114" i="7" s="1"/>
  <c r="R113" i="7"/>
  <c r="O113" i="7"/>
  <c r="P113" i="7" s="1"/>
  <c r="R112" i="7"/>
  <c r="O112" i="7"/>
  <c r="P112" i="7" s="1"/>
  <c r="Q112" i="7" s="1"/>
  <c r="R111" i="7"/>
  <c r="O111" i="7"/>
  <c r="P111" i="7" s="1"/>
  <c r="R110" i="7"/>
  <c r="O110" i="7"/>
  <c r="P110" i="7" s="1"/>
  <c r="R109" i="7"/>
  <c r="O109" i="7"/>
  <c r="P109" i="7" s="1"/>
  <c r="O108" i="7"/>
  <c r="P108" i="7" s="1"/>
  <c r="Q108" i="7" s="1"/>
  <c r="R107" i="7"/>
  <c r="O107" i="7"/>
  <c r="P107" i="7" s="1"/>
  <c r="R106" i="7"/>
  <c r="O106" i="7"/>
  <c r="P106" i="7" s="1"/>
  <c r="R105" i="7"/>
  <c r="O105" i="7"/>
  <c r="P105" i="7" s="1"/>
  <c r="R104" i="7"/>
  <c r="O104" i="7"/>
  <c r="P104" i="7" s="1"/>
  <c r="Q104" i="7" s="1"/>
  <c r="R103" i="7"/>
  <c r="O103" i="7"/>
  <c r="P103" i="7" s="1"/>
  <c r="R102" i="7"/>
  <c r="O102" i="7"/>
  <c r="P102" i="7" s="1"/>
  <c r="R101" i="7"/>
  <c r="O101" i="7"/>
  <c r="P101" i="7" s="1"/>
  <c r="R100" i="7"/>
  <c r="O100" i="7"/>
  <c r="P100" i="7" s="1"/>
  <c r="Q100" i="7" s="1"/>
  <c r="R99" i="7"/>
  <c r="O99" i="7"/>
  <c r="P99" i="7" s="1"/>
  <c r="R98" i="7"/>
  <c r="O98" i="7"/>
  <c r="P98" i="7" s="1"/>
  <c r="R97" i="7"/>
  <c r="O97" i="7"/>
  <c r="P97" i="7" s="1"/>
  <c r="R96" i="7"/>
  <c r="O96" i="7"/>
  <c r="P96" i="7" s="1"/>
  <c r="Q96" i="7" s="1"/>
  <c r="R95" i="7"/>
  <c r="O95" i="7"/>
  <c r="P95" i="7" s="1"/>
  <c r="O94" i="7"/>
  <c r="P94" i="7" s="1"/>
  <c r="T94" i="7" s="1"/>
  <c r="R93" i="7"/>
  <c r="O93" i="7"/>
  <c r="P93" i="7" s="1"/>
  <c r="R92" i="7"/>
  <c r="O92" i="7"/>
  <c r="P92" i="7" s="1"/>
  <c r="R91" i="7"/>
  <c r="O91" i="7"/>
  <c r="P91" i="7" s="1"/>
  <c r="Q91" i="7" s="1"/>
  <c r="R90" i="7"/>
  <c r="O90" i="7"/>
  <c r="P90" i="7" s="1"/>
  <c r="R89" i="7"/>
  <c r="O89" i="7"/>
  <c r="P89" i="7" s="1"/>
  <c r="R88" i="7"/>
  <c r="O88" i="7"/>
  <c r="P88" i="7" s="1"/>
  <c r="R87" i="7"/>
  <c r="O87" i="7"/>
  <c r="P87" i="7" s="1"/>
  <c r="Q87" i="7" s="1"/>
  <c r="R86" i="7"/>
  <c r="O86" i="7"/>
  <c r="P86" i="7" s="1"/>
  <c r="R85" i="7"/>
  <c r="O85" i="7"/>
  <c r="P85" i="7" s="1"/>
  <c r="R84" i="7"/>
  <c r="O84" i="7"/>
  <c r="P84" i="7" s="1"/>
  <c r="Q84" i="7" s="1"/>
  <c r="R83" i="7"/>
  <c r="O83" i="7"/>
  <c r="P83" i="7" s="1"/>
  <c r="Q83" i="7" s="1"/>
  <c r="R82" i="7"/>
  <c r="O82" i="7"/>
  <c r="P82" i="7" s="1"/>
  <c r="R81" i="7"/>
  <c r="O81" i="7"/>
  <c r="P81" i="7" s="1"/>
  <c r="Q81" i="7" s="1"/>
  <c r="R80" i="7"/>
  <c r="O80" i="7"/>
  <c r="P80" i="7" s="1"/>
  <c r="Q80" i="7" s="1"/>
  <c r="R79" i="7"/>
  <c r="O79" i="7"/>
  <c r="P79" i="7" s="1"/>
  <c r="R78" i="7"/>
  <c r="O78" i="7"/>
  <c r="P78" i="7" s="1"/>
  <c r="R77" i="7"/>
  <c r="O77" i="7"/>
  <c r="P77" i="7" s="1"/>
  <c r="Q77" i="7" s="1"/>
  <c r="R76" i="7"/>
  <c r="O76" i="7"/>
  <c r="P76" i="7" s="1"/>
  <c r="Q76" i="7" s="1"/>
  <c r="R75" i="7"/>
  <c r="O75" i="7"/>
  <c r="P75" i="7" s="1"/>
  <c r="R74" i="7"/>
  <c r="O74" i="7"/>
  <c r="P74" i="7" s="1"/>
  <c r="R73" i="7"/>
  <c r="O73" i="7"/>
  <c r="P73" i="7" s="1"/>
  <c r="Q73" i="7" s="1"/>
  <c r="R72" i="7"/>
  <c r="O72" i="7"/>
  <c r="P72" i="7" s="1"/>
  <c r="Q72" i="7" s="1"/>
  <c r="R71" i="7"/>
  <c r="O71" i="7"/>
  <c r="P71" i="7" s="1"/>
  <c r="R70" i="7"/>
  <c r="O70" i="7"/>
  <c r="P70" i="7" s="1"/>
  <c r="R69" i="7"/>
  <c r="O69" i="7"/>
  <c r="P69" i="7" s="1"/>
  <c r="Q69" i="7" s="1"/>
  <c r="R68" i="7"/>
  <c r="O68" i="7"/>
  <c r="P68" i="7" s="1"/>
  <c r="Q68" i="7" s="1"/>
  <c r="R67" i="7"/>
  <c r="O67" i="7"/>
  <c r="P67" i="7" s="1"/>
  <c r="R66" i="7"/>
  <c r="O66" i="7"/>
  <c r="P66" i="7" s="1"/>
  <c r="R65" i="7"/>
  <c r="O65" i="7"/>
  <c r="P65" i="7" s="1"/>
  <c r="Q65" i="7" s="1"/>
  <c r="R64" i="7"/>
  <c r="P64" i="7"/>
  <c r="Q64" i="7" s="1"/>
  <c r="O63" i="7"/>
  <c r="P63" i="7" s="1"/>
  <c r="T63" i="7" s="1"/>
  <c r="R62" i="7"/>
  <c r="O62" i="7"/>
  <c r="P62" i="7" s="1"/>
  <c r="R61" i="7"/>
  <c r="O61" i="7"/>
  <c r="P61" i="7" s="1"/>
  <c r="Q61" i="7" s="1"/>
  <c r="R60" i="7"/>
  <c r="O60" i="7"/>
  <c r="P60" i="7" s="1"/>
  <c r="Q60" i="7" s="1"/>
  <c r="R59" i="7"/>
  <c r="O59" i="7"/>
  <c r="P59" i="7" s="1"/>
  <c r="R58" i="7"/>
  <c r="O58" i="7"/>
  <c r="P58" i="7" s="1"/>
  <c r="R57" i="7"/>
  <c r="O57" i="7"/>
  <c r="P57" i="7" s="1"/>
  <c r="Q57" i="7" s="1"/>
  <c r="R56" i="7"/>
  <c r="O56" i="7"/>
  <c r="P56" i="7" s="1"/>
  <c r="Q56" i="7" s="1"/>
  <c r="R55" i="7"/>
  <c r="O55" i="7"/>
  <c r="P55" i="7" s="1"/>
  <c r="R54" i="7"/>
  <c r="O54" i="7"/>
  <c r="P54" i="7" s="1"/>
  <c r="R53" i="7"/>
  <c r="O53" i="7"/>
  <c r="P53" i="7" s="1"/>
  <c r="Q53" i="7" s="1"/>
  <c r="R52" i="7"/>
  <c r="O52" i="7"/>
  <c r="P52" i="7" s="1"/>
  <c r="Q52" i="7" s="1"/>
  <c r="R51" i="7"/>
  <c r="O51" i="7"/>
  <c r="P51" i="7" s="1"/>
  <c r="R50" i="7"/>
  <c r="O50" i="7"/>
  <c r="P50" i="7" s="1"/>
  <c r="Q50" i="7" s="1"/>
  <c r="R49" i="7"/>
  <c r="O49" i="7"/>
  <c r="P49" i="7" s="1"/>
  <c r="R48" i="7"/>
  <c r="O48" i="7"/>
  <c r="P48" i="7" s="1"/>
  <c r="R47" i="7"/>
  <c r="O47" i="7"/>
  <c r="P47" i="7" s="1"/>
  <c r="Q47" i="7" s="1"/>
  <c r="R46" i="7"/>
  <c r="O46" i="7"/>
  <c r="P46" i="7" s="1"/>
  <c r="R45" i="7"/>
  <c r="O45" i="7"/>
  <c r="P45" i="7" s="1"/>
  <c r="R44" i="7"/>
  <c r="O44" i="7"/>
  <c r="P44" i="7" s="1"/>
  <c r="R43" i="7"/>
  <c r="O43" i="7"/>
  <c r="P43" i="7" s="1"/>
  <c r="Q43" i="7" s="1"/>
  <c r="R42" i="7"/>
  <c r="O42" i="7"/>
  <c r="P42" i="7" s="1"/>
  <c r="R41" i="7"/>
  <c r="O41" i="7"/>
  <c r="P41" i="7" s="1"/>
  <c r="R40" i="7"/>
  <c r="O40" i="7"/>
  <c r="P40" i="7" s="1"/>
  <c r="R39" i="7"/>
  <c r="O39" i="7"/>
  <c r="P39" i="7" s="1"/>
  <c r="Q39" i="7" s="1"/>
  <c r="R38" i="7"/>
  <c r="O38" i="7"/>
  <c r="P38" i="7" s="1"/>
  <c r="R37" i="7"/>
  <c r="O37" i="7"/>
  <c r="P37" i="7" s="1"/>
  <c r="R36" i="7"/>
  <c r="O36" i="7"/>
  <c r="P36" i="7" s="1"/>
  <c r="R35" i="7"/>
  <c r="O35" i="7"/>
  <c r="P35" i="7" s="1"/>
  <c r="Q35" i="7" s="1"/>
  <c r="R34" i="7"/>
  <c r="O34" i="7"/>
  <c r="P34" i="7" s="1"/>
  <c r="R33" i="7"/>
  <c r="O33" i="7"/>
  <c r="P33" i="7" s="1"/>
  <c r="O32" i="7"/>
  <c r="P32" i="7" s="1"/>
  <c r="T32" i="7" s="1"/>
  <c r="R31" i="7"/>
  <c r="O31" i="7"/>
  <c r="P31" i="7" s="1"/>
  <c r="R30" i="7"/>
  <c r="O30" i="7"/>
  <c r="P30" i="7" s="1"/>
  <c r="Q30" i="7" s="1"/>
  <c r="R29" i="7"/>
  <c r="O29" i="7"/>
  <c r="P29" i="7" s="1"/>
  <c r="R28" i="7"/>
  <c r="O28" i="7"/>
  <c r="P28" i="7" s="1"/>
  <c r="R27" i="7"/>
  <c r="O27" i="7"/>
  <c r="P27" i="7" s="1"/>
  <c r="Q27" i="7" s="1"/>
  <c r="R26" i="7"/>
  <c r="O26" i="7"/>
  <c r="P26" i="7" s="1"/>
  <c r="Q26" i="7" s="1"/>
  <c r="R25" i="7"/>
  <c r="O25" i="7"/>
  <c r="P25" i="7" s="1"/>
  <c r="R24" i="7"/>
  <c r="O24" i="7"/>
  <c r="P24" i="7" s="1"/>
  <c r="Q24" i="7" s="1"/>
  <c r="R23" i="7"/>
  <c r="O23" i="7"/>
  <c r="P23" i="7" s="1"/>
  <c r="Q23" i="7" s="1"/>
  <c r="R22" i="7"/>
  <c r="O22" i="7"/>
  <c r="P22" i="7" s="1"/>
  <c r="Q22" i="7" s="1"/>
  <c r="R21" i="7"/>
  <c r="O21" i="7"/>
  <c r="P21" i="7" s="1"/>
  <c r="R20" i="7"/>
  <c r="O20" i="7"/>
  <c r="P20" i="7" s="1"/>
  <c r="Q20" i="7" s="1"/>
  <c r="R19" i="7"/>
  <c r="O19" i="7"/>
  <c r="P19" i="7" s="1"/>
  <c r="Q19" i="7" s="1"/>
  <c r="R18" i="7"/>
  <c r="O18" i="7"/>
  <c r="P18" i="7" s="1"/>
  <c r="Q18" i="7" s="1"/>
  <c r="R17" i="7"/>
  <c r="O17" i="7"/>
  <c r="P17" i="7" s="1"/>
  <c r="Q17" i="7" s="1"/>
  <c r="R16" i="7"/>
  <c r="O16" i="7"/>
  <c r="P16" i="7" s="1"/>
  <c r="R15" i="7"/>
  <c r="O15" i="7"/>
  <c r="P15" i="7" s="1"/>
  <c r="Q15" i="7" s="1"/>
  <c r="R14" i="7"/>
  <c r="O14" i="7"/>
  <c r="P14" i="7" s="1"/>
  <c r="Q14" i="7" s="1"/>
  <c r="R13" i="7"/>
  <c r="O13" i="7"/>
  <c r="P13" i="7" s="1"/>
  <c r="Q13" i="7" s="1"/>
  <c r="R12" i="7"/>
  <c r="O12" i="7"/>
  <c r="P12" i="7" s="1"/>
  <c r="R11" i="7"/>
  <c r="O11" i="7"/>
  <c r="P11" i="7" s="1"/>
  <c r="Q11" i="7" s="1"/>
  <c r="R10" i="7"/>
  <c r="O10" i="7"/>
  <c r="P10" i="7" s="1"/>
  <c r="Q10" i="7" s="1"/>
  <c r="R9" i="7"/>
  <c r="O9" i="7"/>
  <c r="P9" i="7" s="1"/>
  <c r="R8" i="7"/>
  <c r="O8" i="7"/>
  <c r="P8" i="7" s="1"/>
  <c r="R7" i="7"/>
  <c r="O7" i="7"/>
  <c r="P7" i="7" s="1"/>
  <c r="Q7" i="7" s="1"/>
  <c r="R6" i="7"/>
  <c r="O6" i="7"/>
  <c r="P6" i="7" s="1"/>
  <c r="Q6" i="7" s="1"/>
  <c r="R5" i="7"/>
  <c r="O5" i="7"/>
  <c r="P5" i="7" s="1"/>
  <c r="R4" i="7"/>
  <c r="O4" i="7"/>
  <c r="P4" i="7" s="1"/>
  <c r="R3" i="7"/>
  <c r="O3" i="7"/>
  <c r="P3" i="7" s="1"/>
  <c r="Q3" i="7" s="1"/>
  <c r="R2" i="7"/>
  <c r="O2" i="7"/>
  <c r="U125" i="6"/>
  <c r="U124" i="6"/>
  <c r="R124" i="6"/>
  <c r="O124" i="6"/>
  <c r="Q124" i="6" s="1"/>
  <c r="U123" i="6"/>
  <c r="R123" i="6"/>
  <c r="O123" i="6"/>
  <c r="Q123" i="6" s="1"/>
  <c r="U122" i="6"/>
  <c r="R122" i="6"/>
  <c r="O122" i="6"/>
  <c r="Q122" i="6" s="1"/>
  <c r="U121" i="6"/>
  <c r="R121" i="6"/>
  <c r="O121" i="6"/>
  <c r="Q121" i="6" s="1"/>
  <c r="U120" i="6"/>
  <c r="R120" i="6"/>
  <c r="O120" i="6"/>
  <c r="Q120" i="6" s="1"/>
  <c r="U119" i="6"/>
  <c r="R119" i="6"/>
  <c r="O119" i="6"/>
  <c r="U118" i="6"/>
  <c r="R118" i="6"/>
  <c r="O118" i="6"/>
  <c r="Q118" i="6" s="1"/>
  <c r="U117" i="6"/>
  <c r="R117" i="6"/>
  <c r="O117" i="6"/>
  <c r="Q117" i="6" s="1"/>
  <c r="U116" i="6"/>
  <c r="R116" i="6"/>
  <c r="O116" i="6"/>
  <c r="Q116" i="6" s="1"/>
  <c r="U115" i="6"/>
  <c r="R115" i="6"/>
  <c r="O115" i="6"/>
  <c r="U114" i="6"/>
  <c r="R114" i="6"/>
  <c r="O114" i="6"/>
  <c r="Q114" i="6" s="1"/>
  <c r="U113" i="6"/>
  <c r="R113" i="6"/>
  <c r="O113" i="6"/>
  <c r="Q113" i="6" s="1"/>
  <c r="U112" i="6"/>
  <c r="R112" i="6"/>
  <c r="O112" i="6"/>
  <c r="U111" i="6"/>
  <c r="R111" i="6"/>
  <c r="O111" i="6"/>
  <c r="Q111" i="6" s="1"/>
  <c r="U110" i="6"/>
  <c r="R110" i="6"/>
  <c r="O110" i="6"/>
  <c r="U109" i="6"/>
  <c r="R109" i="6"/>
  <c r="O109" i="6"/>
  <c r="S109" i="6" s="1"/>
  <c r="U108" i="6"/>
  <c r="R108" i="6"/>
  <c r="O108" i="6"/>
  <c r="U107" i="6"/>
  <c r="R107" i="6"/>
  <c r="O107" i="6"/>
  <c r="Q107" i="6" s="1"/>
  <c r="U106" i="6"/>
  <c r="R106" i="6"/>
  <c r="O106" i="6"/>
  <c r="U105" i="6"/>
  <c r="R105" i="6"/>
  <c r="O105" i="6"/>
  <c r="U104" i="6"/>
  <c r="R104" i="6"/>
  <c r="O104" i="6"/>
  <c r="Q104" i="6" s="1"/>
  <c r="U103" i="6"/>
  <c r="R103" i="6"/>
  <c r="O103" i="6"/>
  <c r="Q103" i="6" s="1"/>
  <c r="U102" i="6"/>
  <c r="R102" i="6"/>
  <c r="O102" i="6"/>
  <c r="U101" i="6"/>
  <c r="R101" i="6"/>
  <c r="O101" i="6"/>
  <c r="U100" i="6"/>
  <c r="R100" i="6"/>
  <c r="O100" i="6"/>
  <c r="Q100" i="6" s="1"/>
  <c r="U99" i="6"/>
  <c r="R99" i="6"/>
  <c r="O99" i="6"/>
  <c r="Q99" i="6" s="1"/>
  <c r="U98" i="6"/>
  <c r="R98" i="6"/>
  <c r="O98" i="6"/>
  <c r="U97" i="6"/>
  <c r="R97" i="6"/>
  <c r="O97" i="6"/>
  <c r="U96" i="6"/>
  <c r="R96" i="6"/>
  <c r="O96" i="6"/>
  <c r="Q96" i="6" s="1"/>
  <c r="U95" i="6"/>
  <c r="R95" i="6"/>
  <c r="O95" i="6"/>
  <c r="Q95" i="6" s="1"/>
  <c r="U94" i="6"/>
  <c r="O94" i="6"/>
  <c r="T94" i="6" s="1"/>
  <c r="U93" i="6"/>
  <c r="R93" i="6"/>
  <c r="O93" i="6"/>
  <c r="U92" i="6"/>
  <c r="R92" i="6"/>
  <c r="O92" i="6"/>
  <c r="U91" i="6"/>
  <c r="R91" i="6"/>
  <c r="O91" i="6"/>
  <c r="U90" i="6"/>
  <c r="R90" i="6"/>
  <c r="O90" i="6"/>
  <c r="Q90" i="6" s="1"/>
  <c r="U89" i="6"/>
  <c r="R89" i="6"/>
  <c r="O89" i="6"/>
  <c r="U88" i="6"/>
  <c r="R88" i="6"/>
  <c r="O88" i="6"/>
  <c r="U87" i="6"/>
  <c r="R87" i="6"/>
  <c r="O87" i="6"/>
  <c r="U86" i="6"/>
  <c r="R86" i="6"/>
  <c r="O86" i="6"/>
  <c r="Q86" i="6" s="1"/>
  <c r="U85" i="6"/>
  <c r="R85" i="6"/>
  <c r="O85" i="6"/>
  <c r="U84" i="6"/>
  <c r="R84" i="6"/>
  <c r="O84" i="6"/>
  <c r="U83" i="6"/>
  <c r="R83" i="6"/>
  <c r="O83" i="6"/>
  <c r="U82" i="6"/>
  <c r="R82" i="6"/>
  <c r="O82" i="6"/>
  <c r="Q82" i="6" s="1"/>
  <c r="U81" i="6"/>
  <c r="R81" i="6"/>
  <c r="O81" i="6"/>
  <c r="U80" i="6"/>
  <c r="R80" i="6"/>
  <c r="O80" i="6"/>
  <c r="U79" i="6"/>
  <c r="R79" i="6"/>
  <c r="O79" i="6"/>
  <c r="Q79" i="6" s="1"/>
  <c r="U78" i="6"/>
  <c r="R78" i="6"/>
  <c r="O78" i="6"/>
  <c r="Q78" i="6" s="1"/>
  <c r="U77" i="6"/>
  <c r="R77" i="6"/>
  <c r="O77" i="6"/>
  <c r="U76" i="6"/>
  <c r="R76" i="6"/>
  <c r="O76" i="6"/>
  <c r="U75" i="6"/>
  <c r="R75" i="6"/>
  <c r="O75" i="6"/>
  <c r="Q75" i="6" s="1"/>
  <c r="U74" i="6"/>
  <c r="R74" i="6"/>
  <c r="O74" i="6"/>
  <c r="Q74" i="6" s="1"/>
  <c r="U73" i="6"/>
  <c r="R73" i="6"/>
  <c r="O73" i="6"/>
  <c r="U72" i="6"/>
  <c r="R72" i="6"/>
  <c r="O72" i="6"/>
  <c r="U71" i="6"/>
  <c r="R71" i="6"/>
  <c r="O71" i="6"/>
  <c r="Q71" i="6" s="1"/>
  <c r="U70" i="6"/>
  <c r="R70" i="6"/>
  <c r="O70" i="6"/>
  <c r="Q70" i="6" s="1"/>
  <c r="U69" i="6"/>
  <c r="R69" i="6"/>
  <c r="O69" i="6"/>
  <c r="U68" i="6"/>
  <c r="R68" i="6"/>
  <c r="O68" i="6"/>
  <c r="U67" i="6"/>
  <c r="R67" i="6"/>
  <c r="O67" i="6"/>
  <c r="Q67" i="6" s="1"/>
  <c r="U66" i="6"/>
  <c r="R66" i="6"/>
  <c r="O66" i="6"/>
  <c r="Q66" i="6" s="1"/>
  <c r="U65" i="6"/>
  <c r="R65" i="6"/>
  <c r="O65" i="6"/>
  <c r="U64" i="6"/>
  <c r="R64" i="6"/>
  <c r="O64" i="6"/>
  <c r="Q64" i="6" s="1"/>
  <c r="U63" i="6"/>
  <c r="O63" i="6"/>
  <c r="U62" i="6"/>
  <c r="R62" i="6"/>
  <c r="O62" i="6"/>
  <c r="U61" i="6"/>
  <c r="R61" i="6"/>
  <c r="O61" i="6"/>
  <c r="U60" i="6"/>
  <c r="R60" i="6"/>
  <c r="O60" i="6"/>
  <c r="Q60" i="6" s="1"/>
  <c r="U59" i="6"/>
  <c r="R59" i="6"/>
  <c r="O59" i="6"/>
  <c r="Q59" i="6" s="1"/>
  <c r="U58" i="6"/>
  <c r="R58" i="6"/>
  <c r="O58" i="6"/>
  <c r="U57" i="6"/>
  <c r="R57" i="6"/>
  <c r="O57" i="6"/>
  <c r="U56" i="6"/>
  <c r="R56" i="6"/>
  <c r="O56" i="6"/>
  <c r="Q56" i="6" s="1"/>
  <c r="U55" i="6"/>
  <c r="R55" i="6"/>
  <c r="O55" i="6"/>
  <c r="Q55" i="6" s="1"/>
  <c r="U54" i="6"/>
  <c r="R54" i="6"/>
  <c r="O54" i="6"/>
  <c r="U53" i="6"/>
  <c r="R53" i="6"/>
  <c r="O53" i="6"/>
  <c r="U52" i="6"/>
  <c r="R52" i="6"/>
  <c r="O52" i="6"/>
  <c r="Q52" i="6" s="1"/>
  <c r="U51" i="6"/>
  <c r="R51" i="6"/>
  <c r="O51" i="6"/>
  <c r="Q51" i="6" s="1"/>
  <c r="U50" i="6"/>
  <c r="R50" i="6"/>
  <c r="O50" i="6"/>
  <c r="U49" i="6"/>
  <c r="R49" i="6"/>
  <c r="O49" i="6"/>
  <c r="U48" i="6"/>
  <c r="R48" i="6"/>
  <c r="O48" i="6"/>
  <c r="Q48" i="6" s="1"/>
  <c r="U47" i="6"/>
  <c r="R47" i="6"/>
  <c r="O47" i="6"/>
  <c r="Q47" i="6" s="1"/>
  <c r="U46" i="6"/>
  <c r="R46" i="6"/>
  <c r="O46" i="6"/>
  <c r="U45" i="6"/>
  <c r="R45" i="6"/>
  <c r="O45" i="6"/>
  <c r="U44" i="6"/>
  <c r="R44" i="6"/>
  <c r="O44" i="6"/>
  <c r="Q44" i="6" s="1"/>
  <c r="U43" i="6"/>
  <c r="R43" i="6"/>
  <c r="O43" i="6"/>
  <c r="Q43" i="6" s="1"/>
  <c r="U42" i="6"/>
  <c r="R42" i="6"/>
  <c r="O42" i="6"/>
  <c r="U41" i="6"/>
  <c r="R41" i="6"/>
  <c r="O41" i="6"/>
  <c r="U40" i="6"/>
  <c r="R40" i="6"/>
  <c r="O40" i="6"/>
  <c r="Q40" i="6" s="1"/>
  <c r="U39" i="6"/>
  <c r="R39" i="6"/>
  <c r="O39" i="6"/>
  <c r="Q39" i="6" s="1"/>
  <c r="U38" i="6"/>
  <c r="R38" i="6"/>
  <c r="O38" i="6"/>
  <c r="U37" i="6"/>
  <c r="R37" i="6"/>
  <c r="O37" i="6"/>
  <c r="U36" i="6"/>
  <c r="R36" i="6"/>
  <c r="O36" i="6"/>
  <c r="Q36" i="6" s="1"/>
  <c r="U35" i="6"/>
  <c r="R35" i="6"/>
  <c r="O35" i="6"/>
  <c r="Q35" i="6" s="1"/>
  <c r="U34" i="6"/>
  <c r="R34" i="6"/>
  <c r="O34" i="6"/>
  <c r="U33" i="6"/>
  <c r="R33" i="6"/>
  <c r="O33" i="6"/>
  <c r="U32" i="6"/>
  <c r="O32" i="6"/>
  <c r="U31" i="6"/>
  <c r="R31" i="6"/>
  <c r="O31" i="6"/>
  <c r="Q31" i="6" s="1"/>
  <c r="U30" i="6"/>
  <c r="R30" i="6"/>
  <c r="O30" i="6"/>
  <c r="U29" i="6"/>
  <c r="R29" i="6"/>
  <c r="O29" i="6"/>
  <c r="U28" i="6"/>
  <c r="R28" i="6"/>
  <c r="O28" i="6"/>
  <c r="Q28" i="6" s="1"/>
  <c r="U27" i="6"/>
  <c r="R27" i="6"/>
  <c r="O27" i="6"/>
  <c r="Q27" i="6" s="1"/>
  <c r="U26" i="6"/>
  <c r="R26" i="6"/>
  <c r="O26" i="6"/>
  <c r="U25" i="6"/>
  <c r="R25" i="6"/>
  <c r="O25" i="6"/>
  <c r="U24" i="6"/>
  <c r="R24" i="6"/>
  <c r="O24" i="6"/>
  <c r="Q24" i="6" s="1"/>
  <c r="U23" i="6"/>
  <c r="R23" i="6"/>
  <c r="O23" i="6"/>
  <c r="Q23" i="6" s="1"/>
  <c r="U22" i="6"/>
  <c r="R22" i="6"/>
  <c r="O22" i="6"/>
  <c r="U21" i="6"/>
  <c r="R21" i="6"/>
  <c r="O21" i="6"/>
  <c r="U20" i="6"/>
  <c r="R20" i="6"/>
  <c r="O20" i="6"/>
  <c r="Q20" i="6" s="1"/>
  <c r="U19" i="6"/>
  <c r="R19" i="6"/>
  <c r="O19" i="6"/>
  <c r="Q19" i="6" s="1"/>
  <c r="U18" i="6"/>
  <c r="R18" i="6"/>
  <c r="O18" i="6"/>
  <c r="U17" i="6"/>
  <c r="R17" i="6"/>
  <c r="O17" i="6"/>
  <c r="U16" i="6"/>
  <c r="R16" i="6"/>
  <c r="O16" i="6"/>
  <c r="Q16" i="6" s="1"/>
  <c r="U15" i="6"/>
  <c r="R15" i="6"/>
  <c r="O15" i="6"/>
  <c r="Q15" i="6" s="1"/>
  <c r="U14" i="6"/>
  <c r="R14" i="6"/>
  <c r="O14" i="6"/>
  <c r="U13" i="6"/>
  <c r="R13" i="6"/>
  <c r="O13" i="6"/>
  <c r="U12" i="6"/>
  <c r="R12" i="6"/>
  <c r="O12" i="6"/>
  <c r="Q12" i="6" s="1"/>
  <c r="U11" i="6"/>
  <c r="R11" i="6"/>
  <c r="O11" i="6"/>
  <c r="Q11" i="6" s="1"/>
  <c r="U10" i="6"/>
  <c r="R10" i="6"/>
  <c r="O10" i="6"/>
  <c r="U9" i="6"/>
  <c r="R9" i="6"/>
  <c r="O9" i="6"/>
  <c r="U8" i="6"/>
  <c r="R8" i="6"/>
  <c r="O8" i="6"/>
  <c r="Q8" i="6" s="1"/>
  <c r="U7" i="6"/>
  <c r="R7" i="6"/>
  <c r="O7" i="6"/>
  <c r="Q7" i="6" s="1"/>
  <c r="U6" i="6"/>
  <c r="R6" i="6"/>
  <c r="O6" i="6"/>
  <c r="U5" i="6"/>
  <c r="R5" i="6"/>
  <c r="O5" i="6"/>
  <c r="U4" i="6"/>
  <c r="R4" i="6"/>
  <c r="O4" i="6"/>
  <c r="Q4" i="6" s="1"/>
  <c r="R3" i="6"/>
  <c r="O3" i="6"/>
  <c r="Q3" i="6" s="1"/>
  <c r="O2" i="6"/>
  <c r="U149" i="1"/>
  <c r="U148" i="1"/>
  <c r="U147" i="1"/>
  <c r="U146" i="1"/>
  <c r="U145" i="1"/>
  <c r="U144" i="1"/>
  <c r="U143" i="1"/>
  <c r="U142" i="1"/>
  <c r="U141" i="1"/>
  <c r="U140" i="1"/>
  <c r="U139" i="1"/>
  <c r="U138" i="1"/>
  <c r="U137" i="1"/>
  <c r="U136" i="1"/>
  <c r="U150" i="1"/>
  <c r="U151" i="1"/>
  <c r="U152" i="1"/>
  <c r="U153" i="1"/>
  <c r="U154" i="1"/>
  <c r="U155" i="1"/>
  <c r="U156" i="1"/>
  <c r="U135" i="1"/>
  <c r="U134" i="1"/>
  <c r="U133" i="1"/>
  <c r="U132" i="1"/>
  <c r="U131" i="1"/>
  <c r="U130" i="1"/>
  <c r="U129" i="1"/>
  <c r="U128" i="1"/>
  <c r="U127" i="1"/>
  <c r="U126"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217" i="1"/>
  <c r="U216" i="1"/>
  <c r="U215" i="1"/>
  <c r="U218"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R95" i="1"/>
  <c r="R12" i="1"/>
  <c r="R13" i="1"/>
  <c r="R14" i="1"/>
  <c r="R15" i="1"/>
  <c r="R16" i="1"/>
  <c r="R17" i="1"/>
  <c r="R18" i="1"/>
  <c r="R19" i="1"/>
  <c r="R20" i="1"/>
  <c r="R21" i="1"/>
  <c r="R22" i="1"/>
  <c r="R23" i="1"/>
  <c r="R24" i="1"/>
  <c r="R25" i="1"/>
  <c r="R26" i="1"/>
  <c r="R27" i="1"/>
  <c r="R28" i="1"/>
  <c r="R29" i="1"/>
  <c r="R30" i="1"/>
  <c r="R31"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3" i="1"/>
  <c r="R4" i="1"/>
  <c r="R5" i="1"/>
  <c r="R6" i="1"/>
  <c r="R7" i="1"/>
  <c r="R8" i="1"/>
  <c r="R9" i="1"/>
  <c r="R10" i="1"/>
  <c r="R11" i="1"/>
  <c r="R2"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33"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64"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Q2" i="7" l="1"/>
  <c r="P2" i="7"/>
  <c r="T2" i="7" s="1"/>
  <c r="T2" i="6"/>
  <c r="T117" i="7"/>
  <c r="T110" i="7"/>
  <c r="T101" i="7"/>
  <c r="T105" i="7"/>
  <c r="T103" i="7"/>
  <c r="T121" i="7"/>
  <c r="T97" i="7"/>
  <c r="T99" i="7"/>
  <c r="T107" i="7"/>
  <c r="T111" i="7"/>
  <c r="T113" i="7"/>
  <c r="T65" i="7"/>
  <c r="T83" i="7"/>
  <c r="T93" i="7"/>
  <c r="T33" i="7"/>
  <c r="T89" i="7"/>
  <c r="T95" i="7"/>
  <c r="T34" i="7"/>
  <c r="T36" i="7"/>
  <c r="T38" i="7"/>
  <c r="T40" i="7"/>
  <c r="T42" i="7"/>
  <c r="T44" i="7"/>
  <c r="T46" i="7"/>
  <c r="T48" i="7"/>
  <c r="T50" i="7"/>
  <c r="T52" i="7"/>
  <c r="T54" i="7"/>
  <c r="T56" i="7"/>
  <c r="T58" i="7"/>
  <c r="T60" i="7"/>
  <c r="T62" i="7"/>
  <c r="T90" i="7"/>
  <c r="T96" i="7"/>
  <c r="T98" i="7"/>
  <c r="T100" i="7"/>
  <c r="T102" i="7"/>
  <c r="T104" i="7"/>
  <c r="T106" i="7"/>
  <c r="T112" i="7"/>
  <c r="T114" i="7"/>
  <c r="T116" i="7"/>
  <c r="T118" i="7"/>
  <c r="T120" i="7"/>
  <c r="T122" i="7"/>
  <c r="T124" i="7"/>
  <c r="T4" i="7"/>
  <c r="T6" i="7"/>
  <c r="T8" i="7"/>
  <c r="T10" i="7"/>
  <c r="T12" i="7"/>
  <c r="T14" i="7"/>
  <c r="T16" i="7"/>
  <c r="T18" i="7"/>
  <c r="T20" i="7"/>
  <c r="T22" i="7"/>
  <c r="T24" i="7"/>
  <c r="T26" i="7"/>
  <c r="T28" i="7"/>
  <c r="T30" i="7"/>
  <c r="S37" i="7"/>
  <c r="S41" i="7"/>
  <c r="S45" i="7"/>
  <c r="S49" i="7"/>
  <c r="S51" i="7"/>
  <c r="T67" i="7"/>
  <c r="T69" i="7"/>
  <c r="T71" i="7"/>
  <c r="T73" i="7"/>
  <c r="T75" i="7"/>
  <c r="T77" i="7"/>
  <c r="T79" i="7"/>
  <c r="T81" i="7"/>
  <c r="T85" i="7"/>
  <c r="T87" i="7"/>
  <c r="T109" i="7"/>
  <c r="T115" i="7"/>
  <c r="T119" i="7"/>
  <c r="T123" i="7"/>
  <c r="T108" i="7"/>
  <c r="T3" i="7"/>
  <c r="T5" i="7"/>
  <c r="T7" i="7"/>
  <c r="T9" i="7"/>
  <c r="T11" i="7"/>
  <c r="S13" i="7"/>
  <c r="S17" i="7"/>
  <c r="S21" i="7"/>
  <c r="S25" i="7"/>
  <c r="S29" i="7"/>
  <c r="T78" i="7"/>
  <c r="T82" i="7"/>
  <c r="T86" i="7"/>
  <c r="S33" i="7"/>
  <c r="S9" i="7"/>
  <c r="S5" i="7"/>
  <c r="Y91" i="7"/>
  <c r="Y87" i="7"/>
  <c r="Y83" i="7"/>
  <c r="Y47" i="7"/>
  <c r="Y43" i="7"/>
  <c r="Y39" i="7"/>
  <c r="Y35" i="7"/>
  <c r="T35" i="7"/>
  <c r="T37" i="7"/>
  <c r="T39" i="7"/>
  <c r="T41" i="7"/>
  <c r="T43" i="7"/>
  <c r="T45" i="7"/>
  <c r="T47" i="7"/>
  <c r="T49" i="7"/>
  <c r="T51" i="7"/>
  <c r="T53" i="7"/>
  <c r="T55" i="7"/>
  <c r="T57" i="7"/>
  <c r="T59" i="7"/>
  <c r="T61" i="7"/>
  <c r="T91" i="7"/>
  <c r="S28" i="7"/>
  <c r="S24" i="7"/>
  <c r="S20" i="7"/>
  <c r="S16" i="7"/>
  <c r="S12" i="7"/>
  <c r="S8" i="7"/>
  <c r="S4" i="7"/>
  <c r="Y50" i="7"/>
  <c r="T13" i="7"/>
  <c r="T15" i="7"/>
  <c r="T17" i="7"/>
  <c r="T19" i="7"/>
  <c r="T21" i="7"/>
  <c r="T23" i="7"/>
  <c r="T25" i="7"/>
  <c r="T27" i="7"/>
  <c r="T29" i="7"/>
  <c r="T31" i="7"/>
  <c r="T64" i="7"/>
  <c r="T66" i="7"/>
  <c r="T68" i="7"/>
  <c r="T70" i="7"/>
  <c r="T72" i="7"/>
  <c r="T74" i="7"/>
  <c r="T76" i="7"/>
  <c r="T80" i="7"/>
  <c r="T84" i="7"/>
  <c r="T88" i="7"/>
  <c r="S31" i="7"/>
  <c r="S27" i="7"/>
  <c r="S23" i="7"/>
  <c r="S19" i="7"/>
  <c r="S15" i="7"/>
  <c r="S11" i="7"/>
  <c r="S7" i="7"/>
  <c r="S3" i="7"/>
  <c r="Y81" i="7"/>
  <c r="Y77" i="7"/>
  <c r="Y73" i="7"/>
  <c r="Y69" i="7"/>
  <c r="Y65" i="7"/>
  <c r="Y61" i="7"/>
  <c r="Y57" i="7"/>
  <c r="Y53" i="7"/>
  <c r="T92" i="7"/>
  <c r="S30" i="7"/>
  <c r="S26" i="7"/>
  <c r="S22" i="7"/>
  <c r="S18" i="7"/>
  <c r="S14" i="7"/>
  <c r="S10" i="7"/>
  <c r="S6" i="7"/>
  <c r="Y124" i="7"/>
  <c r="Y120" i="7"/>
  <c r="Y116" i="7"/>
  <c r="Y112" i="7"/>
  <c r="Y108" i="7"/>
  <c r="Y104" i="7"/>
  <c r="Y100" i="7"/>
  <c r="Y96" i="7"/>
  <c r="Y84" i="7"/>
  <c r="Y80" i="7"/>
  <c r="Y76" i="7"/>
  <c r="Y72" i="7"/>
  <c r="Y68" i="7"/>
  <c r="Y64" i="7"/>
  <c r="Y60" i="7"/>
  <c r="Y56" i="7"/>
  <c r="Y52" i="7"/>
  <c r="T38" i="6"/>
  <c r="T54" i="6"/>
  <c r="S108" i="7"/>
  <c r="T28" i="6"/>
  <c r="S80" i="6"/>
  <c r="T26" i="6"/>
  <c r="T44" i="6"/>
  <c r="T98" i="6"/>
  <c r="T102" i="6"/>
  <c r="X118" i="6"/>
  <c r="T12" i="6"/>
  <c r="T77" i="6"/>
  <c r="T78" i="6"/>
  <c r="X40" i="6"/>
  <c r="X52" i="6"/>
  <c r="S53" i="7"/>
  <c r="Q111" i="7"/>
  <c r="Y111" i="7" s="1"/>
  <c r="Q99" i="7"/>
  <c r="Q103" i="7"/>
  <c r="Q107" i="7"/>
  <c r="Q42" i="7"/>
  <c r="Q46" i="7"/>
  <c r="Y46" i="7" s="1"/>
  <c r="S55" i="7"/>
  <c r="Q55" i="7"/>
  <c r="Y55" i="7" s="1"/>
  <c r="Q34" i="7"/>
  <c r="Y34" i="7" s="1"/>
  <c r="Q115" i="7"/>
  <c r="Y115" i="7" s="1"/>
  <c r="Q119" i="7"/>
  <c r="Q38" i="7"/>
  <c r="Y38" i="7" s="1"/>
  <c r="S75" i="7"/>
  <c r="S89" i="7"/>
  <c r="Q95" i="7"/>
  <c r="S99" i="7"/>
  <c r="S115" i="7"/>
  <c r="S79" i="7"/>
  <c r="S95" i="7"/>
  <c r="S111" i="7"/>
  <c r="Q123" i="7"/>
  <c r="Y123" i="7" s="1"/>
  <c r="S34" i="7"/>
  <c r="S93" i="7"/>
  <c r="S107" i="7"/>
  <c r="S123" i="7"/>
  <c r="S71" i="7"/>
  <c r="S103" i="7"/>
  <c r="S119" i="7"/>
  <c r="X20" i="6"/>
  <c r="S114" i="6"/>
  <c r="X117" i="6"/>
  <c r="X71" i="6"/>
  <c r="X100" i="6"/>
  <c r="Y100" i="6" s="1"/>
  <c r="T10" i="6"/>
  <c r="T14" i="6"/>
  <c r="T18" i="6"/>
  <c r="T62" i="6"/>
  <c r="S88" i="6"/>
  <c r="S92" i="6"/>
  <c r="S115" i="6"/>
  <c r="T23" i="6"/>
  <c r="T43" i="6"/>
  <c r="T46" i="6"/>
  <c r="T50" i="6"/>
  <c r="W56" i="6"/>
  <c r="T60" i="6"/>
  <c r="S64" i="6"/>
  <c r="S68" i="6"/>
  <c r="X16" i="6"/>
  <c r="T59" i="6"/>
  <c r="W96" i="6"/>
  <c r="T104" i="6"/>
  <c r="T112" i="6"/>
  <c r="X82" i="6"/>
  <c r="T106" i="6"/>
  <c r="X114" i="6"/>
  <c r="X121" i="6"/>
  <c r="X122" i="6"/>
  <c r="T7" i="6"/>
  <c r="T34" i="6"/>
  <c r="T48" i="6"/>
  <c r="W64" i="6"/>
  <c r="S84" i="6"/>
  <c r="S119" i="6"/>
  <c r="Q8" i="7"/>
  <c r="Q28" i="7"/>
  <c r="Q12" i="7"/>
  <c r="Q16" i="7"/>
  <c r="Q4" i="7"/>
  <c r="Q5" i="7"/>
  <c r="Q9" i="7"/>
  <c r="Q21" i="7"/>
  <c r="Q25" i="7"/>
  <c r="Q31" i="7"/>
  <c r="Q40" i="7"/>
  <c r="Y40" i="7" s="1"/>
  <c r="S40" i="7"/>
  <c r="Q54" i="7"/>
  <c r="Y54" i="7" s="1"/>
  <c r="S54" i="7"/>
  <c r="Q29" i="7"/>
  <c r="Q36" i="7"/>
  <c r="Y36" i="7" s="1"/>
  <c r="S36" i="7"/>
  <c r="Q44" i="7"/>
  <c r="Y44" i="7" s="1"/>
  <c r="S44" i="7"/>
  <c r="Q58" i="7"/>
  <c r="Y58" i="7" s="1"/>
  <c r="S78" i="7"/>
  <c r="Q78" i="7"/>
  <c r="Y78" i="7" s="1"/>
  <c r="Q32" i="7"/>
  <c r="Y32" i="7" s="1"/>
  <c r="Z32" i="7" s="1"/>
  <c r="AA32" i="7" s="1"/>
  <c r="AB32" i="7" s="1"/>
  <c r="Q33" i="7"/>
  <c r="Y33" i="7" s="1"/>
  <c r="S35" i="7"/>
  <c r="Q37" i="7"/>
  <c r="Y37" i="7" s="1"/>
  <c r="S39" i="7"/>
  <c r="Q41" i="7"/>
  <c r="Y41" i="7" s="1"/>
  <c r="S43" i="7"/>
  <c r="Q45" i="7"/>
  <c r="Y45" i="7" s="1"/>
  <c r="S47" i="7"/>
  <c r="Q48" i="7"/>
  <c r="Y48" i="7" s="1"/>
  <c r="Q49" i="7"/>
  <c r="Y49" i="7" s="1"/>
  <c r="Z49" i="7" s="1"/>
  <c r="AA49" i="7" s="1"/>
  <c r="Q51" i="7"/>
  <c r="Y51" i="7" s="1"/>
  <c r="S57" i="7"/>
  <c r="S82" i="7"/>
  <c r="Q82" i="7"/>
  <c r="Y82" i="7" s="1"/>
  <c r="S38" i="7"/>
  <c r="S42" i="7"/>
  <c r="S46" i="7"/>
  <c r="S48" i="7"/>
  <c r="S50" i="7"/>
  <c r="S52" i="7"/>
  <c r="S58" i="7"/>
  <c r="S59" i="7"/>
  <c r="Q59" i="7"/>
  <c r="Y59" i="7" s="1"/>
  <c r="S62" i="7"/>
  <c r="Q62" i="7"/>
  <c r="Y62" i="7" s="1"/>
  <c r="S70" i="7"/>
  <c r="Q70" i="7"/>
  <c r="Y70" i="7" s="1"/>
  <c r="S56" i="7"/>
  <c r="S66" i="7"/>
  <c r="Q66" i="7"/>
  <c r="Y66" i="7" s="1"/>
  <c r="S74" i="7"/>
  <c r="Q74" i="7"/>
  <c r="Y74" i="7" s="1"/>
  <c r="S61" i="7"/>
  <c r="Q63" i="7"/>
  <c r="Y63" i="7" s="1"/>
  <c r="Z63" i="7" s="1"/>
  <c r="AA63" i="7" s="1"/>
  <c r="AB63" i="7" s="1"/>
  <c r="S65" i="7"/>
  <c r="Q67" i="7"/>
  <c r="Y67" i="7" s="1"/>
  <c r="S69" i="7"/>
  <c r="Q71" i="7"/>
  <c r="Y71" i="7" s="1"/>
  <c r="S73" i="7"/>
  <c r="Q75" i="7"/>
  <c r="Y75" i="7" s="1"/>
  <c r="S77" i="7"/>
  <c r="Q79" i="7"/>
  <c r="Y79" i="7" s="1"/>
  <c r="S81" i="7"/>
  <c r="S83" i="7"/>
  <c r="Q86" i="7"/>
  <c r="Y86" i="7" s="1"/>
  <c r="S86" i="7"/>
  <c r="Q94" i="7"/>
  <c r="Y94" i="7" s="1"/>
  <c r="Z94" i="7" s="1"/>
  <c r="AA94" i="7" s="1"/>
  <c r="AB94" i="7" s="1"/>
  <c r="S105" i="7"/>
  <c r="Q105" i="7"/>
  <c r="Y105" i="7" s="1"/>
  <c r="S121" i="7"/>
  <c r="Q121" i="7"/>
  <c r="Y121" i="7" s="1"/>
  <c r="S60" i="7"/>
  <c r="S64" i="7"/>
  <c r="S68" i="7"/>
  <c r="S72" i="7"/>
  <c r="S76" i="7"/>
  <c r="S80" i="7"/>
  <c r="S84" i="7"/>
  <c r="Q85" i="7"/>
  <c r="Y85" i="7" s="1"/>
  <c r="S92" i="7"/>
  <c r="Q92" i="7"/>
  <c r="Y92" i="7" s="1"/>
  <c r="S101" i="7"/>
  <c r="Q101" i="7"/>
  <c r="Y101" i="7" s="1"/>
  <c r="S117" i="7"/>
  <c r="Q117" i="7"/>
  <c r="Y117" i="7" s="1"/>
  <c r="S67" i="7"/>
  <c r="S85" i="7"/>
  <c r="Q90" i="7"/>
  <c r="Y90" i="7" s="1"/>
  <c r="S90" i="7"/>
  <c r="S97" i="7"/>
  <c r="Q97" i="7"/>
  <c r="Y97" i="7" s="1"/>
  <c r="S113" i="7"/>
  <c r="Q113" i="7"/>
  <c r="Y113" i="7" s="1"/>
  <c r="S88" i="7"/>
  <c r="Q88" i="7"/>
  <c r="Y88" i="7" s="1"/>
  <c r="S109" i="7"/>
  <c r="Q109" i="7"/>
  <c r="Y109" i="7" s="1"/>
  <c r="S87" i="7"/>
  <c r="Q89" i="7"/>
  <c r="Y89" i="7" s="1"/>
  <c r="S91" i="7"/>
  <c r="Q93" i="7"/>
  <c r="Y93" i="7" s="1"/>
  <c r="S96" i="7"/>
  <c r="Q98" i="7"/>
  <c r="Y98" i="7" s="1"/>
  <c r="S100" i="7"/>
  <c r="Q102" i="7"/>
  <c r="Y102" i="7" s="1"/>
  <c r="S104" i="7"/>
  <c r="Q106" i="7"/>
  <c r="Y106" i="7" s="1"/>
  <c r="Q110" i="7"/>
  <c r="Y110" i="7" s="1"/>
  <c r="S112" i="7"/>
  <c r="Q114" i="7"/>
  <c r="Y114" i="7" s="1"/>
  <c r="S116" i="7"/>
  <c r="Q118" i="7"/>
  <c r="Y118" i="7" s="1"/>
  <c r="S120" i="7"/>
  <c r="Q122" i="7"/>
  <c r="Y122" i="7" s="1"/>
  <c r="S124" i="7"/>
  <c r="S98" i="7"/>
  <c r="S102" i="7"/>
  <c r="S106" i="7"/>
  <c r="S110" i="7"/>
  <c r="S114" i="7"/>
  <c r="S118" i="7"/>
  <c r="S122" i="7"/>
  <c r="T30" i="6"/>
  <c r="Q30" i="6"/>
  <c r="T31" i="6"/>
  <c r="T40" i="6"/>
  <c r="X47" i="6"/>
  <c r="T56" i="6"/>
  <c r="S65" i="6"/>
  <c r="Q65" i="6"/>
  <c r="T93" i="6"/>
  <c r="Q93" i="6"/>
  <c r="T107" i="6"/>
  <c r="T110" i="6"/>
  <c r="Q110" i="6"/>
  <c r="S118" i="6"/>
  <c r="Q119" i="6"/>
  <c r="T27" i="6"/>
  <c r="X35" i="6"/>
  <c r="W51" i="6"/>
  <c r="X90" i="6"/>
  <c r="T20" i="6"/>
  <c r="X31" i="6"/>
  <c r="X12" i="6"/>
  <c r="T19" i="6"/>
  <c r="X23" i="6"/>
  <c r="T39" i="6"/>
  <c r="W48" i="6"/>
  <c r="T55" i="6"/>
  <c r="X59" i="6"/>
  <c r="T66" i="6"/>
  <c r="T73" i="6"/>
  <c r="T85" i="6"/>
  <c r="Q85" i="6"/>
  <c r="T89" i="6"/>
  <c r="Q89" i="6"/>
  <c r="T115" i="6"/>
  <c r="T11" i="6"/>
  <c r="T47" i="6"/>
  <c r="T3" i="6"/>
  <c r="X11" i="6"/>
  <c r="X27" i="6"/>
  <c r="S5" i="6"/>
  <c r="T6" i="6"/>
  <c r="X8" i="6"/>
  <c r="T15" i="6"/>
  <c r="W19" i="6"/>
  <c r="T22" i="6"/>
  <c r="X24" i="6"/>
  <c r="T35" i="6"/>
  <c r="W39" i="6"/>
  <c r="T42" i="6"/>
  <c r="W44" i="6"/>
  <c r="T51" i="6"/>
  <c r="X55" i="6"/>
  <c r="T58" i="6"/>
  <c r="X60" i="6"/>
  <c r="T74" i="6"/>
  <c r="T81" i="6"/>
  <c r="Q81" i="6"/>
  <c r="X86" i="6"/>
  <c r="W95" i="6"/>
  <c r="W118" i="6"/>
  <c r="X78" i="6"/>
  <c r="T82" i="6"/>
  <c r="T90" i="6"/>
  <c r="T103" i="6"/>
  <c r="W107" i="6"/>
  <c r="T111" i="6"/>
  <c r="T117" i="6"/>
  <c r="X66" i="6"/>
  <c r="T70" i="6"/>
  <c r="X74" i="6"/>
  <c r="W79" i="6"/>
  <c r="T96" i="6"/>
  <c r="T99" i="6"/>
  <c r="X103" i="6"/>
  <c r="W111" i="6"/>
  <c r="X70" i="6"/>
  <c r="X75" i="6"/>
  <c r="T79" i="6"/>
  <c r="T86" i="6"/>
  <c r="T87" i="6"/>
  <c r="T95" i="6"/>
  <c r="W99" i="6"/>
  <c r="X104" i="6"/>
  <c r="T108" i="6"/>
  <c r="X116" i="6"/>
  <c r="X120" i="6"/>
  <c r="S13" i="6"/>
  <c r="Q13" i="6"/>
  <c r="T13" i="6"/>
  <c r="S29" i="6"/>
  <c r="Q29" i="6"/>
  <c r="T29" i="6"/>
  <c r="X7" i="6"/>
  <c r="W7" i="6"/>
  <c r="S9" i="6"/>
  <c r="Q9" i="6"/>
  <c r="T9" i="6"/>
  <c r="T16" i="6"/>
  <c r="S25" i="6"/>
  <c r="Q25" i="6"/>
  <c r="T25" i="6"/>
  <c r="X28" i="6"/>
  <c r="W28" i="6"/>
  <c r="X4" i="6"/>
  <c r="W4" i="6"/>
  <c r="S21" i="6"/>
  <c r="Q21" i="6"/>
  <c r="T21" i="6"/>
  <c r="T4" i="6"/>
  <c r="T8" i="6"/>
  <c r="X15" i="6"/>
  <c r="W15" i="6"/>
  <c r="S17" i="6"/>
  <c r="Q17" i="6"/>
  <c r="T17" i="6"/>
  <c r="T24" i="6"/>
  <c r="S4" i="6"/>
  <c r="Q6" i="6"/>
  <c r="S8" i="6"/>
  <c r="Q10" i="6"/>
  <c r="S12" i="6"/>
  <c r="Q14" i="6"/>
  <c r="S16" i="6"/>
  <c r="Q18" i="6"/>
  <c r="S20" i="6"/>
  <c r="Q22" i="6"/>
  <c r="S24" i="6"/>
  <c r="Q26" i="6"/>
  <c r="S28" i="6"/>
  <c r="S33" i="6"/>
  <c r="Q33" i="6"/>
  <c r="T33" i="6"/>
  <c r="X36" i="6"/>
  <c r="W36" i="6"/>
  <c r="S49" i="6"/>
  <c r="Q49" i="6"/>
  <c r="T49" i="6"/>
  <c r="W52" i="6"/>
  <c r="T5" i="6"/>
  <c r="S3" i="6"/>
  <c r="Q5" i="6"/>
  <c r="S7" i="6"/>
  <c r="S11" i="6"/>
  <c r="S15" i="6"/>
  <c r="S19" i="6"/>
  <c r="S23" i="6"/>
  <c r="S27" i="6"/>
  <c r="S31" i="6"/>
  <c r="T36" i="6"/>
  <c r="X43" i="6"/>
  <c r="W43" i="6"/>
  <c r="S45" i="6"/>
  <c r="Q45" i="6"/>
  <c r="T45" i="6"/>
  <c r="T52" i="6"/>
  <c r="S61" i="6"/>
  <c r="Q61" i="6"/>
  <c r="T61" i="6"/>
  <c r="S6" i="6"/>
  <c r="S10" i="6"/>
  <c r="S14" i="6"/>
  <c r="S18" i="6"/>
  <c r="S22" i="6"/>
  <c r="S26" i="6"/>
  <c r="S30" i="6"/>
  <c r="T32" i="6"/>
  <c r="Q32" i="6"/>
  <c r="X32" i="6" s="1"/>
  <c r="Y32" i="6" s="1"/>
  <c r="S41" i="6"/>
  <c r="Q41" i="6"/>
  <c r="T41" i="6"/>
  <c r="S57" i="6"/>
  <c r="Q57" i="6"/>
  <c r="T57" i="6"/>
  <c r="W35" i="6"/>
  <c r="S37" i="6"/>
  <c r="Q37" i="6"/>
  <c r="T37" i="6"/>
  <c r="W40" i="6"/>
  <c r="X51" i="6"/>
  <c r="S53" i="6"/>
  <c r="Q53" i="6"/>
  <c r="T53" i="6"/>
  <c r="X56" i="6"/>
  <c r="Q34" i="6"/>
  <c r="S36" i="6"/>
  <c r="Q38" i="6"/>
  <c r="S40" i="6"/>
  <c r="Q42" i="6"/>
  <c r="S44" i="6"/>
  <c r="Q46" i="6"/>
  <c r="S48" i="6"/>
  <c r="Q50" i="6"/>
  <c r="S52" i="6"/>
  <c r="Q54" i="6"/>
  <c r="S56" i="6"/>
  <c r="Q58" i="6"/>
  <c r="S60" i="6"/>
  <c r="Q62" i="6"/>
  <c r="T69" i="6"/>
  <c r="S69" i="6"/>
  <c r="Q69" i="6"/>
  <c r="T75" i="6"/>
  <c r="Q83" i="6"/>
  <c r="S83" i="6"/>
  <c r="Q91" i="6"/>
  <c r="S91" i="6"/>
  <c r="S35" i="6"/>
  <c r="S39" i="6"/>
  <c r="S43" i="6"/>
  <c r="S47" i="6"/>
  <c r="S51" i="6"/>
  <c r="S55" i="6"/>
  <c r="S59" i="6"/>
  <c r="T64" i="6"/>
  <c r="T65" i="6"/>
  <c r="X67" i="6"/>
  <c r="W67" i="6"/>
  <c r="T71" i="6"/>
  <c r="T83" i="6"/>
  <c r="T91" i="6"/>
  <c r="S34" i="6"/>
  <c r="S38" i="6"/>
  <c r="S42" i="6"/>
  <c r="S46" i="6"/>
  <c r="S50" i="6"/>
  <c r="S54" i="6"/>
  <c r="S58" i="6"/>
  <c r="S62" i="6"/>
  <c r="T63" i="6"/>
  <c r="Q63" i="6"/>
  <c r="X63" i="6" s="1"/>
  <c r="Y63" i="6" s="1"/>
  <c r="Q68" i="6"/>
  <c r="T68" i="6"/>
  <c r="W74" i="6"/>
  <c r="S76" i="6"/>
  <c r="Q76" i="6"/>
  <c r="T76" i="6"/>
  <c r="X79" i="6"/>
  <c r="Q87" i="6"/>
  <c r="S87" i="6"/>
  <c r="T67" i="6"/>
  <c r="S67" i="6"/>
  <c r="S72" i="6"/>
  <c r="Q72" i="6"/>
  <c r="T72" i="6"/>
  <c r="S71" i="6"/>
  <c r="Q73" i="6"/>
  <c r="S75" i="6"/>
  <c r="Q77" i="6"/>
  <c r="S79" i="6"/>
  <c r="T80" i="6"/>
  <c r="T84" i="6"/>
  <c r="T88" i="6"/>
  <c r="T92" i="6"/>
  <c r="Q94" i="6"/>
  <c r="X94" i="6" s="1"/>
  <c r="Y94" i="6" s="1"/>
  <c r="S97" i="6"/>
  <c r="Q97" i="6"/>
  <c r="T97" i="6"/>
  <c r="W117" i="6"/>
  <c r="S66" i="6"/>
  <c r="S70" i="6"/>
  <c r="S74" i="6"/>
  <c r="S78" i="6"/>
  <c r="Q80" i="6"/>
  <c r="S82" i="6"/>
  <c r="Q84" i="6"/>
  <c r="S86" i="6"/>
  <c r="Y86" i="6" s="1"/>
  <c r="Q88" i="6"/>
  <c r="S90" i="6"/>
  <c r="Q92" i="6"/>
  <c r="X96" i="6"/>
  <c r="T100" i="6"/>
  <c r="X107" i="6"/>
  <c r="S73" i="6"/>
  <c r="S77" i="6"/>
  <c r="S81" i="6"/>
  <c r="S85" i="6"/>
  <c r="S89" i="6"/>
  <c r="S93" i="6"/>
  <c r="W103" i="6"/>
  <c r="S105" i="6"/>
  <c r="Q105" i="6"/>
  <c r="T105" i="6"/>
  <c r="Q108" i="6"/>
  <c r="S108" i="6"/>
  <c r="S101" i="6"/>
  <c r="Q101" i="6"/>
  <c r="T101" i="6"/>
  <c r="Q112" i="6"/>
  <c r="S112" i="6"/>
  <c r="X113" i="6"/>
  <c r="W113" i="6"/>
  <c r="S96" i="6"/>
  <c r="Q98" i="6"/>
  <c r="S100" i="6"/>
  <c r="Q102" i="6"/>
  <c r="S104" i="6"/>
  <c r="Q106" i="6"/>
  <c r="T109" i="6"/>
  <c r="T120" i="6"/>
  <c r="S120" i="6"/>
  <c r="W122" i="6"/>
  <c r="S95" i="6"/>
  <c r="S99" i="6"/>
  <c r="S103" i="6"/>
  <c r="S107" i="6"/>
  <c r="Q109" i="6"/>
  <c r="S111" i="6"/>
  <c r="T113" i="6"/>
  <c r="S117" i="6"/>
  <c r="T118" i="6"/>
  <c r="T119" i="6"/>
  <c r="T121" i="6"/>
  <c r="S122" i="6"/>
  <c r="Y122" i="6" s="1"/>
  <c r="X124" i="6"/>
  <c r="W124" i="6"/>
  <c r="S98" i="6"/>
  <c r="S102" i="6"/>
  <c r="S106" i="6"/>
  <c r="S110" i="6"/>
  <c r="S113" i="6"/>
  <c r="Q115" i="6"/>
  <c r="S121" i="6"/>
  <c r="T122" i="6"/>
  <c r="T114" i="6"/>
  <c r="T116" i="6"/>
  <c r="S116" i="6"/>
  <c r="T123" i="6"/>
  <c r="S123" i="6"/>
  <c r="T124" i="6"/>
  <c r="S124" i="6"/>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249" i="1"/>
  <c r="U125"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187" i="1"/>
  <c r="U63"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95" i="1"/>
  <c r="O104" i="1"/>
  <c r="P104" i="1" s="1"/>
  <c r="T104" i="1" s="1"/>
  <c r="O105" i="1"/>
  <c r="P105" i="1" s="1"/>
  <c r="S105" i="1" s="1"/>
  <c r="O106" i="1"/>
  <c r="P106" i="1" s="1"/>
  <c r="S106" i="1" s="1"/>
  <c r="O107" i="1"/>
  <c r="P107" i="1" s="1"/>
  <c r="S107" i="1" s="1"/>
  <c r="O108" i="1"/>
  <c r="P108" i="1" s="1"/>
  <c r="T108" i="1" s="1"/>
  <c r="O109" i="1"/>
  <c r="P109" i="1" s="1"/>
  <c r="S109" i="1" s="1"/>
  <c r="O110" i="1"/>
  <c r="P110" i="1" s="1"/>
  <c r="S110" i="1" s="1"/>
  <c r="O111" i="1"/>
  <c r="P111" i="1" s="1"/>
  <c r="S111" i="1" s="1"/>
  <c r="O112" i="1"/>
  <c r="P112" i="1" s="1"/>
  <c r="T112" i="1" s="1"/>
  <c r="O113" i="1"/>
  <c r="P113" i="1" s="1"/>
  <c r="S113" i="1" s="1"/>
  <c r="O114" i="1"/>
  <c r="P114" i="1" s="1"/>
  <c r="S114" i="1" s="1"/>
  <c r="O115" i="1"/>
  <c r="P115" i="1" s="1"/>
  <c r="T115" i="1" s="1"/>
  <c r="O116" i="1"/>
  <c r="P116" i="1" s="1"/>
  <c r="T116" i="1" s="1"/>
  <c r="O117" i="1"/>
  <c r="P117" i="1" s="1"/>
  <c r="S117" i="1" s="1"/>
  <c r="O118" i="1"/>
  <c r="P118" i="1" s="1"/>
  <c r="S118" i="1" s="1"/>
  <c r="O119" i="1"/>
  <c r="P119" i="1" s="1"/>
  <c r="S119" i="1" s="1"/>
  <c r="O120" i="1"/>
  <c r="P120" i="1" s="1"/>
  <c r="T120" i="1" s="1"/>
  <c r="O121" i="1"/>
  <c r="P121" i="1" s="1"/>
  <c r="S121" i="1" s="1"/>
  <c r="O122" i="1"/>
  <c r="P122" i="1" s="1"/>
  <c r="T122" i="1" s="1"/>
  <c r="O123" i="1"/>
  <c r="P123" i="1" s="1"/>
  <c r="T123" i="1" s="1"/>
  <c r="O124" i="1"/>
  <c r="P124" i="1" s="1"/>
  <c r="T124" i="1" s="1"/>
  <c r="P219" i="1"/>
  <c r="O220" i="1"/>
  <c r="P220" i="1" s="1"/>
  <c r="S220" i="1" s="1"/>
  <c r="O221" i="1"/>
  <c r="P221" i="1" s="1"/>
  <c r="S221" i="1" s="1"/>
  <c r="O222" i="1"/>
  <c r="P222" i="1" s="1"/>
  <c r="S222" i="1" s="1"/>
  <c r="O223" i="1"/>
  <c r="P223" i="1" s="1"/>
  <c r="S223" i="1" s="1"/>
  <c r="O224" i="1"/>
  <c r="P224" i="1" s="1"/>
  <c r="T224" i="1" s="1"/>
  <c r="O225" i="1"/>
  <c r="P225" i="1" s="1"/>
  <c r="T225" i="1" s="1"/>
  <c r="O226" i="1"/>
  <c r="P226" i="1" s="1"/>
  <c r="T226" i="1" s="1"/>
  <c r="O227" i="1"/>
  <c r="P227" i="1" s="1"/>
  <c r="T227" i="1" s="1"/>
  <c r="O228" i="1"/>
  <c r="P228" i="1" s="1"/>
  <c r="T228" i="1" s="1"/>
  <c r="O229" i="1"/>
  <c r="P229" i="1" s="1"/>
  <c r="S229" i="1" s="1"/>
  <c r="O230" i="1"/>
  <c r="P230" i="1" s="1"/>
  <c r="T230" i="1" s="1"/>
  <c r="O231" i="1"/>
  <c r="P231" i="1" s="1"/>
  <c r="S231" i="1" s="1"/>
  <c r="O232" i="1"/>
  <c r="P232" i="1" s="1"/>
  <c r="T232" i="1" s="1"/>
  <c r="O233" i="1"/>
  <c r="P233" i="1" s="1"/>
  <c r="T233" i="1" s="1"/>
  <c r="O234" i="1"/>
  <c r="P234" i="1" s="1"/>
  <c r="T234" i="1" s="1"/>
  <c r="O235" i="1"/>
  <c r="P235" i="1" s="1"/>
  <c r="T235" i="1" s="1"/>
  <c r="O236" i="1"/>
  <c r="P236" i="1" s="1"/>
  <c r="T236" i="1" s="1"/>
  <c r="O237" i="1"/>
  <c r="P237" i="1" s="1"/>
  <c r="S237" i="1" s="1"/>
  <c r="O238" i="1"/>
  <c r="P238" i="1" s="1"/>
  <c r="T238" i="1" s="1"/>
  <c r="O239" i="1"/>
  <c r="P239" i="1" s="1"/>
  <c r="S239" i="1" s="1"/>
  <c r="O240" i="1"/>
  <c r="P240" i="1" s="1"/>
  <c r="T240" i="1" s="1"/>
  <c r="O241" i="1"/>
  <c r="P241" i="1" s="1"/>
  <c r="T241" i="1" s="1"/>
  <c r="O242" i="1"/>
  <c r="P242" i="1" s="1"/>
  <c r="T242" i="1" s="1"/>
  <c r="O243" i="1"/>
  <c r="P243" i="1" s="1"/>
  <c r="T243" i="1" s="1"/>
  <c r="O244" i="1"/>
  <c r="P244" i="1" s="1"/>
  <c r="T244" i="1" s="1"/>
  <c r="O245" i="1"/>
  <c r="P245" i="1" s="1"/>
  <c r="S245" i="1" s="1"/>
  <c r="O246" i="1"/>
  <c r="P246" i="1" s="1"/>
  <c r="S246" i="1" s="1"/>
  <c r="O247" i="1"/>
  <c r="P247" i="1" s="1"/>
  <c r="S247" i="1" s="1"/>
  <c r="O248" i="1"/>
  <c r="P248" i="1" s="1"/>
  <c r="T248" i="1" s="1"/>
  <c r="O249" i="1"/>
  <c r="P249" i="1" s="1"/>
  <c r="O125" i="1"/>
  <c r="P125" i="1" s="1"/>
  <c r="T125" i="1" s="1"/>
  <c r="O64" i="1"/>
  <c r="P64" i="1" s="1"/>
  <c r="T64" i="1" s="1"/>
  <c r="O65" i="1"/>
  <c r="P65" i="1" s="1"/>
  <c r="T65" i="1" s="1"/>
  <c r="O66" i="1"/>
  <c r="P66" i="1" s="1"/>
  <c r="S66" i="1" s="1"/>
  <c r="O67" i="1"/>
  <c r="P67" i="1" s="1"/>
  <c r="T67" i="1" s="1"/>
  <c r="O68" i="1"/>
  <c r="P68" i="1" s="1"/>
  <c r="S68" i="1" s="1"/>
  <c r="O69" i="1"/>
  <c r="P69" i="1" s="1"/>
  <c r="T69" i="1" s="1"/>
  <c r="O70" i="1"/>
  <c r="P70" i="1" s="1"/>
  <c r="T70" i="1" s="1"/>
  <c r="O71" i="1"/>
  <c r="P71" i="1" s="1"/>
  <c r="T71" i="1" s="1"/>
  <c r="O72" i="1"/>
  <c r="P72" i="1" s="1"/>
  <c r="T72" i="1" s="1"/>
  <c r="O73" i="1"/>
  <c r="P73" i="1" s="1"/>
  <c r="T73" i="1" s="1"/>
  <c r="O74" i="1"/>
  <c r="P74" i="1" s="1"/>
  <c r="S74" i="1" s="1"/>
  <c r="O75" i="1"/>
  <c r="P75" i="1" s="1"/>
  <c r="T75" i="1" s="1"/>
  <c r="O76" i="1"/>
  <c r="P76" i="1" s="1"/>
  <c r="S76" i="1" s="1"/>
  <c r="O77" i="1"/>
  <c r="P77" i="1" s="1"/>
  <c r="T77" i="1" s="1"/>
  <c r="O78" i="1"/>
  <c r="P78" i="1" s="1"/>
  <c r="Q78" i="1" s="1"/>
  <c r="O79" i="1"/>
  <c r="P79" i="1" s="1"/>
  <c r="T79" i="1" s="1"/>
  <c r="O80" i="1"/>
  <c r="P80" i="1" s="1"/>
  <c r="T80" i="1" s="1"/>
  <c r="O81" i="1"/>
  <c r="P81" i="1" s="1"/>
  <c r="T81" i="1" s="1"/>
  <c r="O82" i="1"/>
  <c r="P82" i="1" s="1"/>
  <c r="S82" i="1" s="1"/>
  <c r="O83" i="1"/>
  <c r="P83" i="1" s="1"/>
  <c r="T83" i="1" s="1"/>
  <c r="O84" i="1"/>
  <c r="P84" i="1" s="1"/>
  <c r="S84" i="1" s="1"/>
  <c r="O85" i="1"/>
  <c r="P85" i="1" s="1"/>
  <c r="T85" i="1" s="1"/>
  <c r="O86" i="1"/>
  <c r="P86" i="1" s="1"/>
  <c r="T86" i="1" s="1"/>
  <c r="O87" i="1"/>
  <c r="P87" i="1" s="1"/>
  <c r="T87" i="1" s="1"/>
  <c r="O88" i="1"/>
  <c r="P88" i="1" s="1"/>
  <c r="T88" i="1" s="1"/>
  <c r="O89" i="1"/>
  <c r="P89" i="1" s="1"/>
  <c r="T89" i="1" s="1"/>
  <c r="O90" i="1"/>
  <c r="P90" i="1" s="1"/>
  <c r="S90" i="1" s="1"/>
  <c r="O91" i="1"/>
  <c r="P91" i="1" s="1"/>
  <c r="T91" i="1" s="1"/>
  <c r="O92" i="1"/>
  <c r="P92" i="1" s="1"/>
  <c r="S92" i="1" s="1"/>
  <c r="O93" i="1"/>
  <c r="P93" i="1" s="1"/>
  <c r="T93" i="1" s="1"/>
  <c r="O188" i="1"/>
  <c r="P188" i="1" s="1"/>
  <c r="Q188" i="1" s="1"/>
  <c r="V188" i="1" s="1"/>
  <c r="O189" i="1"/>
  <c r="P189" i="1" s="1"/>
  <c r="T189" i="1" s="1"/>
  <c r="O190" i="1"/>
  <c r="P190" i="1" s="1"/>
  <c r="T190" i="1" s="1"/>
  <c r="O191" i="1"/>
  <c r="P191" i="1" s="1"/>
  <c r="T191" i="1" s="1"/>
  <c r="O192" i="1"/>
  <c r="P192" i="1" s="1"/>
  <c r="S192" i="1" s="1"/>
  <c r="O193" i="1"/>
  <c r="P193" i="1" s="1"/>
  <c r="S193" i="1" s="1"/>
  <c r="O194" i="1"/>
  <c r="P194" i="1" s="1"/>
  <c r="S194" i="1" s="1"/>
  <c r="O195" i="1"/>
  <c r="P195" i="1" s="1"/>
  <c r="T195" i="1" s="1"/>
  <c r="O196" i="1"/>
  <c r="P196" i="1" s="1"/>
  <c r="T196" i="1" s="1"/>
  <c r="O197" i="1"/>
  <c r="P197" i="1" s="1"/>
  <c r="T197" i="1" s="1"/>
  <c r="O198" i="1"/>
  <c r="P198" i="1" s="1"/>
  <c r="T198" i="1" s="1"/>
  <c r="O199" i="1"/>
  <c r="P199" i="1" s="1"/>
  <c r="T199" i="1" s="1"/>
  <c r="O200" i="1"/>
  <c r="P200" i="1" s="1"/>
  <c r="S200" i="1" s="1"/>
  <c r="O201" i="1"/>
  <c r="P201" i="1" s="1"/>
  <c r="T201" i="1" s="1"/>
  <c r="O202" i="1"/>
  <c r="P202" i="1" s="1"/>
  <c r="S202" i="1" s="1"/>
  <c r="O203" i="1"/>
  <c r="P203" i="1" s="1"/>
  <c r="S203" i="1" s="1"/>
  <c r="O204" i="1"/>
  <c r="P204" i="1" s="1"/>
  <c r="T204" i="1" s="1"/>
  <c r="O205" i="1"/>
  <c r="P205" i="1" s="1"/>
  <c r="T205" i="1" s="1"/>
  <c r="O206" i="1"/>
  <c r="P206" i="1" s="1"/>
  <c r="T206" i="1" s="1"/>
  <c r="O207" i="1"/>
  <c r="P207" i="1" s="1"/>
  <c r="T207" i="1" s="1"/>
  <c r="O208" i="1"/>
  <c r="P208" i="1" s="1"/>
  <c r="S208" i="1" s="1"/>
  <c r="O209" i="1"/>
  <c r="P209" i="1" s="1"/>
  <c r="T209" i="1" s="1"/>
  <c r="O210" i="1"/>
  <c r="P210" i="1" s="1"/>
  <c r="S210" i="1" s="1"/>
  <c r="O211" i="1"/>
  <c r="P211" i="1" s="1"/>
  <c r="T211" i="1" s="1"/>
  <c r="O212" i="1"/>
  <c r="P212" i="1" s="1"/>
  <c r="T212" i="1" s="1"/>
  <c r="O213" i="1"/>
  <c r="P213" i="1" s="1"/>
  <c r="T213" i="1" s="1"/>
  <c r="O214" i="1"/>
  <c r="P214" i="1" s="1"/>
  <c r="T214" i="1" s="1"/>
  <c r="O215" i="1"/>
  <c r="P215" i="1" s="1"/>
  <c r="T215" i="1" s="1"/>
  <c r="O216" i="1"/>
  <c r="P216" i="1" s="1"/>
  <c r="S216" i="1" s="1"/>
  <c r="O217" i="1"/>
  <c r="P217" i="1" s="1"/>
  <c r="T217" i="1" s="1"/>
  <c r="O218" i="1"/>
  <c r="P218" i="1" s="1"/>
  <c r="T218" i="1" s="1"/>
  <c r="O94" i="1"/>
  <c r="P94" i="1" s="1"/>
  <c r="T94" i="1" s="1"/>
  <c r="O33" i="1"/>
  <c r="P33" i="1" s="1"/>
  <c r="T33" i="1" s="1"/>
  <c r="O34" i="1"/>
  <c r="P34" i="1" s="1"/>
  <c r="T34" i="1" s="1"/>
  <c r="O35" i="1"/>
  <c r="P35" i="1" s="1"/>
  <c r="T35" i="1" s="1"/>
  <c r="O36" i="1"/>
  <c r="P36" i="1" s="1"/>
  <c r="T36" i="1" s="1"/>
  <c r="O37" i="1"/>
  <c r="P37" i="1" s="1"/>
  <c r="S37" i="1" s="1"/>
  <c r="O38" i="1"/>
  <c r="P38" i="1" s="1"/>
  <c r="S38" i="1" s="1"/>
  <c r="O39" i="1"/>
  <c r="P39" i="1" s="1"/>
  <c r="S39" i="1" s="1"/>
  <c r="O40" i="1"/>
  <c r="P40" i="1" s="1"/>
  <c r="T40" i="1" s="1"/>
  <c r="O41" i="1"/>
  <c r="P41" i="1" s="1"/>
  <c r="T41" i="1" s="1"/>
  <c r="O42" i="1"/>
  <c r="P42" i="1" s="1"/>
  <c r="T42" i="1" s="1"/>
  <c r="O43" i="1"/>
  <c r="P43" i="1" s="1"/>
  <c r="T43" i="1" s="1"/>
  <c r="O44" i="1"/>
  <c r="P44" i="1" s="1"/>
  <c r="T44" i="1" s="1"/>
  <c r="O45" i="1"/>
  <c r="P45" i="1" s="1"/>
  <c r="S45" i="1" s="1"/>
  <c r="O46" i="1"/>
  <c r="P46" i="1" s="1"/>
  <c r="T46" i="1" s="1"/>
  <c r="O47" i="1"/>
  <c r="P47" i="1" s="1"/>
  <c r="S47" i="1" s="1"/>
  <c r="O48" i="1"/>
  <c r="P48" i="1" s="1"/>
  <c r="S48" i="1" s="1"/>
  <c r="O49" i="1"/>
  <c r="P49" i="1" s="1"/>
  <c r="Q49" i="1" s="1"/>
  <c r="O50" i="1"/>
  <c r="P50" i="1" s="1"/>
  <c r="T50" i="1" s="1"/>
  <c r="O51" i="1"/>
  <c r="P51" i="1" s="1"/>
  <c r="S51" i="1" s="1"/>
  <c r="O52" i="1"/>
  <c r="P52" i="1" s="1"/>
  <c r="T52" i="1" s="1"/>
  <c r="O53" i="1"/>
  <c r="P53" i="1" s="1"/>
  <c r="S53" i="1" s="1"/>
  <c r="O54" i="1"/>
  <c r="P54" i="1" s="1"/>
  <c r="T54" i="1" s="1"/>
  <c r="O55" i="1"/>
  <c r="P55" i="1" s="1"/>
  <c r="S55" i="1" s="1"/>
  <c r="O56" i="1"/>
  <c r="P56" i="1" s="1"/>
  <c r="T56" i="1" s="1"/>
  <c r="O57" i="1"/>
  <c r="P57" i="1" s="1"/>
  <c r="T57" i="1" s="1"/>
  <c r="O58" i="1"/>
  <c r="P58" i="1" s="1"/>
  <c r="T58" i="1" s="1"/>
  <c r="O59" i="1"/>
  <c r="P59" i="1" s="1"/>
  <c r="T59" i="1" s="1"/>
  <c r="O60" i="1"/>
  <c r="P60" i="1" s="1"/>
  <c r="T60" i="1" s="1"/>
  <c r="O61" i="1"/>
  <c r="P61" i="1" s="1"/>
  <c r="S61" i="1" s="1"/>
  <c r="O62" i="1"/>
  <c r="P62" i="1" s="1"/>
  <c r="T62" i="1" s="1"/>
  <c r="O157" i="1"/>
  <c r="P157" i="1" s="1"/>
  <c r="S157" i="1" s="1"/>
  <c r="O158" i="1"/>
  <c r="P158" i="1" s="1"/>
  <c r="T158" i="1" s="1"/>
  <c r="O159" i="1"/>
  <c r="P159" i="1" s="1"/>
  <c r="Q159" i="1" s="1"/>
  <c r="V159" i="1" s="1"/>
  <c r="O160" i="1"/>
  <c r="P160" i="1" s="1"/>
  <c r="T160" i="1" s="1"/>
  <c r="O161" i="1"/>
  <c r="P161" i="1" s="1"/>
  <c r="T161" i="1" s="1"/>
  <c r="O162" i="1"/>
  <c r="P162" i="1" s="1"/>
  <c r="T162" i="1" s="1"/>
  <c r="O163" i="1"/>
  <c r="P163" i="1" s="1"/>
  <c r="S163" i="1" s="1"/>
  <c r="O164" i="1"/>
  <c r="P164" i="1" s="1"/>
  <c r="S164" i="1" s="1"/>
  <c r="O165" i="1"/>
  <c r="P165" i="1" s="1"/>
  <c r="S165" i="1" s="1"/>
  <c r="O166" i="1"/>
  <c r="P166" i="1" s="1"/>
  <c r="T166" i="1" s="1"/>
  <c r="O167" i="1"/>
  <c r="P167" i="1" s="1"/>
  <c r="T167" i="1" s="1"/>
  <c r="O168" i="1"/>
  <c r="P168" i="1" s="1"/>
  <c r="T168" i="1" s="1"/>
  <c r="O169" i="1"/>
  <c r="P169" i="1" s="1"/>
  <c r="T169" i="1" s="1"/>
  <c r="O170" i="1"/>
  <c r="P170" i="1" s="1"/>
  <c r="T170" i="1" s="1"/>
  <c r="O171" i="1"/>
  <c r="P171" i="1" s="1"/>
  <c r="S171" i="1" s="1"/>
  <c r="O172" i="1"/>
  <c r="P172" i="1" s="1"/>
  <c r="T172" i="1" s="1"/>
  <c r="O173" i="1"/>
  <c r="P173" i="1" s="1"/>
  <c r="S173" i="1" s="1"/>
  <c r="O174" i="1"/>
  <c r="P174" i="1" s="1"/>
  <c r="S174" i="1" s="1"/>
  <c r="O175" i="1"/>
  <c r="P175" i="1" s="1"/>
  <c r="T175" i="1" s="1"/>
  <c r="O176" i="1"/>
  <c r="P176" i="1" s="1"/>
  <c r="T176" i="1" s="1"/>
  <c r="O177" i="1"/>
  <c r="P177" i="1" s="1"/>
  <c r="S177" i="1" s="1"/>
  <c r="O178" i="1"/>
  <c r="P178" i="1" s="1"/>
  <c r="T178" i="1" s="1"/>
  <c r="O179" i="1"/>
  <c r="P179" i="1" s="1"/>
  <c r="T179" i="1" s="1"/>
  <c r="O180" i="1"/>
  <c r="P180" i="1" s="1"/>
  <c r="T180" i="1" s="1"/>
  <c r="O181" i="1"/>
  <c r="P181" i="1" s="1"/>
  <c r="S181" i="1" s="1"/>
  <c r="O182" i="1"/>
  <c r="P182" i="1" s="1"/>
  <c r="T182" i="1" s="1"/>
  <c r="O183" i="1"/>
  <c r="P183" i="1" s="1"/>
  <c r="T183" i="1" s="1"/>
  <c r="O184" i="1"/>
  <c r="P184" i="1" s="1"/>
  <c r="T184" i="1" s="1"/>
  <c r="O185" i="1"/>
  <c r="P185" i="1" s="1"/>
  <c r="T185" i="1" s="1"/>
  <c r="O186" i="1"/>
  <c r="P186" i="1" s="1"/>
  <c r="T186" i="1" s="1"/>
  <c r="O187" i="1"/>
  <c r="P187" i="1" s="1"/>
  <c r="T187" i="1" s="1"/>
  <c r="O63" i="1"/>
  <c r="P63" i="1" s="1"/>
  <c r="T63" i="1" s="1"/>
  <c r="O2" i="1"/>
  <c r="P2" i="1" s="1"/>
  <c r="T2" i="1" s="1"/>
  <c r="O3" i="1"/>
  <c r="P3" i="1" s="1"/>
  <c r="T3" i="1" s="1"/>
  <c r="O4" i="1"/>
  <c r="P4" i="1" s="1"/>
  <c r="T4" i="1" s="1"/>
  <c r="O5" i="1"/>
  <c r="P5" i="1" s="1"/>
  <c r="T5" i="1" s="1"/>
  <c r="O6" i="1"/>
  <c r="P6" i="1" s="1"/>
  <c r="T6" i="1" s="1"/>
  <c r="O7" i="1"/>
  <c r="P7" i="1" s="1"/>
  <c r="T7" i="1" s="1"/>
  <c r="O8" i="1"/>
  <c r="P8" i="1" s="1"/>
  <c r="S8" i="1" s="1"/>
  <c r="O9" i="1"/>
  <c r="P9" i="1" s="1"/>
  <c r="T9" i="1" s="1"/>
  <c r="O10" i="1"/>
  <c r="P10" i="1" s="1"/>
  <c r="S10" i="1" s="1"/>
  <c r="O11" i="1"/>
  <c r="P11" i="1" s="1"/>
  <c r="T11" i="1" s="1"/>
  <c r="O12" i="1"/>
  <c r="P12" i="1" s="1"/>
  <c r="T12" i="1" s="1"/>
  <c r="O13" i="1"/>
  <c r="P13" i="1" s="1"/>
  <c r="S13" i="1" s="1"/>
  <c r="O14" i="1"/>
  <c r="P14" i="1" s="1"/>
  <c r="T14" i="1" s="1"/>
  <c r="O15" i="1"/>
  <c r="P15" i="1" s="1"/>
  <c r="T15" i="1" s="1"/>
  <c r="O16" i="1"/>
  <c r="P16" i="1" s="1"/>
  <c r="S16" i="1" s="1"/>
  <c r="O17" i="1"/>
  <c r="P17" i="1" s="1"/>
  <c r="S17" i="1" s="1"/>
  <c r="O18" i="1"/>
  <c r="P18" i="1" s="1"/>
  <c r="S18" i="1" s="1"/>
  <c r="O19" i="1"/>
  <c r="P19" i="1" s="1"/>
  <c r="T19" i="1" s="1"/>
  <c r="O20" i="1"/>
  <c r="P20" i="1" s="1"/>
  <c r="T20" i="1" s="1"/>
  <c r="O21" i="1"/>
  <c r="P21" i="1" s="1"/>
  <c r="S21" i="1" s="1"/>
  <c r="O22" i="1"/>
  <c r="P22" i="1" s="1"/>
  <c r="T22" i="1" s="1"/>
  <c r="O23" i="1"/>
  <c r="P23" i="1" s="1"/>
  <c r="T23" i="1" s="1"/>
  <c r="O24" i="1"/>
  <c r="P24" i="1" s="1"/>
  <c r="S24" i="1" s="1"/>
  <c r="O25" i="1"/>
  <c r="P25" i="1" s="1"/>
  <c r="S25" i="1" s="1"/>
  <c r="O26" i="1"/>
  <c r="P26" i="1" s="1"/>
  <c r="S26" i="1" s="1"/>
  <c r="O27" i="1"/>
  <c r="P27" i="1" s="1"/>
  <c r="T27" i="1" s="1"/>
  <c r="O28" i="1"/>
  <c r="P28" i="1" s="1"/>
  <c r="T28" i="1" s="1"/>
  <c r="O29" i="1"/>
  <c r="P29" i="1" s="1"/>
  <c r="S29" i="1" s="1"/>
  <c r="O30" i="1"/>
  <c r="P30" i="1" s="1"/>
  <c r="T30" i="1" s="1"/>
  <c r="O31" i="1"/>
  <c r="P31" i="1" s="1"/>
  <c r="T31" i="1" s="1"/>
  <c r="O126" i="1"/>
  <c r="P126" i="1" s="1"/>
  <c r="T126" i="1" s="1"/>
  <c r="O127" i="1"/>
  <c r="P127" i="1" s="1"/>
  <c r="S127" i="1" s="1"/>
  <c r="O128" i="1"/>
  <c r="P128" i="1" s="1"/>
  <c r="S128" i="1" s="1"/>
  <c r="O129" i="1"/>
  <c r="P129" i="1" s="1"/>
  <c r="T129" i="1" s="1"/>
  <c r="O130" i="1"/>
  <c r="P130" i="1" s="1"/>
  <c r="T130" i="1" s="1"/>
  <c r="O131" i="1"/>
  <c r="P131" i="1" s="1"/>
  <c r="S131" i="1" s="1"/>
  <c r="O132" i="1"/>
  <c r="P132" i="1" s="1"/>
  <c r="T132" i="1" s="1"/>
  <c r="O133" i="1"/>
  <c r="P133" i="1" s="1"/>
  <c r="T133" i="1" s="1"/>
  <c r="O134" i="1"/>
  <c r="P134" i="1" s="1"/>
  <c r="S134" i="1" s="1"/>
  <c r="O135" i="1"/>
  <c r="P135" i="1" s="1"/>
  <c r="S135" i="1" s="1"/>
  <c r="O136" i="1"/>
  <c r="P136" i="1" s="1"/>
  <c r="S136" i="1" s="1"/>
  <c r="O137" i="1"/>
  <c r="P137" i="1" s="1"/>
  <c r="T137" i="1" s="1"/>
  <c r="O138" i="1"/>
  <c r="P138" i="1" s="1"/>
  <c r="T138" i="1" s="1"/>
  <c r="O139" i="1"/>
  <c r="P139" i="1" s="1"/>
  <c r="S139" i="1" s="1"/>
  <c r="O140" i="1"/>
  <c r="P140" i="1" s="1"/>
  <c r="T140" i="1" s="1"/>
  <c r="O141" i="1"/>
  <c r="P141" i="1" s="1"/>
  <c r="T141" i="1" s="1"/>
  <c r="O142" i="1"/>
  <c r="P142" i="1" s="1"/>
  <c r="S142" i="1" s="1"/>
  <c r="O143" i="1"/>
  <c r="P143" i="1" s="1"/>
  <c r="S143" i="1" s="1"/>
  <c r="O144" i="1"/>
  <c r="P144" i="1" s="1"/>
  <c r="S144" i="1" s="1"/>
  <c r="O145" i="1"/>
  <c r="P145" i="1" s="1"/>
  <c r="T145" i="1" s="1"/>
  <c r="O146" i="1"/>
  <c r="P146" i="1" s="1"/>
  <c r="T146" i="1" s="1"/>
  <c r="O147" i="1"/>
  <c r="P147" i="1" s="1"/>
  <c r="S147" i="1" s="1"/>
  <c r="O148" i="1"/>
  <c r="P148" i="1" s="1"/>
  <c r="T148" i="1" s="1"/>
  <c r="O149" i="1"/>
  <c r="P149" i="1" s="1"/>
  <c r="T149" i="1" s="1"/>
  <c r="O150" i="1"/>
  <c r="P150" i="1" s="1"/>
  <c r="S150" i="1" s="1"/>
  <c r="O151" i="1"/>
  <c r="P151" i="1" s="1"/>
  <c r="S151" i="1" s="1"/>
  <c r="O152" i="1"/>
  <c r="P152" i="1" s="1"/>
  <c r="S152" i="1" s="1"/>
  <c r="O153" i="1"/>
  <c r="P153" i="1" s="1"/>
  <c r="T153" i="1" s="1"/>
  <c r="O154" i="1"/>
  <c r="P154" i="1" s="1"/>
  <c r="T154" i="1" s="1"/>
  <c r="O155" i="1"/>
  <c r="P155" i="1" s="1"/>
  <c r="S155" i="1" s="1"/>
  <c r="O96" i="1"/>
  <c r="P96" i="1" s="1"/>
  <c r="T96" i="1" s="1"/>
  <c r="O97" i="1"/>
  <c r="P97" i="1" s="1"/>
  <c r="S97" i="1" s="1"/>
  <c r="O98" i="1"/>
  <c r="P98" i="1" s="1"/>
  <c r="S98" i="1" s="1"/>
  <c r="O99" i="1"/>
  <c r="P99" i="1" s="1"/>
  <c r="S99" i="1" s="1"/>
  <c r="O100" i="1"/>
  <c r="P100" i="1" s="1"/>
  <c r="S100" i="1" s="1"/>
  <c r="O101" i="1"/>
  <c r="P101" i="1" s="1"/>
  <c r="S101" i="1" s="1"/>
  <c r="O102" i="1"/>
  <c r="P102" i="1" s="1"/>
  <c r="S102" i="1" s="1"/>
  <c r="O103" i="1"/>
  <c r="P103" i="1" s="1"/>
  <c r="S103" i="1" s="1"/>
  <c r="O95" i="1"/>
  <c r="P95" i="1" s="1"/>
  <c r="T95" i="1" s="1"/>
  <c r="S2" i="7" l="1"/>
  <c r="Y118" i="6"/>
  <c r="X56" i="7"/>
  <c r="X73" i="7"/>
  <c r="X96" i="7"/>
  <c r="X72" i="7"/>
  <c r="X83" i="7"/>
  <c r="X57" i="7"/>
  <c r="X100" i="7"/>
  <c r="Z51" i="7"/>
  <c r="AA51" i="7" s="1"/>
  <c r="X35" i="7"/>
  <c r="X81" i="7"/>
  <c r="X43" i="7"/>
  <c r="Z106" i="7"/>
  <c r="AA106" i="7" s="1"/>
  <c r="X68" i="7"/>
  <c r="Z82" i="7"/>
  <c r="AA82" i="7" s="1"/>
  <c r="Z37" i="7"/>
  <c r="AA37" i="7" s="1"/>
  <c r="Z78" i="7"/>
  <c r="AA78" i="7" s="1"/>
  <c r="X108" i="7"/>
  <c r="X124" i="7"/>
  <c r="Z123" i="7"/>
  <c r="AA123" i="7" s="1"/>
  <c r="X53" i="7"/>
  <c r="X52" i="7"/>
  <c r="Z93" i="7"/>
  <c r="AA93" i="7" s="1"/>
  <c r="Z97" i="7"/>
  <c r="AA97" i="7" s="1"/>
  <c r="Z101" i="7"/>
  <c r="AA101" i="7" s="1"/>
  <c r="Z105" i="7"/>
  <c r="AA105" i="7" s="1"/>
  <c r="Z70" i="7"/>
  <c r="AA70" i="7" s="1"/>
  <c r="X77" i="7"/>
  <c r="Z48" i="7"/>
  <c r="AA48" i="7" s="1"/>
  <c r="Z110" i="7"/>
  <c r="AA110" i="7" s="1"/>
  <c r="Z113" i="7"/>
  <c r="AA113" i="7" s="1"/>
  <c r="Z59" i="7"/>
  <c r="AA59" i="7" s="1"/>
  <c r="X116" i="7"/>
  <c r="Z80" i="7"/>
  <c r="AA80" i="7" s="1"/>
  <c r="Z118" i="7"/>
  <c r="AA118" i="7" s="1"/>
  <c r="Z90" i="7"/>
  <c r="AA90" i="7" s="1"/>
  <c r="X87" i="7"/>
  <c r="Z64" i="7"/>
  <c r="AA64" i="7" s="1"/>
  <c r="Z89" i="7"/>
  <c r="AA89" i="7" s="1"/>
  <c r="Z79" i="7"/>
  <c r="AA79" i="7" s="1"/>
  <c r="Z71" i="7"/>
  <c r="AA71" i="7" s="1"/>
  <c r="Z41" i="7"/>
  <c r="AA41" i="7" s="1"/>
  <c r="X65" i="7"/>
  <c r="X60" i="7"/>
  <c r="X104" i="7"/>
  <c r="Z111" i="7"/>
  <c r="AA111" i="7" s="1"/>
  <c r="X91" i="7"/>
  <c r="X69" i="7"/>
  <c r="X50" i="7"/>
  <c r="Z58" i="7"/>
  <c r="AA58" i="7" s="1"/>
  <c r="Z44" i="7"/>
  <c r="AA44" i="7" s="1"/>
  <c r="Z40" i="7"/>
  <c r="AA40" i="7" s="1"/>
  <c r="Z55" i="7"/>
  <c r="AA55" i="7" s="1"/>
  <c r="Z108" i="7"/>
  <c r="AA108" i="7" s="1"/>
  <c r="Z98" i="7"/>
  <c r="AA98" i="7" s="1"/>
  <c r="Z85" i="7"/>
  <c r="AA85" i="7" s="1"/>
  <c r="X61" i="7"/>
  <c r="Z38" i="7"/>
  <c r="AA38" i="7" s="1"/>
  <c r="Z122" i="7"/>
  <c r="AA122" i="7" s="1"/>
  <c r="Z114" i="7"/>
  <c r="AA114" i="7" s="1"/>
  <c r="Z88" i="7"/>
  <c r="AA88" i="7" s="1"/>
  <c r="Z121" i="7"/>
  <c r="AA121" i="7" s="1"/>
  <c r="Z86" i="7"/>
  <c r="AA86" i="7" s="1"/>
  <c r="Z36" i="7"/>
  <c r="AA36" i="7" s="1"/>
  <c r="Z54" i="7"/>
  <c r="AA54" i="7" s="1"/>
  <c r="X120" i="7"/>
  <c r="Z96" i="7"/>
  <c r="AA96" i="7" s="1"/>
  <c r="Z34" i="7"/>
  <c r="AA34" i="7" s="1"/>
  <c r="Z102" i="7"/>
  <c r="AA102" i="7" s="1"/>
  <c r="Z109" i="7"/>
  <c r="AA109" i="7" s="1"/>
  <c r="Z117" i="7"/>
  <c r="AA117" i="7" s="1"/>
  <c r="Z92" i="7"/>
  <c r="AA92" i="7" s="1"/>
  <c r="Z75" i="7"/>
  <c r="AA75" i="7" s="1"/>
  <c r="Z67" i="7"/>
  <c r="AA67" i="7" s="1"/>
  <c r="Z74" i="7"/>
  <c r="AA74" i="7" s="1"/>
  <c r="Z66" i="7"/>
  <c r="AA66" i="7" s="1"/>
  <c r="Z62" i="7"/>
  <c r="AA62" i="7" s="1"/>
  <c r="Z45" i="7"/>
  <c r="AA45" i="7" s="1"/>
  <c r="X39" i="7"/>
  <c r="Z33" i="7"/>
  <c r="AA33" i="7" s="1"/>
  <c r="Z115" i="7"/>
  <c r="AA115" i="7" s="1"/>
  <c r="Z46" i="7"/>
  <c r="AA46" i="7" s="1"/>
  <c r="Y25" i="7"/>
  <c r="Z25" i="7" s="1"/>
  <c r="AA25" i="7" s="1"/>
  <c r="Y5" i="7"/>
  <c r="Z5" i="7" s="1"/>
  <c r="AA5" i="7" s="1"/>
  <c r="Y12" i="7"/>
  <c r="Z12" i="7" s="1"/>
  <c r="AA12" i="7" s="1"/>
  <c r="Y95" i="7"/>
  <c r="Z95" i="7" s="1"/>
  <c r="AA95" i="7" s="1"/>
  <c r="X95" i="7"/>
  <c r="Y119" i="7"/>
  <c r="Z119" i="7" s="1"/>
  <c r="AA119" i="7" s="1"/>
  <c r="X119" i="7"/>
  <c r="Y103" i="7"/>
  <c r="Z103" i="7" s="1"/>
  <c r="AA103" i="7" s="1"/>
  <c r="X103" i="7"/>
  <c r="Y4" i="7"/>
  <c r="Z4" i="7" s="1"/>
  <c r="AA4" i="7" s="1"/>
  <c r="Y28" i="7"/>
  <c r="Z28" i="7" s="1"/>
  <c r="AA28" i="7" s="1"/>
  <c r="Y99" i="7"/>
  <c r="Z99" i="7" s="1"/>
  <c r="AA99" i="7" s="1"/>
  <c r="X99" i="7"/>
  <c r="Y29" i="7"/>
  <c r="Z29" i="7" s="1"/>
  <c r="AA29" i="7" s="1"/>
  <c r="Y21" i="7"/>
  <c r="Z21" i="7" s="1"/>
  <c r="AA21" i="7" s="1"/>
  <c r="Y8" i="7"/>
  <c r="Z8" i="7" s="1"/>
  <c r="AA8" i="7" s="1"/>
  <c r="Y42" i="7"/>
  <c r="Z42" i="7" s="1"/>
  <c r="AA42" i="7" s="1"/>
  <c r="X42" i="7"/>
  <c r="Y31" i="7"/>
  <c r="Z31" i="7" s="1"/>
  <c r="AA31" i="7" s="1"/>
  <c r="Y9" i="7"/>
  <c r="Z9" i="7" s="1"/>
  <c r="AA9" i="7" s="1"/>
  <c r="Y107" i="7"/>
  <c r="Z107" i="7" s="1"/>
  <c r="AA107" i="7" s="1"/>
  <c r="X107" i="7"/>
  <c r="Y24" i="7"/>
  <c r="Z24" i="7" s="1"/>
  <c r="AA24" i="7" s="1"/>
  <c r="Z56" i="7"/>
  <c r="AA56" i="7" s="1"/>
  <c r="Z72" i="7"/>
  <c r="AA72" i="7" s="1"/>
  <c r="Z104" i="7"/>
  <c r="AA104" i="7" s="1"/>
  <c r="Z120" i="7"/>
  <c r="AA120" i="7" s="1"/>
  <c r="Z57" i="7"/>
  <c r="AA57" i="7" s="1"/>
  <c r="Z73" i="7"/>
  <c r="AA73" i="7" s="1"/>
  <c r="Y18" i="7"/>
  <c r="Z18" i="7" s="1"/>
  <c r="AA18" i="7" s="1"/>
  <c r="Z50" i="7"/>
  <c r="AA50" i="7" s="1"/>
  <c r="AB50" i="7" s="1"/>
  <c r="Y15" i="7"/>
  <c r="Z15" i="7" s="1"/>
  <c r="AA15" i="7" s="1"/>
  <c r="Z47" i="7"/>
  <c r="AA47" i="7" s="1"/>
  <c r="Z60" i="7"/>
  <c r="AA60" i="7" s="1"/>
  <c r="Z76" i="7"/>
  <c r="AA76" i="7" s="1"/>
  <c r="Z124" i="7"/>
  <c r="AA124" i="7" s="1"/>
  <c r="Y13" i="7"/>
  <c r="Z13" i="7" s="1"/>
  <c r="AA13" i="7" s="1"/>
  <c r="Z61" i="7"/>
  <c r="AA61" i="7" s="1"/>
  <c r="Z77" i="7"/>
  <c r="AA77" i="7" s="1"/>
  <c r="Y6" i="7"/>
  <c r="Z6" i="7" s="1"/>
  <c r="AA6" i="7" s="1"/>
  <c r="Y22" i="7"/>
  <c r="Z22" i="7" s="1"/>
  <c r="AA22" i="7" s="1"/>
  <c r="Y3" i="7"/>
  <c r="Z3" i="7" s="1"/>
  <c r="AA3" i="7" s="1"/>
  <c r="Y19" i="7"/>
  <c r="Z19" i="7" s="1"/>
  <c r="AA19" i="7" s="1"/>
  <c r="Z35" i="7"/>
  <c r="AA35" i="7" s="1"/>
  <c r="Z83" i="7"/>
  <c r="AA83" i="7" s="1"/>
  <c r="Y16" i="7"/>
  <c r="Z16" i="7" s="1"/>
  <c r="AA16" i="7" s="1"/>
  <c r="Z112" i="7"/>
  <c r="AA112" i="7" s="1"/>
  <c r="Y17" i="7"/>
  <c r="Z17" i="7" s="1"/>
  <c r="AA17" i="7" s="1"/>
  <c r="Z65" i="7"/>
  <c r="AA65" i="7" s="1"/>
  <c r="AB65" i="7" s="1"/>
  <c r="Z81" i="7"/>
  <c r="AA81" i="7" s="1"/>
  <c r="Y10" i="7"/>
  <c r="Z10" i="7" s="1"/>
  <c r="AA10" i="7" s="1"/>
  <c r="Y26" i="7"/>
  <c r="Z26" i="7" s="1"/>
  <c r="AA26" i="7" s="1"/>
  <c r="Y7" i="7"/>
  <c r="Z7" i="7" s="1"/>
  <c r="AA7" i="7" s="1"/>
  <c r="Y23" i="7"/>
  <c r="Z23" i="7" s="1"/>
  <c r="AA23" i="7" s="1"/>
  <c r="Z39" i="7"/>
  <c r="AA39" i="7" s="1"/>
  <c r="Z87" i="7"/>
  <c r="AA87" i="7" s="1"/>
  <c r="X64" i="7"/>
  <c r="X112" i="7"/>
  <c r="Y20" i="7"/>
  <c r="Z20" i="7" s="1"/>
  <c r="AA20" i="7" s="1"/>
  <c r="Z52" i="7"/>
  <c r="AA52" i="7" s="1"/>
  <c r="Z68" i="7"/>
  <c r="AA68" i="7" s="1"/>
  <c r="Z84" i="7"/>
  <c r="AA84" i="7" s="1"/>
  <c r="Z100" i="7"/>
  <c r="AA100" i="7" s="1"/>
  <c r="Z116" i="7"/>
  <c r="AA116" i="7" s="1"/>
  <c r="Z53" i="7"/>
  <c r="AA53" i="7" s="1"/>
  <c r="Z69" i="7"/>
  <c r="AA69" i="7" s="1"/>
  <c r="Y14" i="7"/>
  <c r="Z14" i="7" s="1"/>
  <c r="AA14" i="7" s="1"/>
  <c r="Y30" i="7"/>
  <c r="Z30" i="7" s="1"/>
  <c r="AA30" i="7" s="1"/>
  <c r="Y11" i="7"/>
  <c r="Z11" i="7" s="1"/>
  <c r="AA11" i="7" s="1"/>
  <c r="Y27" i="7"/>
  <c r="Z27" i="7" s="1"/>
  <c r="AA27" i="7" s="1"/>
  <c r="Z43" i="7"/>
  <c r="AA43" i="7" s="1"/>
  <c r="Z91" i="7"/>
  <c r="AA91" i="7" s="1"/>
  <c r="AA118" i="6"/>
  <c r="W104" i="6"/>
  <c r="Y90" i="6"/>
  <c r="W71" i="6"/>
  <c r="X64" i="6"/>
  <c r="Y64" i="6" s="1"/>
  <c r="W116" i="6"/>
  <c r="AA32" i="6"/>
  <c r="X99" i="6"/>
  <c r="Y99" i="6" s="1"/>
  <c r="Y82" i="6"/>
  <c r="X95" i="6"/>
  <c r="W120" i="6"/>
  <c r="W114" i="6"/>
  <c r="AA94" i="6"/>
  <c r="AA63" i="6"/>
  <c r="W78" i="6"/>
  <c r="W11" i="6"/>
  <c r="AA122" i="6"/>
  <c r="W82" i="6"/>
  <c r="W20" i="6"/>
  <c r="X44" i="6"/>
  <c r="Y44" i="6" s="1"/>
  <c r="W89" i="6"/>
  <c r="X89" i="6"/>
  <c r="Y89" i="6" s="1"/>
  <c r="X93" i="6"/>
  <c r="Y93" i="6" s="1"/>
  <c r="W93" i="6"/>
  <c r="X39" i="6"/>
  <c r="Y39" i="6" s="1"/>
  <c r="X48" i="6"/>
  <c r="Y48" i="6" s="1"/>
  <c r="X19" i="6"/>
  <c r="Y19" i="6" s="1"/>
  <c r="W23" i="6"/>
  <c r="X111" i="6"/>
  <c r="W31" i="6"/>
  <c r="W55" i="6"/>
  <c r="X123" i="7"/>
  <c r="X115" i="7"/>
  <c r="X111" i="7"/>
  <c r="X76" i="7"/>
  <c r="X34" i="7"/>
  <c r="X46" i="7"/>
  <c r="X38" i="7"/>
  <c r="W85" i="6"/>
  <c r="X85" i="6"/>
  <c r="X110" i="6"/>
  <c r="Y110" i="6" s="1"/>
  <c r="W110" i="6"/>
  <c r="Y114" i="6"/>
  <c r="W121" i="6"/>
  <c r="W100" i="6"/>
  <c r="W70" i="6"/>
  <c r="W66" i="6"/>
  <c r="W60" i="6"/>
  <c r="W47" i="6"/>
  <c r="W12" i="6"/>
  <c r="W16" i="6"/>
  <c r="W59" i="6"/>
  <c r="W86" i="6"/>
  <c r="AA86" i="6" s="1"/>
  <c r="X81" i="6"/>
  <c r="Y81" i="6" s="1"/>
  <c r="W81" i="6"/>
  <c r="Y120" i="6"/>
  <c r="X90" i="7"/>
  <c r="X79" i="7"/>
  <c r="X71" i="7"/>
  <c r="X70" i="7"/>
  <c r="X122" i="7"/>
  <c r="X114" i="7"/>
  <c r="X98" i="7"/>
  <c r="X89" i="7"/>
  <c r="X59" i="7"/>
  <c r="X48" i="7"/>
  <c r="X37" i="7"/>
  <c r="X75" i="7"/>
  <c r="X67" i="7"/>
  <c r="X66" i="7"/>
  <c r="X51" i="7"/>
  <c r="X118" i="7"/>
  <c r="X110" i="7"/>
  <c r="X88" i="7"/>
  <c r="X74" i="7"/>
  <c r="X45" i="7"/>
  <c r="X33" i="7"/>
  <c r="X97" i="7"/>
  <c r="X84" i="7"/>
  <c r="X121" i="7"/>
  <c r="X105" i="7"/>
  <c r="X58" i="7"/>
  <c r="X44" i="7"/>
  <c r="X40" i="7"/>
  <c r="X85" i="7"/>
  <c r="X78" i="7"/>
  <c r="X62" i="7"/>
  <c r="X49" i="7"/>
  <c r="AB49" i="7" s="1"/>
  <c r="X93" i="7"/>
  <c r="X92" i="7"/>
  <c r="X86" i="7"/>
  <c r="X117" i="7"/>
  <c r="X55" i="7"/>
  <c r="X36" i="7"/>
  <c r="X109" i="7"/>
  <c r="X102" i="7"/>
  <c r="X113" i="7"/>
  <c r="X106" i="7"/>
  <c r="X101" i="7"/>
  <c r="X82" i="7"/>
  <c r="X47" i="7"/>
  <c r="X80" i="7"/>
  <c r="X41" i="7"/>
  <c r="X54" i="7"/>
  <c r="X30" i="6"/>
  <c r="W30" i="6"/>
  <c r="W75" i="6"/>
  <c r="W27" i="6"/>
  <c r="W24" i="6"/>
  <c r="W8" i="6"/>
  <c r="W90" i="6"/>
  <c r="X106" i="6"/>
  <c r="Y106" i="6" s="1"/>
  <c r="W106" i="6"/>
  <c r="X77" i="6"/>
  <c r="Y77" i="6" s="1"/>
  <c r="W77" i="6"/>
  <c r="X58" i="6"/>
  <c r="Y58" i="6" s="1"/>
  <c r="W58" i="6"/>
  <c r="X50" i="6"/>
  <c r="Y50" i="6" s="1"/>
  <c r="W50" i="6"/>
  <c r="X42" i="6"/>
  <c r="Y42" i="6" s="1"/>
  <c r="W42" i="6"/>
  <c r="X34" i="6"/>
  <c r="Y34" i="6" s="1"/>
  <c r="W34" i="6"/>
  <c r="X26" i="6"/>
  <c r="Y26" i="6" s="1"/>
  <c r="W26" i="6"/>
  <c r="X18" i="6"/>
  <c r="Y18" i="6" s="1"/>
  <c r="W18" i="6"/>
  <c r="X10" i="6"/>
  <c r="Y10" i="6" s="1"/>
  <c r="W10" i="6"/>
  <c r="X98" i="6"/>
  <c r="Y98" i="6" s="1"/>
  <c r="W98" i="6"/>
  <c r="W115" i="6"/>
  <c r="X115" i="6"/>
  <c r="Y115" i="6" s="1"/>
  <c r="W109" i="6"/>
  <c r="X109" i="6"/>
  <c r="Y109" i="6" s="1"/>
  <c r="X102" i="6"/>
  <c r="Y102" i="6" s="1"/>
  <c r="W102" i="6"/>
  <c r="X73" i="6"/>
  <c r="Y73" i="6" s="1"/>
  <c r="W73" i="6"/>
  <c r="X62" i="6"/>
  <c r="Y62" i="6" s="1"/>
  <c r="W62" i="6"/>
  <c r="X54" i="6"/>
  <c r="Y54" i="6" s="1"/>
  <c r="W54" i="6"/>
  <c r="X46" i="6"/>
  <c r="Y46" i="6" s="1"/>
  <c r="W46" i="6"/>
  <c r="X38" i="6"/>
  <c r="Y38" i="6" s="1"/>
  <c r="W38" i="6"/>
  <c r="W5" i="6"/>
  <c r="X5" i="6"/>
  <c r="Y5" i="6" s="1"/>
  <c r="X22" i="6"/>
  <c r="Y22" i="6" s="1"/>
  <c r="W22" i="6"/>
  <c r="X14" i="6"/>
  <c r="Y14" i="6" s="1"/>
  <c r="W14" i="6"/>
  <c r="X6" i="6"/>
  <c r="Y6" i="6" s="1"/>
  <c r="W6" i="6"/>
  <c r="W17" i="6"/>
  <c r="X17" i="6"/>
  <c r="Y17" i="6" s="1"/>
  <c r="W21" i="6"/>
  <c r="X21" i="6"/>
  <c r="Y21" i="6" s="1"/>
  <c r="X123" i="6"/>
  <c r="Y123" i="6" s="1"/>
  <c r="W123" i="6"/>
  <c r="Y124" i="6"/>
  <c r="X112" i="6"/>
  <c r="Y112" i="6" s="1"/>
  <c r="W112" i="6"/>
  <c r="W101" i="6"/>
  <c r="X101" i="6"/>
  <c r="Y101" i="6" s="1"/>
  <c r="W97" i="6"/>
  <c r="X97" i="6"/>
  <c r="Y97" i="6" s="1"/>
  <c r="Y107" i="6"/>
  <c r="Y96" i="6"/>
  <c r="W92" i="6"/>
  <c r="X92" i="6"/>
  <c r="Y92" i="6" s="1"/>
  <c r="Y121" i="6"/>
  <c r="Y85" i="6"/>
  <c r="Y70" i="6"/>
  <c r="X83" i="6"/>
  <c r="Y83" i="6" s="1"/>
  <c r="W83" i="6"/>
  <c r="Y71" i="6"/>
  <c r="Y56" i="6"/>
  <c r="Y40" i="6"/>
  <c r="Y55" i="6"/>
  <c r="Y59" i="6"/>
  <c r="Y47" i="6"/>
  <c r="Y24" i="6"/>
  <c r="Y28" i="6"/>
  <c r="X3" i="6"/>
  <c r="Y3" i="6" s="1"/>
  <c r="W3" i="6"/>
  <c r="Y27" i="6"/>
  <c r="Y16" i="6"/>
  <c r="X108" i="6"/>
  <c r="Y108" i="6" s="1"/>
  <c r="W108" i="6"/>
  <c r="W80" i="6"/>
  <c r="X80" i="6"/>
  <c r="Y80" i="6" s="1"/>
  <c r="W72" i="6"/>
  <c r="X72" i="6"/>
  <c r="Y72" i="6" s="1"/>
  <c r="Y79" i="6"/>
  <c r="X68" i="6"/>
  <c r="Y68" i="6" s="1"/>
  <c r="W68" i="6"/>
  <c r="Y66" i="6"/>
  <c r="Y51" i="6"/>
  <c r="Y35" i="6"/>
  <c r="W57" i="6"/>
  <c r="X57" i="6"/>
  <c r="Y57" i="6" s="1"/>
  <c r="W41" i="6"/>
  <c r="X41" i="6"/>
  <c r="Y41" i="6" s="1"/>
  <c r="W61" i="6"/>
  <c r="X61" i="6"/>
  <c r="Y61" i="6" s="1"/>
  <c r="Y43" i="6"/>
  <c r="W49" i="6"/>
  <c r="X49" i="6"/>
  <c r="Y49" i="6" s="1"/>
  <c r="Y30" i="6"/>
  <c r="W9" i="6"/>
  <c r="X9" i="6"/>
  <c r="Y9" i="6" s="1"/>
  <c r="Y8" i="6"/>
  <c r="Y23" i="6"/>
  <c r="Y11" i="6"/>
  <c r="Y116" i="6"/>
  <c r="Y113" i="6"/>
  <c r="Y104" i="6"/>
  <c r="Y103" i="6"/>
  <c r="W84" i="6"/>
  <c r="X84" i="6"/>
  <c r="Y84" i="6" s="1"/>
  <c r="Y117" i="6"/>
  <c r="Y74" i="6"/>
  <c r="W65" i="6"/>
  <c r="X65" i="6"/>
  <c r="Y65" i="6" s="1"/>
  <c r="Y78" i="6"/>
  <c r="Y67" i="6"/>
  <c r="X91" i="6"/>
  <c r="Y91" i="6" s="1"/>
  <c r="W91" i="6"/>
  <c r="W53" i="6"/>
  <c r="X53" i="6"/>
  <c r="Y53" i="6" s="1"/>
  <c r="W37" i="6"/>
  <c r="X37" i="6"/>
  <c r="Y37" i="6" s="1"/>
  <c r="W33" i="6"/>
  <c r="X33" i="6"/>
  <c r="Y33" i="6" s="1"/>
  <c r="W45" i="6"/>
  <c r="X45" i="6"/>
  <c r="Y45" i="6" s="1"/>
  <c r="Y20" i="6"/>
  <c r="W29" i="6"/>
  <c r="X29" i="6"/>
  <c r="Y29" i="6" s="1"/>
  <c r="Y12" i="6"/>
  <c r="W119" i="6"/>
  <c r="X119" i="6"/>
  <c r="Y119" i="6" s="1"/>
  <c r="Y111" i="6"/>
  <c r="W105" i="6"/>
  <c r="X105" i="6"/>
  <c r="Y105" i="6" s="1"/>
  <c r="W88" i="6"/>
  <c r="X88" i="6"/>
  <c r="Y88" i="6" s="1"/>
  <c r="Y95" i="6"/>
  <c r="Y75" i="6"/>
  <c r="X87" i="6"/>
  <c r="Y87" i="6" s="1"/>
  <c r="W87" i="6"/>
  <c r="W76" i="6"/>
  <c r="X76" i="6"/>
  <c r="Y76" i="6" s="1"/>
  <c r="X69" i="6"/>
  <c r="Y69" i="6" s="1"/>
  <c r="W69" i="6"/>
  <c r="Y60" i="6"/>
  <c r="Y52" i="6"/>
  <c r="Y36" i="6"/>
  <c r="W25" i="6"/>
  <c r="X25" i="6"/>
  <c r="Y25" i="6" s="1"/>
  <c r="Y15" i="6"/>
  <c r="W13" i="6"/>
  <c r="X13" i="6"/>
  <c r="Y13" i="6" s="1"/>
  <c r="Y4" i="6"/>
  <c r="AA4" i="6" s="1"/>
  <c r="Y7" i="6"/>
  <c r="Y31" i="6"/>
  <c r="T13" i="1"/>
  <c r="T78" i="1"/>
  <c r="T110" i="1"/>
  <c r="T103" i="1"/>
  <c r="T150" i="1"/>
  <c r="T171" i="1"/>
  <c r="T119" i="1"/>
  <c r="T17" i="1"/>
  <c r="T246" i="1"/>
  <c r="T105" i="1"/>
  <c r="T117" i="1"/>
  <c r="T128" i="1"/>
  <c r="T163" i="1"/>
  <c r="T107" i="1"/>
  <c r="T47" i="1"/>
  <c r="T76" i="1"/>
  <c r="T131" i="1"/>
  <c r="T92" i="1"/>
  <c r="T221" i="1"/>
  <c r="T102" i="1"/>
  <c r="T142" i="1"/>
  <c r="T203" i="1"/>
  <c r="T136" i="1"/>
  <c r="T157" i="1"/>
  <c r="T10" i="1"/>
  <c r="T25" i="1"/>
  <c r="T51" i="1"/>
  <c r="T121" i="1"/>
  <c r="T49" i="1"/>
  <c r="T144" i="1"/>
  <c r="T39" i="1"/>
  <c r="T210" i="1"/>
  <c r="T37" i="1"/>
  <c r="T181" i="1"/>
  <c r="T38" i="1"/>
  <c r="T165" i="1"/>
  <c r="T21" i="1"/>
  <c r="T48" i="1"/>
  <c r="T118" i="1"/>
  <c r="T202" i="1"/>
  <c r="T216" i="1"/>
  <c r="T127" i="1"/>
  <c r="T188" i="1"/>
  <c r="T223" i="1"/>
  <c r="T68" i="1"/>
  <c r="T152" i="1"/>
  <c r="T173" i="1"/>
  <c r="T237" i="1"/>
  <c r="T53" i="1"/>
  <c r="T90" i="1"/>
  <c r="T74" i="1"/>
  <c r="T147" i="1"/>
  <c r="T220" i="1"/>
  <c r="T229" i="1"/>
  <c r="T135" i="1"/>
  <c r="T231" i="1"/>
  <c r="T98" i="1"/>
  <c r="T66" i="1"/>
  <c r="T101" i="1"/>
  <c r="T208" i="1"/>
  <c r="T55" i="1"/>
  <c r="T193" i="1"/>
  <c r="T16" i="1"/>
  <c r="T113" i="1"/>
  <c r="T143" i="1"/>
  <c r="T239" i="1"/>
  <c r="T245" i="1"/>
  <c r="T106" i="1"/>
  <c r="T8" i="1"/>
  <c r="T200" i="1"/>
  <c r="T29" i="1"/>
  <c r="T82" i="1"/>
  <c r="T24" i="1"/>
  <c r="T151" i="1"/>
  <c r="T177" i="1"/>
  <c r="T247" i="1"/>
  <c r="T18" i="1"/>
  <c r="T114" i="1"/>
  <c r="T45" i="1"/>
  <c r="T100" i="1"/>
  <c r="T109" i="1"/>
  <c r="T139" i="1"/>
  <c r="T164" i="1"/>
  <c r="T174" i="1"/>
  <c r="T222" i="1"/>
  <c r="T84" i="1"/>
  <c r="Q249" i="1"/>
  <c r="T249" i="1"/>
  <c r="T97" i="1"/>
  <c r="T192" i="1"/>
  <c r="T26" i="1"/>
  <c r="T61" i="1"/>
  <c r="T99" i="1"/>
  <c r="T155" i="1"/>
  <c r="T159" i="1"/>
  <c r="T194" i="1"/>
  <c r="T134" i="1"/>
  <c r="T111" i="1"/>
  <c r="S219" i="1"/>
  <c r="T219" i="1"/>
  <c r="X159" i="1"/>
  <c r="W159" i="1"/>
  <c r="X188" i="1"/>
  <c r="W188" i="1"/>
  <c r="S52" i="1"/>
  <c r="S54" i="1"/>
  <c r="S83" i="1"/>
  <c r="S79" i="1"/>
  <c r="S89" i="1"/>
  <c r="S87" i="1"/>
  <c r="S72" i="1"/>
  <c r="S191" i="1"/>
  <c r="S43" i="1"/>
  <c r="S80" i="1"/>
  <c r="S108" i="1"/>
  <c r="S31" i="1"/>
  <c r="S2" i="1"/>
  <c r="S122" i="1"/>
  <c r="S124" i="1"/>
  <c r="S57" i="1"/>
  <c r="S78" i="1"/>
  <c r="S75" i="1"/>
  <c r="S226" i="1"/>
  <c r="S67" i="1"/>
  <c r="S93" i="1"/>
  <c r="S44" i="1"/>
  <c r="S95" i="1"/>
  <c r="S91" i="1"/>
  <c r="S28" i="1"/>
  <c r="S86" i="1"/>
  <c r="S201" i="1"/>
  <c r="S19" i="1"/>
  <c r="S115" i="1"/>
  <c r="S130" i="1"/>
  <c r="S62" i="1"/>
  <c r="S209" i="1"/>
  <c r="S148" i="1"/>
  <c r="S133" i="1"/>
  <c r="S159" i="1"/>
  <c r="S5" i="1"/>
  <c r="S59" i="1"/>
  <c r="S188" i="1"/>
  <c r="S60" i="1"/>
  <c r="S189" i="1"/>
  <c r="S224" i="1"/>
  <c r="S27" i="1"/>
  <c r="S88" i="1"/>
  <c r="S123" i="1"/>
  <c r="S235" i="1"/>
  <c r="S228" i="1"/>
  <c r="S138" i="1"/>
  <c r="S199" i="1"/>
  <c r="S234" i="1"/>
  <c r="S227" i="1"/>
  <c r="S141" i="1"/>
  <c r="S167" i="1"/>
  <c r="S58" i="1"/>
  <c r="S161" i="1"/>
  <c r="S196" i="1"/>
  <c r="S162" i="1"/>
  <c r="S197" i="1"/>
  <c r="S232" i="1"/>
  <c r="S244" i="1"/>
  <c r="S129" i="1"/>
  <c r="S190" i="1"/>
  <c r="S225" i="1"/>
  <c r="S22" i="1"/>
  <c r="S50" i="1"/>
  <c r="S146" i="1"/>
  <c r="S172" i="1"/>
  <c r="S207" i="1"/>
  <c r="S242" i="1"/>
  <c r="S243" i="1"/>
  <c r="S236" i="1"/>
  <c r="S217" i="1"/>
  <c r="S149" i="1"/>
  <c r="S175" i="1"/>
  <c r="S168" i="1"/>
  <c r="S169" i="1"/>
  <c r="S204" i="1"/>
  <c r="S184" i="1"/>
  <c r="S170" i="1"/>
  <c r="S205" i="1"/>
  <c r="S240" i="1"/>
  <c r="S34" i="1"/>
  <c r="S137" i="1"/>
  <c r="S198" i="1"/>
  <c r="S233" i="1"/>
  <c r="S132" i="1"/>
  <c r="S85" i="1"/>
  <c r="S154" i="1"/>
  <c r="S180" i="1"/>
  <c r="S215" i="1"/>
  <c r="S14" i="1"/>
  <c r="S42" i="1"/>
  <c r="S160" i="1"/>
  <c r="S4" i="1"/>
  <c r="S183" i="1"/>
  <c r="S64" i="1"/>
  <c r="S69" i="1"/>
  <c r="S212" i="1"/>
  <c r="S178" i="1"/>
  <c r="S213" i="1"/>
  <c r="S248" i="1"/>
  <c r="S176" i="1"/>
  <c r="S145" i="1"/>
  <c r="S206" i="1"/>
  <c r="S241" i="1"/>
  <c r="S11" i="1"/>
  <c r="S112" i="1"/>
  <c r="S9" i="1"/>
  <c r="S65" i="1"/>
  <c r="S30" i="1"/>
  <c r="S77" i="1"/>
  <c r="S211" i="1"/>
  <c r="S195" i="1"/>
  <c r="S6" i="1"/>
  <c r="S185" i="1"/>
  <c r="S140" i="1"/>
  <c r="S7" i="1"/>
  <c r="S186" i="1"/>
  <c r="S3" i="1"/>
  <c r="S153" i="1"/>
  <c r="S179" i="1"/>
  <c r="S214" i="1"/>
  <c r="S158" i="1"/>
  <c r="S12" i="1"/>
  <c r="S73" i="1"/>
  <c r="S40" i="1"/>
  <c r="S96" i="1"/>
  <c r="S15" i="1"/>
  <c r="S41" i="1"/>
  <c r="S126" i="1"/>
  <c r="S104" i="1"/>
  <c r="S35" i="1"/>
  <c r="S70" i="1"/>
  <c r="S36" i="1"/>
  <c r="S71" i="1"/>
  <c r="S56" i="1"/>
  <c r="S120" i="1"/>
  <c r="S33" i="1"/>
  <c r="S182" i="1"/>
  <c r="S20" i="1"/>
  <c r="S46" i="1"/>
  <c r="S81" i="1"/>
  <c r="S116" i="1"/>
  <c r="S166" i="1"/>
  <c r="S230" i="1"/>
  <c r="S23" i="1"/>
  <c r="S49" i="1"/>
  <c r="S238" i="1"/>
  <c r="Q73" i="1"/>
  <c r="Q64" i="1"/>
  <c r="V64" i="1" s="1"/>
  <c r="Q166" i="1"/>
  <c r="Q242" i="1"/>
  <c r="Q54" i="1"/>
  <c r="Q224" i="1"/>
  <c r="Q44" i="1"/>
  <c r="Q116" i="1"/>
  <c r="V116" i="1" s="1"/>
  <c r="Q35" i="1"/>
  <c r="V35" i="1" s="1"/>
  <c r="Q195" i="1"/>
  <c r="Q83" i="1"/>
  <c r="V83" i="1" s="1"/>
  <c r="Q84" i="1"/>
  <c r="Q139" i="1"/>
  <c r="Q144" i="1"/>
  <c r="Q18" i="1"/>
  <c r="Q181" i="1"/>
  <c r="Q55" i="1"/>
  <c r="Q210" i="1"/>
  <c r="Q134" i="1"/>
  <c r="Q8" i="1"/>
  <c r="Q61" i="1"/>
  <c r="Q216" i="1"/>
  <c r="Q74" i="1"/>
  <c r="Q245" i="1"/>
  <c r="Q111" i="1"/>
  <c r="Q150" i="1"/>
  <c r="Q29" i="1"/>
  <c r="V29" i="1" s="1"/>
  <c r="Q136" i="1"/>
  <c r="Q2" i="1"/>
  <c r="Q157" i="1"/>
  <c r="Q39" i="1"/>
  <c r="V39" i="1" s="1"/>
  <c r="Q92" i="1"/>
  <c r="Q142" i="1"/>
  <c r="Q16" i="1"/>
  <c r="V16" i="1" s="1"/>
  <c r="Q163" i="1"/>
  <c r="Q192" i="1"/>
  <c r="Q177" i="1"/>
  <c r="Q51" i="1"/>
  <c r="V51" i="1" s="1"/>
  <c r="Q117" i="1"/>
  <c r="V117" i="1" s="1"/>
  <c r="Q103" i="1"/>
  <c r="Q21" i="1"/>
  <c r="Q147" i="1"/>
  <c r="Q107" i="1"/>
  <c r="V107" i="1" s="1"/>
  <c r="Q131" i="1"/>
  <c r="Q13" i="1"/>
  <c r="Q24" i="1"/>
  <c r="V24" i="1" s="1"/>
  <c r="Q164" i="1"/>
  <c r="Q174" i="1"/>
  <c r="Q48" i="1"/>
  <c r="Q203" i="1"/>
  <c r="Q106" i="1"/>
  <c r="V106" i="1" s="1"/>
  <c r="Q37" i="1"/>
  <c r="Q155" i="1"/>
  <c r="Q152" i="1"/>
  <c r="Q26" i="1"/>
  <c r="Q173" i="1"/>
  <c r="Q218" i="1"/>
  <c r="Q194" i="1"/>
  <c r="Q76" i="1"/>
  <c r="Q247" i="1"/>
  <c r="Q239" i="1"/>
  <c r="Q231" i="1"/>
  <c r="Q223" i="1"/>
  <c r="Q121" i="1"/>
  <c r="Q113" i="1"/>
  <c r="Q105" i="1"/>
  <c r="Q100" i="1"/>
  <c r="V100" i="1" s="1"/>
  <c r="Q128" i="1"/>
  <c r="Q10" i="1"/>
  <c r="Q165" i="1"/>
  <c r="Q47" i="1"/>
  <c r="Q202" i="1"/>
  <c r="Q68" i="1"/>
  <c r="Q99" i="1"/>
  <c r="V99" i="1" s="1"/>
  <c r="Q151" i="1"/>
  <c r="Q143" i="1"/>
  <c r="Q135" i="1"/>
  <c r="Q127" i="1"/>
  <c r="Q25" i="1"/>
  <c r="Q17" i="1"/>
  <c r="Q38" i="1"/>
  <c r="Q193" i="1"/>
  <c r="Q246" i="1"/>
  <c r="Q222" i="1"/>
  <c r="Q101" i="1"/>
  <c r="Q114" i="1"/>
  <c r="V114" i="1" s="1"/>
  <c r="Q221" i="1"/>
  <c r="Q95" i="1"/>
  <c r="Q5" i="1"/>
  <c r="Q184" i="1"/>
  <c r="Q176" i="1"/>
  <c r="Q167" i="1"/>
  <c r="Q158" i="1"/>
  <c r="Q46" i="1"/>
  <c r="V46" i="1" s="1"/>
  <c r="Q36" i="1"/>
  <c r="Q214" i="1"/>
  <c r="Q205" i="1"/>
  <c r="Q196" i="1"/>
  <c r="Q93" i="1"/>
  <c r="Q75" i="1"/>
  <c r="Q65" i="1"/>
  <c r="Q243" i="1"/>
  <c r="Q234" i="1"/>
  <c r="Q225" i="1"/>
  <c r="Q120" i="1"/>
  <c r="Q104" i="1"/>
  <c r="Q154" i="1"/>
  <c r="Q20" i="1"/>
  <c r="Q233" i="1"/>
  <c r="V49" i="1"/>
  <c r="Q153" i="1"/>
  <c r="Q145" i="1"/>
  <c r="Q137" i="1"/>
  <c r="Q129" i="1"/>
  <c r="Q27" i="1"/>
  <c r="Q19" i="1"/>
  <c r="Q11" i="1"/>
  <c r="Q3" i="1"/>
  <c r="Q182" i="1"/>
  <c r="Q62" i="1"/>
  <c r="Q52" i="1"/>
  <c r="Q43" i="1"/>
  <c r="Q34" i="1"/>
  <c r="Q212" i="1"/>
  <c r="Q91" i="1"/>
  <c r="Q81" i="1"/>
  <c r="Q72" i="1"/>
  <c r="Q125" i="1"/>
  <c r="Q241" i="1"/>
  <c r="Q232" i="1"/>
  <c r="Q115" i="1"/>
  <c r="Q130" i="1"/>
  <c r="Q183" i="1"/>
  <c r="Q213" i="1"/>
  <c r="Q171" i="1"/>
  <c r="Q53" i="1"/>
  <c r="Q208" i="1"/>
  <c r="Q90" i="1"/>
  <c r="Q82" i="1"/>
  <c r="Q66" i="1"/>
  <c r="Q237" i="1"/>
  <c r="Q229" i="1"/>
  <c r="Q119" i="1"/>
  <c r="Q60" i="1"/>
  <c r="Q42" i="1"/>
  <c r="Q33" i="1"/>
  <c r="Q211" i="1"/>
  <c r="Q89" i="1"/>
  <c r="Q80" i="1"/>
  <c r="Q71" i="1"/>
  <c r="Q240" i="1"/>
  <c r="Q96" i="1"/>
  <c r="Q138" i="1"/>
  <c r="Q28" i="1"/>
  <c r="Q4" i="1"/>
  <c r="Q204" i="1"/>
  <c r="Q45" i="1"/>
  <c r="Q200" i="1"/>
  <c r="Q97" i="1"/>
  <c r="Q220" i="1"/>
  <c r="Q118" i="1"/>
  <c r="Q110" i="1"/>
  <c r="V78" i="1"/>
  <c r="V249" i="1"/>
  <c r="X249" i="1" s="1"/>
  <c r="Y249" i="1" s="1"/>
  <c r="Q9" i="1"/>
  <c r="Q63" i="1"/>
  <c r="Q180" i="1"/>
  <c r="Q172" i="1"/>
  <c r="Q162" i="1"/>
  <c r="Q59" i="1"/>
  <c r="Q50" i="1"/>
  <c r="Q41" i="1"/>
  <c r="Q94" i="1"/>
  <c r="Q201" i="1"/>
  <c r="Q191" i="1"/>
  <c r="Q88" i="1"/>
  <c r="Q79" i="1"/>
  <c r="Q70" i="1"/>
  <c r="Q248" i="1"/>
  <c r="Q230" i="1"/>
  <c r="Q124" i="1"/>
  <c r="Q112" i="1"/>
  <c r="Q146" i="1"/>
  <c r="Q12" i="1"/>
  <c r="Q175" i="1"/>
  <c r="Q219" i="1"/>
  <c r="Q109" i="1"/>
  <c r="Q126" i="1"/>
  <c r="Q187" i="1"/>
  <c r="Q179" i="1"/>
  <c r="Q170" i="1"/>
  <c r="Q161" i="1"/>
  <c r="Q58" i="1"/>
  <c r="Q40" i="1"/>
  <c r="Q209" i="1"/>
  <c r="Q199" i="1"/>
  <c r="Q190" i="1"/>
  <c r="Q87" i="1"/>
  <c r="Q69" i="1"/>
  <c r="Q238" i="1"/>
  <c r="Q228" i="1"/>
  <c r="Q123" i="1"/>
  <c r="Q108" i="1"/>
  <c r="Q149" i="1"/>
  <c r="Q141" i="1"/>
  <c r="Q133" i="1"/>
  <c r="Q31" i="1"/>
  <c r="Q23" i="1"/>
  <c r="Q15" i="1"/>
  <c r="Q7" i="1"/>
  <c r="Q186" i="1"/>
  <c r="Q178" i="1"/>
  <c r="Q169" i="1"/>
  <c r="Q160" i="1"/>
  <c r="Q57" i="1"/>
  <c r="Q217" i="1"/>
  <c r="Q207" i="1"/>
  <c r="Q198" i="1"/>
  <c r="Q189" i="1"/>
  <c r="Q86" i="1"/>
  <c r="Q77" i="1"/>
  <c r="Q236" i="1"/>
  <c r="Q227" i="1"/>
  <c r="Q122" i="1"/>
  <c r="Q102" i="1"/>
  <c r="Q98" i="1"/>
  <c r="Q148" i="1"/>
  <c r="Q140" i="1"/>
  <c r="Q132" i="1"/>
  <c r="Q30" i="1"/>
  <c r="Q22" i="1"/>
  <c r="Q14" i="1"/>
  <c r="Q6" i="1"/>
  <c r="Q185" i="1"/>
  <c r="Q168" i="1"/>
  <c r="Q56" i="1"/>
  <c r="Q215" i="1"/>
  <c r="Q206" i="1"/>
  <c r="Q197" i="1"/>
  <c r="Q85" i="1"/>
  <c r="Q67" i="1"/>
  <c r="Q244" i="1"/>
  <c r="Q235" i="1"/>
  <c r="Q226" i="1"/>
  <c r="AB91" i="7" l="1"/>
  <c r="AB124" i="7"/>
  <c r="AA55" i="6"/>
  <c r="AA11" i="6"/>
  <c r="AB116" i="7"/>
  <c r="AB104" i="7"/>
  <c r="AB96" i="7"/>
  <c r="AB83" i="7"/>
  <c r="AB56" i="7"/>
  <c r="AB73" i="7"/>
  <c r="AB87" i="7"/>
  <c r="AB61" i="7"/>
  <c r="AB72" i="7"/>
  <c r="AB53" i="7"/>
  <c r="AB57" i="7"/>
  <c r="AB100" i="7"/>
  <c r="AB11" i="7"/>
  <c r="AB52" i="7"/>
  <c r="AB108" i="7"/>
  <c r="AB68" i="7"/>
  <c r="AB35" i="7"/>
  <c r="AB26" i="7"/>
  <c r="AB77" i="7"/>
  <c r="AB18" i="7"/>
  <c r="AB24" i="7"/>
  <c r="AB9" i="7"/>
  <c r="AB42" i="7"/>
  <c r="AB21" i="7"/>
  <c r="AB99" i="7"/>
  <c r="AB4" i="7"/>
  <c r="AB119" i="7"/>
  <c r="AB12" i="7"/>
  <c r="AB25" i="7"/>
  <c r="AB74" i="7"/>
  <c r="AB117" i="7"/>
  <c r="AB86" i="7"/>
  <c r="AB122" i="7"/>
  <c r="AB98" i="7"/>
  <c r="AB44" i="7"/>
  <c r="AB89" i="7"/>
  <c r="AB118" i="7"/>
  <c r="AB113" i="7"/>
  <c r="AB70" i="7"/>
  <c r="AB93" i="7"/>
  <c r="AB82" i="7"/>
  <c r="AB43" i="7"/>
  <c r="AB7" i="7"/>
  <c r="AB76" i="7"/>
  <c r="AB27" i="7"/>
  <c r="AB69" i="7"/>
  <c r="AB60" i="7"/>
  <c r="AB14" i="7"/>
  <c r="AB16" i="7"/>
  <c r="AB19" i="7"/>
  <c r="AB22" i="7"/>
  <c r="AB15" i="7"/>
  <c r="AB46" i="7"/>
  <c r="AB45" i="7"/>
  <c r="AB67" i="7"/>
  <c r="AB109" i="7"/>
  <c r="AB121" i="7"/>
  <c r="AB38" i="7"/>
  <c r="AB58" i="7"/>
  <c r="AB111" i="7"/>
  <c r="AB41" i="7"/>
  <c r="AB64" i="7"/>
  <c r="AB80" i="7"/>
  <c r="AB110" i="7"/>
  <c r="AB105" i="7"/>
  <c r="AB84" i="7"/>
  <c r="AB20" i="7"/>
  <c r="AB39" i="7"/>
  <c r="AB10" i="7"/>
  <c r="AB17" i="7"/>
  <c r="AB107" i="7"/>
  <c r="AB31" i="7"/>
  <c r="AB8" i="7"/>
  <c r="AB29" i="7"/>
  <c r="AB28" i="7"/>
  <c r="AB103" i="7"/>
  <c r="AB95" i="7"/>
  <c r="AB5" i="7"/>
  <c r="AB115" i="7"/>
  <c r="AB62" i="7"/>
  <c r="AB75" i="7"/>
  <c r="AB102" i="7"/>
  <c r="AB54" i="7"/>
  <c r="AB88" i="7"/>
  <c r="AB55" i="7"/>
  <c r="AB71" i="7"/>
  <c r="AB48" i="7"/>
  <c r="AB101" i="7"/>
  <c r="AB78" i="7"/>
  <c r="AB106" i="7"/>
  <c r="AB51" i="7"/>
  <c r="AB30" i="7"/>
  <c r="AB23" i="7"/>
  <c r="AB81" i="7"/>
  <c r="AB112" i="7"/>
  <c r="AB3" i="7"/>
  <c r="AB6" i="7"/>
  <c r="AB13" i="7"/>
  <c r="AB47" i="7"/>
  <c r="AB120" i="7"/>
  <c r="AB33" i="7"/>
  <c r="AB66" i="7"/>
  <c r="AB92" i="7"/>
  <c r="AB34" i="7"/>
  <c r="AB36" i="7"/>
  <c r="AB114" i="7"/>
  <c r="AB85" i="7"/>
  <c r="AB40" i="7"/>
  <c r="AB79" i="7"/>
  <c r="AB90" i="7"/>
  <c r="AB59" i="7"/>
  <c r="AB97" i="7"/>
  <c r="AB123" i="7"/>
  <c r="AB37" i="7"/>
  <c r="AA99" i="6"/>
  <c r="AA19" i="6"/>
  <c r="AA48" i="6"/>
  <c r="AA39" i="6"/>
  <c r="AA89" i="6"/>
  <c r="AA52" i="6"/>
  <c r="AA57" i="6"/>
  <c r="AA109" i="6"/>
  <c r="AA44" i="6"/>
  <c r="AA105" i="6"/>
  <c r="AA33" i="6"/>
  <c r="AA74" i="6"/>
  <c r="AA108" i="6"/>
  <c r="AA40" i="6"/>
  <c r="AA107" i="6"/>
  <c r="AA17" i="6"/>
  <c r="AA34" i="6"/>
  <c r="AA8" i="6"/>
  <c r="AA96" i="6"/>
  <c r="AA38" i="6"/>
  <c r="AA60" i="6"/>
  <c r="AA100" i="6"/>
  <c r="AA9" i="6"/>
  <c r="AA35" i="6"/>
  <c r="AA16" i="6"/>
  <c r="AA56" i="6"/>
  <c r="AA97" i="6"/>
  <c r="AA46" i="6"/>
  <c r="AA115" i="6"/>
  <c r="AA7" i="6"/>
  <c r="AA69" i="6"/>
  <c r="AA84" i="6"/>
  <c r="AA30" i="6"/>
  <c r="AA66" i="6"/>
  <c r="AA101" i="6"/>
  <c r="AA6" i="6"/>
  <c r="AA54" i="6"/>
  <c r="AA93" i="6"/>
  <c r="AA117" i="6"/>
  <c r="AA76" i="6"/>
  <c r="AA53" i="6"/>
  <c r="AA49" i="6"/>
  <c r="AA3" i="6"/>
  <c r="AA83" i="6"/>
  <c r="AA98" i="6"/>
  <c r="AA50" i="6"/>
  <c r="AA31" i="6"/>
  <c r="AA71" i="6"/>
  <c r="AA119" i="6"/>
  <c r="AA13" i="6"/>
  <c r="AA103" i="6"/>
  <c r="AA68" i="6"/>
  <c r="AA28" i="6"/>
  <c r="AA14" i="6"/>
  <c r="AA62" i="6"/>
  <c r="AA64" i="6"/>
  <c r="AA111" i="6"/>
  <c r="AA27" i="6"/>
  <c r="AA12" i="6"/>
  <c r="AA104" i="6"/>
  <c r="AA43" i="6"/>
  <c r="AA79" i="6"/>
  <c r="AA24" i="6"/>
  <c r="AA70" i="6"/>
  <c r="AA112" i="6"/>
  <c r="AA10" i="6"/>
  <c r="AA58" i="6"/>
  <c r="AA120" i="6"/>
  <c r="AA37" i="6"/>
  <c r="AA42" i="6"/>
  <c r="AA15" i="6"/>
  <c r="AA87" i="6"/>
  <c r="AA29" i="6"/>
  <c r="AA91" i="6"/>
  <c r="AA113" i="6"/>
  <c r="AA61" i="6"/>
  <c r="AA72" i="6"/>
  <c r="AA47" i="6"/>
  <c r="AA85" i="6"/>
  <c r="AA124" i="6"/>
  <c r="AA22" i="6"/>
  <c r="AA73" i="6"/>
  <c r="AA114" i="6"/>
  <c r="AA90" i="6"/>
  <c r="AA51" i="6"/>
  <c r="AA25" i="6"/>
  <c r="AA75" i="6"/>
  <c r="AA67" i="6"/>
  <c r="AA116" i="6"/>
  <c r="AA121" i="6"/>
  <c r="AA5" i="6"/>
  <c r="AA18" i="6"/>
  <c r="AA77" i="6"/>
  <c r="AA81" i="6"/>
  <c r="AA95" i="6"/>
  <c r="AA20" i="6"/>
  <c r="AA78" i="6"/>
  <c r="AA41" i="6"/>
  <c r="AA80" i="6"/>
  <c r="AA59" i="6"/>
  <c r="AA92" i="6"/>
  <c r="AA123" i="6"/>
  <c r="AA110" i="6"/>
  <c r="AA36" i="6"/>
  <c r="AA88" i="6"/>
  <c r="AA45" i="6"/>
  <c r="AA65" i="6"/>
  <c r="AA23" i="6"/>
  <c r="AA21" i="6"/>
  <c r="AA102" i="6"/>
  <c r="AA26" i="6"/>
  <c r="AA106" i="6"/>
  <c r="AA82" i="6"/>
  <c r="X24" i="1"/>
  <c r="Y24" i="1" s="1"/>
  <c r="W24" i="1"/>
  <c r="X51" i="1"/>
  <c r="Y51" i="1" s="1"/>
  <c r="W51" i="1"/>
  <c r="X114" i="1"/>
  <c r="Y114" i="1" s="1"/>
  <c r="W114" i="1"/>
  <c r="X29" i="1"/>
  <c r="Y29" i="1" s="1"/>
  <c r="W29" i="1"/>
  <c r="W117" i="1"/>
  <c r="X117" i="1"/>
  <c r="Y117" i="1" s="1"/>
  <c r="X116" i="1"/>
  <c r="Y116" i="1" s="1"/>
  <c r="W116" i="1"/>
  <c r="X83" i="1"/>
  <c r="Y83" i="1" s="1"/>
  <c r="W83" i="1"/>
  <c r="X35" i="1"/>
  <c r="Y35" i="1" s="1"/>
  <c r="W35" i="1"/>
  <c r="X107" i="1"/>
  <c r="Y107" i="1" s="1"/>
  <c r="W107" i="1"/>
  <c r="X49" i="1"/>
  <c r="Y49" i="1" s="1"/>
  <c r="W49" i="1"/>
  <c r="W46" i="1"/>
  <c r="X46" i="1"/>
  <c r="Y46" i="1" s="1"/>
  <c r="W39" i="1"/>
  <c r="X39" i="1"/>
  <c r="Y39" i="1" s="1"/>
  <c r="Y188" i="1"/>
  <c r="X78" i="1"/>
  <c r="Y78" i="1" s="1"/>
  <c r="W78" i="1"/>
  <c r="X100" i="1"/>
  <c r="Y100" i="1" s="1"/>
  <c r="W100" i="1"/>
  <c r="X106" i="1"/>
  <c r="Y106" i="1" s="1"/>
  <c r="W106" i="1"/>
  <c r="X99" i="1"/>
  <c r="Y99" i="1" s="1"/>
  <c r="W99" i="1"/>
  <c r="W16" i="1"/>
  <c r="X16" i="1"/>
  <c r="Y16" i="1" s="1"/>
  <c r="X64" i="1"/>
  <c r="Y64" i="1" s="1"/>
  <c r="W64" i="1"/>
  <c r="Y159" i="1"/>
  <c r="V219" i="1"/>
  <c r="V248" i="1"/>
  <c r="V232" i="1"/>
  <c r="V129" i="1"/>
  <c r="V233" i="1"/>
  <c r="V158" i="1"/>
  <c r="V150" i="1"/>
  <c r="V227" i="1"/>
  <c r="V190" i="1"/>
  <c r="V236" i="1"/>
  <c r="V160" i="1"/>
  <c r="V133" i="1"/>
  <c r="V199" i="1"/>
  <c r="V126" i="1"/>
  <c r="V220" i="1"/>
  <c r="V204" i="1"/>
  <c r="V171" i="1"/>
  <c r="V241" i="1"/>
  <c r="V137" i="1"/>
  <c r="V167" i="1"/>
  <c r="V135" i="1"/>
  <c r="V239" i="1"/>
  <c r="V218" i="1"/>
  <c r="X218" i="1" s="1"/>
  <c r="Y218" i="1" s="1"/>
  <c r="V155" i="1"/>
  <c r="V177" i="1"/>
  <c r="V142" i="1"/>
  <c r="V139" i="1"/>
  <c r="V141" i="1"/>
  <c r="V145" i="1"/>
  <c r="V154" i="1"/>
  <c r="V176" i="1"/>
  <c r="V169" i="1"/>
  <c r="V209" i="1"/>
  <c r="V175" i="1"/>
  <c r="V162" i="1"/>
  <c r="V206" i="1"/>
  <c r="V178" i="1"/>
  <c r="V149" i="1"/>
  <c r="V172" i="1"/>
  <c r="V211" i="1"/>
  <c r="V229" i="1"/>
  <c r="V213" i="1"/>
  <c r="V182" i="1"/>
  <c r="V153" i="1"/>
  <c r="V196" i="1"/>
  <c r="V184" i="1"/>
  <c r="V222" i="1"/>
  <c r="V143" i="1"/>
  <c r="V202" i="1"/>
  <c r="V128" i="1"/>
  <c r="V247" i="1"/>
  <c r="V173" i="1"/>
  <c r="V174" i="1"/>
  <c r="V131" i="1"/>
  <c r="V136" i="1"/>
  <c r="V245" i="1"/>
  <c r="V181" i="1"/>
  <c r="V224" i="1"/>
  <c r="V215" i="1"/>
  <c r="V191" i="1"/>
  <c r="V180" i="1"/>
  <c r="V138" i="1"/>
  <c r="V183" i="1"/>
  <c r="V205" i="1"/>
  <c r="V192" i="1"/>
  <c r="V189" i="1"/>
  <c r="V186" i="1"/>
  <c r="V228" i="1"/>
  <c r="V146" i="1"/>
  <c r="V226" i="1"/>
  <c r="V140" i="1"/>
  <c r="V198" i="1"/>
  <c r="V238" i="1"/>
  <c r="V161" i="1"/>
  <c r="V201" i="1"/>
  <c r="V200" i="1"/>
  <c r="V237" i="1"/>
  <c r="V208" i="1"/>
  <c r="V130" i="1"/>
  <c r="V225" i="1"/>
  <c r="V214" i="1"/>
  <c r="V221" i="1"/>
  <c r="V246" i="1"/>
  <c r="V151" i="1"/>
  <c r="V223" i="1"/>
  <c r="V164" i="1"/>
  <c r="V242" i="1"/>
  <c r="V197" i="1"/>
  <c r="V132" i="1"/>
  <c r="V168" i="1"/>
  <c r="V148" i="1"/>
  <c r="V94" i="1"/>
  <c r="X94" i="1" s="1"/>
  <c r="Y94" i="1" s="1"/>
  <c r="V212" i="1"/>
  <c r="V234" i="1"/>
  <c r="V163" i="1"/>
  <c r="V134" i="1"/>
  <c r="V195" i="1"/>
  <c r="V166" i="1"/>
  <c r="V235" i="1"/>
  <c r="V170" i="1"/>
  <c r="V244" i="1"/>
  <c r="V185" i="1"/>
  <c r="V217" i="1"/>
  <c r="V179" i="1"/>
  <c r="V230" i="1"/>
  <c r="V240" i="1"/>
  <c r="V243" i="1"/>
  <c r="V193" i="1"/>
  <c r="V127" i="1"/>
  <c r="V165" i="1"/>
  <c r="V231" i="1"/>
  <c r="V194" i="1"/>
  <c r="V152" i="1"/>
  <c r="V203" i="1"/>
  <c r="V147" i="1"/>
  <c r="V157" i="1"/>
  <c r="V216" i="1"/>
  <c r="V210" i="1"/>
  <c r="V144" i="1"/>
  <c r="V26" i="1"/>
  <c r="V54" i="1"/>
  <c r="V45" i="1"/>
  <c r="V60" i="1"/>
  <c r="V8" i="1"/>
  <c r="V25" i="1"/>
  <c r="V76" i="1"/>
  <c r="V55" i="1"/>
  <c r="V121" i="1"/>
  <c r="V96" i="1"/>
  <c r="V104" i="1"/>
  <c r="V124" i="1"/>
  <c r="V103" i="1"/>
  <c r="V13" i="1"/>
  <c r="V61" i="1"/>
  <c r="V101" i="1"/>
  <c r="V62" i="1"/>
  <c r="V36" i="1"/>
  <c r="V84" i="1"/>
  <c r="V44" i="1"/>
  <c r="V92" i="1"/>
  <c r="V47" i="1"/>
  <c r="V48" i="1"/>
  <c r="V111" i="1"/>
  <c r="V122" i="1"/>
  <c r="V20" i="1"/>
  <c r="V125" i="1"/>
  <c r="X125" i="1" s="1"/>
  <c r="Y125" i="1" s="1"/>
  <c r="V73" i="1"/>
  <c r="V75" i="1"/>
  <c r="V37" i="1"/>
  <c r="V113" i="1"/>
  <c r="V91" i="1"/>
  <c r="V69" i="1"/>
  <c r="V95" i="1"/>
  <c r="V119" i="1"/>
  <c r="V110" i="1"/>
  <c r="V97" i="1"/>
  <c r="V53" i="1"/>
  <c r="V118" i="1"/>
  <c r="V41" i="1"/>
  <c r="V115" i="1"/>
  <c r="V112" i="1"/>
  <c r="V123" i="1"/>
  <c r="V30" i="1"/>
  <c r="V31" i="1"/>
  <c r="V57" i="1"/>
  <c r="V82" i="1"/>
  <c r="V9" i="1"/>
  <c r="V2" i="1"/>
  <c r="V81" i="1"/>
  <c r="V108" i="1"/>
  <c r="V86" i="1"/>
  <c r="V52" i="1"/>
  <c r="V63" i="1"/>
  <c r="X63" i="1" s="1"/>
  <c r="Y63" i="1" s="1"/>
  <c r="V90" i="1"/>
  <c r="V28" i="1"/>
  <c r="V89" i="1"/>
  <c r="V11" i="1"/>
  <c r="V34" i="1"/>
  <c r="V67" i="1"/>
  <c r="V7" i="1"/>
  <c r="V109" i="1"/>
  <c r="V79" i="1"/>
  <c r="V17" i="1"/>
  <c r="V105" i="1"/>
  <c r="V43" i="1"/>
  <c r="V19" i="1"/>
  <c r="V42" i="1"/>
  <c r="V71" i="1"/>
  <c r="V5" i="1"/>
  <c r="V68" i="1"/>
  <c r="V6" i="1"/>
  <c r="V77" i="1"/>
  <c r="V15" i="1"/>
  <c r="V87" i="1"/>
  <c r="V72" i="1"/>
  <c r="V10" i="1"/>
  <c r="V50" i="1"/>
  <c r="V207" i="1"/>
  <c r="V21" i="1"/>
  <c r="V14" i="1"/>
  <c r="V85" i="1"/>
  <c r="V23" i="1"/>
  <c r="V187" i="1"/>
  <c r="X187" i="1" s="1"/>
  <c r="Y187" i="1" s="1"/>
  <c r="V80" i="1"/>
  <c r="V18" i="1"/>
  <c r="V59" i="1"/>
  <c r="V58" i="1"/>
  <c r="V56" i="1"/>
  <c r="V22" i="1"/>
  <c r="V93" i="1"/>
  <c r="V70" i="1"/>
  <c r="V102" i="1"/>
  <c r="V40" i="1"/>
  <c r="V88" i="1"/>
  <c r="V66" i="1"/>
  <c r="V4" i="1"/>
  <c r="V120" i="1"/>
  <c r="V3" i="1"/>
  <c r="V98" i="1"/>
  <c r="V38" i="1"/>
  <c r="V33" i="1"/>
  <c r="V74" i="1"/>
  <c r="V12" i="1"/>
  <c r="V65" i="1"/>
  <c r="V27" i="1"/>
  <c r="AB2" i="7" l="1"/>
  <c r="X93" i="1"/>
  <c r="Y93" i="1" s="1"/>
  <c r="W93" i="1"/>
  <c r="X34" i="1"/>
  <c r="Y34" i="1" s="1"/>
  <c r="W34" i="1"/>
  <c r="W119" i="1"/>
  <c r="X119" i="1"/>
  <c r="Y119" i="1" s="1"/>
  <c r="W45" i="1"/>
  <c r="X45" i="1"/>
  <c r="Y45" i="1" s="1"/>
  <c r="X203" i="1"/>
  <c r="Y203" i="1" s="1"/>
  <c r="W203" i="1"/>
  <c r="X166" i="1"/>
  <c r="Y166" i="1" s="1"/>
  <c r="W166" i="1"/>
  <c r="W221" i="1"/>
  <c r="X221" i="1"/>
  <c r="Y221" i="1" s="1"/>
  <c r="X189" i="1"/>
  <c r="Y189" i="1" s="1"/>
  <c r="W189" i="1"/>
  <c r="X224" i="1"/>
  <c r="Y224" i="1" s="1"/>
  <c r="W224" i="1"/>
  <c r="X213" i="1"/>
  <c r="Y213" i="1" s="1"/>
  <c r="W213" i="1"/>
  <c r="X142" i="1"/>
  <c r="Y142" i="1" s="1"/>
  <c r="W142" i="1"/>
  <c r="X241" i="1"/>
  <c r="Y241" i="1" s="1"/>
  <c r="W241" i="1"/>
  <c r="X248" i="1"/>
  <c r="Y248" i="1" s="1"/>
  <c r="W248" i="1"/>
  <c r="W120" i="1"/>
  <c r="X120" i="1"/>
  <c r="Y120" i="1" s="1"/>
  <c r="X22" i="1"/>
  <c r="Y22" i="1" s="1"/>
  <c r="W22" i="1"/>
  <c r="X15" i="1"/>
  <c r="Y15" i="1" s="1"/>
  <c r="W15" i="1"/>
  <c r="X43" i="1"/>
  <c r="Y43" i="1" s="1"/>
  <c r="W43" i="1"/>
  <c r="X11" i="1"/>
  <c r="Y11" i="1" s="1"/>
  <c r="W11" i="1"/>
  <c r="X81" i="1"/>
  <c r="Y81" i="1" s="1"/>
  <c r="W81" i="1"/>
  <c r="W112" i="1"/>
  <c r="X112" i="1"/>
  <c r="Y112" i="1" s="1"/>
  <c r="X95" i="1"/>
  <c r="Y95" i="1" s="1"/>
  <c r="W95" i="1"/>
  <c r="X20" i="1"/>
  <c r="Y20" i="1" s="1"/>
  <c r="W20" i="1"/>
  <c r="X36" i="1"/>
  <c r="Y36" i="1" s="1"/>
  <c r="W36" i="1"/>
  <c r="W96" i="1"/>
  <c r="X96" i="1"/>
  <c r="Y96" i="1" s="1"/>
  <c r="X54" i="1"/>
  <c r="Y54" i="1" s="1"/>
  <c r="W54" i="1"/>
  <c r="W152" i="1"/>
  <c r="X152" i="1"/>
  <c r="Y152" i="1" s="1"/>
  <c r="W230" i="1"/>
  <c r="X230" i="1"/>
  <c r="Y230" i="1" s="1"/>
  <c r="X195" i="1"/>
  <c r="Y195" i="1" s="1"/>
  <c r="W195" i="1"/>
  <c r="X132" i="1"/>
  <c r="Y132" i="1" s="1"/>
  <c r="W132" i="1"/>
  <c r="X214" i="1"/>
  <c r="Y214" i="1" s="1"/>
  <c r="W214" i="1"/>
  <c r="W238" i="1"/>
  <c r="X238" i="1"/>
  <c r="Y238" i="1" s="1"/>
  <c r="W192" i="1"/>
  <c r="X192" i="1"/>
  <c r="Y192" i="1" s="1"/>
  <c r="W181" i="1"/>
  <c r="X181" i="1"/>
  <c r="Y181" i="1" s="1"/>
  <c r="X202" i="1"/>
  <c r="Y202" i="1" s="1"/>
  <c r="W202" i="1"/>
  <c r="W229" i="1"/>
  <c r="X229" i="1"/>
  <c r="Y229" i="1" s="1"/>
  <c r="W209" i="1"/>
  <c r="X209" i="1"/>
  <c r="Y209" i="1" s="1"/>
  <c r="X177" i="1"/>
  <c r="Y177" i="1" s="1"/>
  <c r="W177" i="1"/>
  <c r="W171" i="1"/>
  <c r="X171" i="1"/>
  <c r="Y171" i="1" s="1"/>
  <c r="X190" i="1"/>
  <c r="Y190" i="1" s="1"/>
  <c r="W190" i="1"/>
  <c r="W219" i="1"/>
  <c r="X219" i="1"/>
  <c r="Y219" i="1" s="1"/>
  <c r="X240" i="1"/>
  <c r="Y240" i="1" s="1"/>
  <c r="W240" i="1"/>
  <c r="X168" i="1"/>
  <c r="Y168" i="1" s="1"/>
  <c r="W168" i="1"/>
  <c r="X161" i="1"/>
  <c r="Y161" i="1" s="1"/>
  <c r="W161" i="1"/>
  <c r="W128" i="1"/>
  <c r="X128" i="1"/>
  <c r="Y128" i="1" s="1"/>
  <c r="X175" i="1"/>
  <c r="Y175" i="1" s="1"/>
  <c r="W175" i="1"/>
  <c r="X236" i="1"/>
  <c r="Y236" i="1" s="1"/>
  <c r="W236" i="1"/>
  <c r="W27" i="1"/>
  <c r="X27" i="1"/>
  <c r="Y27" i="1" s="1"/>
  <c r="X85" i="1"/>
  <c r="Y85" i="1" s="1"/>
  <c r="W85" i="1"/>
  <c r="X65" i="1"/>
  <c r="Y65" i="1" s="1"/>
  <c r="W65" i="1"/>
  <c r="X4" i="1"/>
  <c r="Y4" i="1" s="1"/>
  <c r="W4" i="1"/>
  <c r="X56" i="1"/>
  <c r="Y56" i="1" s="1"/>
  <c r="W56" i="1"/>
  <c r="X14" i="1"/>
  <c r="Y14" i="1" s="1"/>
  <c r="W14" i="1"/>
  <c r="X77" i="1"/>
  <c r="Y77" i="1" s="1"/>
  <c r="W77" i="1"/>
  <c r="W105" i="1"/>
  <c r="X105" i="1"/>
  <c r="Y105" i="1" s="1"/>
  <c r="X89" i="1"/>
  <c r="Y89" i="1" s="1"/>
  <c r="W89" i="1"/>
  <c r="X2" i="1"/>
  <c r="W2" i="1"/>
  <c r="X115" i="1"/>
  <c r="Y115" i="1" s="1"/>
  <c r="W115" i="1"/>
  <c r="X69" i="1"/>
  <c r="Y69" i="1" s="1"/>
  <c r="W69" i="1"/>
  <c r="X122" i="1"/>
  <c r="Y122" i="1" s="1"/>
  <c r="W122" i="1"/>
  <c r="X62" i="1"/>
  <c r="Y62" i="1" s="1"/>
  <c r="W62" i="1"/>
  <c r="W121" i="1"/>
  <c r="X121" i="1"/>
  <c r="Y121" i="1" s="1"/>
  <c r="W26" i="1"/>
  <c r="X26" i="1"/>
  <c r="Y26" i="1" s="1"/>
  <c r="X194" i="1"/>
  <c r="Y194" i="1" s="1"/>
  <c r="W194" i="1"/>
  <c r="X179" i="1"/>
  <c r="Y179" i="1" s="1"/>
  <c r="W179" i="1"/>
  <c r="X134" i="1"/>
  <c r="Y134" i="1" s="1"/>
  <c r="W134" i="1"/>
  <c r="X197" i="1"/>
  <c r="Y197" i="1" s="1"/>
  <c r="W197" i="1"/>
  <c r="X225" i="1"/>
  <c r="Y225" i="1" s="1"/>
  <c r="W225" i="1"/>
  <c r="X198" i="1"/>
  <c r="Y198" i="1" s="1"/>
  <c r="W198" i="1"/>
  <c r="X205" i="1"/>
  <c r="Y205" i="1" s="1"/>
  <c r="W205" i="1"/>
  <c r="W245" i="1"/>
  <c r="X245" i="1"/>
  <c r="Y245" i="1" s="1"/>
  <c r="X143" i="1"/>
  <c r="Y143" i="1" s="1"/>
  <c r="W143" i="1"/>
  <c r="X211" i="1"/>
  <c r="Y211" i="1" s="1"/>
  <c r="W211" i="1"/>
  <c r="X169" i="1"/>
  <c r="Y169" i="1" s="1"/>
  <c r="W169" i="1"/>
  <c r="X155" i="1"/>
  <c r="Y155" i="1" s="1"/>
  <c r="W155" i="1"/>
  <c r="X204" i="1"/>
  <c r="Y204" i="1" s="1"/>
  <c r="W204" i="1"/>
  <c r="W227" i="1"/>
  <c r="X227" i="1"/>
  <c r="Y227" i="1" s="1"/>
  <c r="X23" i="1"/>
  <c r="Y23" i="1" s="1"/>
  <c r="W23" i="1"/>
  <c r="X123" i="1"/>
  <c r="Y123" i="1" s="1"/>
  <c r="W123" i="1"/>
  <c r="X12" i="1"/>
  <c r="Y12" i="1" s="1"/>
  <c r="W12" i="1"/>
  <c r="X6" i="1"/>
  <c r="Y6" i="1" s="1"/>
  <c r="W6" i="1"/>
  <c r="W9" i="1"/>
  <c r="X9" i="1"/>
  <c r="Y9" i="1" s="1"/>
  <c r="W101" i="1"/>
  <c r="X101" i="1"/>
  <c r="Y101" i="1" s="1"/>
  <c r="W231" i="1"/>
  <c r="X231" i="1"/>
  <c r="Y231" i="1" s="1"/>
  <c r="X242" i="1"/>
  <c r="Y242" i="1" s="1"/>
  <c r="W242" i="1"/>
  <c r="X183" i="1"/>
  <c r="Y183" i="1" s="1"/>
  <c r="W183" i="1"/>
  <c r="W136" i="1"/>
  <c r="X136" i="1"/>
  <c r="Y136" i="1" s="1"/>
  <c r="X172" i="1"/>
  <c r="Y172" i="1" s="1"/>
  <c r="W172" i="1"/>
  <c r="X176" i="1"/>
  <c r="Y176" i="1" s="1"/>
  <c r="W176" i="1"/>
  <c r="X220" i="1"/>
  <c r="Y220" i="1" s="1"/>
  <c r="W220" i="1"/>
  <c r="W74" i="1"/>
  <c r="X74" i="1"/>
  <c r="Y74" i="1" s="1"/>
  <c r="X88" i="1"/>
  <c r="Y88" i="1" s="1"/>
  <c r="W88" i="1"/>
  <c r="X59" i="1"/>
  <c r="Y59" i="1" s="1"/>
  <c r="W59" i="1"/>
  <c r="X207" i="1"/>
  <c r="Y207" i="1" s="1"/>
  <c r="W207" i="1"/>
  <c r="W68" i="1"/>
  <c r="X68" i="1"/>
  <c r="Y68" i="1" s="1"/>
  <c r="X79" i="1"/>
  <c r="Y79" i="1" s="1"/>
  <c r="W79" i="1"/>
  <c r="W90" i="1"/>
  <c r="X90" i="1"/>
  <c r="Y90" i="1" s="1"/>
  <c r="W82" i="1"/>
  <c r="X82" i="1"/>
  <c r="Y82" i="1" s="1"/>
  <c r="X118" i="1"/>
  <c r="Y118" i="1" s="1"/>
  <c r="W118" i="1"/>
  <c r="X113" i="1"/>
  <c r="Y113" i="1" s="1"/>
  <c r="W113" i="1"/>
  <c r="X48" i="1"/>
  <c r="Y48" i="1" s="1"/>
  <c r="W48" i="1"/>
  <c r="W61" i="1"/>
  <c r="X61" i="1"/>
  <c r="Y61" i="1" s="1"/>
  <c r="W76" i="1"/>
  <c r="X76" i="1"/>
  <c r="Y76" i="1" s="1"/>
  <c r="W210" i="1"/>
  <c r="X210" i="1"/>
  <c r="Y210" i="1" s="1"/>
  <c r="W165" i="1"/>
  <c r="X165" i="1"/>
  <c r="Y165" i="1" s="1"/>
  <c r="X185" i="1"/>
  <c r="Y185" i="1" s="1"/>
  <c r="W185" i="1"/>
  <c r="X234" i="1"/>
  <c r="Y234" i="1" s="1"/>
  <c r="W234" i="1"/>
  <c r="X164" i="1"/>
  <c r="Y164" i="1" s="1"/>
  <c r="W164" i="1"/>
  <c r="W208" i="1"/>
  <c r="X208" i="1"/>
  <c r="Y208" i="1" s="1"/>
  <c r="X226" i="1"/>
  <c r="Y226" i="1" s="1"/>
  <c r="W226" i="1"/>
  <c r="X138" i="1"/>
  <c r="Y138" i="1" s="1"/>
  <c r="W138" i="1"/>
  <c r="X131" i="1"/>
  <c r="Y131" i="1" s="1"/>
  <c r="W131" i="1"/>
  <c r="X184" i="1"/>
  <c r="Y184" i="1" s="1"/>
  <c r="W184" i="1"/>
  <c r="X149" i="1"/>
  <c r="Y149" i="1" s="1"/>
  <c r="W149" i="1"/>
  <c r="X154" i="1"/>
  <c r="Y154" i="1" s="1"/>
  <c r="W154" i="1"/>
  <c r="X239" i="1"/>
  <c r="Y239" i="1" s="1"/>
  <c r="W239" i="1"/>
  <c r="X126" i="1"/>
  <c r="Y126" i="1" s="1"/>
  <c r="W126" i="1"/>
  <c r="X158" i="1"/>
  <c r="Y158" i="1" s="1"/>
  <c r="W158" i="1"/>
  <c r="X87" i="1"/>
  <c r="Y87" i="1" s="1"/>
  <c r="W87" i="1"/>
  <c r="X84" i="1"/>
  <c r="Y84" i="1" s="1"/>
  <c r="W84" i="1"/>
  <c r="W66" i="1"/>
  <c r="X66" i="1"/>
  <c r="Y66" i="1" s="1"/>
  <c r="X21" i="1"/>
  <c r="Y21" i="1" s="1"/>
  <c r="W21" i="1"/>
  <c r="X28" i="1"/>
  <c r="Y28" i="1" s="1"/>
  <c r="W28" i="1"/>
  <c r="W91" i="1"/>
  <c r="X91" i="1"/>
  <c r="Y91" i="1" s="1"/>
  <c r="W144" i="1"/>
  <c r="X144" i="1"/>
  <c r="Y144" i="1" s="1"/>
  <c r="X163" i="1"/>
  <c r="Y163" i="1" s="1"/>
  <c r="W163" i="1"/>
  <c r="X140" i="1"/>
  <c r="Y140" i="1" s="1"/>
  <c r="W140" i="1"/>
  <c r="X150" i="1"/>
  <c r="Y150" i="1" s="1"/>
  <c r="W150" i="1"/>
  <c r="X33" i="1"/>
  <c r="Y33" i="1" s="1"/>
  <c r="W33" i="1"/>
  <c r="X40" i="1"/>
  <c r="Y40" i="1" s="1"/>
  <c r="W40" i="1"/>
  <c r="W18" i="1"/>
  <c r="X18" i="1"/>
  <c r="Y18" i="1" s="1"/>
  <c r="X50" i="1"/>
  <c r="Y50" i="1" s="1"/>
  <c r="W50" i="1"/>
  <c r="X5" i="1"/>
  <c r="Y5" i="1" s="1"/>
  <c r="W5" i="1"/>
  <c r="W109" i="1"/>
  <c r="X109" i="1"/>
  <c r="Y109" i="1" s="1"/>
  <c r="X57" i="1"/>
  <c r="Y57" i="1" s="1"/>
  <c r="W57" i="1"/>
  <c r="X53" i="1"/>
  <c r="Y53" i="1" s="1"/>
  <c r="W53" i="1"/>
  <c r="X37" i="1"/>
  <c r="Y37" i="1" s="1"/>
  <c r="W37" i="1"/>
  <c r="W47" i="1"/>
  <c r="X47" i="1"/>
  <c r="Y47" i="1" s="1"/>
  <c r="X13" i="1"/>
  <c r="Y13" i="1" s="1"/>
  <c r="W13" i="1"/>
  <c r="W25" i="1"/>
  <c r="X25" i="1"/>
  <c r="Y25" i="1" s="1"/>
  <c r="W216" i="1"/>
  <c r="X216" i="1"/>
  <c r="Y216" i="1" s="1"/>
  <c r="W127" i="1"/>
  <c r="X127" i="1"/>
  <c r="Y127" i="1" s="1"/>
  <c r="X244" i="1"/>
  <c r="Y244" i="1" s="1"/>
  <c r="W244" i="1"/>
  <c r="X212" i="1"/>
  <c r="Y212" i="1" s="1"/>
  <c r="W212" i="1"/>
  <c r="X223" i="1"/>
  <c r="Y223" i="1" s="1"/>
  <c r="W223" i="1"/>
  <c r="W237" i="1"/>
  <c r="X237" i="1"/>
  <c r="Y237" i="1" s="1"/>
  <c r="X146" i="1"/>
  <c r="Y146" i="1" s="1"/>
  <c r="W146" i="1"/>
  <c r="W180" i="1"/>
  <c r="X180" i="1"/>
  <c r="Y180" i="1" s="1"/>
  <c r="X174" i="1"/>
  <c r="Y174" i="1" s="1"/>
  <c r="W174" i="1"/>
  <c r="X196" i="1"/>
  <c r="Y196" i="1" s="1"/>
  <c r="W196" i="1"/>
  <c r="X178" i="1"/>
  <c r="Y178" i="1" s="1"/>
  <c r="W178" i="1"/>
  <c r="X145" i="1"/>
  <c r="Y145" i="1" s="1"/>
  <c r="W145" i="1"/>
  <c r="W135" i="1"/>
  <c r="X135" i="1"/>
  <c r="Y135" i="1" s="1"/>
  <c r="X199" i="1"/>
  <c r="Y199" i="1" s="1"/>
  <c r="W199" i="1"/>
  <c r="X233" i="1"/>
  <c r="Y233" i="1" s="1"/>
  <c r="W233" i="1"/>
  <c r="X19" i="1"/>
  <c r="Y19" i="1" s="1"/>
  <c r="W19" i="1"/>
  <c r="W104" i="1"/>
  <c r="X104" i="1"/>
  <c r="Y104" i="1" s="1"/>
  <c r="X58" i="1"/>
  <c r="Y58" i="1" s="1"/>
  <c r="W58" i="1"/>
  <c r="W17" i="1"/>
  <c r="X17" i="1"/>
  <c r="Y17" i="1" s="1"/>
  <c r="X41" i="1"/>
  <c r="Y41" i="1" s="1"/>
  <c r="W41" i="1"/>
  <c r="W55" i="1"/>
  <c r="X55" i="1"/>
  <c r="Y55" i="1" s="1"/>
  <c r="X217" i="1"/>
  <c r="Y217" i="1" s="1"/>
  <c r="W217" i="1"/>
  <c r="X130" i="1"/>
  <c r="Y130" i="1" s="1"/>
  <c r="W130" i="1"/>
  <c r="W222" i="1"/>
  <c r="X222" i="1"/>
  <c r="Y222" i="1" s="1"/>
  <c r="W38" i="1"/>
  <c r="X38" i="1"/>
  <c r="Y38" i="1" s="1"/>
  <c r="X102" i="1"/>
  <c r="Y102" i="1" s="1"/>
  <c r="W102" i="1"/>
  <c r="X80" i="1"/>
  <c r="Y80" i="1" s="1"/>
  <c r="W80" i="1"/>
  <c r="W10" i="1"/>
  <c r="X10" i="1"/>
  <c r="Y10" i="1" s="1"/>
  <c r="X71" i="1"/>
  <c r="Y71" i="1" s="1"/>
  <c r="W71" i="1"/>
  <c r="X7" i="1"/>
  <c r="Y7" i="1" s="1"/>
  <c r="W7" i="1"/>
  <c r="X52" i="1"/>
  <c r="Y52" i="1" s="1"/>
  <c r="W52" i="1"/>
  <c r="X31" i="1"/>
  <c r="Y31" i="1" s="1"/>
  <c r="W31" i="1"/>
  <c r="W97" i="1"/>
  <c r="X97" i="1"/>
  <c r="Y97" i="1" s="1"/>
  <c r="X75" i="1"/>
  <c r="Y75" i="1" s="1"/>
  <c r="W75" i="1"/>
  <c r="W92" i="1"/>
  <c r="X92" i="1"/>
  <c r="Y92" i="1" s="1"/>
  <c r="W103" i="1"/>
  <c r="X103" i="1"/>
  <c r="Y103" i="1" s="1"/>
  <c r="X8" i="1"/>
  <c r="Y8" i="1" s="1"/>
  <c r="W8" i="1"/>
  <c r="W157" i="1"/>
  <c r="X157" i="1"/>
  <c r="Y157" i="1" s="1"/>
  <c r="W193" i="1"/>
  <c r="X193" i="1"/>
  <c r="Y193" i="1" s="1"/>
  <c r="X170" i="1"/>
  <c r="Y170" i="1" s="1"/>
  <c r="W170" i="1"/>
  <c r="W151" i="1"/>
  <c r="X151" i="1"/>
  <c r="Y151" i="1" s="1"/>
  <c r="W200" i="1"/>
  <c r="X200" i="1"/>
  <c r="Y200" i="1" s="1"/>
  <c r="X228" i="1"/>
  <c r="Y228" i="1" s="1"/>
  <c r="W228" i="1"/>
  <c r="X191" i="1"/>
  <c r="Y191" i="1" s="1"/>
  <c r="W191" i="1"/>
  <c r="X173" i="1"/>
  <c r="Y173" i="1" s="1"/>
  <c r="W173" i="1"/>
  <c r="W153" i="1"/>
  <c r="X153" i="1"/>
  <c r="Y153" i="1" s="1"/>
  <c r="X206" i="1"/>
  <c r="Y206" i="1" s="1"/>
  <c r="W206" i="1"/>
  <c r="X141" i="1"/>
  <c r="Y141" i="1" s="1"/>
  <c r="W141" i="1"/>
  <c r="X167" i="1"/>
  <c r="Y167" i="1" s="1"/>
  <c r="W167" i="1"/>
  <c r="X133" i="1"/>
  <c r="Y133" i="1" s="1"/>
  <c r="W133" i="1"/>
  <c r="X129" i="1"/>
  <c r="Y129" i="1" s="1"/>
  <c r="W129" i="1"/>
  <c r="X3" i="1"/>
  <c r="Y3" i="1" s="1"/>
  <c r="W3" i="1"/>
  <c r="X108" i="1"/>
  <c r="Y108" i="1" s="1"/>
  <c r="W108" i="1"/>
  <c r="W111" i="1"/>
  <c r="X111" i="1"/>
  <c r="Y111" i="1" s="1"/>
  <c r="X98" i="1"/>
  <c r="Y98" i="1" s="1"/>
  <c r="W98" i="1"/>
  <c r="X70" i="1"/>
  <c r="Y70" i="1" s="1"/>
  <c r="W70" i="1"/>
  <c r="X72" i="1"/>
  <c r="Y72" i="1" s="1"/>
  <c r="W72" i="1"/>
  <c r="X42" i="1"/>
  <c r="Y42" i="1" s="1"/>
  <c r="W42" i="1"/>
  <c r="W67" i="1"/>
  <c r="X67" i="1"/>
  <c r="Y67" i="1" s="1"/>
  <c r="X86" i="1"/>
  <c r="Y86" i="1" s="1"/>
  <c r="W86" i="1"/>
  <c r="X30" i="1"/>
  <c r="Y30" i="1" s="1"/>
  <c r="W30" i="1"/>
  <c r="X110" i="1"/>
  <c r="Y110" i="1" s="1"/>
  <c r="W110" i="1"/>
  <c r="X73" i="1"/>
  <c r="Y73" i="1" s="1"/>
  <c r="W73" i="1"/>
  <c r="X44" i="1"/>
  <c r="Y44" i="1" s="1"/>
  <c r="W44" i="1"/>
  <c r="X124" i="1"/>
  <c r="Y124" i="1" s="1"/>
  <c r="W124" i="1"/>
  <c r="X60" i="1"/>
  <c r="Y60" i="1" s="1"/>
  <c r="W60" i="1"/>
  <c r="W147" i="1"/>
  <c r="X147" i="1"/>
  <c r="Y147" i="1" s="1"/>
  <c r="W243" i="1"/>
  <c r="X243" i="1"/>
  <c r="Y243" i="1" s="1"/>
  <c r="W235" i="1"/>
  <c r="X235" i="1"/>
  <c r="Y235" i="1" s="1"/>
  <c r="X148" i="1"/>
  <c r="Y148" i="1" s="1"/>
  <c r="W148" i="1"/>
  <c r="W246" i="1"/>
  <c r="X246" i="1"/>
  <c r="Y246" i="1" s="1"/>
  <c r="X201" i="1"/>
  <c r="Y201" i="1" s="1"/>
  <c r="W201" i="1"/>
  <c r="X186" i="1"/>
  <c r="Y186" i="1" s="1"/>
  <c r="W186" i="1"/>
  <c r="X215" i="1"/>
  <c r="Y215" i="1" s="1"/>
  <c r="W215" i="1"/>
  <c r="X247" i="1"/>
  <c r="Y247" i="1" s="1"/>
  <c r="W247" i="1"/>
  <c r="X182" i="1"/>
  <c r="Y182" i="1" s="1"/>
  <c r="W182" i="1"/>
  <c r="X162" i="1"/>
  <c r="Y162" i="1" s="1"/>
  <c r="W162" i="1"/>
  <c r="W139" i="1"/>
  <c r="X139" i="1"/>
  <c r="Y139" i="1" s="1"/>
  <c r="W137" i="1"/>
  <c r="X137" i="1"/>
  <c r="Y137" i="1" s="1"/>
  <c r="X160" i="1"/>
  <c r="Y160" i="1" s="1"/>
  <c r="W160" i="1"/>
  <c r="X232" i="1"/>
  <c r="Y232" i="1" s="1"/>
  <c r="W232" i="1"/>
</calcChain>
</file>

<file path=xl/sharedStrings.xml><?xml version="1.0" encoding="utf-8"?>
<sst xmlns="http://schemas.openxmlformats.org/spreadsheetml/2006/main" count="2844" uniqueCount="111">
  <si>
    <t>Time.point</t>
  </si>
  <si>
    <t>Tank</t>
  </si>
  <si>
    <t>CO2</t>
  </si>
  <si>
    <t>d13C</t>
  </si>
  <si>
    <t>at.perc.13C</t>
  </si>
  <si>
    <t>unburned</t>
  </si>
  <si>
    <t>CH4</t>
  </si>
  <si>
    <t>NA</t>
  </si>
  <si>
    <t>burned</t>
  </si>
  <si>
    <t>ambient air</t>
  </si>
  <si>
    <t>Tank.Temperature.Kelvin.on.sampling.day</t>
  </si>
  <si>
    <t>Tank.Temperature.on.sampling.day.Celcius</t>
  </si>
  <si>
    <t>Tank.mean.salinity.g/L.or.ppt</t>
  </si>
  <si>
    <t>pressure.on.sampling.day.atm</t>
  </si>
  <si>
    <t>pressure.on.sampling.day.millibars</t>
  </si>
  <si>
    <t>Note A and B are constants, T is temperature in Kelvin and S is salinity in parts per thousand.</t>
  </si>
  <si>
    <r>
      <t>ln B = A</t>
    </r>
    <r>
      <rPr>
        <vertAlign val="subscript"/>
        <sz val="11"/>
        <color theme="1"/>
        <rFont val="Calibri"/>
        <family val="2"/>
        <scheme val="minor"/>
      </rPr>
      <t>1</t>
    </r>
    <r>
      <rPr>
        <sz val="11"/>
        <color theme="1"/>
        <rFont val="Calibri"/>
        <family val="2"/>
        <scheme val="minor"/>
      </rPr>
      <t>+A</t>
    </r>
    <r>
      <rPr>
        <vertAlign val="subscript"/>
        <sz val="11"/>
        <color theme="1"/>
        <rFont val="Calibri"/>
        <family val="2"/>
        <scheme val="minor"/>
      </rPr>
      <t>2</t>
    </r>
    <r>
      <rPr>
        <sz val="11"/>
        <color theme="1"/>
        <rFont val="Calibri"/>
        <family val="2"/>
        <scheme val="minor"/>
      </rPr>
      <t>(100/T)+A</t>
    </r>
    <r>
      <rPr>
        <vertAlign val="subscript"/>
        <sz val="11"/>
        <color theme="1"/>
        <rFont val="Calibri"/>
        <family val="2"/>
        <scheme val="minor"/>
      </rPr>
      <t>3</t>
    </r>
    <r>
      <rPr>
        <sz val="11"/>
        <color theme="1"/>
        <rFont val="Calibri"/>
        <family val="2"/>
        <scheme val="minor"/>
      </rPr>
      <t>ln(T/100)+S[B</t>
    </r>
    <r>
      <rPr>
        <vertAlign val="subscript"/>
        <sz val="11"/>
        <color theme="1"/>
        <rFont val="Calibri"/>
        <family val="2"/>
        <scheme val="minor"/>
      </rPr>
      <t>1</t>
    </r>
    <r>
      <rPr>
        <sz val="11"/>
        <color theme="1"/>
        <rFont val="Calibri"/>
        <family val="2"/>
        <scheme val="minor"/>
      </rPr>
      <t>+B</t>
    </r>
    <r>
      <rPr>
        <vertAlign val="subscript"/>
        <sz val="11"/>
        <color theme="1"/>
        <rFont val="Calibri"/>
        <family val="2"/>
        <scheme val="minor"/>
      </rPr>
      <t>2</t>
    </r>
    <r>
      <rPr>
        <sz val="11"/>
        <color theme="1"/>
        <rFont val="Calibri"/>
        <family val="2"/>
        <scheme val="minor"/>
      </rPr>
      <t>(T/100)+B</t>
    </r>
    <r>
      <rPr>
        <vertAlign val="subscript"/>
        <sz val="11"/>
        <color theme="1"/>
        <rFont val="Calibri"/>
        <family val="2"/>
        <scheme val="minor"/>
      </rPr>
      <t>3</t>
    </r>
    <r>
      <rPr>
        <sz val="11"/>
        <color theme="1"/>
        <rFont val="Calibri"/>
        <family val="2"/>
        <scheme val="minor"/>
      </rPr>
      <t>(T/100)</t>
    </r>
    <r>
      <rPr>
        <vertAlign val="superscript"/>
        <sz val="11"/>
        <color theme="1"/>
        <rFont val="Calibri"/>
        <family val="2"/>
        <scheme val="minor"/>
      </rPr>
      <t>2</t>
    </r>
    <r>
      <rPr>
        <sz val="11"/>
        <color theme="1"/>
        <rFont val="Calibri"/>
        <family val="2"/>
        <scheme val="minor"/>
      </rPr>
      <t>]</t>
    </r>
  </si>
  <si>
    <t>To use this equation, temperature must be reported in K and pressure must be reported in atm at each sampling point</t>
  </si>
  <si>
    <t>To convert pressure measurements from millibar to atm, know that 1 standard atmosphere =  1013.249977 millibar</t>
  </si>
  <si>
    <t>Excess.GHG.headspace.ppm.sample.minus.ambient</t>
  </si>
  <si>
    <t>Excess.GHG.headspace.nmol.GHG/L.H2O</t>
  </si>
  <si>
    <t>Use the ideal gas law in which v = nRT/P to determine approximate Liters of air at a given sampling day</t>
  </si>
  <si>
    <t>Molar.volume.of.air.based.on.ideal.gas.law.in.Liters</t>
  </si>
  <si>
    <t>Molar.volume.of.air.based.on.ideal.gas.law.in.milliliters</t>
  </si>
  <si>
    <t>Bunsen.coefficient[milliliters.GHG.per.milliters.H2O]</t>
  </si>
  <si>
    <t>Eli's E column</t>
  </si>
  <si>
    <t>You should now have your air ppm values from UCD converted to air moles/L (i.e. molar units)</t>
  </si>
  <si>
    <r>
      <rPr>
        <b/>
        <sz val="11"/>
        <color theme="1"/>
        <rFont val="Calibri"/>
        <family val="2"/>
        <scheme val="minor"/>
      </rPr>
      <t>Step 2:</t>
    </r>
    <r>
      <rPr>
        <sz val="11"/>
        <color theme="1"/>
        <rFont val="Calibri"/>
        <family val="2"/>
        <scheme val="minor"/>
      </rPr>
      <t xml:space="preserve"> convert molar units in air to molar units in water: </t>
    </r>
  </si>
  <si>
    <t xml:space="preserve">The value of the A's and B's constants are reported in the Yamamoto et al and Weiss papers for CH4 and CO2 respectively. </t>
  </si>
  <si>
    <t>According to Table 2 of Yamamoto for CH4: A1 = -67.1962, A2 = 99.1624, A3 = 27.9015, B1 = -0.072909, B2 = 0.041674, and B3 = -0.0064603</t>
  </si>
  <si>
    <t>According to Table 1 of Weiss for CO2: A1 = -58.0931, A2 = 90.5069, A3 = 22.2940, B1 = 0.027766, B2 = -0.025888, and B3 = 0.0050578</t>
  </si>
  <si>
    <r>
      <rPr>
        <b/>
        <sz val="11"/>
        <color theme="1"/>
        <rFont val="Calibri"/>
        <family val="2"/>
        <scheme val="minor"/>
      </rPr>
      <t>Step 1:</t>
    </r>
    <r>
      <rPr>
        <sz val="11"/>
        <color theme="1"/>
        <rFont val="Calibri"/>
        <family val="2"/>
        <scheme val="minor"/>
      </rPr>
      <t xml:space="preserve"> convert ppm in air to molar units in air because you need to be in these units for the equations in Step 2</t>
    </r>
  </si>
  <si>
    <t>Note that 450 ppm CO2 = 450 mols CO2/1000000 mols air</t>
  </si>
  <si>
    <t xml:space="preserve">When converting from ppm to nmols/L you need to also take into account the 25 ml headspace + 25 ml water in the syringe (see column entitled 'Eli's column E') - not entirely following how Eli does her calculation, but my own interpretation of this method yielded the identical result as Eli. </t>
  </si>
  <si>
    <t xml:space="preserve">According to Yamamoto et al. 1976 and Weiss 1974, the Bunsen Solubility Coeifficents for methane and carbon dioxide respectively can be determined by temperature and salinity as follows: </t>
  </si>
  <si>
    <t>ppm.from.UCD.ambient.air</t>
  </si>
  <si>
    <t>ppm.from.UCD.headspace.of.sample</t>
  </si>
  <si>
    <t>GHGwater (nmol CO2/L H2O)</t>
  </si>
  <si>
    <t>KH.of.GHG (nmol CO2/L H2O)</t>
  </si>
  <si>
    <t>GHGaq-expected (nmol CO2/L H2O)</t>
  </si>
  <si>
    <t>GHGaq-measured (nmol CO2/L H2O)</t>
  </si>
  <si>
    <t>Next, generate Henry's Law Constant Kh, which is calculated by dividing the Bunsen Coefficient by the volume occupied by one mole corrected for our specific temperature and pressure (unclear where this equation is coming from)</t>
  </si>
  <si>
    <t xml:space="preserve">Now you are figuring out how much GHGs you shook from the dissolved water into the headspace. The assumption is that the air in the syring was the ambient air concentration. So this "Excess.GHG.headspace.ppm.sample.minus.ambient" column represents the [GHGs] that were shaken out of the water and into the headspace of the syringe. </t>
  </si>
  <si>
    <t xml:space="preserve">Realize that there are still going to be some GHGs in the dissolved water (not all was shaken into the headspace), so you also need to calculate what's presumably remaining in the water. </t>
  </si>
  <si>
    <t xml:space="preserve">Lastly, you assume that the shaking process evenly distributed GHGs between the headspace and the water of the syringe. So, here you calculate GHGaq-measured by multiplying your headspace concentration by the Kh. </t>
  </si>
  <si>
    <t xml:space="preserve">Now to calculate the final concentration, you sum the [GHGs] in the water column and the [GHGs] in the headspace to generate the "GHGwater" column. This adds your "Excess.GHG.headspace.ppm.sample.minus.ambient" columns plus GHGaq-measured. </t>
  </si>
  <si>
    <t>T0</t>
  </si>
  <si>
    <t>T1</t>
  </si>
  <si>
    <t>T2</t>
  </si>
  <si>
    <t>T3</t>
  </si>
  <si>
    <t>Bunsen.coefficient[ml.GHG.per.milliters.H2O]</t>
  </si>
  <si>
    <t>Bunsen.coefficient[mol.GHG.per.L.H2O]</t>
  </si>
  <si>
    <t>** note the units for CO2 and CH4 differ in Bunsen coefficent calculations, with CO2 requiring a unit converion</t>
  </si>
  <si>
    <t>GHGwater (nmol CH4/L H2O)</t>
  </si>
  <si>
    <t>GHGaq-measured (nmol CH4/L H2O)</t>
  </si>
  <si>
    <t>GHGaq-expected (nmol CH4/L H2O)</t>
  </si>
  <si>
    <t>KH.of.GHG (nmol CH4/L H2O)</t>
  </si>
  <si>
    <t>** note the methan ppm at T0 was oddly high (3.23 ppm), these values were discarded and the T1 values of 1.9 were used in its place</t>
  </si>
  <si>
    <t>GHGaq-expected is simply the ambient air multiplied by your calculated Kh, with the assumption being that water GHGs do not differ from ambient air.</t>
  </si>
  <si>
    <r>
      <rPr>
        <b/>
        <sz val="11"/>
        <color theme="1"/>
        <rFont val="Calibri"/>
        <family val="2"/>
        <scheme val="minor"/>
      </rPr>
      <t>Step 3</t>
    </r>
    <r>
      <rPr>
        <sz val="11"/>
        <color theme="1"/>
        <rFont val="Calibri"/>
        <family val="2"/>
        <scheme val="minor"/>
      </rPr>
      <t>: Henry's Constant and final GHG</t>
    </r>
  </si>
  <si>
    <t>ppm.sample.headspace</t>
  </si>
  <si>
    <t>ppm.ambient.headspace</t>
  </si>
  <si>
    <t>Date</t>
  </si>
  <si>
    <t>Treatment</t>
  </si>
  <si>
    <t>plant.mass..g</t>
  </si>
  <si>
    <t>Gas</t>
  </si>
  <si>
    <t>% Saturation</t>
  </si>
  <si>
    <t>GHGwater (umol CO2/L H2O)</t>
  </si>
  <si>
    <t>% saturation_excel</t>
  </si>
  <si>
    <t>sample CO2 mass. Mol</t>
  </si>
  <si>
    <t>co2 solution.. mol.L</t>
  </si>
  <si>
    <t>co2 solution mass..mol</t>
  </si>
  <si>
    <t>CO2mass headspace_final..mol</t>
  </si>
  <si>
    <t>mols headspace.. mol PV/RT=n</t>
  </si>
  <si>
    <t>CO2.sample..ppm</t>
  </si>
  <si>
    <t>CO2.sample..uM/L</t>
  </si>
  <si>
    <t>CO2.sample.conc.mol/L</t>
  </si>
  <si>
    <t>Kh and Kh2 (same for sample before and after)</t>
  </si>
  <si>
    <t>Sample.ID</t>
  </si>
  <si>
    <t>mCO2 complete headspace (ppmv)</t>
  </si>
  <si>
    <t>pCO2 complete headspace (micro-atm)</t>
  </si>
  <si>
    <t>CO2 concentration complete headspace (micro-mol/L)</t>
  </si>
  <si>
    <t>pH</t>
  </si>
  <si>
    <t>mCO2 simple headspace (ppmv)</t>
  </si>
  <si>
    <t>pCO2 simple headspace (micro-atm)</t>
  </si>
  <si>
    <t>CO2 concentration simple headspace (micro-mol/L)</t>
  </si>
  <si>
    <t>% error</t>
  </si>
  <si>
    <t>air controls</t>
  </si>
  <si>
    <t>T0,T1, T2, T3</t>
  </si>
  <si>
    <t>Bunsen.coefficient[mol.GHG.per.kg.H2O]</t>
  </si>
  <si>
    <t>pressure.on.sampling.day.kPa</t>
  </si>
  <si>
    <t>CO2.sample.uatm</t>
  </si>
  <si>
    <t>31blank</t>
  </si>
  <si>
    <t>62blank</t>
  </si>
  <si>
    <t>93blank</t>
  </si>
  <si>
    <t>124blank</t>
  </si>
  <si>
    <t>CH4 solution mass..mol</t>
  </si>
  <si>
    <t>CH4mass headspace_final..mol</t>
  </si>
  <si>
    <t>sample CH4 mass. Mol</t>
  </si>
  <si>
    <t>CH4.sample.conc.mol/L</t>
  </si>
  <si>
    <t>CH4.sample..ppm</t>
  </si>
  <si>
    <t>CH4.sample.uatm</t>
  </si>
  <si>
    <t>CH4 solution.. mol.L</t>
  </si>
  <si>
    <t>Kh and Kh2 L GHG/ L H2O</t>
  </si>
  <si>
    <t>Kh and Kh2 as moles GHG/L H2O</t>
  </si>
  <si>
    <t>CH4.sample. NANO-M/L</t>
  </si>
  <si>
    <t xml:space="preserve">moles CH4 = Bunsen/RT </t>
  </si>
  <si>
    <t>Excess.percent</t>
  </si>
  <si>
    <t>&gt;&gt; R output</t>
  </si>
  <si>
    <t>GHGaq-expected (umol CO2/L H2O)</t>
  </si>
  <si>
    <t>GHGaq-measured (umol CO2/L H2O)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</si>
</sst>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0"/>
    <numFmt numFmtId="166" formatCode="0.00000"/>
    <numFmt numFmtId="167" formatCode="0.000E+00"/>
    <numFmt numFmtId="168" formatCode="0.0000E+00"/>
    <numFmt numFmtId="169" formatCode="0.0000000"/>
    <numFmt numFmtId="170" formatCode="0.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vertAlign val="subscript"/>
      <sz val="11"/>
      <color theme="1"/>
      <name val="Calibri"/>
      <family val="2"/>
      <scheme val="minor"/>
    </font>
    <font>
      <sz val="8"/>
      <name val="Calibri"/>
      <family val="2"/>
      <scheme val="minor"/>
    </font>
    <font>
      <sz val="12"/>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4">
    <xf numFmtId="0" fontId="0" fillId="0" borderId="0" xfId="0"/>
    <xf numFmtId="14" fontId="0" fillId="0" borderId="0" xfId="0" applyNumberFormat="1"/>
    <xf numFmtId="0" fontId="16" fillId="0" borderId="0" xfId="0" applyFont="1"/>
    <xf numFmtId="0" fontId="0" fillId="33" borderId="0" xfId="0" applyFill="1"/>
    <xf numFmtId="0" fontId="0" fillId="34" borderId="0" xfId="0" applyFill="1"/>
    <xf numFmtId="9" fontId="0" fillId="0" borderId="0" xfId="42" applyFont="1"/>
    <xf numFmtId="0" fontId="16" fillId="35" borderId="0" xfId="0" applyFont="1" applyFill="1"/>
    <xf numFmtId="164" fontId="0" fillId="0" borderId="0" xfId="0" applyNumberFormat="1"/>
    <xf numFmtId="165" fontId="0" fillId="0" borderId="0" xfId="0" applyNumberFormat="1"/>
    <xf numFmtId="165" fontId="16" fillId="35" borderId="0" xfId="0" applyNumberFormat="1" applyFont="1" applyFill="1"/>
    <xf numFmtId="164" fontId="16" fillId="35" borderId="0" xfId="0" applyNumberFormat="1" applyFont="1" applyFill="1"/>
    <xf numFmtId="165" fontId="0" fillId="36" borderId="0" xfId="0" applyNumberFormat="1" applyFill="1"/>
    <xf numFmtId="0" fontId="21" fillId="0" borderId="0" xfId="0" applyFont="1"/>
    <xf numFmtId="0" fontId="21" fillId="36" borderId="0" xfId="0" applyFont="1" applyFill="1"/>
    <xf numFmtId="11" fontId="21" fillId="36" borderId="0" xfId="0" applyNumberFormat="1" applyFont="1" applyFill="1"/>
    <xf numFmtId="166" fontId="0" fillId="36" borderId="0" xfId="0" applyNumberFormat="1" applyFill="1"/>
    <xf numFmtId="166" fontId="0" fillId="0" borderId="0" xfId="0" applyNumberFormat="1"/>
    <xf numFmtId="165" fontId="16" fillId="37" borderId="0" xfId="0" applyNumberFormat="1" applyFont="1" applyFill="1"/>
    <xf numFmtId="0" fontId="16" fillId="37" borderId="0" xfId="0" applyFont="1" applyFill="1"/>
    <xf numFmtId="164" fontId="16" fillId="37" borderId="0" xfId="0" applyNumberFormat="1" applyFont="1" applyFill="1"/>
    <xf numFmtId="167" fontId="16" fillId="35" borderId="0" xfId="0" applyNumberFormat="1" applyFont="1" applyFill="1"/>
    <xf numFmtId="167" fontId="0" fillId="0" borderId="0" xfId="0" applyNumberFormat="1"/>
    <xf numFmtId="1" fontId="0" fillId="0" borderId="0" xfId="0" applyNumberFormat="1"/>
    <xf numFmtId="0" fontId="0" fillId="37" borderId="0" xfId="0" applyFill="1"/>
    <xf numFmtId="1" fontId="0" fillId="37" borderId="0" xfId="0" applyNumberFormat="1" applyFill="1"/>
    <xf numFmtId="1" fontId="16" fillId="37" borderId="0" xfId="0" applyNumberFormat="1" applyFont="1" applyFill="1"/>
    <xf numFmtId="168" fontId="16" fillId="37" borderId="0" xfId="0" applyNumberFormat="1" applyFont="1" applyFill="1"/>
    <xf numFmtId="168" fontId="0" fillId="0" borderId="0" xfId="0" applyNumberFormat="1"/>
    <xf numFmtId="9" fontId="0" fillId="0" borderId="0" xfId="0" applyNumberFormat="1"/>
    <xf numFmtId="11" fontId="0" fillId="0" borderId="0" xfId="0" applyNumberFormat="1"/>
    <xf numFmtId="169" fontId="16" fillId="35" borderId="0" xfId="0" applyNumberFormat="1" applyFont="1" applyFill="1"/>
    <xf numFmtId="169" fontId="0" fillId="0" borderId="0" xfId="0" applyNumberFormat="1"/>
    <xf numFmtId="170" fontId="16" fillId="35" borderId="0" xfId="0" applyNumberFormat="1" applyFont="1" applyFill="1"/>
    <xf numFmtId="17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49"/>
  <sheetViews>
    <sheetView topLeftCell="T1" zoomScale="69" zoomScaleNormal="112" workbookViewId="0">
      <selection activeCell="D19" sqref="D19"/>
    </sheetView>
  </sheetViews>
  <sheetFormatPr baseColWidth="10" defaultColWidth="8.83203125" defaultRowHeight="15" x14ac:dyDescent="0.2"/>
  <cols>
    <col min="1" max="1" width="10.83203125"/>
    <col min="2" max="2" width="11.5" bestFit="1" customWidth="1"/>
    <col min="3" max="3" width="9.5" bestFit="1" customWidth="1"/>
    <col min="4" max="4" width="11.83203125" bestFit="1" customWidth="1"/>
    <col min="5" max="5" width="21.83203125" bestFit="1" customWidth="1"/>
    <col min="8" max="8" width="32.33203125" bestFit="1" customWidth="1"/>
    <col min="9" max="9" width="24.1640625" bestFit="1" customWidth="1"/>
    <col min="10" max="10" width="6.5" bestFit="1" customWidth="1"/>
    <col min="11" max="11" width="10.33203125" bestFit="1" customWidth="1"/>
    <col min="12" max="12" width="37.5" bestFit="1" customWidth="1"/>
    <col min="13" max="13" width="36.5" bestFit="1" customWidth="1"/>
    <col min="14" max="14" width="29.83203125" bestFit="1" customWidth="1"/>
    <col min="15" max="15" width="26.5" bestFit="1" customWidth="1"/>
    <col min="16" max="17" width="26.5" customWidth="1"/>
    <col min="18" max="18" width="19.6640625" bestFit="1" customWidth="1"/>
    <col min="19" max="19" width="35.5" bestFit="1" customWidth="1"/>
    <col min="20" max="20" width="35.5" customWidth="1"/>
    <col min="21" max="21" width="33.1640625" bestFit="1" customWidth="1"/>
    <col min="22" max="24" width="23.33203125" customWidth="1"/>
    <col min="25" max="25" width="23.33203125" style="2" customWidth="1"/>
    <col min="26" max="26" width="23.33203125" customWidth="1"/>
    <col min="27" max="27" width="25.33203125" bestFit="1" customWidth="1"/>
  </cols>
  <sheetData>
    <row r="1" spans="1:25" x14ac:dyDescent="0.2">
      <c r="A1" t="s">
        <v>0</v>
      </c>
      <c r="B1" s="1" t="s">
        <v>62</v>
      </c>
      <c r="C1" t="s">
        <v>63</v>
      </c>
      <c r="D1" t="s">
        <v>64</v>
      </c>
      <c r="E1" t="s">
        <v>12</v>
      </c>
      <c r="F1" t="s">
        <v>1</v>
      </c>
      <c r="G1" t="s">
        <v>65</v>
      </c>
      <c r="H1" t="s">
        <v>36</v>
      </c>
      <c r="I1" t="s">
        <v>35</v>
      </c>
      <c r="J1" t="s">
        <v>3</v>
      </c>
      <c r="K1" t="s">
        <v>4</v>
      </c>
      <c r="L1" t="s">
        <v>11</v>
      </c>
      <c r="M1" t="s">
        <v>10</v>
      </c>
      <c r="N1" t="s">
        <v>14</v>
      </c>
      <c r="O1" t="s">
        <v>13</v>
      </c>
      <c r="P1" t="s">
        <v>22</v>
      </c>
      <c r="Q1" t="s">
        <v>23</v>
      </c>
      <c r="R1" t="s">
        <v>19</v>
      </c>
      <c r="S1" t="s">
        <v>20</v>
      </c>
      <c r="T1" t="s">
        <v>25</v>
      </c>
      <c r="U1" t="s">
        <v>24</v>
      </c>
      <c r="V1" t="s">
        <v>38</v>
      </c>
      <c r="W1" t="s">
        <v>39</v>
      </c>
      <c r="X1" t="s">
        <v>40</v>
      </c>
      <c r="Y1" s="2" t="s">
        <v>37</v>
      </c>
    </row>
    <row r="2" spans="1:25" x14ac:dyDescent="0.2">
      <c r="A2" t="s">
        <v>49</v>
      </c>
      <c r="B2" s="1">
        <v>44199</v>
      </c>
      <c r="C2" t="s">
        <v>5</v>
      </c>
      <c r="D2">
        <v>400</v>
      </c>
      <c r="E2">
        <v>0.47869183500000001</v>
      </c>
      <c r="F2">
        <v>1</v>
      </c>
      <c r="G2" t="s">
        <v>6</v>
      </c>
      <c r="H2">
        <v>2.1</v>
      </c>
      <c r="I2">
        <v>2.06</v>
      </c>
      <c r="J2">
        <v>-47.88</v>
      </c>
      <c r="K2" t="s">
        <v>7</v>
      </c>
      <c r="L2">
        <v>14.5</v>
      </c>
      <c r="M2">
        <v>287.64999999999998</v>
      </c>
      <c r="N2">
        <v>1009.681967</v>
      </c>
      <c r="O2">
        <f t="shared" ref="O2:O31" si="0">N2/1013.249977</f>
        <v>0.99647864783519269</v>
      </c>
      <c r="P2">
        <f t="shared" ref="P2:P31" si="1">(1*0.08206*M2)/O2</f>
        <v>23.687972693925648</v>
      </c>
      <c r="Q2">
        <f t="shared" ref="Q2:Q31" si="2">P2*1000</f>
        <v>23687.972693925647</v>
      </c>
      <c r="R2">
        <f t="shared" ref="R2:R31" si="3">H2-I2</f>
        <v>4.0000000000000036E-2</v>
      </c>
      <c r="S2">
        <f t="shared" ref="S2:S31" si="4">((R2/1000000)*(1/P2))/0.000000001</f>
        <v>1.6886206564336892</v>
      </c>
      <c r="T2">
        <f t="shared" ref="T2:T31" si="5">R2*0.025/0.025/P2*1000</f>
        <v>1.6886206564336894</v>
      </c>
      <c r="U2">
        <f t="shared" ref="U2:U33" si="6" xml:space="preserve"> EXP(-67.1962+99.1624*(100/M2)+27.9015*LN(M2/100)+E2*(-0.072909+0.041674*(M2/100)-0.0064603*(M2/100)^2))</f>
        <v>3.892903143126452E-2</v>
      </c>
      <c r="V2">
        <f t="shared" ref="V2:V31" si="7">U2/Q2*1000000000*1000</f>
        <v>1643409.165244739</v>
      </c>
      <c r="W2">
        <f t="shared" ref="W2:W31" si="8">I2*V2/1000000</f>
        <v>3.3854228804041626</v>
      </c>
      <c r="X2">
        <f t="shared" ref="X2:X31" si="9">V2*H2/1000000</f>
        <v>3.451159247013952</v>
      </c>
      <c r="Y2" s="2">
        <f>X2+S2</f>
        <v>5.139779903447641</v>
      </c>
    </row>
    <row r="3" spans="1:25" x14ac:dyDescent="0.2">
      <c r="A3" t="s">
        <v>49</v>
      </c>
      <c r="B3" s="1">
        <v>44199</v>
      </c>
      <c r="C3" t="s">
        <v>8</v>
      </c>
      <c r="D3">
        <v>0</v>
      </c>
      <c r="E3">
        <v>0.40368066600000002</v>
      </c>
      <c r="F3">
        <v>2</v>
      </c>
      <c r="G3" t="s">
        <v>6</v>
      </c>
      <c r="H3">
        <v>2.78</v>
      </c>
      <c r="I3">
        <v>2.06</v>
      </c>
      <c r="J3">
        <v>-48.58</v>
      </c>
      <c r="K3" t="s">
        <v>7</v>
      </c>
      <c r="L3">
        <v>12</v>
      </c>
      <c r="M3">
        <v>285.14999999999998</v>
      </c>
      <c r="N3">
        <v>1009.681967</v>
      </c>
      <c r="O3">
        <f t="shared" si="0"/>
        <v>0.99647864783519269</v>
      </c>
      <c r="P3">
        <f t="shared" si="1"/>
        <v>23.482097735695806</v>
      </c>
      <c r="Q3">
        <f t="shared" si="2"/>
        <v>23482.097735695806</v>
      </c>
      <c r="R3">
        <f t="shared" si="3"/>
        <v>0.71999999999999975</v>
      </c>
      <c r="S3">
        <f t="shared" si="4"/>
        <v>30.661655875212002</v>
      </c>
      <c r="T3">
        <f t="shared" si="5"/>
        <v>30.661655875212002</v>
      </c>
      <c r="U3">
        <f t="shared" si="6"/>
        <v>4.1300013642341073E-2</v>
      </c>
      <c r="V3">
        <f t="shared" si="7"/>
        <v>1758787.2304764215</v>
      </c>
      <c r="W3">
        <f t="shared" si="8"/>
        <v>3.6231016947814285</v>
      </c>
      <c r="X3">
        <f t="shared" si="9"/>
        <v>4.8894285007244518</v>
      </c>
      <c r="Y3" s="2">
        <f t="shared" ref="Y3:Y31" si="10">X3+S3</f>
        <v>35.551084375936455</v>
      </c>
    </row>
    <row r="4" spans="1:25" x14ac:dyDescent="0.2">
      <c r="A4" t="s">
        <v>49</v>
      </c>
      <c r="B4" s="1">
        <v>44199</v>
      </c>
      <c r="C4" t="s">
        <v>5</v>
      </c>
      <c r="D4">
        <v>300</v>
      </c>
      <c r="E4">
        <v>0.46548552900000001</v>
      </c>
      <c r="F4">
        <v>3</v>
      </c>
      <c r="G4" t="s">
        <v>6</v>
      </c>
      <c r="H4">
        <v>2.4700000000000002</v>
      </c>
      <c r="I4">
        <v>2.06</v>
      </c>
      <c r="J4">
        <v>-47.47</v>
      </c>
      <c r="K4" t="s">
        <v>7</v>
      </c>
      <c r="L4">
        <v>12.1</v>
      </c>
      <c r="M4">
        <v>285.25</v>
      </c>
      <c r="N4">
        <v>1009.681967</v>
      </c>
      <c r="O4">
        <f t="shared" si="0"/>
        <v>0.99647864783519269</v>
      </c>
      <c r="P4">
        <f t="shared" si="1"/>
        <v>23.490332734025003</v>
      </c>
      <c r="Q4">
        <f t="shared" si="2"/>
        <v>23490.332734025003</v>
      </c>
      <c r="R4">
        <f t="shared" si="3"/>
        <v>0.41000000000000014</v>
      </c>
      <c r="S4">
        <f t="shared" si="4"/>
        <v>17.453988610647823</v>
      </c>
      <c r="T4">
        <f t="shared" si="5"/>
        <v>17.453988610647823</v>
      </c>
      <c r="U4">
        <f t="shared" si="6"/>
        <v>4.1183956261967837E-2</v>
      </c>
      <c r="V4">
        <f t="shared" si="7"/>
        <v>1753230.0086287912</v>
      </c>
      <c r="W4">
        <f t="shared" si="8"/>
        <v>3.6116538177753101</v>
      </c>
      <c r="X4">
        <f t="shared" si="9"/>
        <v>4.3304781213131145</v>
      </c>
      <c r="Y4" s="2">
        <f t="shared" si="10"/>
        <v>21.784466731960936</v>
      </c>
    </row>
    <row r="5" spans="1:25" x14ac:dyDescent="0.2">
      <c r="A5" t="s">
        <v>49</v>
      </c>
      <c r="B5" s="1">
        <v>44199</v>
      </c>
      <c r="C5" t="s">
        <v>8</v>
      </c>
      <c r="D5">
        <v>5</v>
      </c>
      <c r="E5">
        <v>0.41271725399999998</v>
      </c>
      <c r="F5">
        <v>4</v>
      </c>
      <c r="G5" t="s">
        <v>6</v>
      </c>
      <c r="H5">
        <v>2.65</v>
      </c>
      <c r="I5">
        <v>2.06</v>
      </c>
      <c r="J5">
        <v>-48.52</v>
      </c>
      <c r="K5" t="s">
        <v>7</v>
      </c>
      <c r="L5">
        <v>12.1</v>
      </c>
      <c r="M5">
        <v>285.25</v>
      </c>
      <c r="N5">
        <v>1009.681967</v>
      </c>
      <c r="O5">
        <f t="shared" si="0"/>
        <v>0.99647864783519269</v>
      </c>
      <c r="P5">
        <f t="shared" si="1"/>
        <v>23.490332734025003</v>
      </c>
      <c r="Q5">
        <f t="shared" si="2"/>
        <v>23490.332734025003</v>
      </c>
      <c r="R5">
        <f t="shared" si="3"/>
        <v>0.58999999999999986</v>
      </c>
      <c r="S5">
        <f t="shared" si="4"/>
        <v>25.116715317761486</v>
      </c>
      <c r="T5">
        <f t="shared" si="5"/>
        <v>25.116715317761489</v>
      </c>
      <c r="U5">
        <f t="shared" si="6"/>
        <v>4.1198301489939158E-2</v>
      </c>
      <c r="V5">
        <f t="shared" si="7"/>
        <v>1753840.6950815441</v>
      </c>
      <c r="W5">
        <f t="shared" si="8"/>
        <v>3.6129118318679807</v>
      </c>
      <c r="X5">
        <f t="shared" si="9"/>
        <v>4.6476778419660913</v>
      </c>
      <c r="Y5" s="2">
        <f t="shared" si="10"/>
        <v>29.764393159727575</v>
      </c>
    </row>
    <row r="6" spans="1:25" x14ac:dyDescent="0.2">
      <c r="A6" t="s">
        <v>49</v>
      </c>
      <c r="B6" s="1">
        <v>44199</v>
      </c>
      <c r="C6" t="s">
        <v>5</v>
      </c>
      <c r="D6">
        <v>250</v>
      </c>
      <c r="E6">
        <v>0.45711973299999997</v>
      </c>
      <c r="F6">
        <v>5</v>
      </c>
      <c r="G6" t="s">
        <v>6</v>
      </c>
      <c r="H6">
        <v>2.74</v>
      </c>
      <c r="I6">
        <v>2.06</v>
      </c>
      <c r="J6">
        <v>-48.42</v>
      </c>
      <c r="K6" t="s">
        <v>7</v>
      </c>
      <c r="L6">
        <v>12.4</v>
      </c>
      <c r="M6">
        <v>285.55</v>
      </c>
      <c r="N6">
        <v>1009.681967</v>
      </c>
      <c r="O6">
        <f t="shared" si="0"/>
        <v>0.99647864783519269</v>
      </c>
      <c r="P6">
        <f t="shared" si="1"/>
        <v>23.515037729012583</v>
      </c>
      <c r="Q6">
        <f t="shared" si="2"/>
        <v>23515.037729012583</v>
      </c>
      <c r="R6">
        <f t="shared" si="3"/>
        <v>0.68000000000000016</v>
      </c>
      <c r="S6">
        <f t="shared" si="4"/>
        <v>28.917665701255668</v>
      </c>
      <c r="T6">
        <f t="shared" si="5"/>
        <v>28.917665701255668</v>
      </c>
      <c r="U6">
        <f t="shared" si="6"/>
        <v>4.089128275089815E-2</v>
      </c>
      <c r="V6">
        <f t="shared" si="7"/>
        <v>1738941.8304205805</v>
      </c>
      <c r="W6">
        <f t="shared" si="8"/>
        <v>3.5822201706663956</v>
      </c>
      <c r="X6">
        <f t="shared" si="9"/>
        <v>4.7647006153523916</v>
      </c>
      <c r="Y6" s="2">
        <f t="shared" si="10"/>
        <v>33.682366316608061</v>
      </c>
    </row>
    <row r="7" spans="1:25" x14ac:dyDescent="0.2">
      <c r="A7" t="s">
        <v>49</v>
      </c>
      <c r="B7" s="1">
        <v>44199</v>
      </c>
      <c r="C7" t="s">
        <v>8</v>
      </c>
      <c r="D7">
        <v>10</v>
      </c>
      <c r="E7">
        <v>0.412214566</v>
      </c>
      <c r="F7">
        <v>6</v>
      </c>
      <c r="G7" t="s">
        <v>6</v>
      </c>
      <c r="H7">
        <v>2.6</v>
      </c>
      <c r="I7">
        <v>2.06</v>
      </c>
      <c r="J7">
        <v>-47.16</v>
      </c>
      <c r="K7" t="s">
        <v>7</v>
      </c>
      <c r="L7">
        <v>11.5</v>
      </c>
      <c r="M7">
        <v>284.64999999999998</v>
      </c>
      <c r="N7">
        <v>1009.681967</v>
      </c>
      <c r="O7">
        <f t="shared" si="0"/>
        <v>0.99647864783519269</v>
      </c>
      <c r="P7">
        <f t="shared" si="1"/>
        <v>23.440922744049836</v>
      </c>
      <c r="Q7">
        <f t="shared" si="2"/>
        <v>23440.922744049836</v>
      </c>
      <c r="R7">
        <f t="shared" si="3"/>
        <v>0.54</v>
      </c>
      <c r="S7">
        <f t="shared" si="4"/>
        <v>23.036635796987632</v>
      </c>
      <c r="T7">
        <f t="shared" si="5"/>
        <v>23.036635796987635</v>
      </c>
      <c r="U7">
        <f t="shared" si="6"/>
        <v>4.1800736250485769E-2</v>
      </c>
      <c r="V7">
        <f t="shared" si="7"/>
        <v>1783237.661200702</v>
      </c>
      <c r="W7">
        <f t="shared" si="8"/>
        <v>3.6734695820734458</v>
      </c>
      <c r="X7">
        <f t="shared" si="9"/>
        <v>4.6364179191218255</v>
      </c>
      <c r="Y7" s="2">
        <f t="shared" si="10"/>
        <v>27.673053716109457</v>
      </c>
    </row>
    <row r="8" spans="1:25" x14ac:dyDescent="0.2">
      <c r="A8" t="s">
        <v>49</v>
      </c>
      <c r="B8" s="1">
        <v>44199</v>
      </c>
      <c r="C8" t="s">
        <v>5</v>
      </c>
      <c r="D8">
        <v>225</v>
      </c>
      <c r="E8">
        <v>0.462695366</v>
      </c>
      <c r="F8">
        <v>7</v>
      </c>
      <c r="G8" t="s">
        <v>6</v>
      </c>
      <c r="H8">
        <v>2.5499999999999998</v>
      </c>
      <c r="I8">
        <v>2.06</v>
      </c>
      <c r="J8">
        <v>-48.95</v>
      </c>
      <c r="K8" t="s">
        <v>7</v>
      </c>
      <c r="L8">
        <v>13.9</v>
      </c>
      <c r="M8">
        <v>287.05</v>
      </c>
      <c r="N8">
        <v>1009.681967</v>
      </c>
      <c r="O8">
        <f t="shared" si="0"/>
        <v>0.99647864783519269</v>
      </c>
      <c r="P8">
        <f t="shared" si="1"/>
        <v>23.638562703950488</v>
      </c>
      <c r="Q8">
        <f t="shared" si="2"/>
        <v>23638.562703950487</v>
      </c>
      <c r="R8">
        <f t="shared" si="3"/>
        <v>0.48999999999999977</v>
      </c>
      <c r="S8">
        <f t="shared" si="4"/>
        <v>20.728840671776997</v>
      </c>
      <c r="T8">
        <f t="shared" si="5"/>
        <v>20.728840671777</v>
      </c>
      <c r="U8">
        <f t="shared" si="6"/>
        <v>3.9473471412905234E-2</v>
      </c>
      <c r="V8">
        <f t="shared" si="7"/>
        <v>1669876.121796035</v>
      </c>
      <c r="W8">
        <f t="shared" si="8"/>
        <v>3.4399448108998323</v>
      </c>
      <c r="X8">
        <f t="shared" si="9"/>
        <v>4.2581841105798892</v>
      </c>
      <c r="Y8" s="2">
        <f t="shared" si="10"/>
        <v>24.987024782356887</v>
      </c>
    </row>
    <row r="9" spans="1:25" x14ac:dyDescent="0.2">
      <c r="A9" t="s">
        <v>49</v>
      </c>
      <c r="B9" s="1">
        <v>44199</v>
      </c>
      <c r="C9" t="s">
        <v>8</v>
      </c>
      <c r="D9">
        <v>25</v>
      </c>
      <c r="E9">
        <v>0.40393142500000001</v>
      </c>
      <c r="F9">
        <v>8</v>
      </c>
      <c r="G9" t="s">
        <v>6</v>
      </c>
      <c r="H9">
        <v>2.85</v>
      </c>
      <c r="I9">
        <v>2.06</v>
      </c>
      <c r="J9">
        <v>-47.94</v>
      </c>
      <c r="K9" t="s">
        <v>7</v>
      </c>
      <c r="L9">
        <v>12.7</v>
      </c>
      <c r="M9">
        <v>285.85000000000002</v>
      </c>
      <c r="N9">
        <v>1009.681967</v>
      </c>
      <c r="O9">
        <f t="shared" si="0"/>
        <v>0.99647864783519269</v>
      </c>
      <c r="P9">
        <f t="shared" si="1"/>
        <v>23.539742724000167</v>
      </c>
      <c r="Q9">
        <f t="shared" si="2"/>
        <v>23539.742724000167</v>
      </c>
      <c r="R9">
        <f t="shared" si="3"/>
        <v>0.79</v>
      </c>
      <c r="S9">
        <f t="shared" si="4"/>
        <v>33.560264836477934</v>
      </c>
      <c r="T9">
        <f t="shared" si="5"/>
        <v>33.560264836477934</v>
      </c>
      <c r="U9">
        <f t="shared" si="6"/>
        <v>4.0614499981439019E-2</v>
      </c>
      <c r="V9">
        <f t="shared" si="7"/>
        <v>1725358.7032635715</v>
      </c>
      <c r="W9">
        <f t="shared" si="8"/>
        <v>3.554238928722957</v>
      </c>
      <c r="X9">
        <f t="shared" si="9"/>
        <v>4.9172723043011795</v>
      </c>
      <c r="Y9" s="2">
        <f t="shared" si="10"/>
        <v>38.477537140779113</v>
      </c>
    </row>
    <row r="10" spans="1:25" x14ac:dyDescent="0.2">
      <c r="A10" t="s">
        <v>49</v>
      </c>
      <c r="B10" s="1">
        <v>44199</v>
      </c>
      <c r="C10" t="s">
        <v>5</v>
      </c>
      <c r="D10">
        <v>200</v>
      </c>
      <c r="E10">
        <v>0.45382776800000002</v>
      </c>
      <c r="F10">
        <v>9</v>
      </c>
      <c r="G10" t="s">
        <v>6</v>
      </c>
      <c r="H10">
        <v>2.1</v>
      </c>
      <c r="I10">
        <v>2.06</v>
      </c>
      <c r="J10">
        <v>-46.92</v>
      </c>
      <c r="K10" t="s">
        <v>7</v>
      </c>
      <c r="L10">
        <v>12.9</v>
      </c>
      <c r="M10">
        <v>286.05</v>
      </c>
      <c r="N10">
        <v>1009.681967</v>
      </c>
      <c r="O10">
        <f t="shared" si="0"/>
        <v>0.99647864783519269</v>
      </c>
      <c r="P10">
        <f t="shared" si="1"/>
        <v>23.55621272065855</v>
      </c>
      <c r="Q10">
        <f t="shared" si="2"/>
        <v>23556.21272065855</v>
      </c>
      <c r="R10">
        <f t="shared" si="3"/>
        <v>4.0000000000000036E-2</v>
      </c>
      <c r="S10">
        <f t="shared" si="4"/>
        <v>1.6980658340260466</v>
      </c>
      <c r="T10">
        <f t="shared" si="5"/>
        <v>1.6980658340260468</v>
      </c>
      <c r="U10">
        <f t="shared" si="6"/>
        <v>4.0409372794110249E-2</v>
      </c>
      <c r="V10">
        <f t="shared" si="7"/>
        <v>1715444.3829025051</v>
      </c>
      <c r="W10">
        <f t="shared" si="8"/>
        <v>3.5338154287791608</v>
      </c>
      <c r="X10">
        <f t="shared" si="9"/>
        <v>3.6024332040952607</v>
      </c>
      <c r="Y10" s="2">
        <f t="shared" si="10"/>
        <v>5.3004990381213073</v>
      </c>
    </row>
    <row r="11" spans="1:25" x14ac:dyDescent="0.2">
      <c r="A11" t="s">
        <v>49</v>
      </c>
      <c r="B11" s="1">
        <v>44199</v>
      </c>
      <c r="C11" t="s">
        <v>8</v>
      </c>
      <c r="D11">
        <v>50</v>
      </c>
      <c r="E11">
        <v>0.40618913899999998</v>
      </c>
      <c r="F11">
        <v>10</v>
      </c>
      <c r="G11" t="s">
        <v>6</v>
      </c>
      <c r="H11">
        <v>2.2599999999999998</v>
      </c>
      <c r="I11">
        <v>2.06</v>
      </c>
      <c r="J11">
        <v>-46.37</v>
      </c>
      <c r="K11" t="s">
        <v>7</v>
      </c>
      <c r="L11">
        <v>12.9</v>
      </c>
      <c r="M11">
        <v>286.05</v>
      </c>
      <c r="N11">
        <v>1009.681967</v>
      </c>
      <c r="O11">
        <f t="shared" si="0"/>
        <v>0.99647864783519269</v>
      </c>
      <c r="P11">
        <f t="shared" si="1"/>
        <v>23.55621272065855</v>
      </c>
      <c r="Q11">
        <f t="shared" si="2"/>
        <v>23556.21272065855</v>
      </c>
      <c r="R11">
        <f t="shared" si="3"/>
        <v>0.19999999999999973</v>
      </c>
      <c r="S11">
        <f t="shared" si="4"/>
        <v>8.4903291701302148</v>
      </c>
      <c r="T11">
        <f t="shared" si="5"/>
        <v>8.4903291701302166</v>
      </c>
      <c r="U11">
        <f t="shared" si="6"/>
        <v>4.042200629431586E-2</v>
      </c>
      <c r="V11">
        <f t="shared" si="7"/>
        <v>1715980.695779088</v>
      </c>
      <c r="W11">
        <f t="shared" si="8"/>
        <v>3.5349202333049212</v>
      </c>
      <c r="X11">
        <f t="shared" si="9"/>
        <v>3.8781163724607381</v>
      </c>
      <c r="Y11" s="2">
        <f t="shared" si="10"/>
        <v>12.368445542590953</v>
      </c>
    </row>
    <row r="12" spans="1:25" x14ac:dyDescent="0.2">
      <c r="A12" t="s">
        <v>49</v>
      </c>
      <c r="B12" s="1">
        <v>44199</v>
      </c>
      <c r="C12" t="s">
        <v>5</v>
      </c>
      <c r="D12">
        <v>175</v>
      </c>
      <c r="E12">
        <v>0.44244677100000002</v>
      </c>
      <c r="F12">
        <v>11</v>
      </c>
      <c r="G12" t="s">
        <v>6</v>
      </c>
      <c r="H12">
        <v>2.14</v>
      </c>
      <c r="I12">
        <v>2.06</v>
      </c>
      <c r="J12">
        <v>-47.01</v>
      </c>
      <c r="K12" t="s">
        <v>7</v>
      </c>
      <c r="L12">
        <v>12.3</v>
      </c>
      <c r="M12">
        <v>285.45</v>
      </c>
      <c r="N12">
        <v>1009.681967</v>
      </c>
      <c r="O12">
        <f t="shared" si="0"/>
        <v>0.99647864783519269</v>
      </c>
      <c r="P12">
        <f t="shared" si="1"/>
        <v>23.50680273068339</v>
      </c>
      <c r="Q12">
        <f t="shared" si="2"/>
        <v>23506.80273068339</v>
      </c>
      <c r="R12">
        <f t="shared" si="3"/>
        <v>8.0000000000000071E-2</v>
      </c>
      <c r="S12">
        <f t="shared" si="4"/>
        <v>3.4032701476486293</v>
      </c>
      <c r="T12">
        <f t="shared" si="5"/>
        <v>3.4032701476486298</v>
      </c>
      <c r="U12">
        <f t="shared" si="6"/>
        <v>4.0993117874439294E-2</v>
      </c>
      <c r="V12">
        <f t="shared" si="7"/>
        <v>1743883.1790140073</v>
      </c>
      <c r="W12">
        <f t="shared" si="8"/>
        <v>3.592399348768855</v>
      </c>
      <c r="X12">
        <f t="shared" si="9"/>
        <v>3.7319100030899759</v>
      </c>
      <c r="Y12" s="2">
        <f t="shared" si="10"/>
        <v>7.1351801507386057</v>
      </c>
    </row>
    <row r="13" spans="1:25" x14ac:dyDescent="0.2">
      <c r="A13" t="s">
        <v>49</v>
      </c>
      <c r="B13" s="1">
        <v>44199</v>
      </c>
      <c r="C13" t="s">
        <v>8</v>
      </c>
      <c r="D13">
        <v>75</v>
      </c>
      <c r="E13">
        <v>0.42151764899999999</v>
      </c>
      <c r="F13">
        <v>12</v>
      </c>
      <c r="G13" t="s">
        <v>6</v>
      </c>
      <c r="H13">
        <v>2.4300000000000002</v>
      </c>
      <c r="I13">
        <v>2.06</v>
      </c>
      <c r="J13">
        <v>-46.52</v>
      </c>
      <c r="K13" t="s">
        <v>7</v>
      </c>
      <c r="L13">
        <v>12.3</v>
      </c>
      <c r="M13">
        <v>285.45</v>
      </c>
      <c r="N13">
        <v>1009.681967</v>
      </c>
      <c r="O13">
        <f t="shared" si="0"/>
        <v>0.99647864783519269</v>
      </c>
      <c r="P13">
        <f t="shared" si="1"/>
        <v>23.50680273068339</v>
      </c>
      <c r="Q13">
        <f t="shared" si="2"/>
        <v>23506.80273068339</v>
      </c>
      <c r="R13">
        <f t="shared" si="3"/>
        <v>0.37000000000000011</v>
      </c>
      <c r="S13">
        <f t="shared" si="4"/>
        <v>15.7401244328749</v>
      </c>
      <c r="T13">
        <f t="shared" si="5"/>
        <v>15.740124432874904</v>
      </c>
      <c r="U13">
        <f t="shared" si="6"/>
        <v>4.0998772318747462E-2</v>
      </c>
      <c r="V13">
        <f t="shared" si="7"/>
        <v>1744123.7240329513</v>
      </c>
      <c r="W13">
        <f t="shared" si="8"/>
        <v>3.5928948715078799</v>
      </c>
      <c r="X13">
        <f t="shared" si="9"/>
        <v>4.2382206494000725</v>
      </c>
      <c r="Y13" s="2">
        <f t="shared" si="10"/>
        <v>19.978345082274974</v>
      </c>
    </row>
    <row r="14" spans="1:25" x14ac:dyDescent="0.2">
      <c r="A14" t="s">
        <v>49</v>
      </c>
      <c r="B14" s="1">
        <v>44199</v>
      </c>
      <c r="C14" t="s">
        <v>5</v>
      </c>
      <c r="D14">
        <v>150</v>
      </c>
      <c r="E14">
        <v>0.42781308099999998</v>
      </c>
      <c r="F14">
        <v>13</v>
      </c>
      <c r="G14" t="s">
        <v>6</v>
      </c>
      <c r="H14">
        <v>2.5099999999999998</v>
      </c>
      <c r="I14">
        <v>2.06</v>
      </c>
      <c r="J14">
        <v>-46.96</v>
      </c>
      <c r="K14" t="s">
        <v>7</v>
      </c>
      <c r="L14">
        <v>12.4</v>
      </c>
      <c r="M14">
        <v>285.55</v>
      </c>
      <c r="N14">
        <v>1009.681967</v>
      </c>
      <c r="O14">
        <f t="shared" si="0"/>
        <v>0.99647864783519269</v>
      </c>
      <c r="P14">
        <f t="shared" si="1"/>
        <v>23.515037729012583</v>
      </c>
      <c r="Q14">
        <f t="shared" si="2"/>
        <v>23515.037729012583</v>
      </c>
      <c r="R14">
        <f t="shared" si="3"/>
        <v>0.44999999999999973</v>
      </c>
      <c r="S14">
        <f t="shared" si="4"/>
        <v>19.136690537595644</v>
      </c>
      <c r="T14">
        <f t="shared" si="5"/>
        <v>19.136690537595648</v>
      </c>
      <c r="U14">
        <f t="shared" si="6"/>
        <v>4.0899175374254922E-2</v>
      </c>
      <c r="V14">
        <f t="shared" si="7"/>
        <v>1739277.4719554877</v>
      </c>
      <c r="W14">
        <f t="shared" si="8"/>
        <v>3.5829115922283052</v>
      </c>
      <c r="X14">
        <f t="shared" si="9"/>
        <v>4.3655864546082741</v>
      </c>
      <c r="Y14" s="2">
        <f t="shared" si="10"/>
        <v>23.502276992203917</v>
      </c>
    </row>
    <row r="15" spans="1:25" x14ac:dyDescent="0.2">
      <c r="A15" t="s">
        <v>49</v>
      </c>
      <c r="B15" s="1">
        <v>44199</v>
      </c>
      <c r="C15" t="s">
        <v>8</v>
      </c>
      <c r="D15">
        <v>100</v>
      </c>
      <c r="E15">
        <v>0.42000789999999999</v>
      </c>
      <c r="F15">
        <v>14</v>
      </c>
      <c r="G15" t="s">
        <v>6</v>
      </c>
      <c r="H15">
        <v>2.12</v>
      </c>
      <c r="I15">
        <v>2.06</v>
      </c>
      <c r="J15">
        <v>-46.13</v>
      </c>
      <c r="K15" t="s">
        <v>7</v>
      </c>
      <c r="L15">
        <v>11.5</v>
      </c>
      <c r="M15">
        <v>284.64999999999998</v>
      </c>
      <c r="N15">
        <v>1009.681967</v>
      </c>
      <c r="O15">
        <f t="shared" si="0"/>
        <v>0.99647864783519269</v>
      </c>
      <c r="P15">
        <f t="shared" si="1"/>
        <v>23.440922744049836</v>
      </c>
      <c r="Q15">
        <f t="shared" si="2"/>
        <v>23440.922744049836</v>
      </c>
      <c r="R15">
        <f t="shared" si="3"/>
        <v>6.0000000000000053E-2</v>
      </c>
      <c r="S15">
        <f t="shared" si="4"/>
        <v>2.5596261996652943</v>
      </c>
      <c r="T15">
        <f t="shared" si="5"/>
        <v>2.5596261996652947</v>
      </c>
      <c r="U15">
        <f t="shared" si="6"/>
        <v>4.1798576815092449E-2</v>
      </c>
      <c r="V15">
        <f t="shared" si="7"/>
        <v>1783145.5387438813</v>
      </c>
      <c r="W15">
        <f t="shared" si="8"/>
        <v>3.6732798098123953</v>
      </c>
      <c r="X15">
        <f t="shared" si="9"/>
        <v>3.7802685421370286</v>
      </c>
      <c r="Y15" s="2">
        <f t="shared" si="10"/>
        <v>6.3398947418023228</v>
      </c>
    </row>
    <row r="16" spans="1:25" x14ac:dyDescent="0.2">
      <c r="A16" t="s">
        <v>49</v>
      </c>
      <c r="B16" s="1">
        <v>44199</v>
      </c>
      <c r="C16" t="s">
        <v>5</v>
      </c>
      <c r="D16">
        <v>125</v>
      </c>
      <c r="E16">
        <v>0.41849866200000002</v>
      </c>
      <c r="F16">
        <v>15</v>
      </c>
      <c r="G16" t="s">
        <v>6</v>
      </c>
      <c r="H16">
        <v>2.19</v>
      </c>
      <c r="I16">
        <v>2.06</v>
      </c>
      <c r="J16">
        <v>-47.29</v>
      </c>
      <c r="K16" t="s">
        <v>7</v>
      </c>
      <c r="L16">
        <v>11.4</v>
      </c>
      <c r="M16">
        <v>284.55</v>
      </c>
      <c r="N16">
        <v>1009.681967</v>
      </c>
      <c r="O16">
        <f t="shared" si="0"/>
        <v>0.99647864783519269</v>
      </c>
      <c r="P16">
        <f t="shared" si="1"/>
        <v>23.432687745720646</v>
      </c>
      <c r="Q16">
        <f t="shared" si="2"/>
        <v>23432.687745720646</v>
      </c>
      <c r="R16">
        <f t="shared" si="3"/>
        <v>0.12999999999999989</v>
      </c>
      <c r="S16">
        <f t="shared" si="4"/>
        <v>5.5478057579519833</v>
      </c>
      <c r="T16">
        <f t="shared" si="5"/>
        <v>5.5478057579519833</v>
      </c>
      <c r="U16">
        <f t="shared" si="6"/>
        <v>4.190097876144265E-2</v>
      </c>
      <c r="V16">
        <f t="shared" si="7"/>
        <v>1788142.2402811963</v>
      </c>
      <c r="W16">
        <f t="shared" si="8"/>
        <v>3.6835730149792645</v>
      </c>
      <c r="X16">
        <f t="shared" si="9"/>
        <v>3.9160315062158197</v>
      </c>
      <c r="Y16" s="2">
        <f t="shared" si="10"/>
        <v>9.4638372641678039</v>
      </c>
    </row>
    <row r="17" spans="1:25" x14ac:dyDescent="0.2">
      <c r="A17" t="s">
        <v>49</v>
      </c>
      <c r="B17" s="1">
        <v>44199</v>
      </c>
      <c r="C17" t="s">
        <v>8</v>
      </c>
      <c r="D17">
        <v>125</v>
      </c>
      <c r="E17">
        <v>0.42529391100000002</v>
      </c>
      <c r="F17">
        <v>16</v>
      </c>
      <c r="G17" t="s">
        <v>6</v>
      </c>
      <c r="H17">
        <v>2.7</v>
      </c>
      <c r="I17">
        <v>2.06</v>
      </c>
      <c r="J17">
        <v>-47.23</v>
      </c>
      <c r="K17" t="s">
        <v>7</v>
      </c>
      <c r="L17">
        <v>12.7</v>
      </c>
      <c r="M17">
        <v>285.85000000000002</v>
      </c>
      <c r="N17">
        <v>1009.681967</v>
      </c>
      <c r="O17">
        <f t="shared" si="0"/>
        <v>0.99647864783519269</v>
      </c>
      <c r="P17">
        <f t="shared" si="1"/>
        <v>23.539742724000167</v>
      </c>
      <c r="Q17">
        <f t="shared" si="2"/>
        <v>23539.742724000167</v>
      </c>
      <c r="R17">
        <f t="shared" si="3"/>
        <v>0.64000000000000012</v>
      </c>
      <c r="S17">
        <f t="shared" si="4"/>
        <v>27.188062652336551</v>
      </c>
      <c r="T17">
        <f t="shared" si="5"/>
        <v>27.188062652336555</v>
      </c>
      <c r="U17">
        <f t="shared" si="6"/>
        <v>4.0608799097261818E-2</v>
      </c>
      <c r="V17">
        <f t="shared" si="7"/>
        <v>1725116.5220195346</v>
      </c>
      <c r="W17">
        <f t="shared" si="8"/>
        <v>3.5537400353602413</v>
      </c>
      <c r="X17">
        <f t="shared" si="9"/>
        <v>4.6578146094527444</v>
      </c>
      <c r="Y17" s="2">
        <f t="shared" si="10"/>
        <v>31.845877261789298</v>
      </c>
    </row>
    <row r="18" spans="1:25" x14ac:dyDescent="0.2">
      <c r="A18" t="s">
        <v>49</v>
      </c>
      <c r="B18" s="1">
        <v>44199</v>
      </c>
      <c r="C18" t="s">
        <v>5</v>
      </c>
      <c r="D18">
        <v>100</v>
      </c>
      <c r="E18">
        <v>0.41397329599999999</v>
      </c>
      <c r="F18">
        <v>17</v>
      </c>
      <c r="G18" t="s">
        <v>6</v>
      </c>
      <c r="H18">
        <v>2.2200000000000002</v>
      </c>
      <c r="I18">
        <v>2.06</v>
      </c>
      <c r="J18">
        <v>-47.64</v>
      </c>
      <c r="K18" t="s">
        <v>7</v>
      </c>
      <c r="L18">
        <v>11.7</v>
      </c>
      <c r="M18">
        <v>284.85000000000002</v>
      </c>
      <c r="N18">
        <v>1009.681967</v>
      </c>
      <c r="O18">
        <f t="shared" si="0"/>
        <v>0.99647864783519269</v>
      </c>
      <c r="P18">
        <f t="shared" si="1"/>
        <v>23.457392740708229</v>
      </c>
      <c r="Q18">
        <f t="shared" si="2"/>
        <v>23457.39274070823</v>
      </c>
      <c r="R18">
        <f t="shared" si="3"/>
        <v>0.16000000000000014</v>
      </c>
      <c r="S18">
        <f t="shared" si="4"/>
        <v>6.820877399658074</v>
      </c>
      <c r="T18">
        <f t="shared" si="5"/>
        <v>6.820877399658074</v>
      </c>
      <c r="U18">
        <f t="shared" si="6"/>
        <v>4.1597659911907982E-2</v>
      </c>
      <c r="V18">
        <f t="shared" si="7"/>
        <v>1773328.3648237225</v>
      </c>
      <c r="W18">
        <f t="shared" si="8"/>
        <v>3.6530564315368688</v>
      </c>
      <c r="X18">
        <f t="shared" si="9"/>
        <v>3.9367889699086644</v>
      </c>
      <c r="Y18" s="2">
        <f t="shared" si="10"/>
        <v>10.757666369566738</v>
      </c>
    </row>
    <row r="19" spans="1:25" x14ac:dyDescent="0.2">
      <c r="A19" t="s">
        <v>49</v>
      </c>
      <c r="B19" s="1">
        <v>44199</v>
      </c>
      <c r="C19" t="s">
        <v>8</v>
      </c>
      <c r="D19">
        <v>150</v>
      </c>
      <c r="E19">
        <v>0.44573214100000003</v>
      </c>
      <c r="F19">
        <v>18</v>
      </c>
      <c r="G19" t="s">
        <v>6</v>
      </c>
      <c r="H19">
        <v>2.37</v>
      </c>
      <c r="I19">
        <v>2.06</v>
      </c>
      <c r="J19">
        <v>-46.8</v>
      </c>
      <c r="K19" t="s">
        <v>7</v>
      </c>
      <c r="L19">
        <v>11.9</v>
      </c>
      <c r="M19">
        <v>285.05</v>
      </c>
      <c r="N19">
        <v>1009.681967</v>
      </c>
      <c r="O19">
        <f t="shared" si="0"/>
        <v>0.99647864783519269</v>
      </c>
      <c r="P19">
        <f t="shared" si="1"/>
        <v>23.473862737366616</v>
      </c>
      <c r="Q19">
        <f t="shared" si="2"/>
        <v>23473.862737366617</v>
      </c>
      <c r="R19">
        <f t="shared" si="3"/>
        <v>0.31000000000000005</v>
      </c>
      <c r="S19">
        <f t="shared" si="4"/>
        <v>13.206177588596438</v>
      </c>
      <c r="T19">
        <f t="shared" si="5"/>
        <v>13.206177588596438</v>
      </c>
      <c r="U19">
        <f t="shared" si="6"/>
        <v>4.1388214680424328E-2</v>
      </c>
      <c r="V19">
        <f t="shared" si="7"/>
        <v>1763161.6553052829</v>
      </c>
      <c r="W19">
        <f t="shared" si="8"/>
        <v>3.632113009928883</v>
      </c>
      <c r="X19">
        <f t="shared" si="9"/>
        <v>4.1786931230735203</v>
      </c>
      <c r="Y19" s="2">
        <f t="shared" si="10"/>
        <v>17.384870711669958</v>
      </c>
    </row>
    <row r="20" spans="1:25" x14ac:dyDescent="0.2">
      <c r="A20" t="s">
        <v>49</v>
      </c>
      <c r="B20" s="1">
        <v>44199</v>
      </c>
      <c r="C20" t="s">
        <v>5</v>
      </c>
      <c r="D20">
        <v>75</v>
      </c>
      <c r="E20">
        <v>0.409954235</v>
      </c>
      <c r="F20">
        <v>19</v>
      </c>
      <c r="G20" t="s">
        <v>6</v>
      </c>
      <c r="H20">
        <v>2.46</v>
      </c>
      <c r="I20">
        <v>2.06</v>
      </c>
      <c r="J20">
        <v>-47.02</v>
      </c>
      <c r="K20" t="s">
        <v>7</v>
      </c>
      <c r="L20">
        <v>13.6</v>
      </c>
      <c r="M20">
        <v>286.75</v>
      </c>
      <c r="N20">
        <v>1009.681967</v>
      </c>
      <c r="O20">
        <f t="shared" si="0"/>
        <v>0.99647864783519269</v>
      </c>
      <c r="P20">
        <f t="shared" si="1"/>
        <v>23.613857708962907</v>
      </c>
      <c r="Q20">
        <f t="shared" si="2"/>
        <v>23613.857708962907</v>
      </c>
      <c r="R20">
        <f t="shared" si="3"/>
        <v>0.39999999999999991</v>
      </c>
      <c r="S20">
        <f t="shared" si="4"/>
        <v>16.93920599208893</v>
      </c>
      <c r="T20">
        <f t="shared" si="5"/>
        <v>16.939205992088933</v>
      </c>
      <c r="U20">
        <f t="shared" si="6"/>
        <v>3.9762843093724951E-2</v>
      </c>
      <c r="V20">
        <f t="shared" si="7"/>
        <v>1683877.4749892945</v>
      </c>
      <c r="W20">
        <f t="shared" si="8"/>
        <v>3.468787598477947</v>
      </c>
      <c r="X20">
        <f t="shared" si="9"/>
        <v>4.142338588473665</v>
      </c>
      <c r="Y20" s="2">
        <f t="shared" si="10"/>
        <v>21.081544580562593</v>
      </c>
    </row>
    <row r="21" spans="1:25" x14ac:dyDescent="0.2">
      <c r="A21" t="s">
        <v>49</v>
      </c>
      <c r="B21" s="1">
        <v>44199</v>
      </c>
      <c r="C21" t="s">
        <v>8</v>
      </c>
      <c r="D21">
        <v>175</v>
      </c>
      <c r="E21">
        <v>0.44775600500000001</v>
      </c>
      <c r="F21">
        <v>20</v>
      </c>
      <c r="G21" t="s">
        <v>6</v>
      </c>
      <c r="H21">
        <v>2.5</v>
      </c>
      <c r="I21">
        <v>2.06</v>
      </c>
      <c r="J21">
        <v>-47.12</v>
      </c>
      <c r="K21" t="s">
        <v>7</v>
      </c>
      <c r="L21">
        <v>12.9</v>
      </c>
      <c r="M21">
        <v>286.05</v>
      </c>
      <c r="N21">
        <v>1009.681967</v>
      </c>
      <c r="O21">
        <f t="shared" si="0"/>
        <v>0.99647864783519269</v>
      </c>
      <c r="P21">
        <f t="shared" si="1"/>
        <v>23.55621272065855</v>
      </c>
      <c r="Q21">
        <f t="shared" si="2"/>
        <v>23556.21272065855</v>
      </c>
      <c r="R21">
        <f t="shared" si="3"/>
        <v>0.43999999999999995</v>
      </c>
      <c r="S21">
        <f t="shared" si="4"/>
        <v>18.678724174286497</v>
      </c>
      <c r="T21">
        <f t="shared" si="5"/>
        <v>18.678724174286497</v>
      </c>
      <c r="U21">
        <f t="shared" si="6"/>
        <v>4.0410982772403008E-2</v>
      </c>
      <c r="V21">
        <f t="shared" si="7"/>
        <v>1715512.7291308166</v>
      </c>
      <c r="W21">
        <f t="shared" si="8"/>
        <v>3.5339562220094822</v>
      </c>
      <c r="X21">
        <f t="shared" si="9"/>
        <v>4.2887818228270413</v>
      </c>
      <c r="Y21" s="2">
        <f t="shared" si="10"/>
        <v>22.967505997113538</v>
      </c>
    </row>
    <row r="22" spans="1:25" x14ac:dyDescent="0.2">
      <c r="A22" t="s">
        <v>49</v>
      </c>
      <c r="B22" s="1">
        <v>44199</v>
      </c>
      <c r="C22" t="s">
        <v>5</v>
      </c>
      <c r="D22">
        <v>50</v>
      </c>
      <c r="E22">
        <v>0.22387605599999999</v>
      </c>
      <c r="F22">
        <v>21</v>
      </c>
      <c r="G22" t="s">
        <v>6</v>
      </c>
      <c r="H22">
        <v>2.29</v>
      </c>
      <c r="I22">
        <v>2.06</v>
      </c>
      <c r="J22">
        <v>-47.42</v>
      </c>
      <c r="K22" t="s">
        <v>7</v>
      </c>
      <c r="L22">
        <v>12.8</v>
      </c>
      <c r="M22">
        <v>285.95</v>
      </c>
      <c r="N22">
        <v>1009.681967</v>
      </c>
      <c r="O22">
        <f t="shared" si="0"/>
        <v>0.99647864783519269</v>
      </c>
      <c r="P22">
        <f t="shared" si="1"/>
        <v>23.547977722329357</v>
      </c>
      <c r="Q22">
        <f t="shared" si="2"/>
        <v>23547.977722329357</v>
      </c>
      <c r="R22">
        <f t="shared" si="3"/>
        <v>0.22999999999999998</v>
      </c>
      <c r="S22">
        <f t="shared" si="4"/>
        <v>9.7672930861448286</v>
      </c>
      <c r="T22">
        <f t="shared" si="5"/>
        <v>9.7672930861448286</v>
      </c>
      <c r="U22">
        <f t="shared" si="6"/>
        <v>4.0566270079368749E-2</v>
      </c>
      <c r="V22">
        <f t="shared" si="7"/>
        <v>1722707.1707691404</v>
      </c>
      <c r="W22">
        <f t="shared" si="8"/>
        <v>3.5487767717844294</v>
      </c>
      <c r="X22">
        <f t="shared" si="9"/>
        <v>3.9449994210613313</v>
      </c>
      <c r="Y22" s="2">
        <f t="shared" si="10"/>
        <v>13.712292507206159</v>
      </c>
    </row>
    <row r="23" spans="1:25" x14ac:dyDescent="0.2">
      <c r="A23" t="s">
        <v>49</v>
      </c>
      <c r="B23" s="1">
        <v>44199</v>
      </c>
      <c r="C23" t="s">
        <v>8</v>
      </c>
      <c r="D23">
        <v>200</v>
      </c>
      <c r="E23">
        <v>0.45256188200000003</v>
      </c>
      <c r="F23">
        <v>22</v>
      </c>
      <c r="G23" t="s">
        <v>6</v>
      </c>
      <c r="H23">
        <v>2.27</v>
      </c>
      <c r="I23">
        <v>2.06</v>
      </c>
      <c r="J23">
        <v>-48.55</v>
      </c>
      <c r="K23" t="s">
        <v>7</v>
      </c>
      <c r="L23">
        <v>14</v>
      </c>
      <c r="M23">
        <v>287.14999999999998</v>
      </c>
      <c r="N23">
        <v>1009.681967</v>
      </c>
      <c r="O23">
        <f t="shared" si="0"/>
        <v>0.99647864783519269</v>
      </c>
      <c r="P23">
        <f t="shared" si="1"/>
        <v>23.646797702279677</v>
      </c>
      <c r="Q23">
        <f t="shared" si="2"/>
        <v>23646.797702279677</v>
      </c>
      <c r="R23">
        <f t="shared" si="3"/>
        <v>0.20999999999999996</v>
      </c>
      <c r="S23">
        <f t="shared" si="4"/>
        <v>8.880695079476018</v>
      </c>
      <c r="T23">
        <f t="shared" si="5"/>
        <v>8.880695079476018</v>
      </c>
      <c r="U23">
        <f t="shared" si="6"/>
        <v>3.9384994939797885E-2</v>
      </c>
      <c r="V23">
        <f t="shared" si="7"/>
        <v>1665553.0036526241</v>
      </c>
      <c r="W23">
        <f t="shared" si="8"/>
        <v>3.431039187524406</v>
      </c>
      <c r="X23">
        <f t="shared" si="9"/>
        <v>3.7808053182914567</v>
      </c>
      <c r="Y23" s="2">
        <f t="shared" si="10"/>
        <v>12.661500397767474</v>
      </c>
    </row>
    <row r="24" spans="1:25" x14ac:dyDescent="0.2">
      <c r="A24" t="s">
        <v>49</v>
      </c>
      <c r="B24" s="1">
        <v>44199</v>
      </c>
      <c r="C24" t="s">
        <v>5</v>
      </c>
      <c r="D24">
        <v>25</v>
      </c>
      <c r="E24">
        <v>0.38994810499999999</v>
      </c>
      <c r="F24">
        <v>23</v>
      </c>
      <c r="G24" t="s">
        <v>6</v>
      </c>
      <c r="H24">
        <v>2.66</v>
      </c>
      <c r="I24">
        <v>2.06</v>
      </c>
      <c r="J24">
        <v>-48.19</v>
      </c>
      <c r="K24" t="s">
        <v>7</v>
      </c>
      <c r="L24">
        <v>13.3</v>
      </c>
      <c r="M24">
        <v>286.45</v>
      </c>
      <c r="N24">
        <v>1009.681967</v>
      </c>
      <c r="O24">
        <f t="shared" si="0"/>
        <v>0.99647864783519269</v>
      </c>
      <c r="P24">
        <f t="shared" si="1"/>
        <v>23.589152713975324</v>
      </c>
      <c r="Q24">
        <f t="shared" si="2"/>
        <v>23589.152713975323</v>
      </c>
      <c r="R24">
        <f t="shared" si="3"/>
        <v>0.60000000000000009</v>
      </c>
      <c r="S24">
        <f t="shared" si="4"/>
        <v>25.435419714949397</v>
      </c>
      <c r="T24">
        <f t="shared" si="5"/>
        <v>25.435419714949401</v>
      </c>
      <c r="U24">
        <f t="shared" si="6"/>
        <v>4.0047623396269889E-2</v>
      </c>
      <c r="V24">
        <f t="shared" si="7"/>
        <v>1697713.5161172531</v>
      </c>
      <c r="W24">
        <f t="shared" si="8"/>
        <v>3.4972898432015413</v>
      </c>
      <c r="X24">
        <f t="shared" si="9"/>
        <v>4.5159179528718933</v>
      </c>
      <c r="Y24" s="2">
        <f t="shared" si="10"/>
        <v>29.951337667821292</v>
      </c>
    </row>
    <row r="25" spans="1:25" x14ac:dyDescent="0.2">
      <c r="A25" t="s">
        <v>49</v>
      </c>
      <c r="B25" s="1">
        <v>44199</v>
      </c>
      <c r="C25" t="s">
        <v>8</v>
      </c>
      <c r="D25">
        <v>225</v>
      </c>
      <c r="E25">
        <v>0.45560000899999997</v>
      </c>
      <c r="F25">
        <v>24</v>
      </c>
      <c r="G25" t="s">
        <v>6</v>
      </c>
      <c r="H25">
        <v>2.3199999999999998</v>
      </c>
      <c r="I25">
        <v>2.06</v>
      </c>
      <c r="J25">
        <v>-48.35</v>
      </c>
      <c r="K25" t="s">
        <v>7</v>
      </c>
      <c r="L25">
        <v>13.8</v>
      </c>
      <c r="M25">
        <v>286.95</v>
      </c>
      <c r="N25">
        <v>1009.681967</v>
      </c>
      <c r="O25">
        <f t="shared" si="0"/>
        <v>0.99647864783519269</v>
      </c>
      <c r="P25">
        <f t="shared" si="1"/>
        <v>23.630327705621291</v>
      </c>
      <c r="Q25">
        <f t="shared" si="2"/>
        <v>23630.32770562129</v>
      </c>
      <c r="R25">
        <f t="shared" si="3"/>
        <v>0.25999999999999979</v>
      </c>
      <c r="S25">
        <f t="shared" si="4"/>
        <v>11.002809746821658</v>
      </c>
      <c r="T25">
        <f t="shared" si="5"/>
        <v>11.002809746821658</v>
      </c>
      <c r="U25">
        <f t="shared" si="6"/>
        <v>3.9566784702134192E-2</v>
      </c>
      <c r="V25">
        <f t="shared" si="7"/>
        <v>1674406.9398886017</v>
      </c>
      <c r="W25">
        <f t="shared" si="8"/>
        <v>3.4492782961705197</v>
      </c>
      <c r="X25">
        <f t="shared" si="9"/>
        <v>3.8846241005415556</v>
      </c>
      <c r="Y25" s="2">
        <f t="shared" si="10"/>
        <v>14.887433847363214</v>
      </c>
    </row>
    <row r="26" spans="1:25" x14ac:dyDescent="0.2">
      <c r="A26" t="s">
        <v>49</v>
      </c>
      <c r="B26" s="1">
        <v>44199</v>
      </c>
      <c r="C26" t="s">
        <v>5</v>
      </c>
      <c r="D26">
        <v>10</v>
      </c>
      <c r="E26">
        <v>0.38665674100000003</v>
      </c>
      <c r="F26">
        <v>25</v>
      </c>
      <c r="G26" t="s">
        <v>6</v>
      </c>
      <c r="H26">
        <v>2.3199999999999998</v>
      </c>
      <c r="I26">
        <v>2.06</v>
      </c>
      <c r="J26">
        <v>-45.52</v>
      </c>
      <c r="K26" t="s">
        <v>7</v>
      </c>
      <c r="L26">
        <v>13.1</v>
      </c>
      <c r="M26">
        <v>286.25</v>
      </c>
      <c r="N26">
        <v>1009.681967</v>
      </c>
      <c r="O26">
        <f t="shared" si="0"/>
        <v>0.99647864783519269</v>
      </c>
      <c r="P26">
        <f t="shared" si="1"/>
        <v>23.572682717316937</v>
      </c>
      <c r="Q26">
        <f t="shared" si="2"/>
        <v>23572.682717316937</v>
      </c>
      <c r="R26">
        <f t="shared" si="3"/>
        <v>0.25999999999999979</v>
      </c>
      <c r="S26">
        <f t="shared" si="4"/>
        <v>11.029716181137028</v>
      </c>
      <c r="T26">
        <f t="shared" si="5"/>
        <v>11.029716181137028</v>
      </c>
      <c r="U26">
        <f t="shared" si="6"/>
        <v>4.0236985029235714E-2</v>
      </c>
      <c r="V26">
        <f t="shared" si="7"/>
        <v>1706932.7879120382</v>
      </c>
      <c r="W26">
        <f t="shared" si="8"/>
        <v>3.5162815430987986</v>
      </c>
      <c r="X26">
        <f t="shared" si="9"/>
        <v>3.9600840679559286</v>
      </c>
      <c r="Y26" s="2">
        <f t="shared" si="10"/>
        <v>14.989800249092957</v>
      </c>
    </row>
    <row r="27" spans="1:25" x14ac:dyDescent="0.2">
      <c r="A27" t="s">
        <v>49</v>
      </c>
      <c r="B27" s="1">
        <v>44199</v>
      </c>
      <c r="C27" t="s">
        <v>8</v>
      </c>
      <c r="D27">
        <v>250</v>
      </c>
      <c r="E27">
        <v>0.440425917</v>
      </c>
      <c r="F27">
        <v>26</v>
      </c>
      <c r="G27" t="s">
        <v>6</v>
      </c>
      <c r="H27">
        <v>2.63</v>
      </c>
      <c r="I27">
        <v>2.06</v>
      </c>
      <c r="J27">
        <v>-48.31</v>
      </c>
      <c r="K27" t="s">
        <v>7</v>
      </c>
      <c r="L27">
        <v>13.7</v>
      </c>
      <c r="M27">
        <v>286.85000000000002</v>
      </c>
      <c r="N27">
        <v>1009.681967</v>
      </c>
      <c r="O27">
        <f t="shared" si="0"/>
        <v>0.99647864783519269</v>
      </c>
      <c r="P27">
        <f t="shared" si="1"/>
        <v>23.622092707292101</v>
      </c>
      <c r="Q27">
        <f t="shared" si="2"/>
        <v>23622.0927072921</v>
      </c>
      <c r="R27">
        <f t="shared" si="3"/>
        <v>0.56999999999999984</v>
      </c>
      <c r="S27">
        <f t="shared" si="4"/>
        <v>24.129953559281464</v>
      </c>
      <c r="T27">
        <f t="shared" si="5"/>
        <v>24.129953559281468</v>
      </c>
      <c r="U27">
        <f t="shared" si="6"/>
        <v>3.9662609950495961E-2</v>
      </c>
      <c r="V27">
        <f t="shared" si="7"/>
        <v>1679047.2563953733</v>
      </c>
      <c r="W27">
        <f t="shared" si="8"/>
        <v>3.4588373481744692</v>
      </c>
      <c r="X27">
        <f t="shared" si="9"/>
        <v>4.4158942843198314</v>
      </c>
      <c r="Y27" s="2">
        <f t="shared" si="10"/>
        <v>28.545847843601294</v>
      </c>
    </row>
    <row r="28" spans="1:25" x14ac:dyDescent="0.2">
      <c r="A28" t="s">
        <v>49</v>
      </c>
      <c r="B28" s="1">
        <v>44199</v>
      </c>
      <c r="C28" t="s">
        <v>5</v>
      </c>
      <c r="D28">
        <v>5</v>
      </c>
      <c r="E28">
        <v>0.38715654300000002</v>
      </c>
      <c r="F28">
        <v>27</v>
      </c>
      <c r="G28" t="s">
        <v>6</v>
      </c>
      <c r="H28">
        <v>2.16</v>
      </c>
      <c r="I28">
        <v>2.06</v>
      </c>
      <c r="J28">
        <v>-46.85</v>
      </c>
      <c r="K28" t="s">
        <v>7</v>
      </c>
      <c r="L28">
        <v>11.8</v>
      </c>
      <c r="M28">
        <v>284.95</v>
      </c>
      <c r="N28">
        <v>1009.681967</v>
      </c>
      <c r="O28">
        <f t="shared" si="0"/>
        <v>0.99647864783519269</v>
      </c>
      <c r="P28">
        <f t="shared" si="1"/>
        <v>23.465627739037419</v>
      </c>
      <c r="Q28">
        <f t="shared" si="2"/>
        <v>23465.62773903742</v>
      </c>
      <c r="R28">
        <f t="shared" si="3"/>
        <v>0.10000000000000009</v>
      </c>
      <c r="S28">
        <f t="shared" si="4"/>
        <v>4.2615523058707723</v>
      </c>
      <c r="T28">
        <f t="shared" si="5"/>
        <v>4.2615523058707732</v>
      </c>
      <c r="U28">
        <f t="shared" si="6"/>
        <v>4.1504414951836689E-2</v>
      </c>
      <c r="V28">
        <f t="shared" si="7"/>
        <v>1768732.3524181687</v>
      </c>
      <c r="W28">
        <f t="shared" si="8"/>
        <v>3.6435886459814277</v>
      </c>
      <c r="X28">
        <f t="shared" si="9"/>
        <v>3.8204618812232445</v>
      </c>
      <c r="Y28" s="2">
        <f t="shared" si="10"/>
        <v>8.0820141870940176</v>
      </c>
    </row>
    <row r="29" spans="1:25" x14ac:dyDescent="0.2">
      <c r="A29" t="s">
        <v>49</v>
      </c>
      <c r="B29" s="1">
        <v>44199</v>
      </c>
      <c r="C29" t="s">
        <v>8</v>
      </c>
      <c r="D29">
        <v>300</v>
      </c>
      <c r="E29">
        <v>0.442699395</v>
      </c>
      <c r="F29">
        <v>28</v>
      </c>
      <c r="G29" t="s">
        <v>6</v>
      </c>
      <c r="H29">
        <v>2.72</v>
      </c>
      <c r="I29">
        <v>2.06</v>
      </c>
      <c r="J29">
        <v>-48.23</v>
      </c>
      <c r="K29" t="s">
        <v>7</v>
      </c>
      <c r="L29">
        <v>14.1</v>
      </c>
      <c r="M29">
        <v>287.25</v>
      </c>
      <c r="N29">
        <v>1009.681967</v>
      </c>
      <c r="O29">
        <f t="shared" si="0"/>
        <v>0.99647864783519269</v>
      </c>
      <c r="P29">
        <f t="shared" si="1"/>
        <v>23.655032700608874</v>
      </c>
      <c r="Q29">
        <f t="shared" si="2"/>
        <v>23655.032700608874</v>
      </c>
      <c r="R29">
        <f t="shared" si="3"/>
        <v>0.66000000000000014</v>
      </c>
      <c r="S29">
        <f t="shared" si="4"/>
        <v>27.901039425872863</v>
      </c>
      <c r="T29">
        <f t="shared" si="5"/>
        <v>27.901039425872867</v>
      </c>
      <c r="U29">
        <f t="shared" si="6"/>
        <v>3.9296839809498822E-2</v>
      </c>
      <c r="V29">
        <f t="shared" si="7"/>
        <v>1661246.4800561166</v>
      </c>
      <c r="W29">
        <f t="shared" si="8"/>
        <v>3.4221677489156002</v>
      </c>
      <c r="X29">
        <f t="shared" si="9"/>
        <v>4.5185904257526381</v>
      </c>
      <c r="Y29" s="2">
        <f t="shared" si="10"/>
        <v>32.419629851625501</v>
      </c>
    </row>
    <row r="30" spans="1:25" x14ac:dyDescent="0.2">
      <c r="A30" t="s">
        <v>49</v>
      </c>
      <c r="B30" s="1">
        <v>44199</v>
      </c>
      <c r="C30" t="s">
        <v>5</v>
      </c>
      <c r="D30">
        <v>0</v>
      </c>
      <c r="E30">
        <v>0.38191070599999999</v>
      </c>
      <c r="F30">
        <v>29</v>
      </c>
      <c r="G30" t="s">
        <v>6</v>
      </c>
      <c r="H30">
        <v>2.3199999999999998</v>
      </c>
      <c r="I30">
        <v>2.06</v>
      </c>
      <c r="J30">
        <v>-47.54</v>
      </c>
      <c r="K30" t="s">
        <v>7</v>
      </c>
      <c r="L30">
        <v>12.9</v>
      </c>
      <c r="M30">
        <v>286.05</v>
      </c>
      <c r="N30">
        <v>1009.681967</v>
      </c>
      <c r="O30">
        <f t="shared" si="0"/>
        <v>0.99647864783519269</v>
      </c>
      <c r="P30">
        <f t="shared" si="1"/>
        <v>23.55621272065855</v>
      </c>
      <c r="Q30">
        <f t="shared" si="2"/>
        <v>23556.21272065855</v>
      </c>
      <c r="R30">
        <f t="shared" si="3"/>
        <v>0.25999999999999979</v>
      </c>
      <c r="S30">
        <f t="shared" si="4"/>
        <v>11.037427921169286</v>
      </c>
      <c r="T30">
        <f t="shared" si="5"/>
        <v>11.037427921169286</v>
      </c>
      <c r="U30">
        <f t="shared" si="6"/>
        <v>4.0428446319411268E-2</v>
      </c>
      <c r="V30">
        <f t="shared" si="7"/>
        <v>1716254.0854437074</v>
      </c>
      <c r="W30">
        <f t="shared" si="8"/>
        <v>3.5354834160140376</v>
      </c>
      <c r="X30">
        <f t="shared" si="9"/>
        <v>3.9817094782294009</v>
      </c>
      <c r="Y30" s="2">
        <f t="shared" si="10"/>
        <v>15.019137399398687</v>
      </c>
    </row>
    <row r="31" spans="1:25" x14ac:dyDescent="0.2">
      <c r="A31" t="s">
        <v>49</v>
      </c>
      <c r="B31" s="1">
        <v>44199</v>
      </c>
      <c r="C31" t="s">
        <v>8</v>
      </c>
      <c r="D31">
        <v>400</v>
      </c>
      <c r="E31">
        <v>0.46168116399999998</v>
      </c>
      <c r="F31">
        <v>30</v>
      </c>
      <c r="G31" t="s">
        <v>6</v>
      </c>
      <c r="H31">
        <v>2.1</v>
      </c>
      <c r="I31">
        <v>2.06</v>
      </c>
      <c r="J31">
        <v>-46.88</v>
      </c>
      <c r="K31" t="s">
        <v>7</v>
      </c>
      <c r="L31">
        <v>15.3</v>
      </c>
      <c r="M31">
        <v>288.45</v>
      </c>
      <c r="N31">
        <v>1009.681967</v>
      </c>
      <c r="O31">
        <f t="shared" si="0"/>
        <v>0.99647864783519269</v>
      </c>
      <c r="P31">
        <f t="shared" si="1"/>
        <v>23.753852680559199</v>
      </c>
      <c r="Q31">
        <f t="shared" si="2"/>
        <v>23753.852680559197</v>
      </c>
      <c r="R31">
        <f t="shared" si="3"/>
        <v>4.0000000000000036E-2</v>
      </c>
      <c r="S31">
        <f t="shared" si="4"/>
        <v>1.6839373611480348</v>
      </c>
      <c r="T31">
        <f t="shared" si="5"/>
        <v>1.6839373611480351</v>
      </c>
      <c r="U31">
        <f t="shared" si="6"/>
        <v>3.8234878023639625E-2</v>
      </c>
      <c r="V31">
        <f t="shared" si="7"/>
        <v>1609628.4900736164</v>
      </c>
      <c r="W31">
        <f t="shared" si="8"/>
        <v>3.3158346895516497</v>
      </c>
      <c r="X31">
        <f t="shared" si="9"/>
        <v>3.3802198291545942</v>
      </c>
      <c r="Y31" s="2">
        <f t="shared" si="10"/>
        <v>5.0641571903026286</v>
      </c>
    </row>
    <row r="32" spans="1:25" x14ac:dyDescent="0.2">
      <c r="A32" t="s">
        <v>49</v>
      </c>
      <c r="B32" s="1">
        <v>44199</v>
      </c>
      <c r="C32" t="s">
        <v>7</v>
      </c>
      <c r="D32" t="s">
        <v>7</v>
      </c>
      <c r="E32">
        <v>0</v>
      </c>
      <c r="F32" t="s">
        <v>9</v>
      </c>
      <c r="G32" t="s">
        <v>6</v>
      </c>
      <c r="H32">
        <v>2.06</v>
      </c>
      <c r="J32">
        <v>-46.81</v>
      </c>
      <c r="K32" t="s">
        <v>7</v>
      </c>
      <c r="L32">
        <v>0</v>
      </c>
      <c r="M32">
        <v>0</v>
      </c>
      <c r="U32" t="e">
        <f t="shared" si="6"/>
        <v>#DIV/0!</v>
      </c>
    </row>
    <row r="33" spans="1:25" x14ac:dyDescent="0.2">
      <c r="A33" t="s">
        <v>46</v>
      </c>
      <c r="B33" s="1">
        <v>44504</v>
      </c>
      <c r="C33" t="s">
        <v>5</v>
      </c>
      <c r="D33">
        <v>400</v>
      </c>
      <c r="E33">
        <v>0.46244175999999998</v>
      </c>
      <c r="F33">
        <v>1</v>
      </c>
      <c r="G33" t="s">
        <v>6</v>
      </c>
      <c r="H33">
        <v>1.81</v>
      </c>
      <c r="I33">
        <v>3.23</v>
      </c>
      <c r="J33">
        <v>-45.21</v>
      </c>
      <c r="K33" t="s">
        <v>7</v>
      </c>
      <c r="L33">
        <v>22.4</v>
      </c>
      <c r="M33">
        <v>295.55</v>
      </c>
      <c r="N33">
        <v>1005.857025</v>
      </c>
      <c r="O33">
        <f t="shared" ref="O33:O64" si="11">N33/1013.249977</f>
        <v>0.99270372349586555</v>
      </c>
      <c r="P33">
        <f t="shared" ref="P33:P64" si="12">(1*0.08206*M33)/O33</f>
        <v>24.431088980498831</v>
      </c>
      <c r="Q33">
        <f t="shared" ref="Q33:Q64" si="13">P33*1000</f>
        <v>24431.088980498833</v>
      </c>
      <c r="R33">
        <f t="shared" ref="R33:R62" si="14">H33-I33</f>
        <v>-1.42</v>
      </c>
      <c r="S33">
        <f t="shared" ref="S33:S62" si="15">((R33/1000000)*(1/P33))/0.000000001</f>
        <v>-58.122664983679599</v>
      </c>
      <c r="T33">
        <f t="shared" ref="T33:T64" si="16">R33*0.025/0.025/P33*1000</f>
        <v>-58.122664983679584</v>
      </c>
      <c r="U33">
        <f t="shared" si="6"/>
        <v>3.2999023346132611E-2</v>
      </c>
      <c r="V33">
        <f t="shared" ref="V33:V64" si="17">U33/Q33*1000000000*1000</f>
        <v>1350698.0131942872</v>
      </c>
      <c r="W33">
        <f t="shared" ref="W33:W62" si="18">I33*V33/1000000</f>
        <v>4.3627545826175478</v>
      </c>
      <c r="X33">
        <f t="shared" ref="X33:X64" si="19">V33*H33/1000000</f>
        <v>2.4447634038816597</v>
      </c>
      <c r="Y33" s="2">
        <f t="shared" ref="Y33:Y64" si="20">X33+S33</f>
        <v>-55.67790157979794</v>
      </c>
    </row>
    <row r="34" spans="1:25" x14ac:dyDescent="0.2">
      <c r="A34" t="s">
        <v>46</v>
      </c>
      <c r="B34" s="1">
        <v>44504</v>
      </c>
      <c r="C34" t="s">
        <v>8</v>
      </c>
      <c r="D34">
        <v>0</v>
      </c>
      <c r="E34">
        <v>0.46244175999999998</v>
      </c>
      <c r="F34">
        <v>2</v>
      </c>
      <c r="G34" t="s">
        <v>6</v>
      </c>
      <c r="H34">
        <v>1.69</v>
      </c>
      <c r="I34">
        <v>3.23</v>
      </c>
      <c r="J34">
        <v>-45.75</v>
      </c>
      <c r="K34" t="s">
        <v>7</v>
      </c>
      <c r="L34">
        <v>21.5</v>
      </c>
      <c r="M34">
        <v>294.64999999999998</v>
      </c>
      <c r="N34">
        <v>1005.857025</v>
      </c>
      <c r="O34">
        <f t="shared" si="11"/>
        <v>0.99270372349586555</v>
      </c>
      <c r="P34">
        <f t="shared" si="12"/>
        <v>24.35669216073077</v>
      </c>
      <c r="Q34">
        <f t="shared" si="13"/>
        <v>24356.69216073077</v>
      </c>
      <c r="R34">
        <f t="shared" si="14"/>
        <v>-1.54</v>
      </c>
      <c r="S34">
        <f t="shared" si="15"/>
        <v>-63.226976382403627</v>
      </c>
      <c r="T34">
        <f t="shared" si="16"/>
        <v>-63.226976382403642</v>
      </c>
      <c r="U34">
        <f t="shared" ref="U34:U65" si="21" xml:space="preserve"> EXP(-67.1962+99.1624*(100/M34)+27.9015*LN(M34/100)+E34*(-0.072909+0.041674*(M34/100)-0.0064603*(M34/100)^2))</f>
        <v>3.3577353606038127E-2</v>
      </c>
      <c r="V34">
        <f t="shared" si="17"/>
        <v>1378567.8853458362</v>
      </c>
      <c r="W34">
        <f t="shared" si="18"/>
        <v>4.4527742696670511</v>
      </c>
      <c r="X34">
        <f t="shared" si="19"/>
        <v>2.3297797262344631</v>
      </c>
      <c r="Y34" s="2">
        <f t="shared" si="20"/>
        <v>-60.897196656169164</v>
      </c>
    </row>
    <row r="35" spans="1:25" x14ac:dyDescent="0.2">
      <c r="A35" t="s">
        <v>46</v>
      </c>
      <c r="B35" s="1">
        <v>44504</v>
      </c>
      <c r="C35" t="s">
        <v>5</v>
      </c>
      <c r="D35">
        <v>300</v>
      </c>
      <c r="E35">
        <v>0.46244175999999998</v>
      </c>
      <c r="F35">
        <v>3</v>
      </c>
      <c r="G35" t="s">
        <v>6</v>
      </c>
      <c r="H35">
        <v>1.96</v>
      </c>
      <c r="I35">
        <v>3.23</v>
      </c>
      <c r="J35">
        <v>-45.69</v>
      </c>
      <c r="K35" t="s">
        <v>7</v>
      </c>
      <c r="L35">
        <v>21.2</v>
      </c>
      <c r="M35">
        <v>294.35000000000002</v>
      </c>
      <c r="N35">
        <v>1005.857025</v>
      </c>
      <c r="O35">
        <f t="shared" si="11"/>
        <v>0.99270372349586555</v>
      </c>
      <c r="P35">
        <f t="shared" si="12"/>
        <v>24.331893220808091</v>
      </c>
      <c r="Q35">
        <f t="shared" si="13"/>
        <v>24331.893220808091</v>
      </c>
      <c r="R35">
        <f t="shared" si="14"/>
        <v>-1.27</v>
      </c>
      <c r="S35">
        <f t="shared" si="15"/>
        <v>-52.194869855582155</v>
      </c>
      <c r="T35">
        <f t="shared" si="16"/>
        <v>-52.194869855582155</v>
      </c>
      <c r="U35">
        <f t="shared" si="21"/>
        <v>3.3775122854437387E-2</v>
      </c>
      <c r="V35">
        <f t="shared" si="17"/>
        <v>1388100.8990107542</v>
      </c>
      <c r="W35">
        <f t="shared" si="18"/>
        <v>4.4835659038047364</v>
      </c>
      <c r="X35">
        <f t="shared" si="19"/>
        <v>2.720677762061078</v>
      </c>
      <c r="Y35" s="2">
        <f t="shared" si="20"/>
        <v>-49.474192093521076</v>
      </c>
    </row>
    <row r="36" spans="1:25" x14ac:dyDescent="0.2">
      <c r="A36" t="s">
        <v>46</v>
      </c>
      <c r="B36" s="1">
        <v>44504</v>
      </c>
      <c r="C36" t="s">
        <v>8</v>
      </c>
      <c r="D36">
        <v>5</v>
      </c>
      <c r="E36">
        <v>0.46244175999999998</v>
      </c>
      <c r="F36">
        <v>4</v>
      </c>
      <c r="G36" t="s">
        <v>6</v>
      </c>
      <c r="H36">
        <v>1.92</v>
      </c>
      <c r="I36">
        <v>3.23</v>
      </c>
      <c r="J36">
        <v>-45.18</v>
      </c>
      <c r="K36" t="s">
        <v>7</v>
      </c>
      <c r="L36">
        <v>21.3</v>
      </c>
      <c r="M36">
        <v>294.45</v>
      </c>
      <c r="N36">
        <v>1005.857025</v>
      </c>
      <c r="O36">
        <f t="shared" si="11"/>
        <v>0.99270372349586555</v>
      </c>
      <c r="P36">
        <f t="shared" si="12"/>
        <v>24.340159534115649</v>
      </c>
      <c r="Q36">
        <f t="shared" si="13"/>
        <v>24340.15953411565</v>
      </c>
      <c r="R36">
        <f t="shared" si="14"/>
        <v>-1.31</v>
      </c>
      <c r="S36">
        <f t="shared" si="15"/>
        <v>-53.820518232999987</v>
      </c>
      <c r="T36">
        <f t="shared" si="16"/>
        <v>-53.820518233000001</v>
      </c>
      <c r="U36">
        <f t="shared" si="21"/>
        <v>3.3708917555605795E-2</v>
      </c>
      <c r="V36">
        <f t="shared" si="17"/>
        <v>1384909.4747451721</v>
      </c>
      <c r="W36">
        <f t="shared" si="18"/>
        <v>4.4732576034269051</v>
      </c>
      <c r="X36">
        <f t="shared" si="19"/>
        <v>2.6590261915107303</v>
      </c>
      <c r="Y36" s="2">
        <f t="shared" si="20"/>
        <v>-51.161492041489254</v>
      </c>
    </row>
    <row r="37" spans="1:25" x14ac:dyDescent="0.2">
      <c r="A37" t="s">
        <v>46</v>
      </c>
      <c r="B37" s="1">
        <v>44504</v>
      </c>
      <c r="C37" t="s">
        <v>5</v>
      </c>
      <c r="D37">
        <v>250</v>
      </c>
      <c r="E37">
        <v>0.46244175999999998</v>
      </c>
      <c r="F37">
        <v>5</v>
      </c>
      <c r="G37" t="s">
        <v>6</v>
      </c>
      <c r="H37">
        <v>2.0499999999999998</v>
      </c>
      <c r="I37">
        <v>3.23</v>
      </c>
      <c r="J37">
        <v>-45.68</v>
      </c>
      <c r="K37" t="s">
        <v>7</v>
      </c>
      <c r="L37">
        <v>20.9</v>
      </c>
      <c r="M37">
        <v>294.05</v>
      </c>
      <c r="N37">
        <v>1005.857025</v>
      </c>
      <c r="O37">
        <f t="shared" si="11"/>
        <v>0.99270372349586555</v>
      </c>
      <c r="P37">
        <f t="shared" si="12"/>
        <v>24.307094280885401</v>
      </c>
      <c r="Q37">
        <f t="shared" si="13"/>
        <v>24307.094280885402</v>
      </c>
      <c r="R37">
        <f t="shared" si="14"/>
        <v>-1.1800000000000002</v>
      </c>
      <c r="S37">
        <f t="shared" si="15"/>
        <v>-48.545498131709131</v>
      </c>
      <c r="T37">
        <f t="shared" si="16"/>
        <v>-48.545498131709138</v>
      </c>
      <c r="U37">
        <f t="shared" si="21"/>
        <v>3.3975448289412125E-2</v>
      </c>
      <c r="V37">
        <f t="shared" si="17"/>
        <v>1397758.5266590139</v>
      </c>
      <c r="W37">
        <f t="shared" si="18"/>
        <v>4.5147600411086151</v>
      </c>
      <c r="X37">
        <f t="shared" si="19"/>
        <v>2.8654049796509784</v>
      </c>
      <c r="Y37" s="2">
        <f t="shared" si="20"/>
        <v>-45.680093152058156</v>
      </c>
    </row>
    <row r="38" spans="1:25" x14ac:dyDescent="0.2">
      <c r="A38" t="s">
        <v>46</v>
      </c>
      <c r="B38" s="1">
        <v>44504</v>
      </c>
      <c r="C38" t="s">
        <v>8</v>
      </c>
      <c r="D38">
        <v>10</v>
      </c>
      <c r="E38">
        <v>0.46244175999999998</v>
      </c>
      <c r="F38">
        <v>6</v>
      </c>
      <c r="G38" t="s">
        <v>6</v>
      </c>
      <c r="H38">
        <v>1.94</v>
      </c>
      <c r="I38">
        <v>3.23</v>
      </c>
      <c r="J38">
        <v>-45.62</v>
      </c>
      <c r="K38" t="s">
        <v>7</v>
      </c>
      <c r="L38">
        <v>21</v>
      </c>
      <c r="M38">
        <v>294.14999999999998</v>
      </c>
      <c r="N38">
        <v>1005.857025</v>
      </c>
      <c r="O38">
        <f t="shared" si="11"/>
        <v>0.99270372349586555</v>
      </c>
      <c r="P38">
        <f t="shared" si="12"/>
        <v>24.315360594192963</v>
      </c>
      <c r="Q38">
        <f t="shared" si="13"/>
        <v>24315.360594192964</v>
      </c>
      <c r="R38">
        <f t="shared" si="14"/>
        <v>-1.29</v>
      </c>
      <c r="S38">
        <f t="shared" si="15"/>
        <v>-53.052883793468396</v>
      </c>
      <c r="T38">
        <f t="shared" si="16"/>
        <v>-53.052883793468396</v>
      </c>
      <c r="U38">
        <f t="shared" si="21"/>
        <v>3.3908386857840499E-2</v>
      </c>
      <c r="V38">
        <f t="shared" si="17"/>
        <v>1394525.3547232428</v>
      </c>
      <c r="W38">
        <f t="shared" si="18"/>
        <v>4.504316895756074</v>
      </c>
      <c r="X38">
        <f t="shared" si="19"/>
        <v>2.7053791881630911</v>
      </c>
      <c r="Y38" s="2">
        <f t="shared" si="20"/>
        <v>-50.347504605305303</v>
      </c>
    </row>
    <row r="39" spans="1:25" x14ac:dyDescent="0.2">
      <c r="A39" t="s">
        <v>46</v>
      </c>
      <c r="B39" s="1">
        <v>44504</v>
      </c>
      <c r="C39" t="s">
        <v>5</v>
      </c>
      <c r="D39">
        <v>225</v>
      </c>
      <c r="E39">
        <v>0.46244175999999998</v>
      </c>
      <c r="F39">
        <v>7</v>
      </c>
      <c r="G39" t="s">
        <v>6</v>
      </c>
      <c r="H39">
        <v>1.8</v>
      </c>
      <c r="I39">
        <v>3.23</v>
      </c>
      <c r="J39">
        <v>-45.8</v>
      </c>
      <c r="K39" t="s">
        <v>7</v>
      </c>
      <c r="L39">
        <v>21.7</v>
      </c>
      <c r="M39">
        <v>294.85000000000002</v>
      </c>
      <c r="N39">
        <v>1005.857025</v>
      </c>
      <c r="O39">
        <f t="shared" si="11"/>
        <v>0.99270372349586555</v>
      </c>
      <c r="P39">
        <f t="shared" si="12"/>
        <v>24.373224787345901</v>
      </c>
      <c r="Q39">
        <f t="shared" si="13"/>
        <v>24373.224787345902</v>
      </c>
      <c r="R39">
        <f t="shared" si="14"/>
        <v>-1.43</v>
      </c>
      <c r="S39">
        <f t="shared" si="15"/>
        <v>-58.670939626439072</v>
      </c>
      <c r="T39">
        <f t="shared" si="16"/>
        <v>-58.670939626439072</v>
      </c>
      <c r="U39">
        <f t="shared" si="21"/>
        <v>3.3446909602533166E-2</v>
      </c>
      <c r="V39">
        <f t="shared" si="17"/>
        <v>1372280.8489378945</v>
      </c>
      <c r="W39">
        <f t="shared" si="18"/>
        <v>4.4324671420693997</v>
      </c>
      <c r="X39">
        <f t="shared" si="19"/>
        <v>2.4701055280882103</v>
      </c>
      <c r="Y39" s="2">
        <f t="shared" si="20"/>
        <v>-56.20083409835086</v>
      </c>
    </row>
    <row r="40" spans="1:25" x14ac:dyDescent="0.2">
      <c r="A40" t="s">
        <v>46</v>
      </c>
      <c r="B40" s="1">
        <v>44504</v>
      </c>
      <c r="C40" t="s">
        <v>8</v>
      </c>
      <c r="D40">
        <v>25</v>
      </c>
      <c r="E40">
        <v>0.46244175999999998</v>
      </c>
      <c r="F40">
        <v>8</v>
      </c>
      <c r="G40" t="s">
        <v>6</v>
      </c>
      <c r="H40">
        <v>1.87</v>
      </c>
      <c r="I40">
        <v>3.23</v>
      </c>
      <c r="J40">
        <v>-45.54</v>
      </c>
      <c r="K40" t="s">
        <v>7</v>
      </c>
      <c r="L40">
        <v>21.7</v>
      </c>
      <c r="M40">
        <v>294.85000000000002</v>
      </c>
      <c r="N40">
        <v>1005.857025</v>
      </c>
      <c r="O40">
        <f t="shared" si="11"/>
        <v>0.99270372349586555</v>
      </c>
      <c r="P40">
        <f t="shared" si="12"/>
        <v>24.373224787345901</v>
      </c>
      <c r="Q40">
        <f t="shared" si="13"/>
        <v>24373.224787345902</v>
      </c>
      <c r="R40">
        <f t="shared" si="14"/>
        <v>-1.3599999999999999</v>
      </c>
      <c r="S40">
        <f t="shared" si="15"/>
        <v>-55.79893558878122</v>
      </c>
      <c r="T40">
        <f t="shared" si="16"/>
        <v>-55.798935588781212</v>
      </c>
      <c r="U40">
        <f t="shared" si="21"/>
        <v>3.3446909602533166E-2</v>
      </c>
      <c r="V40">
        <f t="shared" si="17"/>
        <v>1372280.8489378945</v>
      </c>
      <c r="W40">
        <f t="shared" si="18"/>
        <v>4.4324671420693997</v>
      </c>
      <c r="X40">
        <f t="shared" si="19"/>
        <v>2.5661651875138629</v>
      </c>
      <c r="Y40" s="2">
        <f t="shared" si="20"/>
        <v>-53.232770401267359</v>
      </c>
    </row>
    <row r="41" spans="1:25" x14ac:dyDescent="0.2">
      <c r="A41" t="s">
        <v>46</v>
      </c>
      <c r="B41" s="1">
        <v>44504</v>
      </c>
      <c r="C41" t="s">
        <v>5</v>
      </c>
      <c r="D41">
        <v>200</v>
      </c>
      <c r="E41">
        <v>0.46244175999999998</v>
      </c>
      <c r="F41">
        <v>9</v>
      </c>
      <c r="G41" t="s">
        <v>6</v>
      </c>
      <c r="H41">
        <v>1.97</v>
      </c>
      <c r="I41">
        <v>3.23</v>
      </c>
      <c r="J41">
        <v>-45.23</v>
      </c>
      <c r="K41" t="s">
        <v>7</v>
      </c>
      <c r="L41">
        <v>21.6</v>
      </c>
      <c r="M41">
        <v>294.75</v>
      </c>
      <c r="N41">
        <v>1005.857025</v>
      </c>
      <c r="O41">
        <f t="shared" si="11"/>
        <v>0.99270372349586555</v>
      </c>
      <c r="P41">
        <f t="shared" si="12"/>
        <v>24.364958474038335</v>
      </c>
      <c r="Q41">
        <f t="shared" si="13"/>
        <v>24364.958474038336</v>
      </c>
      <c r="R41">
        <f t="shared" si="14"/>
        <v>-1.26</v>
      </c>
      <c r="S41">
        <f t="shared" si="15"/>
        <v>-51.713611633796596</v>
      </c>
      <c r="T41">
        <f t="shared" si="16"/>
        <v>-51.713611633796603</v>
      </c>
      <c r="U41">
        <f t="shared" si="21"/>
        <v>3.3511992275965477E-2</v>
      </c>
      <c r="V41">
        <f t="shared" si="17"/>
        <v>1375417.5822492619</v>
      </c>
      <c r="W41">
        <f t="shared" si="18"/>
        <v>4.4425987906651159</v>
      </c>
      <c r="X41">
        <f t="shared" si="19"/>
        <v>2.7095726370310458</v>
      </c>
      <c r="Y41" s="2">
        <f t="shared" si="20"/>
        <v>-49.004038996765551</v>
      </c>
    </row>
    <row r="42" spans="1:25" x14ac:dyDescent="0.2">
      <c r="A42" t="s">
        <v>46</v>
      </c>
      <c r="B42" s="1">
        <v>44504</v>
      </c>
      <c r="C42" t="s">
        <v>8</v>
      </c>
      <c r="D42">
        <v>50</v>
      </c>
      <c r="E42">
        <v>0.46244175999999998</v>
      </c>
      <c r="F42">
        <v>10</v>
      </c>
      <c r="G42" t="s">
        <v>6</v>
      </c>
      <c r="H42">
        <v>2.02</v>
      </c>
      <c r="I42">
        <v>3.23</v>
      </c>
      <c r="J42">
        <v>-46.12</v>
      </c>
      <c r="K42" t="s">
        <v>7</v>
      </c>
      <c r="L42">
        <v>21.6</v>
      </c>
      <c r="M42">
        <v>294.75</v>
      </c>
      <c r="N42">
        <v>1005.857025</v>
      </c>
      <c r="O42">
        <f t="shared" si="11"/>
        <v>0.99270372349586555</v>
      </c>
      <c r="P42">
        <f t="shared" si="12"/>
        <v>24.364958474038335</v>
      </c>
      <c r="Q42">
        <f t="shared" si="13"/>
        <v>24364.958474038336</v>
      </c>
      <c r="R42">
        <f t="shared" si="14"/>
        <v>-1.21</v>
      </c>
      <c r="S42">
        <f t="shared" si="15"/>
        <v>-49.661484188011023</v>
      </c>
      <c r="T42">
        <f t="shared" si="16"/>
        <v>-49.661484188011023</v>
      </c>
      <c r="U42">
        <f t="shared" si="21"/>
        <v>3.3511992275965477E-2</v>
      </c>
      <c r="V42">
        <f t="shared" si="17"/>
        <v>1375417.5822492619</v>
      </c>
      <c r="W42">
        <f t="shared" si="18"/>
        <v>4.4425987906651159</v>
      </c>
      <c r="X42">
        <f t="shared" si="19"/>
        <v>2.7783435161435093</v>
      </c>
      <c r="Y42" s="2">
        <f t="shared" si="20"/>
        <v>-46.883140671867515</v>
      </c>
    </row>
    <row r="43" spans="1:25" x14ac:dyDescent="0.2">
      <c r="A43" t="s">
        <v>46</v>
      </c>
      <c r="B43" s="1">
        <v>44504</v>
      </c>
      <c r="C43" t="s">
        <v>5</v>
      </c>
      <c r="D43">
        <v>175</v>
      </c>
      <c r="E43">
        <v>0.46244175999999998</v>
      </c>
      <c r="F43">
        <v>11</v>
      </c>
      <c r="G43" t="s">
        <v>6</v>
      </c>
      <c r="H43">
        <v>1.97</v>
      </c>
      <c r="I43">
        <v>3.23</v>
      </c>
      <c r="J43">
        <v>-45.47</v>
      </c>
      <c r="K43" t="s">
        <v>7</v>
      </c>
      <c r="L43">
        <v>21.2</v>
      </c>
      <c r="M43">
        <v>294.35000000000002</v>
      </c>
      <c r="N43">
        <v>1005.857025</v>
      </c>
      <c r="O43">
        <f t="shared" si="11"/>
        <v>0.99270372349586555</v>
      </c>
      <c r="P43">
        <f t="shared" si="12"/>
        <v>24.331893220808091</v>
      </c>
      <c r="Q43">
        <f t="shared" si="13"/>
        <v>24331.893220808091</v>
      </c>
      <c r="R43">
        <f t="shared" si="14"/>
        <v>-1.26</v>
      </c>
      <c r="S43">
        <f t="shared" si="15"/>
        <v>-51.783886628372841</v>
      </c>
      <c r="T43">
        <f t="shared" si="16"/>
        <v>-51.783886628372848</v>
      </c>
      <c r="U43">
        <f t="shared" si="21"/>
        <v>3.3775122854437387E-2</v>
      </c>
      <c r="V43">
        <f t="shared" si="17"/>
        <v>1388100.8990107542</v>
      </c>
      <c r="W43">
        <f t="shared" si="18"/>
        <v>4.4835659038047364</v>
      </c>
      <c r="X43">
        <f t="shared" si="19"/>
        <v>2.7345587710511858</v>
      </c>
      <c r="Y43" s="2">
        <f t="shared" si="20"/>
        <v>-49.049327857321657</v>
      </c>
    </row>
    <row r="44" spans="1:25" x14ac:dyDescent="0.2">
      <c r="A44" t="s">
        <v>46</v>
      </c>
      <c r="B44" s="1">
        <v>44504</v>
      </c>
      <c r="C44" t="s">
        <v>8</v>
      </c>
      <c r="D44">
        <v>75</v>
      </c>
      <c r="E44">
        <v>0.46244175999999998</v>
      </c>
      <c r="F44">
        <v>12</v>
      </c>
      <c r="G44" t="s">
        <v>6</v>
      </c>
      <c r="H44">
        <v>1.87</v>
      </c>
      <c r="I44">
        <v>3.23</v>
      </c>
      <c r="J44">
        <v>-45.28</v>
      </c>
      <c r="K44" t="s">
        <v>7</v>
      </c>
      <c r="L44">
        <v>21.4</v>
      </c>
      <c r="M44">
        <v>294.55</v>
      </c>
      <c r="N44">
        <v>1005.857025</v>
      </c>
      <c r="O44">
        <f t="shared" si="11"/>
        <v>0.99270372349586555</v>
      </c>
      <c r="P44">
        <f t="shared" si="12"/>
        <v>24.348425847423215</v>
      </c>
      <c r="Q44">
        <f t="shared" si="13"/>
        <v>24348.425847423216</v>
      </c>
      <c r="R44">
        <f t="shared" si="14"/>
        <v>-1.3599999999999999</v>
      </c>
      <c r="S44">
        <f t="shared" si="15"/>
        <v>-55.855766960964665</v>
      </c>
      <c r="T44">
        <f t="shared" si="16"/>
        <v>-55.855766960964665</v>
      </c>
      <c r="U44">
        <f t="shared" si="21"/>
        <v>3.3642994920673026E-2</v>
      </c>
      <c r="V44">
        <f t="shared" si="17"/>
        <v>1381731.8265867876</v>
      </c>
      <c r="W44">
        <f t="shared" si="18"/>
        <v>4.4629937998753233</v>
      </c>
      <c r="X44">
        <f t="shared" si="19"/>
        <v>2.5838385157172929</v>
      </c>
      <c r="Y44" s="2">
        <f t="shared" si="20"/>
        <v>-53.271928445247369</v>
      </c>
    </row>
    <row r="45" spans="1:25" x14ac:dyDescent="0.2">
      <c r="A45" t="s">
        <v>46</v>
      </c>
      <c r="B45" s="1">
        <v>44504</v>
      </c>
      <c r="C45" t="s">
        <v>5</v>
      </c>
      <c r="D45">
        <v>150</v>
      </c>
      <c r="E45">
        <v>0.46244175999999998</v>
      </c>
      <c r="F45">
        <v>13</v>
      </c>
      <c r="G45" t="s">
        <v>6</v>
      </c>
      <c r="H45">
        <v>1.85</v>
      </c>
      <c r="I45">
        <v>3.23</v>
      </c>
      <c r="J45">
        <v>-45.27</v>
      </c>
      <c r="K45" t="s">
        <v>7</v>
      </c>
      <c r="L45">
        <v>21.6</v>
      </c>
      <c r="M45">
        <v>294.75</v>
      </c>
      <c r="N45">
        <v>1005.857025</v>
      </c>
      <c r="O45">
        <f t="shared" si="11"/>
        <v>0.99270372349586555</v>
      </c>
      <c r="P45">
        <f t="shared" si="12"/>
        <v>24.364958474038335</v>
      </c>
      <c r="Q45">
        <f t="shared" si="13"/>
        <v>24364.958474038336</v>
      </c>
      <c r="R45">
        <f t="shared" si="14"/>
        <v>-1.38</v>
      </c>
      <c r="S45">
        <f t="shared" si="15"/>
        <v>-56.638717503681988</v>
      </c>
      <c r="T45">
        <f t="shared" si="16"/>
        <v>-56.638717503681981</v>
      </c>
      <c r="U45">
        <f t="shared" si="21"/>
        <v>3.3511992275965477E-2</v>
      </c>
      <c r="V45">
        <f t="shared" si="17"/>
        <v>1375417.5822492619</v>
      </c>
      <c r="W45">
        <f t="shared" si="18"/>
        <v>4.4425987906651159</v>
      </c>
      <c r="X45">
        <f t="shared" si="19"/>
        <v>2.5445225271611349</v>
      </c>
      <c r="Y45" s="2">
        <f t="shared" si="20"/>
        <v>-54.094194976520853</v>
      </c>
    </row>
    <row r="46" spans="1:25" x14ac:dyDescent="0.2">
      <c r="A46" t="s">
        <v>46</v>
      </c>
      <c r="B46" s="1">
        <v>44504</v>
      </c>
      <c r="C46" t="s">
        <v>8</v>
      </c>
      <c r="D46">
        <v>100</v>
      </c>
      <c r="E46">
        <v>0.46244175999999998</v>
      </c>
      <c r="F46">
        <v>14</v>
      </c>
      <c r="G46" t="s">
        <v>6</v>
      </c>
      <c r="H46">
        <v>1.96</v>
      </c>
      <c r="I46">
        <v>3.23</v>
      </c>
      <c r="J46">
        <v>-46.07</v>
      </c>
      <c r="K46" t="s">
        <v>7</v>
      </c>
      <c r="L46">
        <v>21.7</v>
      </c>
      <c r="M46">
        <v>294.85000000000002</v>
      </c>
      <c r="N46">
        <v>1005.857025</v>
      </c>
      <c r="O46">
        <f t="shared" si="11"/>
        <v>0.99270372349586555</v>
      </c>
      <c r="P46">
        <f t="shared" si="12"/>
        <v>24.373224787345901</v>
      </c>
      <c r="Q46">
        <f t="shared" si="13"/>
        <v>24373.224787345902</v>
      </c>
      <c r="R46">
        <f t="shared" si="14"/>
        <v>-1.27</v>
      </c>
      <c r="S46">
        <f t="shared" si="15"/>
        <v>-52.10635896893541</v>
      </c>
      <c r="T46">
        <f t="shared" si="16"/>
        <v>-52.106358968935417</v>
      </c>
      <c r="U46">
        <f t="shared" si="21"/>
        <v>3.3446909602533166E-2</v>
      </c>
      <c r="V46">
        <f t="shared" si="17"/>
        <v>1372280.8489378945</v>
      </c>
      <c r="W46">
        <f t="shared" si="18"/>
        <v>4.4324671420693997</v>
      </c>
      <c r="X46">
        <f t="shared" si="19"/>
        <v>2.6896704639182727</v>
      </c>
      <c r="Y46" s="2">
        <f t="shared" si="20"/>
        <v>-49.416688505017135</v>
      </c>
    </row>
    <row r="47" spans="1:25" x14ac:dyDescent="0.2">
      <c r="A47" t="s">
        <v>46</v>
      </c>
      <c r="B47" s="1">
        <v>44504</v>
      </c>
      <c r="C47" t="s">
        <v>5</v>
      </c>
      <c r="D47">
        <v>125</v>
      </c>
      <c r="E47">
        <v>0.46244175999999998</v>
      </c>
      <c r="F47">
        <v>15</v>
      </c>
      <c r="G47" t="s">
        <v>6</v>
      </c>
      <c r="H47">
        <v>1.94</v>
      </c>
      <c r="I47">
        <v>3.23</v>
      </c>
      <c r="J47">
        <v>-45.97</v>
      </c>
      <c r="K47" t="s">
        <v>7</v>
      </c>
      <c r="L47">
        <v>22</v>
      </c>
      <c r="M47">
        <v>295.14999999999998</v>
      </c>
      <c r="N47">
        <v>1005.857025</v>
      </c>
      <c r="O47">
        <f t="shared" si="11"/>
        <v>0.99270372349586555</v>
      </c>
      <c r="P47">
        <f t="shared" si="12"/>
        <v>24.398023727268583</v>
      </c>
      <c r="Q47">
        <f t="shared" si="13"/>
        <v>24398.023727268584</v>
      </c>
      <c r="R47">
        <f t="shared" si="14"/>
        <v>-1.29</v>
      </c>
      <c r="S47">
        <f t="shared" si="15"/>
        <v>-52.873134907161536</v>
      </c>
      <c r="T47">
        <f t="shared" si="16"/>
        <v>-52.873134907161543</v>
      </c>
      <c r="U47">
        <f t="shared" si="21"/>
        <v>3.3253320358975845E-2</v>
      </c>
      <c r="V47">
        <f t="shared" si="17"/>
        <v>1362951.3902722413</v>
      </c>
      <c r="W47">
        <f t="shared" si="18"/>
        <v>4.4023329905793398</v>
      </c>
      <c r="X47">
        <f t="shared" si="19"/>
        <v>2.6441256971281484</v>
      </c>
      <c r="Y47" s="2">
        <f t="shared" si="20"/>
        <v>-50.229009210033389</v>
      </c>
    </row>
    <row r="48" spans="1:25" x14ac:dyDescent="0.2">
      <c r="A48" t="s">
        <v>46</v>
      </c>
      <c r="B48" s="1">
        <v>44504</v>
      </c>
      <c r="C48" t="s">
        <v>8</v>
      </c>
      <c r="D48">
        <v>125</v>
      </c>
      <c r="E48">
        <v>0.46244175999999998</v>
      </c>
      <c r="F48">
        <v>16</v>
      </c>
      <c r="G48" t="s">
        <v>6</v>
      </c>
      <c r="H48">
        <v>1.9</v>
      </c>
      <c r="I48">
        <v>3.23</v>
      </c>
      <c r="J48">
        <v>-45.46</v>
      </c>
      <c r="K48" t="s">
        <v>7</v>
      </c>
      <c r="L48">
        <v>22.2</v>
      </c>
      <c r="M48">
        <v>295.35000000000002</v>
      </c>
      <c r="N48">
        <v>1005.857025</v>
      </c>
      <c r="O48">
        <f t="shared" si="11"/>
        <v>0.99270372349586555</v>
      </c>
      <c r="P48">
        <f t="shared" si="12"/>
        <v>24.414556353883707</v>
      </c>
      <c r="Q48">
        <f t="shared" si="13"/>
        <v>24414.556353883709</v>
      </c>
      <c r="R48">
        <f t="shared" si="14"/>
        <v>-1.33</v>
      </c>
      <c r="S48">
        <f t="shared" si="15"/>
        <v>-54.475698051684319</v>
      </c>
      <c r="T48">
        <f t="shared" si="16"/>
        <v>-54.475698051684333</v>
      </c>
      <c r="U48">
        <f t="shared" si="21"/>
        <v>3.312563014816889E-2</v>
      </c>
      <c r="V48">
        <f t="shared" si="17"/>
        <v>1356798.3652055787</v>
      </c>
      <c r="W48">
        <f t="shared" si="18"/>
        <v>4.3824587196140197</v>
      </c>
      <c r="X48">
        <f t="shared" si="19"/>
        <v>2.5779168938905994</v>
      </c>
      <c r="Y48" s="2">
        <f t="shared" si="20"/>
        <v>-51.897781157793716</v>
      </c>
    </row>
    <row r="49" spans="1:25" x14ac:dyDescent="0.2">
      <c r="A49" t="s">
        <v>46</v>
      </c>
      <c r="B49" s="1">
        <v>44504</v>
      </c>
      <c r="C49" t="s">
        <v>5</v>
      </c>
      <c r="D49">
        <v>100</v>
      </c>
      <c r="E49">
        <v>0.46244175999999998</v>
      </c>
      <c r="F49">
        <v>17</v>
      </c>
      <c r="G49" t="s">
        <v>6</v>
      </c>
      <c r="H49">
        <v>2.06</v>
      </c>
      <c r="I49">
        <v>3.23</v>
      </c>
      <c r="J49">
        <v>-46.78</v>
      </c>
      <c r="K49" t="s">
        <v>7</v>
      </c>
      <c r="L49">
        <v>22.4</v>
      </c>
      <c r="M49">
        <v>295.55</v>
      </c>
      <c r="N49">
        <v>1005.857025</v>
      </c>
      <c r="O49">
        <f t="shared" si="11"/>
        <v>0.99270372349586555</v>
      </c>
      <c r="P49">
        <f t="shared" si="12"/>
        <v>24.431088980498831</v>
      </c>
      <c r="Q49">
        <f t="shared" si="13"/>
        <v>24431.088980498833</v>
      </c>
      <c r="R49">
        <f t="shared" si="14"/>
        <v>-1.17</v>
      </c>
      <c r="S49">
        <f t="shared" si="15"/>
        <v>-47.889801430214881</v>
      </c>
      <c r="T49">
        <f t="shared" si="16"/>
        <v>-47.889801430214881</v>
      </c>
      <c r="U49">
        <f t="shared" si="21"/>
        <v>3.2999023346132611E-2</v>
      </c>
      <c r="V49">
        <f t="shared" si="17"/>
        <v>1350698.0131942872</v>
      </c>
      <c r="W49">
        <f t="shared" si="18"/>
        <v>4.3627545826175478</v>
      </c>
      <c r="X49">
        <f t="shared" si="19"/>
        <v>2.7824379071802317</v>
      </c>
      <c r="Y49" s="2">
        <f t="shared" si="20"/>
        <v>-45.10736352303465</v>
      </c>
    </row>
    <row r="50" spans="1:25" x14ac:dyDescent="0.2">
      <c r="A50" t="s">
        <v>46</v>
      </c>
      <c r="B50" s="1">
        <v>44504</v>
      </c>
      <c r="C50" t="s">
        <v>8</v>
      </c>
      <c r="D50">
        <v>150</v>
      </c>
      <c r="E50">
        <v>0.46244175999999998</v>
      </c>
      <c r="F50">
        <v>18</v>
      </c>
      <c r="G50" t="s">
        <v>6</v>
      </c>
      <c r="H50">
        <v>2.0499999999999998</v>
      </c>
      <c r="I50">
        <v>3.23</v>
      </c>
      <c r="J50">
        <v>-45.52</v>
      </c>
      <c r="K50" t="s">
        <v>7</v>
      </c>
      <c r="L50">
        <v>22.3</v>
      </c>
      <c r="M50">
        <v>295.45</v>
      </c>
      <c r="N50">
        <v>1005.857025</v>
      </c>
      <c r="O50">
        <f t="shared" si="11"/>
        <v>0.99270372349586555</v>
      </c>
      <c r="P50">
        <f t="shared" si="12"/>
        <v>24.422822667191266</v>
      </c>
      <c r="Q50">
        <f t="shared" si="13"/>
        <v>24422.822667191267</v>
      </c>
      <c r="R50">
        <f t="shared" si="14"/>
        <v>-1.1800000000000002</v>
      </c>
      <c r="S50">
        <f t="shared" si="15"/>
        <v>-48.315463616954048</v>
      </c>
      <c r="T50">
        <f t="shared" si="16"/>
        <v>-48.315463616954048</v>
      </c>
      <c r="U50">
        <f t="shared" si="21"/>
        <v>3.3062191959312134E-2</v>
      </c>
      <c r="V50">
        <f t="shared" si="17"/>
        <v>1353741.6378871996</v>
      </c>
      <c r="W50">
        <f t="shared" si="18"/>
        <v>4.3725854903756547</v>
      </c>
      <c r="X50">
        <f t="shared" si="19"/>
        <v>2.7751703576687587</v>
      </c>
      <c r="Y50" s="2">
        <f t="shared" si="20"/>
        <v>-45.540293259285292</v>
      </c>
    </row>
    <row r="51" spans="1:25" x14ac:dyDescent="0.2">
      <c r="A51" t="s">
        <v>46</v>
      </c>
      <c r="B51" s="1">
        <v>44504</v>
      </c>
      <c r="C51" t="s">
        <v>5</v>
      </c>
      <c r="D51">
        <v>75</v>
      </c>
      <c r="E51">
        <v>0.46244175999999998</v>
      </c>
      <c r="F51">
        <v>19</v>
      </c>
      <c r="G51" t="s">
        <v>6</v>
      </c>
      <c r="H51">
        <v>1.92</v>
      </c>
      <c r="I51">
        <v>3.23</v>
      </c>
      <c r="J51">
        <v>-45.86</v>
      </c>
      <c r="K51" t="s">
        <v>7</v>
      </c>
      <c r="L51">
        <v>21.9</v>
      </c>
      <c r="M51">
        <v>295.05</v>
      </c>
      <c r="N51">
        <v>1005.857025</v>
      </c>
      <c r="O51">
        <f t="shared" si="11"/>
        <v>0.99270372349586555</v>
      </c>
      <c r="P51">
        <f t="shared" si="12"/>
        <v>24.389757413961021</v>
      </c>
      <c r="Q51">
        <f t="shared" si="13"/>
        <v>24389.757413961022</v>
      </c>
      <c r="R51">
        <f t="shared" si="14"/>
        <v>-1.31</v>
      </c>
      <c r="S51">
        <f t="shared" si="15"/>
        <v>-53.711071322510918</v>
      </c>
      <c r="T51">
        <f t="shared" si="16"/>
        <v>-53.711071322510925</v>
      </c>
      <c r="U51">
        <f t="shared" si="21"/>
        <v>3.3317574952658198E-2</v>
      </c>
      <c r="V51">
        <f t="shared" si="17"/>
        <v>1366047.82028651</v>
      </c>
      <c r="W51">
        <f t="shared" si="18"/>
        <v>4.4123344595254279</v>
      </c>
      <c r="X51">
        <f t="shared" si="19"/>
        <v>2.6228118149500994</v>
      </c>
      <c r="Y51" s="2">
        <f t="shared" si="20"/>
        <v>-51.088259507560821</v>
      </c>
    </row>
    <row r="52" spans="1:25" x14ac:dyDescent="0.2">
      <c r="A52" t="s">
        <v>46</v>
      </c>
      <c r="B52" s="1">
        <v>44504</v>
      </c>
      <c r="C52" t="s">
        <v>8</v>
      </c>
      <c r="D52">
        <v>175</v>
      </c>
      <c r="E52">
        <v>0.46244175999999998</v>
      </c>
      <c r="F52">
        <v>20</v>
      </c>
      <c r="G52" t="s">
        <v>6</v>
      </c>
      <c r="H52">
        <v>1.88</v>
      </c>
      <c r="I52">
        <v>3.23</v>
      </c>
      <c r="J52">
        <v>-45.57</v>
      </c>
      <c r="K52" t="s">
        <v>7</v>
      </c>
      <c r="L52">
        <v>21.9</v>
      </c>
      <c r="M52">
        <v>295.05</v>
      </c>
      <c r="N52">
        <v>1005.857025</v>
      </c>
      <c r="O52">
        <f t="shared" si="11"/>
        <v>0.99270372349586555</v>
      </c>
      <c r="P52">
        <f t="shared" si="12"/>
        <v>24.389757413961021</v>
      </c>
      <c r="Q52">
        <f t="shared" si="13"/>
        <v>24389.757413961022</v>
      </c>
      <c r="R52">
        <f t="shared" si="14"/>
        <v>-1.35</v>
      </c>
      <c r="S52">
        <f t="shared" si="15"/>
        <v>-55.351104034648657</v>
      </c>
      <c r="T52">
        <f t="shared" si="16"/>
        <v>-55.351104034648664</v>
      </c>
      <c r="U52">
        <f t="shared" si="21"/>
        <v>3.3317574952658198E-2</v>
      </c>
      <c r="V52">
        <f t="shared" si="17"/>
        <v>1366047.82028651</v>
      </c>
      <c r="W52">
        <f t="shared" si="18"/>
        <v>4.4123344595254279</v>
      </c>
      <c r="X52">
        <f t="shared" si="19"/>
        <v>2.5681699021386386</v>
      </c>
      <c r="Y52" s="2">
        <f t="shared" si="20"/>
        <v>-52.782934132510022</v>
      </c>
    </row>
    <row r="53" spans="1:25" x14ac:dyDescent="0.2">
      <c r="A53" t="s">
        <v>46</v>
      </c>
      <c r="B53" s="1">
        <v>44504</v>
      </c>
      <c r="C53" t="s">
        <v>5</v>
      </c>
      <c r="D53">
        <v>50</v>
      </c>
      <c r="E53">
        <v>0.46244175999999998</v>
      </c>
      <c r="F53">
        <v>21</v>
      </c>
      <c r="G53" t="s">
        <v>6</v>
      </c>
      <c r="H53">
        <v>1.96</v>
      </c>
      <c r="I53">
        <v>3.23</v>
      </c>
      <c r="J53">
        <v>-45.17</v>
      </c>
      <c r="K53" t="s">
        <v>7</v>
      </c>
      <c r="L53">
        <v>21.9</v>
      </c>
      <c r="M53">
        <v>295.05</v>
      </c>
      <c r="N53">
        <v>1005.857025</v>
      </c>
      <c r="O53">
        <f t="shared" si="11"/>
        <v>0.99270372349586555</v>
      </c>
      <c r="P53">
        <f t="shared" si="12"/>
        <v>24.389757413961021</v>
      </c>
      <c r="Q53">
        <f t="shared" si="13"/>
        <v>24389.757413961022</v>
      </c>
      <c r="R53">
        <f t="shared" si="14"/>
        <v>-1.27</v>
      </c>
      <c r="S53">
        <f t="shared" si="15"/>
        <v>-52.071038610373186</v>
      </c>
      <c r="T53">
        <f t="shared" si="16"/>
        <v>-52.071038610373186</v>
      </c>
      <c r="U53">
        <f t="shared" si="21"/>
        <v>3.3317574952658198E-2</v>
      </c>
      <c r="V53">
        <f t="shared" si="17"/>
        <v>1366047.82028651</v>
      </c>
      <c r="W53">
        <f t="shared" si="18"/>
        <v>4.4123344595254279</v>
      </c>
      <c r="X53">
        <f t="shared" si="19"/>
        <v>2.6774537277615598</v>
      </c>
      <c r="Y53" s="2">
        <f t="shared" si="20"/>
        <v>-49.393584882611627</v>
      </c>
    </row>
    <row r="54" spans="1:25" x14ac:dyDescent="0.2">
      <c r="A54" t="s">
        <v>46</v>
      </c>
      <c r="B54" s="1">
        <v>44504</v>
      </c>
      <c r="C54" t="s">
        <v>8</v>
      </c>
      <c r="D54">
        <v>200</v>
      </c>
      <c r="E54">
        <v>0.46244175999999998</v>
      </c>
      <c r="F54">
        <v>22</v>
      </c>
      <c r="G54" t="s">
        <v>6</v>
      </c>
      <c r="H54">
        <v>1.95</v>
      </c>
      <c r="I54">
        <v>3.23</v>
      </c>
      <c r="J54">
        <v>-45.71</v>
      </c>
      <c r="K54" t="s">
        <v>7</v>
      </c>
      <c r="L54">
        <v>21.7</v>
      </c>
      <c r="M54">
        <v>294.85000000000002</v>
      </c>
      <c r="N54">
        <v>1005.857025</v>
      </c>
      <c r="O54">
        <f t="shared" si="11"/>
        <v>0.99270372349586555</v>
      </c>
      <c r="P54">
        <f t="shared" si="12"/>
        <v>24.373224787345901</v>
      </c>
      <c r="Q54">
        <f t="shared" si="13"/>
        <v>24373.224787345902</v>
      </c>
      <c r="R54">
        <f t="shared" si="14"/>
        <v>-1.28</v>
      </c>
      <c r="S54">
        <f t="shared" si="15"/>
        <v>-52.516645260029385</v>
      </c>
      <c r="T54">
        <f t="shared" si="16"/>
        <v>-52.516645260029392</v>
      </c>
      <c r="U54">
        <f t="shared" si="21"/>
        <v>3.3446909602533166E-2</v>
      </c>
      <c r="V54">
        <f t="shared" si="17"/>
        <v>1372280.8489378945</v>
      </c>
      <c r="W54">
        <f t="shared" si="18"/>
        <v>4.4324671420693997</v>
      </c>
      <c r="X54">
        <f t="shared" si="19"/>
        <v>2.6759476554288941</v>
      </c>
      <c r="Y54" s="2">
        <f t="shared" si="20"/>
        <v>-49.840697604600493</v>
      </c>
    </row>
    <row r="55" spans="1:25" x14ac:dyDescent="0.2">
      <c r="A55" t="s">
        <v>46</v>
      </c>
      <c r="B55" s="1">
        <v>44504</v>
      </c>
      <c r="C55" t="s">
        <v>5</v>
      </c>
      <c r="D55">
        <v>25</v>
      </c>
      <c r="E55">
        <v>0.46244175999999998</v>
      </c>
      <c r="F55">
        <v>23</v>
      </c>
      <c r="G55" t="s">
        <v>6</v>
      </c>
      <c r="H55">
        <v>2.0499999999999998</v>
      </c>
      <c r="I55">
        <v>3.23</v>
      </c>
      <c r="J55">
        <v>-45.59</v>
      </c>
      <c r="K55" t="s">
        <v>7</v>
      </c>
      <c r="L55">
        <v>21.6</v>
      </c>
      <c r="M55">
        <v>294.75</v>
      </c>
      <c r="N55">
        <v>1005.857025</v>
      </c>
      <c r="O55">
        <f t="shared" si="11"/>
        <v>0.99270372349586555</v>
      </c>
      <c r="P55">
        <f t="shared" si="12"/>
        <v>24.364958474038335</v>
      </c>
      <c r="Q55">
        <f t="shared" si="13"/>
        <v>24364.958474038336</v>
      </c>
      <c r="R55">
        <f t="shared" si="14"/>
        <v>-1.1800000000000002</v>
      </c>
      <c r="S55">
        <f t="shared" si="15"/>
        <v>-48.430207720539677</v>
      </c>
      <c r="T55">
        <f t="shared" si="16"/>
        <v>-48.430207720539677</v>
      </c>
      <c r="U55">
        <f t="shared" si="21"/>
        <v>3.3511992275965477E-2</v>
      </c>
      <c r="V55">
        <f t="shared" si="17"/>
        <v>1375417.5822492619</v>
      </c>
      <c r="W55">
        <f t="shared" si="18"/>
        <v>4.4425987906651159</v>
      </c>
      <c r="X55">
        <f t="shared" si="19"/>
        <v>2.8196060436109867</v>
      </c>
      <c r="Y55" s="2">
        <f t="shared" si="20"/>
        <v>-45.610601676928688</v>
      </c>
    </row>
    <row r="56" spans="1:25" x14ac:dyDescent="0.2">
      <c r="A56" t="s">
        <v>46</v>
      </c>
      <c r="B56" s="1">
        <v>44504</v>
      </c>
      <c r="C56" t="s">
        <v>8</v>
      </c>
      <c r="D56">
        <v>225</v>
      </c>
      <c r="E56">
        <v>0.46244175999999998</v>
      </c>
      <c r="F56">
        <v>24</v>
      </c>
      <c r="G56" t="s">
        <v>6</v>
      </c>
      <c r="H56">
        <v>1.88</v>
      </c>
      <c r="I56">
        <v>3.23</v>
      </c>
      <c r="J56">
        <v>-45.32</v>
      </c>
      <c r="K56" t="s">
        <v>7</v>
      </c>
      <c r="L56">
        <v>21.8</v>
      </c>
      <c r="M56">
        <v>294.95</v>
      </c>
      <c r="N56">
        <v>1005.857025</v>
      </c>
      <c r="O56">
        <f t="shared" si="11"/>
        <v>0.99270372349586555</v>
      </c>
      <c r="P56">
        <f t="shared" si="12"/>
        <v>24.381491100653459</v>
      </c>
      <c r="Q56">
        <f t="shared" si="13"/>
        <v>24381.49110065346</v>
      </c>
      <c r="R56">
        <f t="shared" si="14"/>
        <v>-1.35</v>
      </c>
      <c r="S56">
        <f t="shared" si="15"/>
        <v>-55.3698703014853</v>
      </c>
      <c r="T56">
        <f t="shared" si="16"/>
        <v>-55.3698703014853</v>
      </c>
      <c r="U56">
        <f t="shared" si="21"/>
        <v>3.3382104265581053E-2</v>
      </c>
      <c r="V56">
        <f t="shared" si="17"/>
        <v>1369157.6174636162</v>
      </c>
      <c r="W56">
        <f t="shared" si="18"/>
        <v>4.4223791044074803</v>
      </c>
      <c r="X56">
        <f t="shared" si="19"/>
        <v>2.574016320831598</v>
      </c>
      <c r="Y56" s="2">
        <f t="shared" si="20"/>
        <v>-52.795853980653703</v>
      </c>
    </row>
    <row r="57" spans="1:25" x14ac:dyDescent="0.2">
      <c r="A57" t="s">
        <v>46</v>
      </c>
      <c r="B57" s="1">
        <v>44504</v>
      </c>
      <c r="C57" t="s">
        <v>5</v>
      </c>
      <c r="D57">
        <v>10</v>
      </c>
      <c r="E57">
        <v>0.46244175999999998</v>
      </c>
      <c r="F57">
        <v>25</v>
      </c>
      <c r="G57" t="s">
        <v>6</v>
      </c>
      <c r="H57">
        <v>2</v>
      </c>
      <c r="I57">
        <v>3.23</v>
      </c>
      <c r="J57">
        <v>-45.21</v>
      </c>
      <c r="K57" t="s">
        <v>7</v>
      </c>
      <c r="L57">
        <v>21.8</v>
      </c>
      <c r="M57">
        <v>294.95</v>
      </c>
      <c r="N57">
        <v>1005.857025</v>
      </c>
      <c r="O57">
        <f t="shared" si="11"/>
        <v>0.99270372349586555</v>
      </c>
      <c r="P57">
        <f t="shared" si="12"/>
        <v>24.381491100653459</v>
      </c>
      <c r="Q57">
        <f t="shared" si="13"/>
        <v>24381.49110065346</v>
      </c>
      <c r="R57">
        <f t="shared" si="14"/>
        <v>-1.23</v>
      </c>
      <c r="S57">
        <f t="shared" si="15"/>
        <v>-50.448104052464387</v>
      </c>
      <c r="T57">
        <f t="shared" si="16"/>
        <v>-50.44810405246438</v>
      </c>
      <c r="U57">
        <f t="shared" si="21"/>
        <v>3.3382104265581053E-2</v>
      </c>
      <c r="V57">
        <f t="shared" si="17"/>
        <v>1369157.6174636162</v>
      </c>
      <c r="W57">
        <f t="shared" si="18"/>
        <v>4.4223791044074803</v>
      </c>
      <c r="X57">
        <f t="shared" si="19"/>
        <v>2.7383152349272324</v>
      </c>
      <c r="Y57" s="2">
        <f t="shared" si="20"/>
        <v>-47.709788817537152</v>
      </c>
    </row>
    <row r="58" spans="1:25" x14ac:dyDescent="0.2">
      <c r="A58" t="s">
        <v>46</v>
      </c>
      <c r="B58" s="1">
        <v>44504</v>
      </c>
      <c r="C58" t="s">
        <v>8</v>
      </c>
      <c r="D58">
        <v>250</v>
      </c>
      <c r="E58">
        <v>0.46244175999999998</v>
      </c>
      <c r="F58">
        <v>26</v>
      </c>
      <c r="G58" t="s">
        <v>6</v>
      </c>
      <c r="H58">
        <v>2</v>
      </c>
      <c r="I58">
        <v>3.23</v>
      </c>
      <c r="J58">
        <v>-45.55</v>
      </c>
      <c r="K58" t="s">
        <v>7</v>
      </c>
      <c r="L58">
        <v>22.1</v>
      </c>
      <c r="M58">
        <v>295.25</v>
      </c>
      <c r="N58">
        <v>1005.857025</v>
      </c>
      <c r="O58">
        <f t="shared" si="11"/>
        <v>0.99270372349586555</v>
      </c>
      <c r="P58">
        <f t="shared" si="12"/>
        <v>24.406290040576145</v>
      </c>
      <c r="Q58">
        <f t="shared" si="13"/>
        <v>24406.290040576147</v>
      </c>
      <c r="R58">
        <f t="shared" si="14"/>
        <v>-1.23</v>
      </c>
      <c r="S58">
        <f t="shared" si="15"/>
        <v>-50.396844336238338</v>
      </c>
      <c r="T58">
        <f t="shared" si="16"/>
        <v>-50.396844336238331</v>
      </c>
      <c r="U58">
        <f t="shared" si="21"/>
        <v>3.318933918735284E-2</v>
      </c>
      <c r="V58">
        <f t="shared" si="17"/>
        <v>1359868.2606891349</v>
      </c>
      <c r="W58">
        <f t="shared" si="18"/>
        <v>4.3923744820259056</v>
      </c>
      <c r="X58">
        <f t="shared" si="19"/>
        <v>2.71973652137827</v>
      </c>
      <c r="Y58" s="2">
        <f t="shared" si="20"/>
        <v>-47.677107814860065</v>
      </c>
    </row>
    <row r="59" spans="1:25" x14ac:dyDescent="0.2">
      <c r="A59" t="s">
        <v>46</v>
      </c>
      <c r="B59" s="1">
        <v>44504</v>
      </c>
      <c r="C59" t="s">
        <v>5</v>
      </c>
      <c r="D59">
        <v>5</v>
      </c>
      <c r="E59">
        <v>0.46244175999999998</v>
      </c>
      <c r="F59">
        <v>27</v>
      </c>
      <c r="G59" t="s">
        <v>6</v>
      </c>
      <c r="H59">
        <v>1.96</v>
      </c>
      <c r="I59">
        <v>3.23</v>
      </c>
      <c r="J59">
        <v>-45.39</v>
      </c>
      <c r="K59" t="s">
        <v>7</v>
      </c>
      <c r="L59">
        <v>22.2</v>
      </c>
      <c r="M59">
        <v>295.35000000000002</v>
      </c>
      <c r="N59">
        <v>1005.857025</v>
      </c>
      <c r="O59">
        <f t="shared" si="11"/>
        <v>0.99270372349586555</v>
      </c>
      <c r="P59">
        <f t="shared" si="12"/>
        <v>24.414556353883707</v>
      </c>
      <c r="Q59">
        <f t="shared" si="13"/>
        <v>24414.556353883709</v>
      </c>
      <c r="R59">
        <f t="shared" si="14"/>
        <v>-1.27</v>
      </c>
      <c r="S59">
        <f t="shared" si="15"/>
        <v>-52.018147763638424</v>
      </c>
      <c r="T59">
        <f t="shared" si="16"/>
        <v>-52.018147763638424</v>
      </c>
      <c r="U59">
        <f t="shared" si="21"/>
        <v>3.312563014816889E-2</v>
      </c>
      <c r="V59">
        <f t="shared" si="17"/>
        <v>1356798.3652055787</v>
      </c>
      <c r="W59">
        <f t="shared" si="18"/>
        <v>4.3824587196140197</v>
      </c>
      <c r="X59">
        <f t="shared" si="19"/>
        <v>2.659324795802934</v>
      </c>
      <c r="Y59" s="2">
        <f t="shared" si="20"/>
        <v>-49.358822967835494</v>
      </c>
    </row>
    <row r="60" spans="1:25" x14ac:dyDescent="0.2">
      <c r="A60" t="s">
        <v>46</v>
      </c>
      <c r="B60" s="1">
        <v>44504</v>
      </c>
      <c r="C60" t="s">
        <v>8</v>
      </c>
      <c r="D60">
        <v>300</v>
      </c>
      <c r="E60">
        <v>0.46244175999999998</v>
      </c>
      <c r="F60">
        <v>28</v>
      </c>
      <c r="G60" t="s">
        <v>6</v>
      </c>
      <c r="H60">
        <v>1.95</v>
      </c>
      <c r="I60">
        <v>3.23</v>
      </c>
      <c r="J60">
        <v>-45.06</v>
      </c>
      <c r="K60" t="s">
        <v>7</v>
      </c>
      <c r="L60">
        <v>22.3</v>
      </c>
      <c r="M60">
        <v>295.45</v>
      </c>
      <c r="N60">
        <v>1005.857025</v>
      </c>
      <c r="O60">
        <f t="shared" si="11"/>
        <v>0.99270372349586555</v>
      </c>
      <c r="P60">
        <f t="shared" si="12"/>
        <v>24.422822667191266</v>
      </c>
      <c r="Q60">
        <f t="shared" si="13"/>
        <v>24422.822667191267</v>
      </c>
      <c r="R60">
        <f t="shared" si="14"/>
        <v>-1.28</v>
      </c>
      <c r="S60">
        <f t="shared" si="15"/>
        <v>-52.409994431950139</v>
      </c>
      <c r="T60">
        <f t="shared" si="16"/>
        <v>-52.409994431950146</v>
      </c>
      <c r="U60">
        <f t="shared" si="21"/>
        <v>3.3062191959312134E-2</v>
      </c>
      <c r="V60">
        <f t="shared" si="17"/>
        <v>1353741.6378871996</v>
      </c>
      <c r="W60">
        <f t="shared" si="18"/>
        <v>4.3725854903756547</v>
      </c>
      <c r="X60">
        <f t="shared" si="19"/>
        <v>2.6397961938800392</v>
      </c>
      <c r="Y60" s="2">
        <f t="shared" si="20"/>
        <v>-49.770198238070101</v>
      </c>
    </row>
    <row r="61" spans="1:25" x14ac:dyDescent="0.2">
      <c r="A61" t="s">
        <v>46</v>
      </c>
      <c r="B61" s="1">
        <v>44504</v>
      </c>
      <c r="C61" t="s">
        <v>5</v>
      </c>
      <c r="D61">
        <v>0</v>
      </c>
      <c r="E61">
        <v>0.46244175999999998</v>
      </c>
      <c r="F61">
        <v>29</v>
      </c>
      <c r="G61" t="s">
        <v>6</v>
      </c>
      <c r="H61">
        <v>1.95</v>
      </c>
      <c r="I61">
        <v>3.23</v>
      </c>
      <c r="J61">
        <v>-45.49</v>
      </c>
      <c r="K61" t="s">
        <v>7</v>
      </c>
      <c r="L61">
        <v>22.4</v>
      </c>
      <c r="M61">
        <v>295.55</v>
      </c>
      <c r="N61">
        <v>1005.857025</v>
      </c>
      <c r="O61">
        <f t="shared" si="11"/>
        <v>0.99270372349586555</v>
      </c>
      <c r="P61">
        <f t="shared" si="12"/>
        <v>24.431088980498831</v>
      </c>
      <c r="Q61">
        <f t="shared" si="13"/>
        <v>24431.088980498833</v>
      </c>
      <c r="R61">
        <f t="shared" si="14"/>
        <v>-1.28</v>
      </c>
      <c r="S61">
        <f t="shared" si="15"/>
        <v>-52.392261393739354</v>
      </c>
      <c r="T61">
        <f t="shared" si="16"/>
        <v>-52.392261393739361</v>
      </c>
      <c r="U61">
        <f t="shared" si="21"/>
        <v>3.2999023346132611E-2</v>
      </c>
      <c r="V61">
        <f t="shared" si="17"/>
        <v>1350698.0131942872</v>
      </c>
      <c r="W61">
        <f t="shared" si="18"/>
        <v>4.3627545826175478</v>
      </c>
      <c r="X61">
        <f t="shared" si="19"/>
        <v>2.6338611257288602</v>
      </c>
      <c r="Y61" s="2">
        <f t="shared" si="20"/>
        <v>-49.75840026801049</v>
      </c>
    </row>
    <row r="62" spans="1:25" x14ac:dyDescent="0.2">
      <c r="A62" t="s">
        <v>46</v>
      </c>
      <c r="B62" s="1">
        <v>44504</v>
      </c>
      <c r="C62" t="s">
        <v>8</v>
      </c>
      <c r="D62">
        <v>400</v>
      </c>
      <c r="E62">
        <v>0.46244175999999998</v>
      </c>
      <c r="F62">
        <v>30</v>
      </c>
      <c r="G62" t="s">
        <v>6</v>
      </c>
      <c r="H62">
        <v>2.0099999999999998</v>
      </c>
      <c r="I62">
        <v>3.23</v>
      </c>
      <c r="J62">
        <v>-45.35</v>
      </c>
      <c r="K62" t="s">
        <v>7</v>
      </c>
      <c r="L62">
        <v>22.5</v>
      </c>
      <c r="M62">
        <v>295.64999999999998</v>
      </c>
      <c r="N62">
        <v>1005.857025</v>
      </c>
      <c r="O62">
        <f t="shared" si="11"/>
        <v>0.99270372349586555</v>
      </c>
      <c r="P62">
        <f t="shared" si="12"/>
        <v>24.43935529380639</v>
      </c>
      <c r="Q62">
        <f t="shared" si="13"/>
        <v>24439.355293806391</v>
      </c>
      <c r="R62">
        <f t="shared" si="14"/>
        <v>-1.2200000000000002</v>
      </c>
      <c r="S62">
        <f t="shared" si="15"/>
        <v>-49.919483772519236</v>
      </c>
      <c r="T62">
        <f t="shared" si="16"/>
        <v>-49.919483772519236</v>
      </c>
      <c r="U62">
        <f t="shared" si="21"/>
        <v>3.2936123041390597E-2</v>
      </c>
      <c r="V62">
        <f t="shared" si="17"/>
        <v>1347667.4259790117</v>
      </c>
      <c r="W62">
        <f t="shared" si="18"/>
        <v>4.3529657859122075</v>
      </c>
      <c r="X62">
        <f t="shared" si="19"/>
        <v>2.7088115262178132</v>
      </c>
      <c r="Y62" s="2">
        <f t="shared" si="20"/>
        <v>-47.210672246301421</v>
      </c>
    </row>
    <row r="63" spans="1:25" x14ac:dyDescent="0.2">
      <c r="A63" t="s">
        <v>46</v>
      </c>
      <c r="B63" s="1">
        <v>44504</v>
      </c>
      <c r="C63" t="s">
        <v>7</v>
      </c>
      <c r="D63" t="s">
        <v>7</v>
      </c>
      <c r="E63">
        <v>0</v>
      </c>
      <c r="F63" t="s">
        <v>9</v>
      </c>
      <c r="G63" t="s">
        <v>6</v>
      </c>
      <c r="H63">
        <v>3.23</v>
      </c>
      <c r="J63">
        <v>-48.02</v>
      </c>
      <c r="K63" t="s">
        <v>7</v>
      </c>
      <c r="L63">
        <v>0</v>
      </c>
      <c r="M63">
        <v>0</v>
      </c>
      <c r="O63">
        <f t="shared" si="11"/>
        <v>0</v>
      </c>
      <c r="P63" t="e">
        <f t="shared" si="12"/>
        <v>#DIV/0!</v>
      </c>
      <c r="Q63" t="e">
        <f t="shared" si="13"/>
        <v>#DIV/0!</v>
      </c>
      <c r="T63" t="e">
        <f t="shared" si="16"/>
        <v>#DIV/0!</v>
      </c>
      <c r="U63" t="e">
        <f t="shared" si="21"/>
        <v>#DIV/0!</v>
      </c>
      <c r="V63" t="e">
        <f t="shared" si="17"/>
        <v>#DIV/0!</v>
      </c>
      <c r="X63" t="e">
        <f t="shared" si="19"/>
        <v>#DIV/0!</v>
      </c>
      <c r="Y63" s="2" t="e">
        <f t="shared" si="20"/>
        <v>#DIV/0!</v>
      </c>
    </row>
    <row r="64" spans="1:25" x14ac:dyDescent="0.2">
      <c r="A64" t="s">
        <v>47</v>
      </c>
      <c r="B64" s="1">
        <v>44515</v>
      </c>
      <c r="C64" t="s">
        <v>5</v>
      </c>
      <c r="D64">
        <v>400</v>
      </c>
      <c r="E64">
        <v>0.500087426</v>
      </c>
      <c r="F64">
        <v>1</v>
      </c>
      <c r="G64" t="s">
        <v>6</v>
      </c>
      <c r="H64">
        <v>2.34</v>
      </c>
      <c r="I64">
        <v>1.9</v>
      </c>
      <c r="J64">
        <v>-46.28</v>
      </c>
      <c r="K64" t="s">
        <v>7</v>
      </c>
      <c r="L64">
        <v>20.9</v>
      </c>
      <c r="M64">
        <v>294.05</v>
      </c>
      <c r="N64">
        <v>1007.265934</v>
      </c>
      <c r="O64">
        <f t="shared" si="11"/>
        <v>0.99409420860021402</v>
      </c>
      <c r="P64">
        <f t="shared" si="12"/>
        <v>24.273094834721082</v>
      </c>
      <c r="Q64">
        <f t="shared" si="13"/>
        <v>24273.094834721083</v>
      </c>
      <c r="R64">
        <f t="shared" ref="R64:R93" si="22">H64-I64</f>
        <v>0.43999999999999995</v>
      </c>
      <c r="S64">
        <f t="shared" ref="S64:S93" si="23">((R64/1000000)*(1/P64))/0.000000001</f>
        <v>18.127066325741396</v>
      </c>
      <c r="T64">
        <f t="shared" si="16"/>
        <v>18.127066325741396</v>
      </c>
      <c r="U64">
        <f t="shared" si="21"/>
        <v>3.3967486187548093E-2</v>
      </c>
      <c r="V64">
        <f t="shared" si="17"/>
        <v>1399388.3523645205</v>
      </c>
      <c r="W64">
        <f t="shared" ref="W64:W93" si="24">I64*V64/1000000</f>
        <v>2.6588378694925892</v>
      </c>
      <c r="X64">
        <f t="shared" si="19"/>
        <v>3.2745687445329779</v>
      </c>
      <c r="Y64" s="2">
        <f t="shared" si="20"/>
        <v>21.401635070274374</v>
      </c>
    </row>
    <row r="65" spans="1:25" x14ac:dyDescent="0.2">
      <c r="A65" t="s">
        <v>47</v>
      </c>
      <c r="B65" s="1">
        <v>44515</v>
      </c>
      <c r="C65" t="s">
        <v>8</v>
      </c>
      <c r="D65">
        <v>0</v>
      </c>
      <c r="E65">
        <v>0.454333918</v>
      </c>
      <c r="F65">
        <v>2</v>
      </c>
      <c r="G65" t="s">
        <v>6</v>
      </c>
      <c r="H65">
        <v>2.11</v>
      </c>
      <c r="I65">
        <v>1.9</v>
      </c>
      <c r="J65">
        <v>-45.92</v>
      </c>
      <c r="K65" t="s">
        <v>7</v>
      </c>
      <c r="L65">
        <v>18.100000000000001</v>
      </c>
      <c r="M65">
        <v>291.25</v>
      </c>
      <c r="N65">
        <v>1007.265934</v>
      </c>
      <c r="O65">
        <f t="shared" ref="O65:O96" si="25">N65/1013.249977</f>
        <v>0.99409420860021402</v>
      </c>
      <c r="P65">
        <f t="shared" ref="P65:P96" si="26">(1*0.08206*M65)/O65</f>
        <v>24.041961811299153</v>
      </c>
      <c r="Q65">
        <f t="shared" ref="Q65:Q96" si="27">P65*1000</f>
        <v>24041.961811299152</v>
      </c>
      <c r="R65">
        <f t="shared" si="22"/>
        <v>0.20999999999999996</v>
      </c>
      <c r="S65">
        <f t="shared" si="23"/>
        <v>8.7347281244455228</v>
      </c>
      <c r="T65">
        <f t="shared" ref="T65:T96" si="28">R65*0.025/0.025/P65*1000</f>
        <v>8.7347281244455246</v>
      </c>
      <c r="U65">
        <f t="shared" si="21"/>
        <v>3.5977249051393559E-2</v>
      </c>
      <c r="V65">
        <f t="shared" ref="V65:V96" si="29">U65/Q65*1000000000*1000</f>
        <v>1496435.6625208973</v>
      </c>
      <c r="W65">
        <f t="shared" si="24"/>
        <v>2.8432277587897046</v>
      </c>
      <c r="X65">
        <f t="shared" ref="X65:X96" si="30">V65*H65/1000000</f>
        <v>3.1574792479190932</v>
      </c>
      <c r="Y65" s="2">
        <f t="shared" ref="Y65:Y96" si="31">X65+S65</f>
        <v>11.892207372364616</v>
      </c>
    </row>
    <row r="66" spans="1:25" x14ac:dyDescent="0.2">
      <c r="A66" t="s">
        <v>47</v>
      </c>
      <c r="B66" s="1">
        <v>44515</v>
      </c>
      <c r="C66" t="s">
        <v>5</v>
      </c>
      <c r="D66">
        <v>300</v>
      </c>
      <c r="E66">
        <v>0.48683530800000002</v>
      </c>
      <c r="F66">
        <v>3</v>
      </c>
      <c r="G66" t="s">
        <v>6</v>
      </c>
      <c r="H66">
        <v>2.27</v>
      </c>
      <c r="I66">
        <v>1.9</v>
      </c>
      <c r="J66">
        <v>-46.55</v>
      </c>
      <c r="K66" t="s">
        <v>7</v>
      </c>
      <c r="L66">
        <v>18.2</v>
      </c>
      <c r="M66">
        <v>291.35000000000002</v>
      </c>
      <c r="N66">
        <v>1007.265934</v>
      </c>
      <c r="O66">
        <f t="shared" si="25"/>
        <v>0.99409420860021402</v>
      </c>
      <c r="P66">
        <f t="shared" si="26"/>
        <v>24.050216562135649</v>
      </c>
      <c r="Q66">
        <f t="shared" si="27"/>
        <v>24050.216562135651</v>
      </c>
      <c r="R66">
        <f t="shared" si="22"/>
        <v>0.37000000000000011</v>
      </c>
      <c r="S66">
        <f t="shared" si="23"/>
        <v>15.384476852591977</v>
      </c>
      <c r="T66">
        <f t="shared" si="28"/>
        <v>15.384476852591977</v>
      </c>
      <c r="U66">
        <f t="shared" ref="U66:U97" si="32" xml:space="preserve"> EXP(-67.1962+99.1624*(100/M66)+27.9015*LN(M66/100)+E66*(-0.072909+0.041674*(M66/100)-0.0064603*(M66/100)^2))</f>
        <v>3.5894178894032937E-2</v>
      </c>
      <c r="V66">
        <f t="shared" si="29"/>
        <v>1492468.0117244462</v>
      </c>
      <c r="W66">
        <f t="shared" si="24"/>
        <v>2.8356892222764478</v>
      </c>
      <c r="X66">
        <f t="shared" si="30"/>
        <v>3.3879023866144933</v>
      </c>
      <c r="Y66" s="2">
        <f t="shared" si="31"/>
        <v>18.772379239206469</v>
      </c>
    </row>
    <row r="67" spans="1:25" x14ac:dyDescent="0.2">
      <c r="A67" t="s">
        <v>47</v>
      </c>
      <c r="B67" s="1">
        <v>44515</v>
      </c>
      <c r="C67" t="s">
        <v>8</v>
      </c>
      <c r="D67">
        <v>5</v>
      </c>
      <c r="E67">
        <v>0.46193488300000002</v>
      </c>
      <c r="F67">
        <v>4</v>
      </c>
      <c r="G67" t="s">
        <v>6</v>
      </c>
      <c r="H67">
        <v>2.16</v>
      </c>
      <c r="I67">
        <v>1.9</v>
      </c>
      <c r="J67">
        <v>-46.22</v>
      </c>
      <c r="K67" t="s">
        <v>7</v>
      </c>
      <c r="L67">
        <v>18.2</v>
      </c>
      <c r="M67">
        <v>291.35000000000002</v>
      </c>
      <c r="N67">
        <v>1007.265934</v>
      </c>
      <c r="O67">
        <f t="shared" si="25"/>
        <v>0.99409420860021402</v>
      </c>
      <c r="P67">
        <f t="shared" si="26"/>
        <v>24.050216562135649</v>
      </c>
      <c r="Q67">
        <f t="shared" si="27"/>
        <v>24050.216562135651</v>
      </c>
      <c r="R67">
        <f t="shared" si="22"/>
        <v>0.26000000000000023</v>
      </c>
      <c r="S67">
        <f t="shared" si="23"/>
        <v>10.810713463983555</v>
      </c>
      <c r="T67">
        <f t="shared" si="28"/>
        <v>10.810713463983557</v>
      </c>
      <c r="U67">
        <f t="shared" si="32"/>
        <v>3.5899836918231239E-2</v>
      </c>
      <c r="V67">
        <f t="shared" si="29"/>
        <v>1492703.2704874466</v>
      </c>
      <c r="W67">
        <f t="shared" si="24"/>
        <v>2.8361362139261481</v>
      </c>
      <c r="X67">
        <f t="shared" si="30"/>
        <v>3.2242390642528846</v>
      </c>
      <c r="Y67" s="2">
        <f t="shared" si="31"/>
        <v>14.03495252823644</v>
      </c>
    </row>
    <row r="68" spans="1:25" x14ac:dyDescent="0.2">
      <c r="A68" t="s">
        <v>47</v>
      </c>
      <c r="B68" s="1">
        <v>44515</v>
      </c>
      <c r="C68" t="s">
        <v>5</v>
      </c>
      <c r="D68">
        <v>250</v>
      </c>
      <c r="E68">
        <v>0.48250841</v>
      </c>
      <c r="F68">
        <v>5</v>
      </c>
      <c r="G68" t="s">
        <v>6</v>
      </c>
      <c r="H68">
        <v>2.25</v>
      </c>
      <c r="I68">
        <v>1.9</v>
      </c>
      <c r="J68">
        <v>-46.48</v>
      </c>
      <c r="K68" t="s">
        <v>7</v>
      </c>
      <c r="L68">
        <v>18.100000000000001</v>
      </c>
      <c r="M68">
        <v>291.25</v>
      </c>
      <c r="N68">
        <v>1007.265934</v>
      </c>
      <c r="O68">
        <f t="shared" si="25"/>
        <v>0.99409420860021402</v>
      </c>
      <c r="P68">
        <f t="shared" si="26"/>
        <v>24.041961811299153</v>
      </c>
      <c r="Q68">
        <f t="shared" si="27"/>
        <v>24041.961811299152</v>
      </c>
      <c r="R68">
        <f t="shared" si="22"/>
        <v>0.35000000000000009</v>
      </c>
      <c r="S68">
        <f t="shared" si="23"/>
        <v>14.557880207409212</v>
      </c>
      <c r="T68">
        <f t="shared" si="28"/>
        <v>14.557880207409214</v>
      </c>
      <c r="U68">
        <f t="shared" si="32"/>
        <v>3.5970829245058906E-2</v>
      </c>
      <c r="V68">
        <f t="shared" si="29"/>
        <v>1496168.6374592555</v>
      </c>
      <c r="W68">
        <f t="shared" si="24"/>
        <v>2.8427204111725857</v>
      </c>
      <c r="X68">
        <f t="shared" si="30"/>
        <v>3.3663794342833251</v>
      </c>
      <c r="Y68" s="2">
        <f t="shared" si="31"/>
        <v>17.924259641692537</v>
      </c>
    </row>
    <row r="69" spans="1:25" x14ac:dyDescent="0.2">
      <c r="A69" t="s">
        <v>47</v>
      </c>
      <c r="B69" s="1">
        <v>44515</v>
      </c>
      <c r="C69" t="s">
        <v>8</v>
      </c>
      <c r="D69">
        <v>10</v>
      </c>
      <c r="E69">
        <v>0.46016031099999999</v>
      </c>
      <c r="F69">
        <v>6</v>
      </c>
      <c r="G69" t="s">
        <v>6</v>
      </c>
      <c r="H69">
        <v>2.17</v>
      </c>
      <c r="I69">
        <v>1.9</v>
      </c>
      <c r="J69">
        <v>-46.2</v>
      </c>
      <c r="K69" t="s">
        <v>7</v>
      </c>
      <c r="L69">
        <v>18</v>
      </c>
      <c r="M69">
        <v>291.14999999999998</v>
      </c>
      <c r="N69">
        <v>1007.265934</v>
      </c>
      <c r="O69">
        <f t="shared" si="25"/>
        <v>0.99409420860021402</v>
      </c>
      <c r="P69">
        <f t="shared" si="26"/>
        <v>24.033707060462653</v>
      </c>
      <c r="Q69">
        <f t="shared" si="27"/>
        <v>24033.707060462653</v>
      </c>
      <c r="R69">
        <f t="shared" si="22"/>
        <v>0.27</v>
      </c>
      <c r="S69">
        <f t="shared" si="23"/>
        <v>11.234221975026538</v>
      </c>
      <c r="T69">
        <f t="shared" si="28"/>
        <v>11.234221975026539</v>
      </c>
      <c r="U69">
        <f t="shared" si="32"/>
        <v>3.6051932694872696E-2</v>
      </c>
      <c r="V69">
        <f t="shared" si="29"/>
        <v>1500057.0908256168</v>
      </c>
      <c r="W69">
        <f t="shared" si="24"/>
        <v>2.8501084725686718</v>
      </c>
      <c r="X69">
        <f t="shared" si="30"/>
        <v>3.2551238870915884</v>
      </c>
      <c r="Y69" s="2">
        <f t="shared" si="31"/>
        <v>14.489345862118126</v>
      </c>
    </row>
    <row r="70" spans="1:25" x14ac:dyDescent="0.2">
      <c r="A70" t="s">
        <v>47</v>
      </c>
      <c r="B70" s="1">
        <v>44515</v>
      </c>
      <c r="C70" t="s">
        <v>5</v>
      </c>
      <c r="D70">
        <v>225</v>
      </c>
      <c r="E70">
        <v>0.49090938099999998</v>
      </c>
      <c r="F70">
        <v>7</v>
      </c>
      <c r="G70" t="s">
        <v>6</v>
      </c>
      <c r="H70">
        <v>2.16</v>
      </c>
      <c r="I70">
        <v>1.9</v>
      </c>
      <c r="J70">
        <v>-46.43</v>
      </c>
      <c r="K70" t="s">
        <v>7</v>
      </c>
      <c r="L70">
        <v>20.100000000000001</v>
      </c>
      <c r="M70">
        <v>293.25</v>
      </c>
      <c r="N70">
        <v>1007.265934</v>
      </c>
      <c r="O70">
        <f t="shared" si="25"/>
        <v>0.99409420860021402</v>
      </c>
      <c r="P70">
        <f t="shared" si="26"/>
        <v>24.207056828029103</v>
      </c>
      <c r="Q70">
        <f t="shared" si="27"/>
        <v>24207.056828029105</v>
      </c>
      <c r="R70">
        <f t="shared" si="22"/>
        <v>0.26000000000000023</v>
      </c>
      <c r="S70">
        <f t="shared" si="23"/>
        <v>10.740669625683239</v>
      </c>
      <c r="T70">
        <f t="shared" si="28"/>
        <v>10.740669625683239</v>
      </c>
      <c r="U70">
        <f t="shared" si="32"/>
        <v>3.451628187691963E-2</v>
      </c>
      <c r="V70">
        <f t="shared" si="29"/>
        <v>1425876.8474882739</v>
      </c>
      <c r="W70">
        <f t="shared" si="24"/>
        <v>2.7091660102277202</v>
      </c>
      <c r="X70">
        <f t="shared" si="30"/>
        <v>3.0798939905746718</v>
      </c>
      <c r="Y70" s="2">
        <f t="shared" si="31"/>
        <v>13.82056361625791</v>
      </c>
    </row>
    <row r="71" spans="1:25" x14ac:dyDescent="0.2">
      <c r="A71" t="s">
        <v>47</v>
      </c>
      <c r="B71" s="1">
        <v>44515</v>
      </c>
      <c r="C71" t="s">
        <v>8</v>
      </c>
      <c r="D71">
        <v>25</v>
      </c>
      <c r="E71">
        <v>0.45787967400000001</v>
      </c>
      <c r="F71">
        <v>8</v>
      </c>
      <c r="G71" t="s">
        <v>6</v>
      </c>
      <c r="H71">
        <v>2.04</v>
      </c>
      <c r="I71">
        <v>1.9</v>
      </c>
      <c r="J71">
        <v>-46.1</v>
      </c>
      <c r="K71" t="s">
        <v>7</v>
      </c>
      <c r="L71">
        <v>18.899999999999999</v>
      </c>
      <c r="M71">
        <v>292.05</v>
      </c>
      <c r="N71">
        <v>1007.265934</v>
      </c>
      <c r="O71">
        <f t="shared" si="25"/>
        <v>0.99409420860021402</v>
      </c>
      <c r="P71">
        <f t="shared" si="26"/>
        <v>24.107999817991136</v>
      </c>
      <c r="Q71">
        <f t="shared" si="27"/>
        <v>24107.999817991134</v>
      </c>
      <c r="R71">
        <f t="shared" si="22"/>
        <v>0.14000000000000012</v>
      </c>
      <c r="S71">
        <f t="shared" si="23"/>
        <v>5.8072009729949468</v>
      </c>
      <c r="T71">
        <f t="shared" si="28"/>
        <v>5.8072009729949468</v>
      </c>
      <c r="U71">
        <f t="shared" si="32"/>
        <v>3.5380089352057845E-2</v>
      </c>
      <c r="V71">
        <f t="shared" si="29"/>
        <v>1467566.3522137022</v>
      </c>
      <c r="W71">
        <f t="shared" si="24"/>
        <v>2.7883760692060338</v>
      </c>
      <c r="X71">
        <f t="shared" si="30"/>
        <v>2.9938353585159523</v>
      </c>
      <c r="Y71" s="2">
        <f t="shared" si="31"/>
        <v>8.8010363315108986</v>
      </c>
    </row>
    <row r="72" spans="1:25" x14ac:dyDescent="0.2">
      <c r="A72" t="s">
        <v>47</v>
      </c>
      <c r="B72" s="1">
        <v>44515</v>
      </c>
      <c r="C72" t="s">
        <v>5</v>
      </c>
      <c r="D72">
        <v>200</v>
      </c>
      <c r="E72">
        <v>0.48963577000000003</v>
      </c>
      <c r="F72">
        <v>9</v>
      </c>
      <c r="G72" t="s">
        <v>6</v>
      </c>
      <c r="H72">
        <v>2.19</v>
      </c>
      <c r="I72">
        <v>1.9</v>
      </c>
      <c r="J72">
        <v>-46.57</v>
      </c>
      <c r="K72" t="s">
        <v>7</v>
      </c>
      <c r="L72">
        <v>19.100000000000001</v>
      </c>
      <c r="M72">
        <v>292.25</v>
      </c>
      <c r="N72">
        <v>1007.265934</v>
      </c>
      <c r="O72">
        <f t="shared" si="25"/>
        <v>0.99409420860021402</v>
      </c>
      <c r="P72">
        <f t="shared" si="26"/>
        <v>24.124509319664128</v>
      </c>
      <c r="Q72">
        <f t="shared" si="27"/>
        <v>24124.509319664128</v>
      </c>
      <c r="R72">
        <f t="shared" si="22"/>
        <v>0.29000000000000004</v>
      </c>
      <c r="S72">
        <f t="shared" si="23"/>
        <v>12.02096988408457</v>
      </c>
      <c r="T72">
        <f t="shared" si="28"/>
        <v>12.02096988408457</v>
      </c>
      <c r="U72">
        <f t="shared" si="32"/>
        <v>3.5227165277744762E-2</v>
      </c>
      <c r="V72">
        <f t="shared" si="29"/>
        <v>1460223.0789842738</v>
      </c>
      <c r="W72">
        <f t="shared" si="24"/>
        <v>2.7744238500701202</v>
      </c>
      <c r="X72">
        <f t="shared" si="30"/>
        <v>3.1978885429755599</v>
      </c>
      <c r="Y72" s="2">
        <f t="shared" si="31"/>
        <v>15.21885842706013</v>
      </c>
    </row>
    <row r="73" spans="1:25" x14ac:dyDescent="0.2">
      <c r="A73" t="s">
        <v>47</v>
      </c>
      <c r="B73" s="1">
        <v>44515</v>
      </c>
      <c r="C73" t="s">
        <v>8</v>
      </c>
      <c r="D73">
        <v>50</v>
      </c>
      <c r="E73">
        <v>0.47691286900000002</v>
      </c>
      <c r="F73">
        <v>10</v>
      </c>
      <c r="G73" t="s">
        <v>6</v>
      </c>
      <c r="H73">
        <v>2.2599999999999998</v>
      </c>
      <c r="I73">
        <v>1.9</v>
      </c>
      <c r="J73">
        <v>-46.05</v>
      </c>
      <c r="K73" t="s">
        <v>7</v>
      </c>
      <c r="L73">
        <v>18.7</v>
      </c>
      <c r="M73">
        <v>291.85000000000002</v>
      </c>
      <c r="N73">
        <v>1007.265934</v>
      </c>
      <c r="O73">
        <f t="shared" si="25"/>
        <v>0.99409420860021402</v>
      </c>
      <c r="P73">
        <f t="shared" si="26"/>
        <v>24.09149031631814</v>
      </c>
      <c r="Q73">
        <f t="shared" si="27"/>
        <v>24091.490316318141</v>
      </c>
      <c r="R73">
        <f t="shared" si="22"/>
        <v>0.35999999999999988</v>
      </c>
      <c r="S73">
        <f t="shared" si="23"/>
        <v>14.943035705688882</v>
      </c>
      <c r="T73">
        <f t="shared" si="28"/>
        <v>14.943035705688882</v>
      </c>
      <c r="U73">
        <f t="shared" si="32"/>
        <v>3.5522974743283052E-2</v>
      </c>
      <c r="V73">
        <f t="shared" si="29"/>
        <v>1474502.99989212</v>
      </c>
      <c r="W73">
        <f t="shared" si="24"/>
        <v>2.8015556997950277</v>
      </c>
      <c r="X73">
        <f t="shared" si="30"/>
        <v>3.3323767797561907</v>
      </c>
      <c r="Y73" s="2">
        <f t="shared" si="31"/>
        <v>18.275412485445074</v>
      </c>
    </row>
    <row r="74" spans="1:25" x14ac:dyDescent="0.2">
      <c r="A74" t="s">
        <v>47</v>
      </c>
      <c r="B74" s="1">
        <v>44515</v>
      </c>
      <c r="C74" t="s">
        <v>5</v>
      </c>
      <c r="D74">
        <v>175</v>
      </c>
      <c r="E74">
        <v>0.484288836</v>
      </c>
      <c r="F74">
        <v>11</v>
      </c>
      <c r="G74" t="s">
        <v>6</v>
      </c>
      <c r="H74">
        <v>1.99</v>
      </c>
      <c r="I74">
        <v>1.9</v>
      </c>
      <c r="J74">
        <v>-46.7</v>
      </c>
      <c r="K74" t="s">
        <v>7</v>
      </c>
      <c r="L74">
        <v>19.2</v>
      </c>
      <c r="M74">
        <v>292.35000000000002</v>
      </c>
      <c r="N74">
        <v>1007.265934</v>
      </c>
      <c r="O74">
        <f t="shared" si="25"/>
        <v>0.99409420860021402</v>
      </c>
      <c r="P74">
        <f t="shared" si="26"/>
        <v>24.132764070500627</v>
      </c>
      <c r="Q74">
        <f t="shared" si="27"/>
        <v>24132.764070500627</v>
      </c>
      <c r="R74">
        <f t="shared" si="22"/>
        <v>9.000000000000008E-2</v>
      </c>
      <c r="S74">
        <f t="shared" si="23"/>
        <v>3.7293697372202028</v>
      </c>
      <c r="T74">
        <f t="shared" si="28"/>
        <v>3.7293697372202028</v>
      </c>
      <c r="U74">
        <f t="shared" si="32"/>
        <v>3.515589770630307E-2</v>
      </c>
      <c r="V74">
        <f t="shared" si="29"/>
        <v>1456770.4554521744</v>
      </c>
      <c r="W74">
        <f t="shared" si="24"/>
        <v>2.7678638653591312</v>
      </c>
      <c r="X74">
        <f t="shared" si="30"/>
        <v>2.8989732063498268</v>
      </c>
      <c r="Y74" s="2">
        <f t="shared" si="31"/>
        <v>6.6283429435700292</v>
      </c>
    </row>
    <row r="75" spans="1:25" x14ac:dyDescent="0.2">
      <c r="A75" t="s">
        <v>47</v>
      </c>
      <c r="B75" s="1">
        <v>44515</v>
      </c>
      <c r="C75" t="s">
        <v>8</v>
      </c>
      <c r="D75">
        <v>75</v>
      </c>
      <c r="E75">
        <v>0.48021803699999999</v>
      </c>
      <c r="F75">
        <v>12</v>
      </c>
      <c r="G75" t="s">
        <v>6</v>
      </c>
      <c r="H75">
        <v>2.0099999999999998</v>
      </c>
      <c r="I75">
        <v>1.9</v>
      </c>
      <c r="J75">
        <v>-46.21</v>
      </c>
      <c r="K75" t="s">
        <v>7</v>
      </c>
      <c r="L75">
        <v>18.5</v>
      </c>
      <c r="M75">
        <v>291.64999999999998</v>
      </c>
      <c r="N75">
        <v>1007.265934</v>
      </c>
      <c r="O75">
        <f t="shared" si="25"/>
        <v>0.99409420860021402</v>
      </c>
      <c r="P75">
        <f t="shared" si="26"/>
        <v>24.074980814645141</v>
      </c>
      <c r="Q75">
        <f t="shared" si="27"/>
        <v>24074.98081464514</v>
      </c>
      <c r="R75">
        <f t="shared" si="22"/>
        <v>0.10999999999999988</v>
      </c>
      <c r="S75">
        <f t="shared" si="23"/>
        <v>4.569058677425212</v>
      </c>
      <c r="T75">
        <f t="shared" si="28"/>
        <v>4.569058677425212</v>
      </c>
      <c r="U75">
        <f t="shared" si="32"/>
        <v>3.5670640766418349E-2</v>
      </c>
      <c r="V75">
        <f t="shared" si="29"/>
        <v>1481647.7338465587</v>
      </c>
      <c r="W75">
        <f t="shared" si="24"/>
        <v>2.8151306943084617</v>
      </c>
      <c r="X75">
        <f t="shared" si="30"/>
        <v>2.9781119450315829</v>
      </c>
      <c r="Y75" s="2">
        <f t="shared" si="31"/>
        <v>7.5471706224567949</v>
      </c>
    </row>
    <row r="76" spans="1:25" x14ac:dyDescent="0.2">
      <c r="A76" t="s">
        <v>47</v>
      </c>
      <c r="B76" s="1">
        <v>44515</v>
      </c>
      <c r="C76" t="s">
        <v>5</v>
      </c>
      <c r="D76">
        <v>150</v>
      </c>
      <c r="E76">
        <v>0.483526179</v>
      </c>
      <c r="F76">
        <v>13</v>
      </c>
      <c r="G76" t="s">
        <v>6</v>
      </c>
      <c r="H76">
        <v>2</v>
      </c>
      <c r="I76">
        <v>1.9</v>
      </c>
      <c r="J76">
        <v>-46.48</v>
      </c>
      <c r="K76" t="s">
        <v>7</v>
      </c>
      <c r="L76">
        <v>19.899999999999999</v>
      </c>
      <c r="M76">
        <v>293.05</v>
      </c>
      <c r="N76">
        <v>1007.265934</v>
      </c>
      <c r="O76">
        <f t="shared" si="25"/>
        <v>0.99409420860021402</v>
      </c>
      <c r="P76">
        <f t="shared" si="26"/>
        <v>24.190547326356107</v>
      </c>
      <c r="Q76">
        <f t="shared" si="27"/>
        <v>24190.547326356107</v>
      </c>
      <c r="R76">
        <f t="shared" si="22"/>
        <v>0.10000000000000009</v>
      </c>
      <c r="S76">
        <f t="shared" si="23"/>
        <v>4.1338461114952949</v>
      </c>
      <c r="T76">
        <f t="shared" si="28"/>
        <v>4.1338461114952949</v>
      </c>
      <c r="U76">
        <f t="shared" si="32"/>
        <v>3.4657563021539106E-2</v>
      </c>
      <c r="V76">
        <f t="shared" si="29"/>
        <v>1432690.3213049243</v>
      </c>
      <c r="W76">
        <f t="shared" si="24"/>
        <v>2.7221116104793563</v>
      </c>
      <c r="X76">
        <f t="shared" si="30"/>
        <v>2.8653806426098485</v>
      </c>
      <c r="Y76" s="2">
        <f t="shared" si="31"/>
        <v>6.9992267541051429</v>
      </c>
    </row>
    <row r="77" spans="1:25" x14ac:dyDescent="0.2">
      <c r="A77" t="s">
        <v>47</v>
      </c>
      <c r="B77" s="1">
        <v>44515</v>
      </c>
      <c r="C77" t="s">
        <v>8</v>
      </c>
      <c r="D77">
        <v>100</v>
      </c>
      <c r="E77">
        <v>0.47462609100000003</v>
      </c>
      <c r="F77">
        <v>14</v>
      </c>
      <c r="G77" t="s">
        <v>6</v>
      </c>
      <c r="H77">
        <v>2.08</v>
      </c>
      <c r="I77">
        <v>1.9</v>
      </c>
      <c r="J77">
        <v>-46.64</v>
      </c>
      <c r="K77" t="s">
        <v>7</v>
      </c>
      <c r="L77">
        <v>18.7</v>
      </c>
      <c r="M77">
        <v>291.85000000000002</v>
      </c>
      <c r="N77">
        <v>1007.265934</v>
      </c>
      <c r="O77">
        <f t="shared" si="25"/>
        <v>0.99409420860021402</v>
      </c>
      <c r="P77">
        <f t="shared" si="26"/>
        <v>24.09149031631814</v>
      </c>
      <c r="Q77">
        <f t="shared" si="27"/>
        <v>24091.490316318141</v>
      </c>
      <c r="R77">
        <f t="shared" si="22"/>
        <v>0.18000000000000016</v>
      </c>
      <c r="S77">
        <f t="shared" si="23"/>
        <v>7.4715178528444488</v>
      </c>
      <c r="T77">
        <f t="shared" si="28"/>
        <v>7.4715178528444497</v>
      </c>
      <c r="U77">
        <f t="shared" si="32"/>
        <v>3.5523487324565721E-2</v>
      </c>
      <c r="V77">
        <f t="shared" si="29"/>
        <v>1474524.2763377004</v>
      </c>
      <c r="W77">
        <f t="shared" si="24"/>
        <v>2.8015961250416308</v>
      </c>
      <c r="X77">
        <f t="shared" si="30"/>
        <v>3.0670104947824171</v>
      </c>
      <c r="Y77" s="2">
        <f t="shared" si="31"/>
        <v>10.538528347626865</v>
      </c>
    </row>
    <row r="78" spans="1:25" x14ac:dyDescent="0.2">
      <c r="A78" t="s">
        <v>47</v>
      </c>
      <c r="B78" s="1">
        <v>44515</v>
      </c>
      <c r="C78" t="s">
        <v>5</v>
      </c>
      <c r="D78">
        <v>125</v>
      </c>
      <c r="E78">
        <v>0.47818403900000001</v>
      </c>
      <c r="F78">
        <v>15</v>
      </c>
      <c r="G78" t="s">
        <v>6</v>
      </c>
      <c r="H78">
        <v>1.98</v>
      </c>
      <c r="I78">
        <v>1.9</v>
      </c>
      <c r="J78">
        <v>-45.83</v>
      </c>
      <c r="K78" t="s">
        <v>7</v>
      </c>
      <c r="L78">
        <v>18.3</v>
      </c>
      <c r="M78">
        <v>291.45</v>
      </c>
      <c r="N78">
        <v>1007.265934</v>
      </c>
      <c r="O78">
        <f t="shared" si="25"/>
        <v>0.99409420860021402</v>
      </c>
      <c r="P78">
        <f t="shared" si="26"/>
        <v>24.058471312972145</v>
      </c>
      <c r="Q78">
        <f t="shared" si="27"/>
        <v>24058.471312972146</v>
      </c>
      <c r="R78">
        <f t="shared" si="22"/>
        <v>8.0000000000000071E-2</v>
      </c>
      <c r="S78">
        <f t="shared" si="23"/>
        <v>3.3252320548257224</v>
      </c>
      <c r="T78">
        <f t="shared" si="28"/>
        <v>3.3252320548257228</v>
      </c>
      <c r="U78">
        <f t="shared" si="32"/>
        <v>3.5820803125032996E-2</v>
      </c>
      <c r="V78">
        <f t="shared" si="29"/>
        <v>1488906.034762013</v>
      </c>
      <c r="W78">
        <f t="shared" si="24"/>
        <v>2.8289214660478246</v>
      </c>
      <c r="X78">
        <f t="shared" si="30"/>
        <v>2.9480339488287859</v>
      </c>
      <c r="Y78" s="2">
        <f t="shared" si="31"/>
        <v>6.2732660036545083</v>
      </c>
    </row>
    <row r="79" spans="1:25" x14ac:dyDescent="0.2">
      <c r="A79" t="s">
        <v>47</v>
      </c>
      <c r="B79" s="1">
        <v>44515</v>
      </c>
      <c r="C79" t="s">
        <v>8</v>
      </c>
      <c r="D79">
        <v>125</v>
      </c>
      <c r="E79">
        <v>0.475896494</v>
      </c>
      <c r="F79">
        <v>16</v>
      </c>
      <c r="G79" t="s">
        <v>6</v>
      </c>
      <c r="H79">
        <v>2.09</v>
      </c>
      <c r="I79">
        <v>1.9</v>
      </c>
      <c r="J79">
        <v>-46.64</v>
      </c>
      <c r="K79" t="s">
        <v>7</v>
      </c>
      <c r="L79">
        <v>18.8</v>
      </c>
      <c r="M79">
        <v>291.95</v>
      </c>
      <c r="N79">
        <v>1007.265934</v>
      </c>
      <c r="O79">
        <f t="shared" si="25"/>
        <v>0.99409420860021402</v>
      </c>
      <c r="P79">
        <f t="shared" si="26"/>
        <v>24.099745067154632</v>
      </c>
      <c r="Q79">
        <f t="shared" si="27"/>
        <v>24099.745067154632</v>
      </c>
      <c r="R79">
        <f t="shared" si="22"/>
        <v>0.18999999999999995</v>
      </c>
      <c r="S79">
        <f t="shared" si="23"/>
        <v>7.8839008242850488</v>
      </c>
      <c r="T79">
        <f t="shared" si="28"/>
        <v>7.8839008242850488</v>
      </c>
      <c r="U79">
        <f t="shared" si="32"/>
        <v>3.5449478027704179E-2</v>
      </c>
      <c r="V79">
        <f t="shared" si="29"/>
        <v>1470948.2581215359</v>
      </c>
      <c r="W79">
        <f t="shared" si="24"/>
        <v>2.7948016904309183</v>
      </c>
      <c r="X79">
        <f t="shared" si="30"/>
        <v>3.0742818594740098</v>
      </c>
      <c r="Y79" s="2">
        <f t="shared" si="31"/>
        <v>10.958182683759059</v>
      </c>
    </row>
    <row r="80" spans="1:25" x14ac:dyDescent="0.2">
      <c r="A80" t="s">
        <v>47</v>
      </c>
      <c r="B80" s="1">
        <v>44515</v>
      </c>
      <c r="C80" t="s">
        <v>5</v>
      </c>
      <c r="D80">
        <v>100</v>
      </c>
      <c r="E80">
        <v>0.473101506</v>
      </c>
      <c r="F80">
        <v>17</v>
      </c>
      <c r="G80" t="s">
        <v>6</v>
      </c>
      <c r="H80">
        <v>1.98</v>
      </c>
      <c r="I80">
        <v>1.9</v>
      </c>
      <c r="J80">
        <v>-45.86</v>
      </c>
      <c r="K80" t="s">
        <v>7</v>
      </c>
      <c r="L80">
        <v>19.2</v>
      </c>
      <c r="M80">
        <v>292.35000000000002</v>
      </c>
      <c r="N80">
        <v>1007.265934</v>
      </c>
      <c r="O80">
        <f t="shared" si="25"/>
        <v>0.99409420860021402</v>
      </c>
      <c r="P80">
        <f t="shared" si="26"/>
        <v>24.132764070500627</v>
      </c>
      <c r="Q80">
        <f t="shared" si="27"/>
        <v>24132.764070500627</v>
      </c>
      <c r="R80">
        <f t="shared" si="22"/>
        <v>8.0000000000000071E-2</v>
      </c>
      <c r="S80">
        <f t="shared" si="23"/>
        <v>3.3149953219735133</v>
      </c>
      <c r="T80">
        <f t="shared" si="28"/>
        <v>3.3149953219735138</v>
      </c>
      <c r="U80">
        <f t="shared" si="32"/>
        <v>3.5158371768600302E-2</v>
      </c>
      <c r="V80">
        <f t="shared" si="29"/>
        <v>1456872.9742639444</v>
      </c>
      <c r="W80">
        <f t="shared" si="24"/>
        <v>2.7680586511014944</v>
      </c>
      <c r="X80">
        <f t="shared" si="30"/>
        <v>2.88460848904261</v>
      </c>
      <c r="Y80" s="2">
        <f t="shared" si="31"/>
        <v>6.1996038110161233</v>
      </c>
    </row>
    <row r="81" spans="1:25" x14ac:dyDescent="0.2">
      <c r="A81" t="s">
        <v>47</v>
      </c>
      <c r="B81" s="1">
        <v>44515</v>
      </c>
      <c r="C81" t="s">
        <v>8</v>
      </c>
      <c r="D81">
        <v>150</v>
      </c>
      <c r="E81">
        <v>0.48352505400000001</v>
      </c>
      <c r="F81">
        <v>18</v>
      </c>
      <c r="G81" t="s">
        <v>6</v>
      </c>
      <c r="H81">
        <v>2.04</v>
      </c>
      <c r="I81">
        <v>1.9</v>
      </c>
      <c r="J81">
        <v>-46.45</v>
      </c>
      <c r="K81" t="s">
        <v>7</v>
      </c>
      <c r="L81">
        <v>18.899999999999999</v>
      </c>
      <c r="M81">
        <v>292.05</v>
      </c>
      <c r="N81">
        <v>1007.265934</v>
      </c>
      <c r="O81">
        <f t="shared" si="25"/>
        <v>0.99409420860021402</v>
      </c>
      <c r="P81">
        <f t="shared" si="26"/>
        <v>24.107999817991136</v>
      </c>
      <c r="Q81">
        <f t="shared" si="27"/>
        <v>24107.999817991134</v>
      </c>
      <c r="R81">
        <f t="shared" si="22"/>
        <v>0.14000000000000012</v>
      </c>
      <c r="S81">
        <f t="shared" si="23"/>
        <v>5.8072009729949468</v>
      </c>
      <c r="T81">
        <f t="shared" si="28"/>
        <v>5.8072009729949468</v>
      </c>
      <c r="U81">
        <f t="shared" si="32"/>
        <v>3.5374371737747483E-2</v>
      </c>
      <c r="V81">
        <f t="shared" si="29"/>
        <v>1467329.1855323713</v>
      </c>
      <c r="W81">
        <f t="shared" si="24"/>
        <v>2.7879254525115051</v>
      </c>
      <c r="X81">
        <f t="shared" si="30"/>
        <v>2.9933515384860372</v>
      </c>
      <c r="Y81" s="2">
        <f t="shared" si="31"/>
        <v>8.8005525114809835</v>
      </c>
    </row>
    <row r="82" spans="1:25" x14ac:dyDescent="0.2">
      <c r="A82" t="s">
        <v>47</v>
      </c>
      <c r="B82" s="1">
        <v>44515</v>
      </c>
      <c r="C82" t="s">
        <v>5</v>
      </c>
      <c r="D82">
        <v>75</v>
      </c>
      <c r="E82">
        <v>0.48047226300000001</v>
      </c>
      <c r="F82">
        <v>19</v>
      </c>
      <c r="G82" t="s">
        <v>6</v>
      </c>
      <c r="H82">
        <v>2.19</v>
      </c>
      <c r="I82">
        <v>1.9</v>
      </c>
      <c r="J82">
        <v>-45.65</v>
      </c>
      <c r="K82" t="s">
        <v>7</v>
      </c>
      <c r="L82">
        <v>20</v>
      </c>
      <c r="M82">
        <v>293.14999999999998</v>
      </c>
      <c r="N82">
        <v>1007.265934</v>
      </c>
      <c r="O82">
        <f t="shared" si="25"/>
        <v>0.99409420860021402</v>
      </c>
      <c r="P82">
        <f t="shared" si="26"/>
        <v>24.198802077192603</v>
      </c>
      <c r="Q82">
        <f t="shared" si="27"/>
        <v>24198.802077192602</v>
      </c>
      <c r="R82">
        <f t="shared" si="22"/>
        <v>0.29000000000000004</v>
      </c>
      <c r="S82">
        <f t="shared" si="23"/>
        <v>11.984064296857296</v>
      </c>
      <c r="T82">
        <f t="shared" si="28"/>
        <v>11.984064296857294</v>
      </c>
      <c r="U82">
        <f t="shared" si="32"/>
        <v>3.4588230348624384E-2</v>
      </c>
      <c r="V82">
        <f t="shared" si="29"/>
        <v>1429336.4703876739</v>
      </c>
      <c r="W82">
        <f t="shared" si="24"/>
        <v>2.7157392937365801</v>
      </c>
      <c r="X82">
        <f t="shared" si="30"/>
        <v>3.1302468701490058</v>
      </c>
      <c r="Y82" s="2">
        <f t="shared" si="31"/>
        <v>15.114311167006303</v>
      </c>
    </row>
    <row r="83" spans="1:25" x14ac:dyDescent="0.2">
      <c r="A83" t="s">
        <v>47</v>
      </c>
      <c r="B83" s="1">
        <v>44515</v>
      </c>
      <c r="C83" t="s">
        <v>8</v>
      </c>
      <c r="D83">
        <v>175</v>
      </c>
      <c r="E83">
        <v>0.48683530800000002</v>
      </c>
      <c r="F83">
        <v>20</v>
      </c>
      <c r="G83" t="s">
        <v>6</v>
      </c>
      <c r="H83">
        <v>2.13</v>
      </c>
      <c r="I83">
        <v>1.9</v>
      </c>
      <c r="J83">
        <v>-46.57</v>
      </c>
      <c r="K83" t="s">
        <v>7</v>
      </c>
      <c r="L83">
        <v>19.600000000000001</v>
      </c>
      <c r="M83">
        <v>292.75</v>
      </c>
      <c r="N83">
        <v>1007.265934</v>
      </c>
      <c r="O83">
        <f t="shared" si="25"/>
        <v>0.99409420860021402</v>
      </c>
      <c r="P83">
        <f t="shared" si="26"/>
        <v>24.165783073846615</v>
      </c>
      <c r="Q83">
        <f t="shared" si="27"/>
        <v>24165.783073846615</v>
      </c>
      <c r="R83">
        <f t="shared" si="22"/>
        <v>0.22999999999999998</v>
      </c>
      <c r="S83">
        <f t="shared" si="23"/>
        <v>9.5175893658052892</v>
      </c>
      <c r="T83">
        <f t="shared" si="28"/>
        <v>9.5175893658052892</v>
      </c>
      <c r="U83">
        <f t="shared" si="32"/>
        <v>3.4868640059282967E-2</v>
      </c>
      <c r="V83">
        <f t="shared" si="29"/>
        <v>1442893.0340361907</v>
      </c>
      <c r="W83">
        <f t="shared" si="24"/>
        <v>2.7414967646687622</v>
      </c>
      <c r="X83">
        <f t="shared" si="30"/>
        <v>3.0733621624970859</v>
      </c>
      <c r="Y83" s="2">
        <f t="shared" si="31"/>
        <v>12.590951528302375</v>
      </c>
    </row>
    <row r="84" spans="1:25" x14ac:dyDescent="0.2">
      <c r="A84" t="s">
        <v>47</v>
      </c>
      <c r="B84" s="1">
        <v>44515</v>
      </c>
      <c r="C84" t="s">
        <v>5</v>
      </c>
      <c r="D84">
        <v>50</v>
      </c>
      <c r="E84">
        <v>0.47792946400000003</v>
      </c>
      <c r="F84">
        <v>21</v>
      </c>
      <c r="G84" t="s">
        <v>6</v>
      </c>
      <c r="H84">
        <v>2.0699999999999998</v>
      </c>
      <c r="I84">
        <v>1.9</v>
      </c>
      <c r="J84">
        <v>-46.51</v>
      </c>
      <c r="K84" t="s">
        <v>7</v>
      </c>
      <c r="L84">
        <v>19.100000000000001</v>
      </c>
      <c r="M84">
        <v>292.25</v>
      </c>
      <c r="N84">
        <v>1007.265934</v>
      </c>
      <c r="O84">
        <f t="shared" si="25"/>
        <v>0.99409420860021402</v>
      </c>
      <c r="P84">
        <f t="shared" si="26"/>
        <v>24.124509319664128</v>
      </c>
      <c r="Q84">
        <f t="shared" si="27"/>
        <v>24124.509319664128</v>
      </c>
      <c r="R84">
        <f t="shared" si="22"/>
        <v>0.16999999999999993</v>
      </c>
      <c r="S84">
        <f t="shared" si="23"/>
        <v>7.0467754492909505</v>
      </c>
      <c r="T84">
        <f t="shared" si="28"/>
        <v>7.0467754492909513</v>
      </c>
      <c r="U84">
        <f t="shared" si="32"/>
        <v>3.5229760974459928E-2</v>
      </c>
      <c r="V84">
        <f t="shared" si="29"/>
        <v>1460330.6748188986</v>
      </c>
      <c r="W84">
        <f t="shared" si="24"/>
        <v>2.7746282821559074</v>
      </c>
      <c r="X84">
        <f t="shared" si="30"/>
        <v>3.0228844968751201</v>
      </c>
      <c r="Y84" s="2">
        <f t="shared" si="31"/>
        <v>10.06965994616607</v>
      </c>
    </row>
    <row r="85" spans="1:25" x14ac:dyDescent="0.2">
      <c r="A85" t="s">
        <v>47</v>
      </c>
      <c r="B85" s="1">
        <v>44515</v>
      </c>
      <c r="C85" t="s">
        <v>8</v>
      </c>
      <c r="D85">
        <v>200</v>
      </c>
      <c r="E85">
        <v>0.491673633</v>
      </c>
      <c r="F85">
        <v>22</v>
      </c>
      <c r="G85" t="s">
        <v>6</v>
      </c>
      <c r="H85">
        <v>2.0499999999999998</v>
      </c>
      <c r="I85">
        <v>1.9</v>
      </c>
      <c r="J85">
        <v>-46.79</v>
      </c>
      <c r="K85" t="s">
        <v>7</v>
      </c>
      <c r="L85">
        <v>19.899999999999999</v>
      </c>
      <c r="M85">
        <v>293.05</v>
      </c>
      <c r="N85">
        <v>1007.265934</v>
      </c>
      <c r="O85">
        <f t="shared" si="25"/>
        <v>0.99409420860021402</v>
      </c>
      <c r="P85">
        <f t="shared" si="26"/>
        <v>24.190547326356107</v>
      </c>
      <c r="Q85">
        <f t="shared" si="27"/>
        <v>24190.547326356107</v>
      </c>
      <c r="R85">
        <f t="shared" si="22"/>
        <v>0.14999999999999991</v>
      </c>
      <c r="S85">
        <f t="shared" si="23"/>
        <v>6.2007691672429326</v>
      </c>
      <c r="T85">
        <f t="shared" si="28"/>
        <v>6.2007691672429335</v>
      </c>
      <c r="U85">
        <f t="shared" si="32"/>
        <v>3.4655794492222079E-2</v>
      </c>
      <c r="V85">
        <f t="shared" si="29"/>
        <v>1432617.2130245215</v>
      </c>
      <c r="W85">
        <f t="shared" si="24"/>
        <v>2.7219727047465905</v>
      </c>
      <c r="X85">
        <f t="shared" si="30"/>
        <v>2.9368652867002689</v>
      </c>
      <c r="Y85" s="2">
        <f t="shared" si="31"/>
        <v>9.1376344539432015</v>
      </c>
    </row>
    <row r="86" spans="1:25" x14ac:dyDescent="0.2">
      <c r="A86" t="s">
        <v>47</v>
      </c>
      <c r="B86" s="1">
        <v>44515</v>
      </c>
      <c r="C86" t="s">
        <v>5</v>
      </c>
      <c r="D86">
        <v>25</v>
      </c>
      <c r="E86">
        <v>0.47615006199999999</v>
      </c>
      <c r="F86">
        <v>23</v>
      </c>
      <c r="G86" t="s">
        <v>6</v>
      </c>
      <c r="H86">
        <v>2.19</v>
      </c>
      <c r="I86">
        <v>1.9</v>
      </c>
      <c r="J86">
        <v>-46.63</v>
      </c>
      <c r="K86" t="s">
        <v>7</v>
      </c>
      <c r="L86">
        <v>19.3</v>
      </c>
      <c r="M86">
        <v>292.45</v>
      </c>
      <c r="N86">
        <v>1007.265934</v>
      </c>
      <c r="O86">
        <f t="shared" si="25"/>
        <v>0.99409420860021402</v>
      </c>
      <c r="P86">
        <f t="shared" si="26"/>
        <v>24.141018821337124</v>
      </c>
      <c r="Q86">
        <f t="shared" si="27"/>
        <v>24141.018821337122</v>
      </c>
      <c r="R86">
        <f t="shared" si="22"/>
        <v>0.29000000000000004</v>
      </c>
      <c r="S86">
        <f t="shared" si="23"/>
        <v>12.012749012219919</v>
      </c>
      <c r="T86">
        <f t="shared" si="28"/>
        <v>12.012749012219921</v>
      </c>
      <c r="U86">
        <f t="shared" si="32"/>
        <v>3.5085552339840009E-2</v>
      </c>
      <c r="V86">
        <f t="shared" si="29"/>
        <v>1453358.3938400117</v>
      </c>
      <c r="W86">
        <f t="shared" si="24"/>
        <v>2.7613809482960221</v>
      </c>
      <c r="X86">
        <f t="shared" si="30"/>
        <v>3.1828548825096257</v>
      </c>
      <c r="Y86" s="2">
        <f t="shared" si="31"/>
        <v>15.195603894729544</v>
      </c>
    </row>
    <row r="87" spans="1:25" x14ac:dyDescent="0.2">
      <c r="A87" t="s">
        <v>47</v>
      </c>
      <c r="B87" s="1">
        <v>44515</v>
      </c>
      <c r="C87" t="s">
        <v>8</v>
      </c>
      <c r="D87">
        <v>225</v>
      </c>
      <c r="E87">
        <v>0.501108895</v>
      </c>
      <c r="F87">
        <v>24</v>
      </c>
      <c r="G87" t="s">
        <v>6</v>
      </c>
      <c r="H87">
        <v>2.12</v>
      </c>
      <c r="I87">
        <v>1.9</v>
      </c>
      <c r="J87">
        <v>-46.63</v>
      </c>
      <c r="K87" t="s">
        <v>7</v>
      </c>
      <c r="L87">
        <v>19.8</v>
      </c>
      <c r="M87">
        <v>292.95</v>
      </c>
      <c r="N87">
        <v>1007.265934</v>
      </c>
      <c r="O87">
        <f t="shared" si="25"/>
        <v>0.99409420860021402</v>
      </c>
      <c r="P87">
        <f t="shared" si="26"/>
        <v>24.182292575519611</v>
      </c>
      <c r="Q87">
        <f t="shared" si="27"/>
        <v>24182.292575519612</v>
      </c>
      <c r="R87">
        <f t="shared" si="22"/>
        <v>0.2200000000000002</v>
      </c>
      <c r="S87">
        <f t="shared" si="23"/>
        <v>9.0975658868138964</v>
      </c>
      <c r="T87">
        <f t="shared" si="28"/>
        <v>9.0975658868138964</v>
      </c>
      <c r="U87">
        <f t="shared" si="32"/>
        <v>3.4724032590263486E-2</v>
      </c>
      <c r="V87">
        <f t="shared" si="29"/>
        <v>1435928.0652081585</v>
      </c>
      <c r="W87">
        <f t="shared" si="24"/>
        <v>2.7282633238955012</v>
      </c>
      <c r="X87">
        <f t="shared" si="30"/>
        <v>3.0441674982412961</v>
      </c>
      <c r="Y87" s="2">
        <f t="shared" si="31"/>
        <v>12.141733385055193</v>
      </c>
    </row>
    <row r="88" spans="1:25" x14ac:dyDescent="0.2">
      <c r="A88" t="s">
        <v>47</v>
      </c>
      <c r="B88" s="1">
        <v>44515</v>
      </c>
      <c r="C88" t="s">
        <v>5</v>
      </c>
      <c r="D88">
        <v>10</v>
      </c>
      <c r="E88">
        <v>0.47513355400000001</v>
      </c>
      <c r="F88">
        <v>25</v>
      </c>
      <c r="G88" t="s">
        <v>6</v>
      </c>
      <c r="H88">
        <v>2.04</v>
      </c>
      <c r="I88">
        <v>1.9</v>
      </c>
      <c r="J88">
        <v>-45.75</v>
      </c>
      <c r="K88" t="s">
        <v>7</v>
      </c>
      <c r="L88">
        <v>19.5</v>
      </c>
      <c r="M88">
        <v>292.64999999999998</v>
      </c>
      <c r="N88">
        <v>1007.265934</v>
      </c>
      <c r="O88">
        <f t="shared" si="25"/>
        <v>0.99409420860021402</v>
      </c>
      <c r="P88">
        <f t="shared" si="26"/>
        <v>24.157528323010116</v>
      </c>
      <c r="Q88">
        <f t="shared" si="27"/>
        <v>24157.528323010116</v>
      </c>
      <c r="R88">
        <f t="shared" si="22"/>
        <v>0.14000000000000012</v>
      </c>
      <c r="S88">
        <f t="shared" si="23"/>
        <v>5.7952948715638977</v>
      </c>
      <c r="T88">
        <f t="shared" si="28"/>
        <v>5.7952948715638977</v>
      </c>
      <c r="U88">
        <f t="shared" si="32"/>
        <v>3.4942417075632629E-2</v>
      </c>
      <c r="V88">
        <f t="shared" si="29"/>
        <v>1446440.0748461452</v>
      </c>
      <c r="W88">
        <f t="shared" si="24"/>
        <v>2.7482361422076758</v>
      </c>
      <c r="X88">
        <f t="shared" si="30"/>
        <v>2.9507377526861363</v>
      </c>
      <c r="Y88" s="2">
        <f t="shared" si="31"/>
        <v>8.7460326242500344</v>
      </c>
    </row>
    <row r="89" spans="1:25" x14ac:dyDescent="0.2">
      <c r="A89" t="s">
        <v>47</v>
      </c>
      <c r="B89" s="1">
        <v>44515</v>
      </c>
      <c r="C89" t="s">
        <v>8</v>
      </c>
      <c r="D89">
        <v>250</v>
      </c>
      <c r="E89">
        <v>0.49575191699999999</v>
      </c>
      <c r="F89">
        <v>26</v>
      </c>
      <c r="G89" t="s">
        <v>6</v>
      </c>
      <c r="H89">
        <v>2.06</v>
      </c>
      <c r="I89">
        <v>1.9</v>
      </c>
      <c r="J89">
        <v>-46.52</v>
      </c>
      <c r="K89" t="s">
        <v>7</v>
      </c>
      <c r="L89">
        <v>20.100000000000001</v>
      </c>
      <c r="M89">
        <v>293.25</v>
      </c>
      <c r="N89">
        <v>1007.265934</v>
      </c>
      <c r="O89">
        <f t="shared" si="25"/>
        <v>0.99409420860021402</v>
      </c>
      <c r="P89">
        <f t="shared" si="26"/>
        <v>24.207056828029103</v>
      </c>
      <c r="Q89">
        <f t="shared" si="27"/>
        <v>24207.056828029105</v>
      </c>
      <c r="R89">
        <f t="shared" si="22"/>
        <v>0.16000000000000014</v>
      </c>
      <c r="S89">
        <f t="shared" si="23"/>
        <v>6.6096428465743005</v>
      </c>
      <c r="T89">
        <f t="shared" si="28"/>
        <v>6.6096428465743005</v>
      </c>
      <c r="U89">
        <f t="shared" si="32"/>
        <v>3.4515236274035611E-2</v>
      </c>
      <c r="V89">
        <f t="shared" si="29"/>
        <v>1425833.6533531318</v>
      </c>
      <c r="W89">
        <f t="shared" si="24"/>
        <v>2.7090839413709507</v>
      </c>
      <c r="X89">
        <f t="shared" si="30"/>
        <v>2.9372173259074517</v>
      </c>
      <c r="Y89" s="2">
        <f t="shared" si="31"/>
        <v>9.5468601724817521</v>
      </c>
    </row>
    <row r="90" spans="1:25" x14ac:dyDescent="0.2">
      <c r="A90" t="s">
        <v>47</v>
      </c>
      <c r="B90" s="1">
        <v>44515</v>
      </c>
      <c r="C90" t="s">
        <v>5</v>
      </c>
      <c r="D90">
        <v>5</v>
      </c>
      <c r="E90">
        <v>0.47259305299999999</v>
      </c>
      <c r="F90">
        <v>27</v>
      </c>
      <c r="G90" t="s">
        <v>6</v>
      </c>
      <c r="H90">
        <v>2.06</v>
      </c>
      <c r="I90">
        <v>1.9</v>
      </c>
      <c r="J90">
        <v>-46.16</v>
      </c>
      <c r="K90" t="s">
        <v>7</v>
      </c>
      <c r="L90">
        <v>19.600000000000001</v>
      </c>
      <c r="M90">
        <v>292.75</v>
      </c>
      <c r="N90">
        <v>1007.265934</v>
      </c>
      <c r="O90">
        <f t="shared" si="25"/>
        <v>0.99409420860021402</v>
      </c>
      <c r="P90">
        <f t="shared" si="26"/>
        <v>24.165783073846615</v>
      </c>
      <c r="Q90">
        <f t="shared" si="27"/>
        <v>24165.783073846615</v>
      </c>
      <c r="R90">
        <f t="shared" si="22"/>
        <v>0.16000000000000014</v>
      </c>
      <c r="S90">
        <f t="shared" si="23"/>
        <v>6.6209317327341193</v>
      </c>
      <c r="T90">
        <f t="shared" si="28"/>
        <v>6.6209317327341202</v>
      </c>
      <c r="U90">
        <f t="shared" si="32"/>
        <v>3.4871756310556265E-2</v>
      </c>
      <c r="V90">
        <f t="shared" si="29"/>
        <v>1443021.9870795817</v>
      </c>
      <c r="W90">
        <f t="shared" si="24"/>
        <v>2.7417417754512052</v>
      </c>
      <c r="X90">
        <f t="shared" si="30"/>
        <v>2.9726252933839383</v>
      </c>
      <c r="Y90" s="2">
        <f t="shared" si="31"/>
        <v>9.5935570261180576</v>
      </c>
    </row>
    <row r="91" spans="1:25" x14ac:dyDescent="0.2">
      <c r="A91" t="s">
        <v>47</v>
      </c>
      <c r="B91" s="1">
        <v>44515</v>
      </c>
      <c r="C91" t="s">
        <v>8</v>
      </c>
      <c r="D91">
        <v>300</v>
      </c>
      <c r="E91">
        <v>0.50340598800000003</v>
      </c>
      <c r="F91">
        <v>28</v>
      </c>
      <c r="G91" t="s">
        <v>6</v>
      </c>
      <c r="H91">
        <v>2.1</v>
      </c>
      <c r="I91">
        <v>1.9</v>
      </c>
      <c r="J91">
        <v>-46.21</v>
      </c>
      <c r="K91" t="s">
        <v>7</v>
      </c>
      <c r="L91">
        <v>20.2</v>
      </c>
      <c r="M91">
        <v>293.35000000000002</v>
      </c>
      <c r="N91">
        <v>1007.265934</v>
      </c>
      <c r="O91">
        <f t="shared" si="25"/>
        <v>0.99409420860021402</v>
      </c>
      <c r="P91">
        <f t="shared" si="26"/>
        <v>24.215311578865602</v>
      </c>
      <c r="Q91">
        <f t="shared" si="27"/>
        <v>24215.311578865603</v>
      </c>
      <c r="R91">
        <f t="shared" si="22"/>
        <v>0.20000000000000018</v>
      </c>
      <c r="S91">
        <f t="shared" si="23"/>
        <v>8.259237109075821</v>
      </c>
      <c r="T91">
        <f t="shared" si="28"/>
        <v>8.259237109075821</v>
      </c>
      <c r="U91">
        <f t="shared" si="32"/>
        <v>3.4444201199806894E-2</v>
      </c>
      <c r="V91">
        <f t="shared" si="29"/>
        <v>1422414.1237095937</v>
      </c>
      <c r="W91">
        <f t="shared" si="24"/>
        <v>2.7025868350482281</v>
      </c>
      <c r="X91">
        <f t="shared" si="30"/>
        <v>2.9870696597901465</v>
      </c>
      <c r="Y91" s="2">
        <f t="shared" si="31"/>
        <v>11.246306768865967</v>
      </c>
    </row>
    <row r="92" spans="1:25" x14ac:dyDescent="0.2">
      <c r="A92" t="s">
        <v>47</v>
      </c>
      <c r="B92" s="1">
        <v>44515</v>
      </c>
      <c r="C92" t="s">
        <v>5</v>
      </c>
      <c r="D92">
        <v>0</v>
      </c>
      <c r="E92">
        <v>0.47106894999999999</v>
      </c>
      <c r="F92">
        <v>29</v>
      </c>
      <c r="G92" t="s">
        <v>6</v>
      </c>
      <c r="H92">
        <v>2.1</v>
      </c>
      <c r="I92">
        <v>1.9</v>
      </c>
      <c r="J92">
        <v>-46.04</v>
      </c>
      <c r="K92" t="s">
        <v>7</v>
      </c>
      <c r="L92">
        <v>19.7</v>
      </c>
      <c r="M92">
        <v>292.85000000000002</v>
      </c>
      <c r="N92">
        <v>1007.265934</v>
      </c>
      <c r="O92">
        <f t="shared" si="25"/>
        <v>0.99409420860021402</v>
      </c>
      <c r="P92">
        <f t="shared" si="26"/>
        <v>24.174037824683115</v>
      </c>
      <c r="Q92">
        <f t="shared" si="27"/>
        <v>24174.037824683113</v>
      </c>
      <c r="R92">
        <f t="shared" si="22"/>
        <v>0.20000000000000018</v>
      </c>
      <c r="S92">
        <f t="shared" si="23"/>
        <v>8.2733385895420568</v>
      </c>
      <c r="T92">
        <f t="shared" si="28"/>
        <v>8.2733385895420586</v>
      </c>
      <c r="U92">
        <f t="shared" si="32"/>
        <v>3.4801177521966611E-2</v>
      </c>
      <c r="V92">
        <f t="shared" si="29"/>
        <v>1439609.6247699491</v>
      </c>
      <c r="W92">
        <f t="shared" si="24"/>
        <v>2.7352582870629032</v>
      </c>
      <c r="X92">
        <f t="shared" si="30"/>
        <v>3.0231802120168929</v>
      </c>
      <c r="Y92" s="2">
        <f t="shared" si="31"/>
        <v>11.29651880155895</v>
      </c>
    </row>
    <row r="93" spans="1:25" x14ac:dyDescent="0.2">
      <c r="A93" t="s">
        <v>47</v>
      </c>
      <c r="B93" s="1">
        <v>44515</v>
      </c>
      <c r="C93" t="s">
        <v>8</v>
      </c>
      <c r="D93">
        <v>400</v>
      </c>
      <c r="E93">
        <v>0.26222896200000001</v>
      </c>
      <c r="F93">
        <v>30</v>
      </c>
      <c r="G93" t="s">
        <v>6</v>
      </c>
      <c r="H93">
        <v>2.19</v>
      </c>
      <c r="I93">
        <v>1.9</v>
      </c>
      <c r="J93">
        <v>-46.01</v>
      </c>
      <c r="K93" t="s">
        <v>7</v>
      </c>
      <c r="L93">
        <v>20.2</v>
      </c>
      <c r="M93">
        <v>293.35000000000002</v>
      </c>
      <c r="N93">
        <v>1007.265934</v>
      </c>
      <c r="O93">
        <f t="shared" si="25"/>
        <v>0.99409420860021402</v>
      </c>
      <c r="P93">
        <f t="shared" si="26"/>
        <v>24.215311578865602</v>
      </c>
      <c r="Q93">
        <f t="shared" si="27"/>
        <v>24215.311578865603</v>
      </c>
      <c r="R93">
        <f t="shared" si="22"/>
        <v>0.29000000000000004</v>
      </c>
      <c r="S93">
        <f t="shared" si="23"/>
        <v>11.975893808159929</v>
      </c>
      <c r="T93">
        <f t="shared" si="28"/>
        <v>11.975893808159931</v>
      </c>
      <c r="U93">
        <f t="shared" si="32"/>
        <v>3.4496176097762205E-2</v>
      </c>
      <c r="V93">
        <f t="shared" si="29"/>
        <v>1424560.4887392584</v>
      </c>
      <c r="W93">
        <f t="shared" si="24"/>
        <v>2.7066649286045905</v>
      </c>
      <c r="X93">
        <f t="shared" si="30"/>
        <v>3.1197874703389754</v>
      </c>
      <c r="Y93" s="2">
        <f t="shared" si="31"/>
        <v>15.095681278498905</v>
      </c>
    </row>
    <row r="94" spans="1:25" x14ac:dyDescent="0.2">
      <c r="A94" t="s">
        <v>47</v>
      </c>
      <c r="B94" s="1">
        <v>44515</v>
      </c>
      <c r="C94" t="s">
        <v>7</v>
      </c>
      <c r="D94" t="s">
        <v>7</v>
      </c>
      <c r="E94">
        <v>0</v>
      </c>
      <c r="F94" t="s">
        <v>9</v>
      </c>
      <c r="G94" t="s">
        <v>6</v>
      </c>
      <c r="H94">
        <v>1.9</v>
      </c>
      <c r="J94">
        <v>-46.3</v>
      </c>
      <c r="K94" t="s">
        <v>7</v>
      </c>
      <c r="L94">
        <v>0</v>
      </c>
      <c r="M94">
        <v>0</v>
      </c>
      <c r="O94">
        <f t="shared" si="25"/>
        <v>0</v>
      </c>
      <c r="P94" t="e">
        <f t="shared" si="26"/>
        <v>#DIV/0!</v>
      </c>
      <c r="Q94" t="e">
        <f t="shared" si="27"/>
        <v>#DIV/0!</v>
      </c>
      <c r="T94" t="e">
        <f t="shared" si="28"/>
        <v>#DIV/0!</v>
      </c>
      <c r="U94" t="e">
        <f t="shared" si="32"/>
        <v>#DIV/0!</v>
      </c>
      <c r="V94" t="e">
        <f t="shared" si="29"/>
        <v>#DIV/0!</v>
      </c>
      <c r="X94" t="e">
        <f t="shared" si="30"/>
        <v>#DIV/0!</v>
      </c>
      <c r="Y94" s="2" t="e">
        <f t="shared" si="31"/>
        <v>#DIV/0!</v>
      </c>
    </row>
    <row r="95" spans="1:25" x14ac:dyDescent="0.2">
      <c r="A95" t="s">
        <v>48</v>
      </c>
      <c r="B95" s="1">
        <v>44536</v>
      </c>
      <c r="C95" t="s">
        <v>5</v>
      </c>
      <c r="D95">
        <v>400</v>
      </c>
      <c r="E95">
        <v>0.54669572300000002</v>
      </c>
      <c r="F95">
        <v>1</v>
      </c>
      <c r="G95" t="s">
        <v>6</v>
      </c>
      <c r="H95">
        <v>2.4700000000000002</v>
      </c>
      <c r="I95">
        <v>2.17</v>
      </c>
      <c r="J95">
        <v>-47.12</v>
      </c>
      <c r="K95" t="s">
        <v>7</v>
      </c>
      <c r="L95">
        <v>13.4</v>
      </c>
      <c r="M95">
        <v>286.55</v>
      </c>
      <c r="N95">
        <v>1006.3446279999999</v>
      </c>
      <c r="O95">
        <f t="shared" si="25"/>
        <v>0.99318495025240938</v>
      </c>
      <c r="P95">
        <f t="shared" si="26"/>
        <v>23.675643689550515</v>
      </c>
      <c r="Q95">
        <f t="shared" si="27"/>
        <v>23675.643689550514</v>
      </c>
      <c r="R95">
        <f t="shared" ref="R95:R124" si="33">H95-I95</f>
        <v>0.30000000000000027</v>
      </c>
      <c r="S95">
        <f t="shared" ref="S95:S124" si="34">((R95/1000000)*(1/P95))/0.000000001</f>
        <v>12.671249995724859</v>
      </c>
      <c r="T95">
        <f t="shared" si="28"/>
        <v>12.671249995724859</v>
      </c>
      <c r="U95">
        <f t="shared" si="32"/>
        <v>3.991308341606447E-2</v>
      </c>
      <c r="V95">
        <f t="shared" si="29"/>
        <v>1685828.8602172416</v>
      </c>
      <c r="W95">
        <f t="shared" ref="W95:W124" si="35">I95*V95/1000000</f>
        <v>3.6582486266714138</v>
      </c>
      <c r="X95">
        <f t="shared" si="30"/>
        <v>4.1639972847365874</v>
      </c>
      <c r="Y95" s="2">
        <f t="shared" si="31"/>
        <v>16.835247280461445</v>
      </c>
    </row>
    <row r="96" spans="1:25" x14ac:dyDescent="0.2">
      <c r="A96" t="s">
        <v>48</v>
      </c>
      <c r="B96" s="1">
        <v>44536</v>
      </c>
      <c r="C96" t="s">
        <v>8</v>
      </c>
      <c r="D96">
        <v>0</v>
      </c>
      <c r="E96">
        <v>0.45813303300000002</v>
      </c>
      <c r="F96">
        <v>2</v>
      </c>
      <c r="G96" t="s">
        <v>6</v>
      </c>
      <c r="H96">
        <v>2.35</v>
      </c>
      <c r="I96">
        <v>2.17</v>
      </c>
      <c r="J96">
        <v>-46.95</v>
      </c>
      <c r="K96" t="s">
        <v>7</v>
      </c>
      <c r="L96">
        <v>12.9</v>
      </c>
      <c r="M96">
        <v>286.05</v>
      </c>
      <c r="N96">
        <v>1006.3446279999999</v>
      </c>
      <c r="O96">
        <f t="shared" si="25"/>
        <v>0.99318495025240938</v>
      </c>
      <c r="P96">
        <f t="shared" si="26"/>
        <v>23.634332149348893</v>
      </c>
      <c r="Q96">
        <f t="shared" si="27"/>
        <v>23634.332149348891</v>
      </c>
      <c r="R96">
        <f t="shared" si="33"/>
        <v>0.18000000000000016</v>
      </c>
      <c r="S96">
        <f t="shared" si="34"/>
        <v>7.6160391951231423</v>
      </c>
      <c r="T96">
        <f t="shared" si="28"/>
        <v>7.6160391951231432</v>
      </c>
      <c r="U96">
        <f t="shared" si="32"/>
        <v>4.0408231256270723E-2</v>
      </c>
      <c r="V96">
        <f t="shared" si="29"/>
        <v>1709725.9614075425</v>
      </c>
      <c r="W96">
        <f t="shared" si="35"/>
        <v>3.710105336254367</v>
      </c>
      <c r="X96">
        <f t="shared" si="30"/>
        <v>4.0178560093077245</v>
      </c>
      <c r="Y96" s="2">
        <f t="shared" si="31"/>
        <v>11.633895204430868</v>
      </c>
    </row>
    <row r="97" spans="1:25" x14ac:dyDescent="0.2">
      <c r="A97" t="s">
        <v>48</v>
      </c>
      <c r="B97" s="1">
        <v>44536</v>
      </c>
      <c r="C97" t="s">
        <v>5</v>
      </c>
      <c r="D97">
        <v>300</v>
      </c>
      <c r="E97">
        <v>0.52872990900000005</v>
      </c>
      <c r="F97">
        <v>3</v>
      </c>
      <c r="G97" t="s">
        <v>6</v>
      </c>
      <c r="H97">
        <v>2.44</v>
      </c>
      <c r="I97">
        <v>2.17</v>
      </c>
      <c r="J97">
        <v>-47.58</v>
      </c>
      <c r="K97" t="s">
        <v>7</v>
      </c>
      <c r="L97">
        <v>12.9</v>
      </c>
      <c r="M97">
        <v>286.05</v>
      </c>
      <c r="N97">
        <v>1006.3446279999999</v>
      </c>
      <c r="O97">
        <f t="shared" ref="O97:O128" si="36">N97/1013.249977</f>
        <v>0.99318495025240938</v>
      </c>
      <c r="P97">
        <f t="shared" ref="P97:P128" si="37">(1*0.08206*M97)/O97</f>
        <v>23.634332149348893</v>
      </c>
      <c r="Q97">
        <f t="shared" ref="Q97:Q128" si="38">P97*1000</f>
        <v>23634.332149348891</v>
      </c>
      <c r="R97">
        <f t="shared" si="33"/>
        <v>0.27</v>
      </c>
      <c r="S97">
        <f t="shared" si="34"/>
        <v>11.424058792684704</v>
      </c>
      <c r="T97">
        <f t="shared" ref="T97:T128" si="39">R97*0.025/0.025/P97*1000</f>
        <v>11.424058792684706</v>
      </c>
      <c r="U97">
        <f t="shared" si="32"/>
        <v>4.0389517145899771E-2</v>
      </c>
      <c r="V97">
        <f t="shared" ref="V97:V128" si="40">U97/Q97*1000000000*1000</f>
        <v>1708934.1425292811</v>
      </c>
      <c r="W97">
        <f t="shared" si="35"/>
        <v>3.7083870892885398</v>
      </c>
      <c r="X97">
        <f t="shared" ref="X97:X128" si="41">V97*H97/1000000</f>
        <v>4.1697993077714459</v>
      </c>
      <c r="Y97" s="2">
        <f t="shared" ref="Y97:Y128" si="42">X97+S97</f>
        <v>15.593858100456149</v>
      </c>
    </row>
    <row r="98" spans="1:25" x14ac:dyDescent="0.2">
      <c r="A98" t="s">
        <v>48</v>
      </c>
      <c r="B98" s="1">
        <v>44536</v>
      </c>
      <c r="C98" t="s">
        <v>8</v>
      </c>
      <c r="D98">
        <v>5</v>
      </c>
      <c r="E98">
        <v>0.47640391500000001</v>
      </c>
      <c r="F98">
        <v>4</v>
      </c>
      <c r="G98" t="s">
        <v>6</v>
      </c>
      <c r="H98">
        <v>2.34</v>
      </c>
      <c r="I98">
        <v>2.17</v>
      </c>
      <c r="J98">
        <v>-47.33</v>
      </c>
      <c r="K98" t="s">
        <v>7</v>
      </c>
      <c r="L98">
        <v>12.8</v>
      </c>
      <c r="M98">
        <v>285.95</v>
      </c>
      <c r="N98">
        <v>1006.3446279999999</v>
      </c>
      <c r="O98">
        <f t="shared" si="36"/>
        <v>0.99318495025240938</v>
      </c>
      <c r="P98">
        <f t="shared" si="37"/>
        <v>23.626069841308567</v>
      </c>
      <c r="Q98">
        <f t="shared" si="38"/>
        <v>23626.069841308567</v>
      </c>
      <c r="R98">
        <f t="shared" si="33"/>
        <v>0.16999999999999993</v>
      </c>
      <c r="S98">
        <f t="shared" si="34"/>
        <v>7.195441355327179</v>
      </c>
      <c r="T98">
        <f t="shared" si="39"/>
        <v>7.1954413553271808</v>
      </c>
      <c r="U98">
        <f t="shared" ref="U98:U125" si="43" xml:space="preserve"> EXP(-67.1962+99.1624*(100/M98)+27.9015*LN(M98/100)+E98*(-0.072909+0.041674*(M98/100)-0.0064603*(M98/100)^2))</f>
        <v>4.0499058955206779E-2</v>
      </c>
      <c r="V98">
        <f t="shared" si="40"/>
        <v>1714168.2568125208</v>
      </c>
      <c r="W98">
        <f t="shared" si="35"/>
        <v>3.7197451172831699</v>
      </c>
      <c r="X98">
        <f t="shared" si="41"/>
        <v>4.011153720941298</v>
      </c>
      <c r="Y98" s="2">
        <f t="shared" si="42"/>
        <v>11.206595076268478</v>
      </c>
    </row>
    <row r="99" spans="1:25" x14ac:dyDescent="0.2">
      <c r="A99" t="s">
        <v>48</v>
      </c>
      <c r="B99" s="1">
        <v>44536</v>
      </c>
      <c r="C99" t="s">
        <v>5</v>
      </c>
      <c r="D99">
        <v>250</v>
      </c>
      <c r="E99">
        <v>0.52334993200000002</v>
      </c>
      <c r="F99">
        <v>5</v>
      </c>
      <c r="G99" t="s">
        <v>6</v>
      </c>
      <c r="H99">
        <v>2.29</v>
      </c>
      <c r="I99">
        <v>2.17</v>
      </c>
      <c r="J99">
        <v>-47.14</v>
      </c>
      <c r="K99" t="s">
        <v>7</v>
      </c>
      <c r="L99">
        <v>12.7</v>
      </c>
      <c r="M99">
        <v>285.85000000000002</v>
      </c>
      <c r="N99">
        <v>1006.3446279999999</v>
      </c>
      <c r="O99">
        <f t="shared" si="36"/>
        <v>0.99318495025240938</v>
      </c>
      <c r="P99">
        <f t="shared" si="37"/>
        <v>23.617807533268245</v>
      </c>
      <c r="Q99">
        <f t="shared" si="38"/>
        <v>23617.807533268246</v>
      </c>
      <c r="R99">
        <f t="shared" si="33"/>
        <v>0.12000000000000011</v>
      </c>
      <c r="S99">
        <f t="shared" si="34"/>
        <v>5.0809119276193213</v>
      </c>
      <c r="T99">
        <f t="shared" si="39"/>
        <v>5.0809119276193222</v>
      </c>
      <c r="U99">
        <f t="shared" si="43"/>
        <v>4.0582641713664887E-2</v>
      </c>
      <c r="V99">
        <f t="shared" si="40"/>
        <v>1718306.9028105098</v>
      </c>
      <c r="W99">
        <f t="shared" si="35"/>
        <v>3.7287259790988063</v>
      </c>
      <c r="X99">
        <f t="shared" si="41"/>
        <v>3.9349228074360676</v>
      </c>
      <c r="Y99" s="2">
        <f t="shared" si="42"/>
        <v>9.0158347350553889</v>
      </c>
    </row>
    <row r="100" spans="1:25" x14ac:dyDescent="0.2">
      <c r="A100" t="s">
        <v>48</v>
      </c>
      <c r="B100" s="1">
        <v>44536</v>
      </c>
      <c r="C100" t="s">
        <v>8</v>
      </c>
      <c r="D100">
        <v>10</v>
      </c>
      <c r="E100">
        <v>0.470053322</v>
      </c>
      <c r="F100">
        <v>6</v>
      </c>
      <c r="G100" t="s">
        <v>6</v>
      </c>
      <c r="H100">
        <v>2.2000000000000002</v>
      </c>
      <c r="I100">
        <v>2.17</v>
      </c>
      <c r="J100">
        <v>-46.83</v>
      </c>
      <c r="K100" t="s">
        <v>7</v>
      </c>
      <c r="L100">
        <v>12.8</v>
      </c>
      <c r="M100">
        <v>285.95</v>
      </c>
      <c r="N100">
        <v>1006.3446279999999</v>
      </c>
      <c r="O100">
        <f t="shared" si="36"/>
        <v>0.99318495025240938</v>
      </c>
      <c r="P100">
        <f t="shared" si="37"/>
        <v>23.626069841308567</v>
      </c>
      <c r="Q100">
        <f t="shared" si="38"/>
        <v>23626.069841308567</v>
      </c>
      <c r="R100">
        <f t="shared" si="33"/>
        <v>3.0000000000000249E-2</v>
      </c>
      <c r="S100">
        <f t="shared" si="34"/>
        <v>1.2697837685871602</v>
      </c>
      <c r="T100">
        <f t="shared" si="39"/>
        <v>1.2697837685871605</v>
      </c>
      <c r="U100">
        <f t="shared" si="43"/>
        <v>4.0500747820751658E-2</v>
      </c>
      <c r="V100">
        <f t="shared" si="40"/>
        <v>1714239.7399477281</v>
      </c>
      <c r="W100">
        <f t="shared" si="35"/>
        <v>3.7199002356865698</v>
      </c>
      <c r="X100">
        <f t="shared" si="41"/>
        <v>3.771327427885002</v>
      </c>
      <c r="Y100" s="2">
        <f t="shared" si="42"/>
        <v>5.041111196472162</v>
      </c>
    </row>
    <row r="101" spans="1:25" x14ac:dyDescent="0.2">
      <c r="A101" t="s">
        <v>48</v>
      </c>
      <c r="B101" s="1">
        <v>44536</v>
      </c>
      <c r="C101" t="s">
        <v>5</v>
      </c>
      <c r="D101">
        <v>225</v>
      </c>
      <c r="E101">
        <v>0.54258516700000003</v>
      </c>
      <c r="F101">
        <v>7</v>
      </c>
      <c r="G101" t="s">
        <v>6</v>
      </c>
      <c r="H101">
        <v>2.2599999999999998</v>
      </c>
      <c r="I101">
        <v>2.17</v>
      </c>
      <c r="J101">
        <v>-46.17</v>
      </c>
      <c r="K101" t="s">
        <v>7</v>
      </c>
      <c r="L101">
        <v>13.5</v>
      </c>
      <c r="M101">
        <v>286.64999999999998</v>
      </c>
      <c r="N101">
        <v>1006.3446279999999</v>
      </c>
      <c r="O101">
        <f t="shared" si="36"/>
        <v>0.99318495025240938</v>
      </c>
      <c r="P101">
        <f t="shared" si="37"/>
        <v>23.683905997590838</v>
      </c>
      <c r="Q101">
        <f t="shared" si="38"/>
        <v>23683.905997590839</v>
      </c>
      <c r="R101">
        <f t="shared" si="33"/>
        <v>8.9999999999999858E-2</v>
      </c>
      <c r="S101">
        <f t="shared" si="34"/>
        <v>3.8000488605703291</v>
      </c>
      <c r="T101">
        <f t="shared" si="39"/>
        <v>3.8000488605703286</v>
      </c>
      <c r="U101">
        <f t="shared" si="43"/>
        <v>3.9821082653587428E-2</v>
      </c>
      <c r="V101">
        <f t="shared" si="40"/>
        <v>1681356.2196049117</v>
      </c>
      <c r="W101">
        <f t="shared" si="35"/>
        <v>3.6485429965426581</v>
      </c>
      <c r="X101">
        <f t="shared" si="41"/>
        <v>3.7998650563071004</v>
      </c>
      <c r="Y101" s="2">
        <f t="shared" si="42"/>
        <v>7.5999139168774299</v>
      </c>
    </row>
    <row r="102" spans="1:25" x14ac:dyDescent="0.2">
      <c r="A102" t="s">
        <v>48</v>
      </c>
      <c r="B102" s="1">
        <v>44536</v>
      </c>
      <c r="C102" t="s">
        <v>8</v>
      </c>
      <c r="D102">
        <v>25</v>
      </c>
      <c r="E102">
        <v>0.48352462200000002</v>
      </c>
      <c r="F102">
        <v>8</v>
      </c>
      <c r="G102" t="s">
        <v>6</v>
      </c>
      <c r="H102">
        <v>2.16</v>
      </c>
      <c r="I102">
        <v>2.17</v>
      </c>
      <c r="J102">
        <v>-46.61</v>
      </c>
      <c r="K102" t="s">
        <v>7</v>
      </c>
      <c r="L102">
        <v>12.8</v>
      </c>
      <c r="M102">
        <v>285.95</v>
      </c>
      <c r="N102">
        <v>1006.3446279999999</v>
      </c>
      <c r="O102">
        <f t="shared" si="36"/>
        <v>0.99318495025240938</v>
      </c>
      <c r="P102">
        <f t="shared" si="37"/>
        <v>23.626069841308567</v>
      </c>
      <c r="Q102">
        <f t="shared" si="38"/>
        <v>23626.069841308567</v>
      </c>
      <c r="R102">
        <f t="shared" si="33"/>
        <v>-9.9999999999997868E-3</v>
      </c>
      <c r="S102">
        <f t="shared" si="34"/>
        <v>-0.42326125619570759</v>
      </c>
      <c r="T102">
        <f t="shared" si="39"/>
        <v>-0.42326125619570765</v>
      </c>
      <c r="U102">
        <f t="shared" si="43"/>
        <v>4.0497165370650796E-2</v>
      </c>
      <c r="V102">
        <f t="shared" si="40"/>
        <v>1714088.108714733</v>
      </c>
      <c r="W102">
        <f t="shared" si="35"/>
        <v>3.7195711959109707</v>
      </c>
      <c r="X102">
        <f t="shared" si="41"/>
        <v>3.7024303148238236</v>
      </c>
      <c r="Y102" s="2">
        <f t="shared" si="42"/>
        <v>3.2791690586281161</v>
      </c>
    </row>
    <row r="103" spans="1:25" x14ac:dyDescent="0.2">
      <c r="A103" t="s">
        <v>48</v>
      </c>
      <c r="B103" s="1">
        <v>44536</v>
      </c>
      <c r="C103" t="s">
        <v>5</v>
      </c>
      <c r="D103">
        <v>200</v>
      </c>
      <c r="E103">
        <v>0.53770680400000004</v>
      </c>
      <c r="F103">
        <v>9</v>
      </c>
      <c r="G103" t="s">
        <v>6</v>
      </c>
      <c r="H103">
        <v>2.44</v>
      </c>
      <c r="I103">
        <v>2.17</v>
      </c>
      <c r="J103">
        <v>-46.96</v>
      </c>
      <c r="K103" t="s">
        <v>7</v>
      </c>
      <c r="L103">
        <v>12.7</v>
      </c>
      <c r="M103">
        <v>285.85000000000002</v>
      </c>
      <c r="N103">
        <v>1006.3446279999999</v>
      </c>
      <c r="O103">
        <f t="shared" si="36"/>
        <v>0.99318495025240938</v>
      </c>
      <c r="P103">
        <f t="shared" si="37"/>
        <v>23.617807533268245</v>
      </c>
      <c r="Q103">
        <f t="shared" si="38"/>
        <v>23617.807533268246</v>
      </c>
      <c r="R103">
        <f t="shared" si="33"/>
        <v>0.27</v>
      </c>
      <c r="S103">
        <f t="shared" si="34"/>
        <v>11.432051837143463</v>
      </c>
      <c r="T103">
        <f t="shared" si="39"/>
        <v>11.432051837143465</v>
      </c>
      <c r="U103">
        <f t="shared" si="43"/>
        <v>4.0578813294742368E-2</v>
      </c>
      <c r="V103">
        <f t="shared" si="40"/>
        <v>1718144.8039824485</v>
      </c>
      <c r="W103">
        <f t="shared" si="35"/>
        <v>3.7283742246419131</v>
      </c>
      <c r="X103">
        <f t="shared" si="41"/>
        <v>4.1922733217171739</v>
      </c>
      <c r="Y103" s="2">
        <f t="shared" si="42"/>
        <v>15.624325158860637</v>
      </c>
    </row>
    <row r="104" spans="1:25" x14ac:dyDescent="0.2">
      <c r="A104" t="s">
        <v>48</v>
      </c>
      <c r="B104" s="1">
        <v>44536</v>
      </c>
      <c r="C104" t="s">
        <v>8</v>
      </c>
      <c r="D104">
        <v>50</v>
      </c>
      <c r="E104">
        <v>0.50315006799999995</v>
      </c>
      <c r="F104">
        <v>10</v>
      </c>
      <c r="G104" t="s">
        <v>6</v>
      </c>
      <c r="H104">
        <v>2.37</v>
      </c>
      <c r="I104">
        <v>2.17</v>
      </c>
      <c r="J104">
        <v>-46.53</v>
      </c>
      <c r="K104" t="s">
        <v>7</v>
      </c>
      <c r="L104">
        <v>12.9</v>
      </c>
      <c r="M104">
        <v>286.05</v>
      </c>
      <c r="N104">
        <v>1006.3446279999999</v>
      </c>
      <c r="O104">
        <f t="shared" si="36"/>
        <v>0.99318495025240938</v>
      </c>
      <c r="P104">
        <f t="shared" si="37"/>
        <v>23.634332149348893</v>
      </c>
      <c r="Q104">
        <f t="shared" si="38"/>
        <v>23634.332149348891</v>
      </c>
      <c r="R104">
        <f t="shared" si="33"/>
        <v>0.20000000000000018</v>
      </c>
      <c r="S104">
        <f t="shared" si="34"/>
        <v>8.4622657723590464</v>
      </c>
      <c r="T104">
        <f t="shared" si="39"/>
        <v>8.4622657723590482</v>
      </c>
      <c r="U104">
        <f t="shared" si="43"/>
        <v>4.0396296953943846E-2</v>
      </c>
      <c r="V104">
        <f t="shared" si="40"/>
        <v>1709221.0052170537</v>
      </c>
      <c r="W104">
        <f t="shared" si="35"/>
        <v>3.709009581321006</v>
      </c>
      <c r="X104">
        <f t="shared" si="41"/>
        <v>4.0508537823644177</v>
      </c>
      <c r="Y104" s="2">
        <f t="shared" si="42"/>
        <v>12.513119554723463</v>
      </c>
    </row>
    <row r="105" spans="1:25" x14ac:dyDescent="0.2">
      <c r="A105" t="s">
        <v>48</v>
      </c>
      <c r="B105" s="1">
        <v>44536</v>
      </c>
      <c r="C105" t="s">
        <v>5</v>
      </c>
      <c r="D105">
        <v>175</v>
      </c>
      <c r="E105">
        <v>0.53026801000000001</v>
      </c>
      <c r="F105">
        <v>11</v>
      </c>
      <c r="G105" t="s">
        <v>6</v>
      </c>
      <c r="H105">
        <v>2.34</v>
      </c>
      <c r="I105">
        <v>2.17</v>
      </c>
      <c r="J105">
        <v>-47.34</v>
      </c>
      <c r="K105" t="s">
        <v>7</v>
      </c>
      <c r="L105">
        <v>12.8</v>
      </c>
      <c r="M105">
        <v>285.95</v>
      </c>
      <c r="N105">
        <v>1006.3446279999999</v>
      </c>
      <c r="O105">
        <f t="shared" si="36"/>
        <v>0.99318495025240938</v>
      </c>
      <c r="P105">
        <f t="shared" si="37"/>
        <v>23.626069841308567</v>
      </c>
      <c r="Q105">
        <f t="shared" si="38"/>
        <v>23626.069841308567</v>
      </c>
      <c r="R105">
        <f t="shared" si="33"/>
        <v>0.16999999999999993</v>
      </c>
      <c r="S105">
        <f t="shared" si="34"/>
        <v>7.195441355327179</v>
      </c>
      <c r="T105">
        <f t="shared" si="39"/>
        <v>7.1954413553271808</v>
      </c>
      <c r="U105">
        <f t="shared" si="43"/>
        <v>4.0484737263974169E-2</v>
      </c>
      <c r="V105">
        <f t="shared" si="40"/>
        <v>1713562.0751103247</v>
      </c>
      <c r="W105">
        <f t="shared" si="35"/>
        <v>3.7184297029894045</v>
      </c>
      <c r="X105">
        <f t="shared" si="41"/>
        <v>4.0097352557581596</v>
      </c>
      <c r="Y105" s="2">
        <f t="shared" si="42"/>
        <v>11.205176611085339</v>
      </c>
    </row>
    <row r="106" spans="1:25" x14ac:dyDescent="0.2">
      <c r="A106" t="s">
        <v>48</v>
      </c>
      <c r="B106" s="1">
        <v>44536</v>
      </c>
      <c r="C106" t="s">
        <v>8</v>
      </c>
      <c r="D106">
        <v>75</v>
      </c>
      <c r="E106">
        <v>0.504426869</v>
      </c>
      <c r="F106">
        <v>12</v>
      </c>
      <c r="G106" t="s">
        <v>6</v>
      </c>
      <c r="H106">
        <v>2.37</v>
      </c>
      <c r="I106">
        <v>2.17</v>
      </c>
      <c r="J106">
        <v>-46.5</v>
      </c>
      <c r="K106" t="s">
        <v>7</v>
      </c>
      <c r="L106">
        <v>12.6</v>
      </c>
      <c r="M106">
        <v>285.75</v>
      </c>
      <c r="N106">
        <v>1006.3446279999999</v>
      </c>
      <c r="O106">
        <f t="shared" si="36"/>
        <v>0.99318495025240938</v>
      </c>
      <c r="P106">
        <f t="shared" si="37"/>
        <v>23.609545225227919</v>
      </c>
      <c r="Q106">
        <f t="shared" si="38"/>
        <v>23609.545225227917</v>
      </c>
      <c r="R106">
        <f t="shared" si="33"/>
        <v>0.20000000000000018</v>
      </c>
      <c r="S106">
        <f t="shared" si="34"/>
        <v>8.4711500408864566</v>
      </c>
      <c r="T106">
        <f t="shared" si="39"/>
        <v>8.4711500408864602</v>
      </c>
      <c r="U106">
        <f t="shared" si="43"/>
        <v>4.0684203447820075E-2</v>
      </c>
      <c r="V106">
        <f t="shared" si="40"/>
        <v>1723209.9585021688</v>
      </c>
      <c r="W106">
        <f t="shared" si="35"/>
        <v>3.7393656099497061</v>
      </c>
      <c r="X106">
        <f t="shared" si="41"/>
        <v>4.0840076016501401</v>
      </c>
      <c r="Y106" s="2">
        <f t="shared" si="42"/>
        <v>12.555157642536596</v>
      </c>
    </row>
    <row r="107" spans="1:25" x14ac:dyDescent="0.2">
      <c r="A107" t="s">
        <v>48</v>
      </c>
      <c r="B107" s="1">
        <v>44536</v>
      </c>
      <c r="C107" t="s">
        <v>5</v>
      </c>
      <c r="D107">
        <v>150</v>
      </c>
      <c r="E107">
        <v>0.53180633099999997</v>
      </c>
      <c r="F107">
        <v>13</v>
      </c>
      <c r="G107" t="s">
        <v>6</v>
      </c>
      <c r="H107">
        <v>2.15</v>
      </c>
      <c r="I107">
        <v>2.17</v>
      </c>
      <c r="J107">
        <v>-46.64</v>
      </c>
      <c r="K107" t="s">
        <v>7</v>
      </c>
      <c r="L107">
        <v>12.6</v>
      </c>
      <c r="M107">
        <v>285.75</v>
      </c>
      <c r="N107">
        <v>1006.3446279999999</v>
      </c>
      <c r="O107">
        <f t="shared" si="36"/>
        <v>0.99318495025240938</v>
      </c>
      <c r="P107">
        <f t="shared" si="37"/>
        <v>23.609545225227919</v>
      </c>
      <c r="Q107">
        <f t="shared" si="38"/>
        <v>23609.545225227917</v>
      </c>
      <c r="R107">
        <f t="shared" si="33"/>
        <v>-2.0000000000000018E-2</v>
      </c>
      <c r="S107">
        <f t="shared" si="34"/>
        <v>-0.84711500408864571</v>
      </c>
      <c r="T107">
        <f t="shared" si="39"/>
        <v>-0.84711500408864582</v>
      </c>
      <c r="U107">
        <f t="shared" si="43"/>
        <v>4.0676879165992823E-2</v>
      </c>
      <c r="V107">
        <f t="shared" si="40"/>
        <v>1722899.7330506667</v>
      </c>
      <c r="W107">
        <f t="shared" si="35"/>
        <v>3.7386924207199468</v>
      </c>
      <c r="X107">
        <f t="shared" si="41"/>
        <v>3.704234426058933</v>
      </c>
      <c r="Y107" s="2">
        <f t="shared" si="42"/>
        <v>2.8571194219702871</v>
      </c>
    </row>
    <row r="108" spans="1:25" x14ac:dyDescent="0.2">
      <c r="A108" t="s">
        <v>48</v>
      </c>
      <c r="B108" s="1">
        <v>44536</v>
      </c>
      <c r="C108" t="s">
        <v>8</v>
      </c>
      <c r="D108">
        <v>100</v>
      </c>
      <c r="E108">
        <v>0.50647004900000003</v>
      </c>
      <c r="F108">
        <v>14</v>
      </c>
      <c r="G108" t="s">
        <v>6</v>
      </c>
      <c r="H108">
        <v>2.44</v>
      </c>
      <c r="I108">
        <v>2.17</v>
      </c>
      <c r="J108">
        <v>-46.44</v>
      </c>
      <c r="K108" t="s">
        <v>7</v>
      </c>
      <c r="L108">
        <v>12.1</v>
      </c>
      <c r="M108">
        <v>285.25</v>
      </c>
      <c r="N108">
        <v>1006.3446279999999</v>
      </c>
      <c r="O108">
        <f t="shared" si="36"/>
        <v>0.99318495025240938</v>
      </c>
      <c r="P108">
        <f t="shared" si="37"/>
        <v>23.568233685026296</v>
      </c>
      <c r="Q108">
        <f t="shared" si="38"/>
        <v>23568.233685026295</v>
      </c>
      <c r="R108">
        <f t="shared" si="33"/>
        <v>0.27</v>
      </c>
      <c r="S108">
        <f t="shared" si="34"/>
        <v>11.456098221375843</v>
      </c>
      <c r="T108">
        <f t="shared" si="39"/>
        <v>11.456098221375845</v>
      </c>
      <c r="U108">
        <f t="shared" si="43"/>
        <v>4.1172817932770035E-2</v>
      </c>
      <c r="V108">
        <f t="shared" si="40"/>
        <v>1746962.3936616231</v>
      </c>
      <c r="W108">
        <f t="shared" si="35"/>
        <v>3.7909083942457218</v>
      </c>
      <c r="X108">
        <f t="shared" si="41"/>
        <v>4.2625882405343605</v>
      </c>
      <c r="Y108" s="2">
        <f t="shared" si="42"/>
        <v>15.718686461910202</v>
      </c>
    </row>
    <row r="109" spans="1:25" x14ac:dyDescent="0.2">
      <c r="A109" t="s">
        <v>48</v>
      </c>
      <c r="B109" s="1">
        <v>44536</v>
      </c>
      <c r="C109" t="s">
        <v>5</v>
      </c>
      <c r="D109">
        <v>125</v>
      </c>
      <c r="E109">
        <v>0.51771845699999997</v>
      </c>
      <c r="F109">
        <v>15</v>
      </c>
      <c r="G109" t="s">
        <v>6</v>
      </c>
      <c r="H109">
        <v>2.29</v>
      </c>
      <c r="I109">
        <v>2.17</v>
      </c>
      <c r="J109">
        <v>-46.57</v>
      </c>
      <c r="K109" t="s">
        <v>7</v>
      </c>
      <c r="L109">
        <v>12.1</v>
      </c>
      <c r="M109">
        <v>285.25</v>
      </c>
      <c r="N109">
        <v>1006.3446279999999</v>
      </c>
      <c r="O109">
        <f t="shared" si="36"/>
        <v>0.99318495025240938</v>
      </c>
      <c r="P109">
        <f t="shared" si="37"/>
        <v>23.568233685026296</v>
      </c>
      <c r="Q109">
        <f t="shared" si="38"/>
        <v>23568.233685026295</v>
      </c>
      <c r="R109">
        <f t="shared" si="33"/>
        <v>0.12000000000000011</v>
      </c>
      <c r="S109">
        <f t="shared" si="34"/>
        <v>5.0915992095003793</v>
      </c>
      <c r="T109">
        <f t="shared" si="39"/>
        <v>5.0915992095003793</v>
      </c>
      <c r="U109">
        <f t="shared" si="43"/>
        <v>4.1169761489078444E-2</v>
      </c>
      <c r="V109">
        <f t="shared" si="40"/>
        <v>1746832.7087759234</v>
      </c>
      <c r="W109">
        <f t="shared" si="35"/>
        <v>3.7906269780437536</v>
      </c>
      <c r="X109">
        <f t="shared" si="41"/>
        <v>4.0002469030968646</v>
      </c>
      <c r="Y109" s="2">
        <f t="shared" si="42"/>
        <v>9.0918461125972438</v>
      </c>
    </row>
    <row r="110" spans="1:25" x14ac:dyDescent="0.2">
      <c r="A110" t="s">
        <v>48</v>
      </c>
      <c r="B110" s="1">
        <v>44536</v>
      </c>
      <c r="C110" t="s">
        <v>8</v>
      </c>
      <c r="D110">
        <v>125</v>
      </c>
      <c r="E110">
        <v>0.51643883300000004</v>
      </c>
      <c r="F110">
        <v>16</v>
      </c>
      <c r="G110" t="s">
        <v>6</v>
      </c>
      <c r="H110">
        <v>2.2000000000000002</v>
      </c>
      <c r="I110">
        <v>2.17</v>
      </c>
      <c r="J110">
        <v>-46.83</v>
      </c>
      <c r="K110" t="s">
        <v>7</v>
      </c>
      <c r="L110">
        <v>12.1</v>
      </c>
      <c r="M110">
        <v>285.25</v>
      </c>
      <c r="N110">
        <v>1006.3446279999999</v>
      </c>
      <c r="O110">
        <f t="shared" si="36"/>
        <v>0.99318495025240938</v>
      </c>
      <c r="P110">
        <f t="shared" si="37"/>
        <v>23.568233685026296</v>
      </c>
      <c r="Q110">
        <f t="shared" si="38"/>
        <v>23568.233685026295</v>
      </c>
      <c r="R110">
        <f t="shared" si="33"/>
        <v>3.0000000000000249E-2</v>
      </c>
      <c r="S110">
        <f t="shared" si="34"/>
        <v>1.2728998023751041</v>
      </c>
      <c r="T110">
        <f t="shared" si="39"/>
        <v>1.2728998023751044</v>
      </c>
      <c r="U110">
        <f t="shared" si="43"/>
        <v>4.1170109180062288E-2</v>
      </c>
      <c r="V110">
        <f t="shared" si="40"/>
        <v>1746847.4613020774</v>
      </c>
      <c r="W110">
        <f t="shared" si="35"/>
        <v>3.790658991025508</v>
      </c>
      <c r="X110">
        <f t="shared" si="41"/>
        <v>3.8430644148645703</v>
      </c>
      <c r="Y110" s="2">
        <f t="shared" si="42"/>
        <v>5.1159642172396742</v>
      </c>
    </row>
    <row r="111" spans="1:25" x14ac:dyDescent="0.2">
      <c r="A111" t="s">
        <v>48</v>
      </c>
      <c r="B111" s="1">
        <v>44536</v>
      </c>
      <c r="C111" t="s">
        <v>5</v>
      </c>
      <c r="D111">
        <v>100</v>
      </c>
      <c r="E111">
        <v>0.50851418400000004</v>
      </c>
      <c r="F111">
        <v>17</v>
      </c>
      <c r="G111" t="s">
        <v>6</v>
      </c>
      <c r="H111">
        <v>2.19</v>
      </c>
      <c r="I111">
        <v>2.17</v>
      </c>
      <c r="J111">
        <v>-46.97</v>
      </c>
      <c r="K111" t="s">
        <v>7</v>
      </c>
      <c r="L111">
        <v>12</v>
      </c>
      <c r="M111">
        <v>285.14999999999998</v>
      </c>
      <c r="N111">
        <v>1006.3446279999999</v>
      </c>
      <c r="O111">
        <f t="shared" si="36"/>
        <v>0.99318495025240938</v>
      </c>
      <c r="P111">
        <f t="shared" si="37"/>
        <v>23.559971376985967</v>
      </c>
      <c r="Q111">
        <f t="shared" si="38"/>
        <v>23559.971376985966</v>
      </c>
      <c r="R111">
        <f t="shared" si="33"/>
        <v>2.0000000000000018E-2</v>
      </c>
      <c r="S111">
        <f t="shared" si="34"/>
        <v>0.84889746595942683</v>
      </c>
      <c r="T111">
        <f t="shared" si="39"/>
        <v>0.84889746595942694</v>
      </c>
      <c r="U111">
        <f t="shared" si="43"/>
        <v>4.1271427981663368E-2</v>
      </c>
      <c r="V111">
        <f t="shared" si="40"/>
        <v>1751760.5315080495</v>
      </c>
      <c r="W111">
        <f t="shared" si="35"/>
        <v>3.8013203533724673</v>
      </c>
      <c r="X111">
        <f t="shared" si="41"/>
        <v>3.8363555640026283</v>
      </c>
      <c r="Y111" s="2">
        <f t="shared" si="42"/>
        <v>4.6852530299620554</v>
      </c>
    </row>
    <row r="112" spans="1:25" x14ac:dyDescent="0.2">
      <c r="A112" t="s">
        <v>48</v>
      </c>
      <c r="B112" s="1">
        <v>44536</v>
      </c>
      <c r="C112" t="s">
        <v>8</v>
      </c>
      <c r="D112">
        <v>150</v>
      </c>
      <c r="E112">
        <v>0.52847373200000003</v>
      </c>
      <c r="F112">
        <v>18</v>
      </c>
      <c r="G112" t="s">
        <v>6</v>
      </c>
      <c r="H112">
        <v>2.2000000000000002</v>
      </c>
      <c r="I112">
        <v>2.17</v>
      </c>
      <c r="J112">
        <v>-46.97</v>
      </c>
      <c r="K112" t="s">
        <v>7</v>
      </c>
      <c r="L112">
        <v>12.1</v>
      </c>
      <c r="M112">
        <v>285.25</v>
      </c>
      <c r="N112">
        <v>1006.3446279999999</v>
      </c>
      <c r="O112">
        <f t="shared" si="36"/>
        <v>0.99318495025240938</v>
      </c>
      <c r="P112">
        <f t="shared" si="37"/>
        <v>23.568233685026296</v>
      </c>
      <c r="Q112">
        <f t="shared" si="38"/>
        <v>23568.233685026295</v>
      </c>
      <c r="R112">
        <f t="shared" si="33"/>
        <v>3.0000000000000249E-2</v>
      </c>
      <c r="S112">
        <f t="shared" si="34"/>
        <v>1.2728998023751041</v>
      </c>
      <c r="T112">
        <f t="shared" si="39"/>
        <v>1.2728998023751044</v>
      </c>
      <c r="U112">
        <f t="shared" si="43"/>
        <v>4.1166839252828533E-2</v>
      </c>
      <c r="V112">
        <f t="shared" si="40"/>
        <v>1746708.7183110898</v>
      </c>
      <c r="W112">
        <f t="shared" si="35"/>
        <v>3.7903579187350647</v>
      </c>
      <c r="X112">
        <f t="shared" si="41"/>
        <v>3.8427591802843977</v>
      </c>
      <c r="Y112" s="2">
        <f t="shared" si="42"/>
        <v>5.115658982659502</v>
      </c>
    </row>
    <row r="113" spans="1:25" x14ac:dyDescent="0.2">
      <c r="A113" t="s">
        <v>48</v>
      </c>
      <c r="B113" s="1">
        <v>44536</v>
      </c>
      <c r="C113" t="s">
        <v>5</v>
      </c>
      <c r="D113">
        <v>75</v>
      </c>
      <c r="E113">
        <v>0.50493743499999999</v>
      </c>
      <c r="F113">
        <v>19</v>
      </c>
      <c r="G113" t="s">
        <v>6</v>
      </c>
      <c r="H113">
        <v>2.46</v>
      </c>
      <c r="I113">
        <v>2.17</v>
      </c>
      <c r="J113">
        <v>-46.64</v>
      </c>
      <c r="K113" t="s">
        <v>7</v>
      </c>
      <c r="L113">
        <v>12.7</v>
      </c>
      <c r="M113">
        <v>285.85000000000002</v>
      </c>
      <c r="N113">
        <v>1006.3446279999999</v>
      </c>
      <c r="O113">
        <f t="shared" si="36"/>
        <v>0.99318495025240938</v>
      </c>
      <c r="P113">
        <f t="shared" si="37"/>
        <v>23.617807533268245</v>
      </c>
      <c r="Q113">
        <f t="shared" si="38"/>
        <v>23617.807533268246</v>
      </c>
      <c r="R113">
        <f t="shared" si="33"/>
        <v>0.29000000000000004</v>
      </c>
      <c r="S113">
        <f t="shared" si="34"/>
        <v>12.278870491746684</v>
      </c>
      <c r="T113">
        <f t="shared" si="39"/>
        <v>12.278870491746686</v>
      </c>
      <c r="U113">
        <f t="shared" si="43"/>
        <v>4.0587552138567767E-2</v>
      </c>
      <c r="V113">
        <f t="shared" si="40"/>
        <v>1718514.8147809992</v>
      </c>
      <c r="W113">
        <f t="shared" si="35"/>
        <v>3.729177148074768</v>
      </c>
      <c r="X113">
        <f t="shared" si="41"/>
        <v>4.2275464443612583</v>
      </c>
      <c r="Y113" s="2">
        <f t="shared" si="42"/>
        <v>16.506416936107943</v>
      </c>
    </row>
    <row r="114" spans="1:25" x14ac:dyDescent="0.2">
      <c r="A114" t="s">
        <v>48</v>
      </c>
      <c r="B114" s="1">
        <v>44536</v>
      </c>
      <c r="C114" t="s">
        <v>8</v>
      </c>
      <c r="D114">
        <v>175</v>
      </c>
      <c r="E114">
        <v>0.53462761400000003</v>
      </c>
      <c r="F114">
        <v>20</v>
      </c>
      <c r="G114" t="s">
        <v>6</v>
      </c>
      <c r="H114">
        <v>2.19</v>
      </c>
      <c r="I114">
        <v>2.17</v>
      </c>
      <c r="J114">
        <v>-46.79</v>
      </c>
      <c r="K114" t="s">
        <v>7</v>
      </c>
      <c r="L114">
        <v>12.7</v>
      </c>
      <c r="M114">
        <v>285.85000000000002</v>
      </c>
      <c r="N114">
        <v>1006.3446279999999</v>
      </c>
      <c r="O114">
        <f t="shared" si="36"/>
        <v>0.99318495025240938</v>
      </c>
      <c r="P114">
        <f t="shared" si="37"/>
        <v>23.617807533268245</v>
      </c>
      <c r="Q114">
        <f t="shared" si="38"/>
        <v>23617.807533268246</v>
      </c>
      <c r="R114">
        <f t="shared" si="33"/>
        <v>2.0000000000000018E-2</v>
      </c>
      <c r="S114">
        <f t="shared" si="34"/>
        <v>0.84681865460322026</v>
      </c>
      <c r="T114">
        <f t="shared" si="39"/>
        <v>0.84681865460322037</v>
      </c>
      <c r="U114">
        <f t="shared" si="43"/>
        <v>4.0579634364433785E-2</v>
      </c>
      <c r="V114">
        <f t="shared" si="40"/>
        <v>1718179.5688390199</v>
      </c>
      <c r="W114">
        <f t="shared" si="35"/>
        <v>3.728449664380673</v>
      </c>
      <c r="X114">
        <f t="shared" si="41"/>
        <v>3.7628132557574534</v>
      </c>
      <c r="Y114" s="2">
        <f t="shared" si="42"/>
        <v>4.6096319103606733</v>
      </c>
    </row>
    <row r="115" spans="1:25" x14ac:dyDescent="0.2">
      <c r="A115" t="s">
        <v>48</v>
      </c>
      <c r="B115" s="1">
        <v>44536</v>
      </c>
      <c r="C115" t="s">
        <v>5</v>
      </c>
      <c r="D115">
        <v>50</v>
      </c>
      <c r="E115">
        <v>0.49906690300000001</v>
      </c>
      <c r="F115">
        <v>21</v>
      </c>
      <c r="G115" t="s">
        <v>6</v>
      </c>
      <c r="H115">
        <v>2.15</v>
      </c>
      <c r="I115">
        <v>2.17</v>
      </c>
      <c r="J115">
        <v>-46.71</v>
      </c>
      <c r="K115" t="s">
        <v>7</v>
      </c>
      <c r="L115">
        <v>12.5</v>
      </c>
      <c r="M115">
        <v>285.64999999999998</v>
      </c>
      <c r="N115">
        <v>1006.3446279999999</v>
      </c>
      <c r="O115">
        <f t="shared" si="36"/>
        <v>0.99318495025240938</v>
      </c>
      <c r="P115">
        <f t="shared" si="37"/>
        <v>23.601282917187593</v>
      </c>
      <c r="Q115">
        <f t="shared" si="38"/>
        <v>23601.282917187593</v>
      </c>
      <c r="R115">
        <f t="shared" si="33"/>
        <v>-2.0000000000000018E-2</v>
      </c>
      <c r="S115">
        <f t="shared" si="34"/>
        <v>-0.84741156106539661</v>
      </c>
      <c r="T115">
        <f t="shared" si="39"/>
        <v>-0.84741156106539672</v>
      </c>
      <c r="U115">
        <f t="shared" si="43"/>
        <v>4.0782593570765177E-2</v>
      </c>
      <c r="V115">
        <f t="shared" si="40"/>
        <v>1727982.0641048849</v>
      </c>
      <c r="W115">
        <f t="shared" si="35"/>
        <v>3.7497210791075997</v>
      </c>
      <c r="X115">
        <f t="shared" si="41"/>
        <v>3.7151614378255022</v>
      </c>
      <c r="Y115" s="2">
        <f t="shared" si="42"/>
        <v>2.8677498767601057</v>
      </c>
    </row>
    <row r="116" spans="1:25" x14ac:dyDescent="0.2">
      <c r="A116" t="s">
        <v>48</v>
      </c>
      <c r="B116" s="1">
        <v>44536</v>
      </c>
      <c r="C116" t="s">
        <v>8</v>
      </c>
      <c r="D116">
        <v>200</v>
      </c>
      <c r="E116">
        <v>0.53976055899999997</v>
      </c>
      <c r="F116">
        <v>22</v>
      </c>
      <c r="G116" t="s">
        <v>6</v>
      </c>
      <c r="H116">
        <v>2.2400000000000002</v>
      </c>
      <c r="I116">
        <v>2.17</v>
      </c>
      <c r="J116">
        <v>-46.7</v>
      </c>
      <c r="K116" t="s">
        <v>7</v>
      </c>
      <c r="L116">
        <v>13.1</v>
      </c>
      <c r="M116">
        <v>286.25</v>
      </c>
      <c r="N116">
        <v>1006.3446279999999</v>
      </c>
      <c r="O116">
        <f t="shared" si="36"/>
        <v>0.99318495025240938</v>
      </c>
      <c r="P116">
        <f t="shared" si="37"/>
        <v>23.650856765429541</v>
      </c>
      <c r="Q116">
        <f t="shared" si="38"/>
        <v>23650.85676542954</v>
      </c>
      <c r="R116">
        <f t="shared" si="33"/>
        <v>7.0000000000000284E-2</v>
      </c>
      <c r="S116">
        <f t="shared" si="34"/>
        <v>2.9597236452896407</v>
      </c>
      <c r="T116">
        <f t="shared" si="39"/>
        <v>2.9597236452896407</v>
      </c>
      <c r="U116">
        <f t="shared" si="43"/>
        <v>4.0196640443910574E-2</v>
      </c>
      <c r="V116">
        <f t="shared" si="40"/>
        <v>1699584.9597578219</v>
      </c>
      <c r="W116">
        <f t="shared" si="35"/>
        <v>3.6880993626744734</v>
      </c>
      <c r="X116">
        <f t="shared" si="41"/>
        <v>3.8070703098575214</v>
      </c>
      <c r="Y116" s="2">
        <f t="shared" si="42"/>
        <v>6.7667939551471621</v>
      </c>
    </row>
    <row r="117" spans="1:25" x14ac:dyDescent="0.2">
      <c r="A117" t="s">
        <v>48</v>
      </c>
      <c r="B117" s="1">
        <v>44536</v>
      </c>
      <c r="C117" t="s">
        <v>5</v>
      </c>
      <c r="D117">
        <v>25</v>
      </c>
      <c r="E117">
        <v>0.51416272200000002</v>
      </c>
      <c r="F117">
        <v>23</v>
      </c>
      <c r="G117" t="s">
        <v>6</v>
      </c>
      <c r="H117">
        <v>2.13</v>
      </c>
      <c r="I117">
        <v>2.17</v>
      </c>
      <c r="J117">
        <v>-46.97</v>
      </c>
      <c r="K117" t="s">
        <v>7</v>
      </c>
      <c r="L117">
        <v>12.5</v>
      </c>
      <c r="M117">
        <v>285.64999999999998</v>
      </c>
      <c r="N117">
        <v>1006.3446279999999</v>
      </c>
      <c r="O117">
        <f t="shared" si="36"/>
        <v>0.99318495025240938</v>
      </c>
      <c r="P117">
        <f t="shared" si="37"/>
        <v>23.601282917187593</v>
      </c>
      <c r="Q117">
        <f t="shared" si="38"/>
        <v>23601.282917187593</v>
      </c>
      <c r="R117">
        <f t="shared" si="33"/>
        <v>-4.0000000000000036E-2</v>
      </c>
      <c r="S117">
        <f t="shared" si="34"/>
        <v>-1.6948231221307932</v>
      </c>
      <c r="T117">
        <f t="shared" si="39"/>
        <v>-1.6948231221307934</v>
      </c>
      <c r="U117">
        <f t="shared" si="43"/>
        <v>4.0778542427436996E-2</v>
      </c>
      <c r="V117">
        <f t="shared" si="40"/>
        <v>1727810.4148202934</v>
      </c>
      <c r="W117">
        <f t="shared" si="35"/>
        <v>3.7493486001600367</v>
      </c>
      <c r="X117">
        <f t="shared" si="41"/>
        <v>3.6802361835672248</v>
      </c>
      <c r="Y117" s="2">
        <f t="shared" si="42"/>
        <v>1.9854130614364316</v>
      </c>
    </row>
    <row r="118" spans="1:25" x14ac:dyDescent="0.2">
      <c r="A118" t="s">
        <v>48</v>
      </c>
      <c r="B118" s="1">
        <v>44536</v>
      </c>
      <c r="C118" t="s">
        <v>8</v>
      </c>
      <c r="D118">
        <v>225</v>
      </c>
      <c r="E118">
        <v>0.55029483700000004</v>
      </c>
      <c r="F118">
        <v>24</v>
      </c>
      <c r="G118" t="s">
        <v>6</v>
      </c>
      <c r="H118">
        <v>2.15</v>
      </c>
      <c r="I118">
        <v>2.17</v>
      </c>
      <c r="J118">
        <v>-47.11</v>
      </c>
      <c r="K118" t="s">
        <v>7</v>
      </c>
      <c r="L118">
        <v>12.5</v>
      </c>
      <c r="M118">
        <v>285.64999999999998</v>
      </c>
      <c r="N118">
        <v>1006.3446279999999</v>
      </c>
      <c r="O118">
        <f t="shared" si="36"/>
        <v>0.99318495025240938</v>
      </c>
      <c r="P118">
        <f t="shared" si="37"/>
        <v>23.601282917187593</v>
      </c>
      <c r="Q118">
        <f t="shared" si="38"/>
        <v>23601.282917187593</v>
      </c>
      <c r="R118">
        <f t="shared" si="33"/>
        <v>-2.0000000000000018E-2</v>
      </c>
      <c r="S118">
        <f t="shared" si="34"/>
        <v>-0.84741156106539661</v>
      </c>
      <c r="T118">
        <f t="shared" si="39"/>
        <v>-0.84741156106539672</v>
      </c>
      <c r="U118">
        <f t="shared" si="43"/>
        <v>4.0768847577071714E-2</v>
      </c>
      <c r="V118">
        <f t="shared" si="40"/>
        <v>1727399.6384061764</v>
      </c>
      <c r="W118">
        <f t="shared" si="35"/>
        <v>3.7484572153414026</v>
      </c>
      <c r="X118">
        <f t="shared" si="41"/>
        <v>3.713909222573279</v>
      </c>
      <c r="Y118" s="2">
        <f t="shared" si="42"/>
        <v>2.8664976615078825</v>
      </c>
    </row>
    <row r="119" spans="1:25" x14ac:dyDescent="0.2">
      <c r="A119" t="s">
        <v>48</v>
      </c>
      <c r="B119" s="1">
        <v>44536</v>
      </c>
      <c r="C119" t="s">
        <v>5</v>
      </c>
      <c r="D119">
        <v>10</v>
      </c>
      <c r="E119">
        <v>0.49753640199999999</v>
      </c>
      <c r="F119">
        <v>25</v>
      </c>
      <c r="G119" t="s">
        <v>6</v>
      </c>
      <c r="H119">
        <v>2.37</v>
      </c>
      <c r="I119">
        <v>2.17</v>
      </c>
      <c r="J119">
        <v>-46.95</v>
      </c>
      <c r="K119" t="s">
        <v>7</v>
      </c>
      <c r="L119">
        <v>12.2</v>
      </c>
      <c r="M119">
        <v>285.35000000000002</v>
      </c>
      <c r="N119">
        <v>1006.3446279999999</v>
      </c>
      <c r="O119">
        <f t="shared" si="36"/>
        <v>0.99318495025240938</v>
      </c>
      <c r="P119">
        <f t="shared" si="37"/>
        <v>23.576495993066622</v>
      </c>
      <c r="Q119">
        <f t="shared" si="38"/>
        <v>23576.495993066623</v>
      </c>
      <c r="R119">
        <f t="shared" si="33"/>
        <v>0.20000000000000018</v>
      </c>
      <c r="S119">
        <f t="shared" si="34"/>
        <v>8.4830247912504131</v>
      </c>
      <c r="T119">
        <f t="shared" si="39"/>
        <v>8.4830247912504131</v>
      </c>
      <c r="U119">
        <f t="shared" si="43"/>
        <v>4.1076518861513985E-2</v>
      </c>
      <c r="V119">
        <f t="shared" si="40"/>
        <v>1742265.6392024402</v>
      </c>
      <c r="W119">
        <f t="shared" si="35"/>
        <v>3.7807164370692949</v>
      </c>
      <c r="X119">
        <f t="shared" si="41"/>
        <v>4.129169564909783</v>
      </c>
      <c r="Y119" s="2">
        <f t="shared" si="42"/>
        <v>12.612194356160195</v>
      </c>
    </row>
    <row r="120" spans="1:25" x14ac:dyDescent="0.2">
      <c r="A120" t="s">
        <v>48</v>
      </c>
      <c r="B120" s="1">
        <v>44536</v>
      </c>
      <c r="C120" t="s">
        <v>8</v>
      </c>
      <c r="D120">
        <v>250</v>
      </c>
      <c r="E120">
        <v>0.54926621899999994</v>
      </c>
      <c r="F120">
        <v>26</v>
      </c>
      <c r="G120" t="s">
        <v>6</v>
      </c>
      <c r="H120">
        <v>2.4300000000000002</v>
      </c>
      <c r="I120">
        <v>2.17</v>
      </c>
      <c r="J120">
        <v>-46.94</v>
      </c>
      <c r="K120" t="s">
        <v>7</v>
      </c>
      <c r="L120">
        <v>12.4</v>
      </c>
      <c r="M120">
        <v>285.55</v>
      </c>
      <c r="N120">
        <v>1006.3446279999999</v>
      </c>
      <c r="O120">
        <f t="shared" si="36"/>
        <v>0.99318495025240938</v>
      </c>
      <c r="P120">
        <f t="shared" si="37"/>
        <v>23.593020609147271</v>
      </c>
      <c r="Q120">
        <f t="shared" si="38"/>
        <v>23593.020609147272</v>
      </c>
      <c r="R120">
        <f t="shared" si="33"/>
        <v>0.26000000000000023</v>
      </c>
      <c r="S120">
        <f t="shared" si="34"/>
        <v>11.020208234769029</v>
      </c>
      <c r="T120">
        <f t="shared" si="39"/>
        <v>11.020208234769033</v>
      </c>
      <c r="U120">
        <f t="shared" si="43"/>
        <v>4.0866476548847536E-2</v>
      </c>
      <c r="V120">
        <f t="shared" si="40"/>
        <v>1732142.6207292487</v>
      </c>
      <c r="W120">
        <f t="shared" si="35"/>
        <v>3.7587494869824694</v>
      </c>
      <c r="X120">
        <f t="shared" si="41"/>
        <v>4.2091065683720741</v>
      </c>
      <c r="Y120" s="2">
        <f t="shared" si="42"/>
        <v>15.229314803141104</v>
      </c>
    </row>
    <row r="121" spans="1:25" x14ac:dyDescent="0.2">
      <c r="A121" t="s">
        <v>48</v>
      </c>
      <c r="B121" s="1">
        <v>44536</v>
      </c>
      <c r="C121" t="s">
        <v>5</v>
      </c>
      <c r="D121">
        <v>5</v>
      </c>
      <c r="E121">
        <v>0.503405361</v>
      </c>
      <c r="F121">
        <v>27</v>
      </c>
      <c r="G121" t="s">
        <v>6</v>
      </c>
      <c r="H121">
        <v>2.2200000000000002</v>
      </c>
      <c r="I121">
        <v>2.17</v>
      </c>
      <c r="J121">
        <v>-47.08</v>
      </c>
      <c r="K121" t="s">
        <v>7</v>
      </c>
      <c r="L121">
        <v>12.4</v>
      </c>
      <c r="M121">
        <v>285.55</v>
      </c>
      <c r="N121">
        <v>1006.3446279999999</v>
      </c>
      <c r="O121">
        <f t="shared" si="36"/>
        <v>0.99318495025240938</v>
      </c>
      <c r="P121">
        <f t="shared" si="37"/>
        <v>23.593020609147271</v>
      </c>
      <c r="Q121">
        <f t="shared" si="38"/>
        <v>23593.020609147272</v>
      </c>
      <c r="R121">
        <f t="shared" si="33"/>
        <v>5.0000000000000266E-2</v>
      </c>
      <c r="S121">
        <f t="shared" si="34"/>
        <v>2.1192708143786692</v>
      </c>
      <c r="T121">
        <f t="shared" si="39"/>
        <v>2.1192708143786696</v>
      </c>
      <c r="U121">
        <f t="shared" si="43"/>
        <v>4.0878820593404884E-2</v>
      </c>
      <c r="V121">
        <f t="shared" si="40"/>
        <v>1732665.8281964844</v>
      </c>
      <c r="W121">
        <f t="shared" si="35"/>
        <v>3.7598848471863708</v>
      </c>
      <c r="X121">
        <f t="shared" si="41"/>
        <v>3.8465181385961955</v>
      </c>
      <c r="Y121" s="2">
        <f t="shared" si="42"/>
        <v>5.9657889529748651</v>
      </c>
    </row>
    <row r="122" spans="1:25" x14ac:dyDescent="0.2">
      <c r="A122" t="s">
        <v>48</v>
      </c>
      <c r="B122" s="1">
        <v>44536</v>
      </c>
      <c r="C122" t="s">
        <v>8</v>
      </c>
      <c r="D122">
        <v>300</v>
      </c>
      <c r="E122">
        <v>0.55441014</v>
      </c>
      <c r="F122">
        <v>28</v>
      </c>
      <c r="G122" t="s">
        <v>6</v>
      </c>
      <c r="H122">
        <v>2.4700000000000002</v>
      </c>
      <c r="I122">
        <v>2.17</v>
      </c>
      <c r="J122">
        <v>-47.01</v>
      </c>
      <c r="K122" t="s">
        <v>7</v>
      </c>
      <c r="L122">
        <v>12.4</v>
      </c>
      <c r="M122">
        <v>285.55</v>
      </c>
      <c r="N122">
        <v>1006.3446279999999</v>
      </c>
      <c r="O122">
        <f t="shared" si="36"/>
        <v>0.99318495025240938</v>
      </c>
      <c r="P122">
        <f t="shared" si="37"/>
        <v>23.593020609147271</v>
      </c>
      <c r="Q122">
        <f t="shared" si="38"/>
        <v>23593.020609147272</v>
      </c>
      <c r="R122">
        <f t="shared" si="33"/>
        <v>0.30000000000000027</v>
      </c>
      <c r="S122">
        <f t="shared" si="34"/>
        <v>12.715624886271959</v>
      </c>
      <c r="T122">
        <f t="shared" si="39"/>
        <v>12.715624886271961</v>
      </c>
      <c r="U122">
        <f t="shared" si="43"/>
        <v>4.0865092228327349E-2</v>
      </c>
      <c r="V122">
        <f t="shared" si="40"/>
        <v>1732083.9457277255</v>
      </c>
      <c r="W122">
        <f t="shared" si="35"/>
        <v>3.7586221622291642</v>
      </c>
      <c r="X122">
        <f t="shared" si="41"/>
        <v>4.2782473459474826</v>
      </c>
      <c r="Y122" s="2">
        <f t="shared" si="42"/>
        <v>16.993872232219442</v>
      </c>
    </row>
    <row r="123" spans="1:25" x14ac:dyDescent="0.2">
      <c r="A123" t="s">
        <v>48</v>
      </c>
      <c r="B123" s="1">
        <v>44536</v>
      </c>
      <c r="C123" t="s">
        <v>5</v>
      </c>
      <c r="D123">
        <v>0</v>
      </c>
      <c r="E123">
        <v>0.499832322</v>
      </c>
      <c r="F123">
        <v>29</v>
      </c>
      <c r="G123" t="s">
        <v>6</v>
      </c>
      <c r="H123">
        <v>2.64</v>
      </c>
      <c r="I123">
        <v>2.17</v>
      </c>
      <c r="J123">
        <v>-47.25</v>
      </c>
      <c r="K123" t="s">
        <v>7</v>
      </c>
      <c r="L123">
        <v>12.7</v>
      </c>
      <c r="M123">
        <v>285.85000000000002</v>
      </c>
      <c r="N123">
        <v>1006.3446279999999</v>
      </c>
      <c r="O123">
        <f t="shared" si="36"/>
        <v>0.99318495025240938</v>
      </c>
      <c r="P123">
        <f t="shared" si="37"/>
        <v>23.617807533268245</v>
      </c>
      <c r="Q123">
        <f t="shared" si="38"/>
        <v>23617.807533268246</v>
      </c>
      <c r="R123">
        <f t="shared" si="33"/>
        <v>0.4700000000000002</v>
      </c>
      <c r="S123">
        <f t="shared" si="34"/>
        <v>19.900238383175669</v>
      </c>
      <c r="T123">
        <f t="shared" si="39"/>
        <v>19.900238383175669</v>
      </c>
      <c r="U123">
        <f t="shared" si="43"/>
        <v>4.0588913725269356E-2</v>
      </c>
      <c r="V123">
        <f t="shared" si="40"/>
        <v>1718572.4656319376</v>
      </c>
      <c r="W123">
        <f t="shared" si="35"/>
        <v>3.7293022504213043</v>
      </c>
      <c r="X123">
        <f t="shared" si="41"/>
        <v>4.5370313092683157</v>
      </c>
      <c r="Y123" s="2">
        <f t="shared" si="42"/>
        <v>24.437269692443984</v>
      </c>
    </row>
    <row r="124" spans="1:25" x14ac:dyDescent="0.2">
      <c r="A124" t="s">
        <v>48</v>
      </c>
      <c r="B124" s="1">
        <v>44536</v>
      </c>
      <c r="C124" t="s">
        <v>8</v>
      </c>
      <c r="D124">
        <v>400</v>
      </c>
      <c r="E124">
        <v>0.28502085999999999</v>
      </c>
      <c r="F124">
        <v>30</v>
      </c>
      <c r="G124" t="s">
        <v>6</v>
      </c>
      <c r="H124">
        <v>2.16</v>
      </c>
      <c r="I124">
        <v>2.17</v>
      </c>
      <c r="J124">
        <v>-47.18</v>
      </c>
      <c r="K124" t="s">
        <v>7</v>
      </c>
      <c r="L124">
        <v>12.5</v>
      </c>
      <c r="M124">
        <v>285.64999999999998</v>
      </c>
      <c r="N124">
        <v>1006.3446279999999</v>
      </c>
      <c r="O124">
        <f t="shared" si="36"/>
        <v>0.99318495025240938</v>
      </c>
      <c r="P124">
        <f t="shared" si="37"/>
        <v>23.601282917187593</v>
      </c>
      <c r="Q124">
        <f t="shared" si="38"/>
        <v>23601.282917187593</v>
      </c>
      <c r="R124">
        <f t="shared" si="33"/>
        <v>-9.9999999999997868E-3</v>
      </c>
      <c r="S124">
        <f t="shared" si="34"/>
        <v>-0.42370578053268892</v>
      </c>
      <c r="T124">
        <f t="shared" si="39"/>
        <v>-0.42370578053268898</v>
      </c>
      <c r="U124">
        <f t="shared" si="43"/>
        <v>4.0840078712168999E-2</v>
      </c>
      <c r="V124">
        <f t="shared" si="40"/>
        <v>1730417.7427756388</v>
      </c>
      <c r="W124">
        <f t="shared" si="35"/>
        <v>3.7550065018231362</v>
      </c>
      <c r="X124">
        <f t="shared" si="41"/>
        <v>3.73770232439538</v>
      </c>
      <c r="Y124" s="2">
        <f t="shared" si="42"/>
        <v>3.3139965438626913</v>
      </c>
    </row>
    <row r="125" spans="1:25" x14ac:dyDescent="0.2">
      <c r="A125" t="s">
        <v>48</v>
      </c>
      <c r="B125" s="1">
        <v>44901</v>
      </c>
      <c r="C125" t="s">
        <v>7</v>
      </c>
      <c r="D125" t="s">
        <v>7</v>
      </c>
      <c r="E125">
        <v>0</v>
      </c>
      <c r="F125" t="s">
        <v>9</v>
      </c>
      <c r="G125" t="s">
        <v>6</v>
      </c>
      <c r="H125">
        <v>2.17</v>
      </c>
      <c r="J125">
        <v>-46.62</v>
      </c>
      <c r="K125" t="s">
        <v>7</v>
      </c>
      <c r="L125">
        <v>0</v>
      </c>
      <c r="M125">
        <v>0</v>
      </c>
      <c r="O125">
        <f t="shared" si="36"/>
        <v>0</v>
      </c>
      <c r="P125" t="e">
        <f t="shared" si="37"/>
        <v>#DIV/0!</v>
      </c>
      <c r="Q125" t="e">
        <f t="shared" si="38"/>
        <v>#DIV/0!</v>
      </c>
      <c r="T125" t="e">
        <f t="shared" si="39"/>
        <v>#DIV/0!</v>
      </c>
      <c r="U125" t="e">
        <f t="shared" si="43"/>
        <v>#DIV/0!</v>
      </c>
      <c r="V125" t="e">
        <f t="shared" si="40"/>
        <v>#DIV/0!</v>
      </c>
      <c r="X125" t="e">
        <f t="shared" si="41"/>
        <v>#DIV/0!</v>
      </c>
      <c r="Y125" s="2" t="e">
        <f t="shared" si="42"/>
        <v>#DIV/0!</v>
      </c>
    </row>
    <row r="126" spans="1:25" x14ac:dyDescent="0.2">
      <c r="A126" t="s">
        <v>49</v>
      </c>
      <c r="B126" s="1">
        <v>44199</v>
      </c>
      <c r="C126" t="s">
        <v>5</v>
      </c>
      <c r="D126">
        <v>400</v>
      </c>
      <c r="E126">
        <v>0.47869183500000001</v>
      </c>
      <c r="F126">
        <v>1</v>
      </c>
      <c r="G126" t="s">
        <v>2</v>
      </c>
      <c r="H126">
        <v>1339</v>
      </c>
      <c r="I126">
        <v>505</v>
      </c>
      <c r="J126">
        <v>-18.78</v>
      </c>
      <c r="K126">
        <v>1.085064</v>
      </c>
      <c r="L126">
        <v>14.5</v>
      </c>
      <c r="M126">
        <v>287.64999999999998</v>
      </c>
      <c r="N126">
        <v>1009.681967</v>
      </c>
      <c r="O126">
        <f t="shared" si="36"/>
        <v>0.99647864783519269</v>
      </c>
      <c r="P126">
        <f t="shared" si="37"/>
        <v>23.687972693925648</v>
      </c>
      <c r="Q126">
        <f t="shared" si="38"/>
        <v>23687.972693925647</v>
      </c>
      <c r="R126">
        <f t="shared" ref="R126:R155" si="44">H126-I126</f>
        <v>834</v>
      </c>
      <c r="S126">
        <f t="shared" ref="S126:S155" si="45">((R126/1000000)*(1/P126))/0.000000001</f>
        <v>35207.740686642384</v>
      </c>
      <c r="T126">
        <f t="shared" si="39"/>
        <v>35207.740686642392</v>
      </c>
      <c r="U126">
        <f t="shared" ref="U126:U157" si="46">EXP(-58.0931+90.5069*(100/M126)+22.294*LN(M126/100)+E126*(0.027766+(-0.025888)*(M126/100)+(0.0050578)*(M126/100)^2))</f>
        <v>4.6147586959254555E-2</v>
      </c>
      <c r="V126">
        <f t="shared" si="40"/>
        <v>1948144.2145991779</v>
      </c>
      <c r="W126">
        <f t="shared" ref="W126:W155" si="47">I126*V126/1000000</f>
        <v>983.81282837258482</v>
      </c>
      <c r="X126">
        <f t="shared" si="41"/>
        <v>2608.5651033482991</v>
      </c>
      <c r="Y126" s="2">
        <f t="shared" si="42"/>
        <v>37816.305789990685</v>
      </c>
    </row>
    <row r="127" spans="1:25" x14ac:dyDescent="0.2">
      <c r="A127" t="s">
        <v>49</v>
      </c>
      <c r="B127" s="1">
        <v>44199</v>
      </c>
      <c r="C127" t="s">
        <v>8</v>
      </c>
      <c r="D127">
        <v>0</v>
      </c>
      <c r="E127">
        <v>0.40368066600000002</v>
      </c>
      <c r="F127">
        <v>2</v>
      </c>
      <c r="G127" t="s">
        <v>2</v>
      </c>
      <c r="H127">
        <v>419</v>
      </c>
      <c r="I127">
        <v>505</v>
      </c>
      <c r="J127">
        <v>-12.24</v>
      </c>
      <c r="K127">
        <v>1.0922190000000001</v>
      </c>
      <c r="L127">
        <v>12</v>
      </c>
      <c r="M127">
        <v>285.14999999999998</v>
      </c>
      <c r="N127">
        <v>1009.681967</v>
      </c>
      <c r="O127">
        <f t="shared" si="36"/>
        <v>0.99647864783519269</v>
      </c>
      <c r="P127">
        <f t="shared" si="37"/>
        <v>23.482097735695806</v>
      </c>
      <c r="Q127">
        <f t="shared" si="38"/>
        <v>23482.097735695806</v>
      </c>
      <c r="R127">
        <f t="shared" si="44"/>
        <v>-86</v>
      </c>
      <c r="S127">
        <f t="shared" si="45"/>
        <v>-3662.3644517614348</v>
      </c>
      <c r="T127">
        <f t="shared" si="39"/>
        <v>-3662.3644517614343</v>
      </c>
      <c r="U127">
        <f t="shared" si="46"/>
        <v>5.0070285966652014E-2</v>
      </c>
      <c r="V127">
        <f t="shared" si="40"/>
        <v>2132274.830392974</v>
      </c>
      <c r="W127">
        <f t="shared" si="47"/>
        <v>1076.7987893484519</v>
      </c>
      <c r="X127">
        <f t="shared" si="41"/>
        <v>893.42315393465617</v>
      </c>
      <c r="Y127" s="2">
        <f t="shared" si="42"/>
        <v>-2768.9412978267787</v>
      </c>
    </row>
    <row r="128" spans="1:25" x14ac:dyDescent="0.2">
      <c r="A128" t="s">
        <v>49</v>
      </c>
      <c r="B128" s="1">
        <v>44199</v>
      </c>
      <c r="C128" t="s">
        <v>5</v>
      </c>
      <c r="D128">
        <v>300</v>
      </c>
      <c r="E128">
        <v>0.46548552900000001</v>
      </c>
      <c r="F128">
        <v>3</v>
      </c>
      <c r="G128" t="s">
        <v>2</v>
      </c>
      <c r="H128">
        <v>1148</v>
      </c>
      <c r="I128">
        <v>505</v>
      </c>
      <c r="J128">
        <v>-18.66</v>
      </c>
      <c r="K128">
        <v>1.085189</v>
      </c>
      <c r="L128">
        <v>12.1</v>
      </c>
      <c r="M128">
        <v>285.25</v>
      </c>
      <c r="N128">
        <v>1009.681967</v>
      </c>
      <c r="O128">
        <f t="shared" si="36"/>
        <v>0.99647864783519269</v>
      </c>
      <c r="P128">
        <f t="shared" si="37"/>
        <v>23.490332734025003</v>
      </c>
      <c r="Q128">
        <f t="shared" si="38"/>
        <v>23490.332734025003</v>
      </c>
      <c r="R128">
        <f t="shared" si="44"/>
        <v>643</v>
      </c>
      <c r="S128">
        <f t="shared" si="45"/>
        <v>27372.962625967186</v>
      </c>
      <c r="T128">
        <f t="shared" si="39"/>
        <v>27372.962625967179</v>
      </c>
      <c r="U128">
        <f t="shared" si="46"/>
        <v>4.9889690136431783E-2</v>
      </c>
      <c r="V128">
        <f t="shared" si="40"/>
        <v>2123839.2278781193</v>
      </c>
      <c r="W128">
        <f t="shared" si="47"/>
        <v>1072.5388100784503</v>
      </c>
      <c r="X128">
        <f t="shared" si="41"/>
        <v>2438.167433604081</v>
      </c>
      <c r="Y128" s="2">
        <f t="shared" si="42"/>
        <v>29811.130059571267</v>
      </c>
    </row>
    <row r="129" spans="1:25" x14ac:dyDescent="0.2">
      <c r="A129" t="s">
        <v>49</v>
      </c>
      <c r="B129" s="1">
        <v>44199</v>
      </c>
      <c r="C129" t="s">
        <v>8</v>
      </c>
      <c r="D129">
        <v>5</v>
      </c>
      <c r="E129">
        <v>0.41271725399999998</v>
      </c>
      <c r="F129">
        <v>4</v>
      </c>
      <c r="G129" t="s">
        <v>2</v>
      </c>
      <c r="H129">
        <v>781</v>
      </c>
      <c r="I129">
        <v>505</v>
      </c>
      <c r="J129">
        <v>-18.329999999999998</v>
      </c>
      <c r="K129">
        <v>1.0855570000000001</v>
      </c>
      <c r="L129">
        <v>12.1</v>
      </c>
      <c r="M129">
        <v>285.25</v>
      </c>
      <c r="N129">
        <v>1009.681967</v>
      </c>
      <c r="O129">
        <f t="shared" ref="O129:O155" si="48">N129/1013.249977</f>
        <v>0.99647864783519269</v>
      </c>
      <c r="P129">
        <f t="shared" ref="P129:P155" si="49">(1*0.08206*M129)/O129</f>
        <v>23.490332734025003</v>
      </c>
      <c r="Q129">
        <f t="shared" ref="Q129:Q155" si="50">P129*1000</f>
        <v>23490.332734025003</v>
      </c>
      <c r="R129">
        <f t="shared" si="44"/>
        <v>276</v>
      </c>
      <c r="S129">
        <f t="shared" si="45"/>
        <v>11749.514284240968</v>
      </c>
      <c r="T129">
        <f t="shared" ref="T129:T155" si="51">R129*0.025/0.025/P129*1000</f>
        <v>11749.51428424097</v>
      </c>
      <c r="U129">
        <f t="shared" si="46"/>
        <v>4.9902658484789988E-2</v>
      </c>
      <c r="V129">
        <f t="shared" ref="V129:V155" si="52">U129/Q129*1000000000*1000</f>
        <v>2124391.2995965173</v>
      </c>
      <c r="W129">
        <f t="shared" si="47"/>
        <v>1072.8176062962414</v>
      </c>
      <c r="X129">
        <f t="shared" ref="X129:X155" si="53">V129*H129/1000000</f>
        <v>1659.1496049848799</v>
      </c>
      <c r="Y129" s="2">
        <f t="shared" ref="Y129:Y155" si="54">X129+S129</f>
        <v>13408.663889225847</v>
      </c>
    </row>
    <row r="130" spans="1:25" x14ac:dyDescent="0.2">
      <c r="A130" t="s">
        <v>49</v>
      </c>
      <c r="B130" s="1">
        <v>44199</v>
      </c>
      <c r="C130" t="s">
        <v>5</v>
      </c>
      <c r="D130">
        <v>250</v>
      </c>
      <c r="E130">
        <v>0.45711973299999997</v>
      </c>
      <c r="F130">
        <v>5</v>
      </c>
      <c r="G130" t="s">
        <v>2</v>
      </c>
      <c r="H130">
        <v>1595</v>
      </c>
      <c r="I130">
        <v>505</v>
      </c>
      <c r="J130">
        <v>-20.41</v>
      </c>
      <c r="K130">
        <v>1.083275</v>
      </c>
      <c r="L130">
        <v>12.4</v>
      </c>
      <c r="M130">
        <v>285.55</v>
      </c>
      <c r="N130">
        <v>1009.681967</v>
      </c>
      <c r="O130">
        <f t="shared" si="48"/>
        <v>0.99647864783519269</v>
      </c>
      <c r="P130">
        <f t="shared" si="49"/>
        <v>23.515037729012583</v>
      </c>
      <c r="Q130">
        <f t="shared" si="50"/>
        <v>23515.037729012583</v>
      </c>
      <c r="R130">
        <f t="shared" si="44"/>
        <v>1090</v>
      </c>
      <c r="S130">
        <f t="shared" si="45"/>
        <v>46353.317079953929</v>
      </c>
      <c r="T130">
        <f t="shared" si="51"/>
        <v>46353.317079953922</v>
      </c>
      <c r="U130">
        <f t="shared" si="46"/>
        <v>4.9400451052221982E-2</v>
      </c>
      <c r="V130">
        <f t="shared" si="52"/>
        <v>2100802.5426755864</v>
      </c>
      <c r="W130">
        <f t="shared" si="47"/>
        <v>1060.9052840511713</v>
      </c>
      <c r="X130">
        <f t="shared" si="53"/>
        <v>3350.7800555675603</v>
      </c>
      <c r="Y130" s="2">
        <f t="shared" si="54"/>
        <v>49704.097135521486</v>
      </c>
    </row>
    <row r="131" spans="1:25" x14ac:dyDescent="0.2">
      <c r="A131" t="s">
        <v>49</v>
      </c>
      <c r="B131" s="1">
        <v>44199</v>
      </c>
      <c r="C131" t="s">
        <v>8</v>
      </c>
      <c r="D131">
        <v>10</v>
      </c>
      <c r="E131">
        <v>0.412214566</v>
      </c>
      <c r="F131">
        <v>6</v>
      </c>
      <c r="G131" t="s">
        <v>2</v>
      </c>
      <c r="H131">
        <v>302</v>
      </c>
      <c r="I131">
        <v>505</v>
      </c>
      <c r="J131">
        <v>-6.77</v>
      </c>
      <c r="K131">
        <v>1.0982019999999999</v>
      </c>
      <c r="L131">
        <v>11.5</v>
      </c>
      <c r="M131">
        <v>284.64999999999998</v>
      </c>
      <c r="N131">
        <v>1009.681967</v>
      </c>
      <c r="O131">
        <f t="shared" si="48"/>
        <v>0.99647864783519269</v>
      </c>
      <c r="P131">
        <f t="shared" si="49"/>
        <v>23.440922744049836</v>
      </c>
      <c r="Q131">
        <f t="shared" si="50"/>
        <v>23440.922744049836</v>
      </c>
      <c r="R131">
        <f t="shared" si="44"/>
        <v>-203</v>
      </c>
      <c r="S131">
        <f t="shared" si="45"/>
        <v>-8660.0686422009057</v>
      </c>
      <c r="T131">
        <f t="shared" si="51"/>
        <v>-8660.0686422009057</v>
      </c>
      <c r="U131">
        <f t="shared" si="46"/>
        <v>5.0907307329202095E-2</v>
      </c>
      <c r="V131">
        <f t="shared" si="52"/>
        <v>2171727.9599039773</v>
      </c>
      <c r="W131">
        <f t="shared" si="47"/>
        <v>1096.7226197515085</v>
      </c>
      <c r="X131">
        <f t="shared" si="53"/>
        <v>655.86184389100106</v>
      </c>
      <c r="Y131" s="2">
        <f t="shared" si="54"/>
        <v>-8004.206798309905</v>
      </c>
    </row>
    <row r="132" spans="1:25" x14ac:dyDescent="0.2">
      <c r="A132" t="s">
        <v>49</v>
      </c>
      <c r="B132" s="1">
        <v>44199</v>
      </c>
      <c r="C132" t="s">
        <v>5</v>
      </c>
      <c r="D132">
        <v>225</v>
      </c>
      <c r="E132">
        <v>0.462695366</v>
      </c>
      <c r="F132">
        <v>7</v>
      </c>
      <c r="G132" t="s">
        <v>2</v>
      </c>
      <c r="H132">
        <v>624</v>
      </c>
      <c r="I132">
        <v>505</v>
      </c>
      <c r="J132">
        <v>-15.96</v>
      </c>
      <c r="K132">
        <v>1.088149</v>
      </c>
      <c r="L132">
        <v>13.9</v>
      </c>
      <c r="M132">
        <v>287.05</v>
      </c>
      <c r="N132">
        <v>1009.681967</v>
      </c>
      <c r="O132">
        <f t="shared" si="48"/>
        <v>0.99647864783519269</v>
      </c>
      <c r="P132">
        <f t="shared" si="49"/>
        <v>23.638562703950488</v>
      </c>
      <c r="Q132">
        <f t="shared" si="50"/>
        <v>23638.562703950487</v>
      </c>
      <c r="R132">
        <f t="shared" si="44"/>
        <v>119</v>
      </c>
      <c r="S132">
        <f t="shared" si="45"/>
        <v>5034.1470202887022</v>
      </c>
      <c r="T132">
        <f t="shared" si="51"/>
        <v>5034.1470202887022</v>
      </c>
      <c r="U132">
        <f t="shared" si="46"/>
        <v>4.704619488004104E-2</v>
      </c>
      <c r="V132">
        <f t="shared" si="52"/>
        <v>1990230.7711872286</v>
      </c>
      <c r="W132">
        <f t="shared" si="47"/>
        <v>1005.0665394495505</v>
      </c>
      <c r="X132">
        <f t="shared" si="53"/>
        <v>1241.9040012208307</v>
      </c>
      <c r="Y132" s="2">
        <f t="shared" si="54"/>
        <v>6276.0510215095328</v>
      </c>
    </row>
    <row r="133" spans="1:25" x14ac:dyDescent="0.2">
      <c r="A133" t="s">
        <v>49</v>
      </c>
      <c r="B133" s="1">
        <v>44199</v>
      </c>
      <c r="C133" t="s">
        <v>8</v>
      </c>
      <c r="D133">
        <v>25</v>
      </c>
      <c r="E133">
        <v>0.40393142500000001</v>
      </c>
      <c r="F133">
        <v>8</v>
      </c>
      <c r="G133" t="s">
        <v>2</v>
      </c>
      <c r="H133">
        <v>726</v>
      </c>
      <c r="I133">
        <v>505</v>
      </c>
      <c r="J133">
        <v>-14.9</v>
      </c>
      <c r="K133">
        <v>1.08931</v>
      </c>
      <c r="L133">
        <v>12.7</v>
      </c>
      <c r="M133">
        <v>285.85000000000002</v>
      </c>
      <c r="N133">
        <v>1009.681967</v>
      </c>
      <c r="O133">
        <f t="shared" si="48"/>
        <v>0.99647864783519269</v>
      </c>
      <c r="P133">
        <f t="shared" si="49"/>
        <v>23.539742724000167</v>
      </c>
      <c r="Q133">
        <f t="shared" si="50"/>
        <v>23539.742724000167</v>
      </c>
      <c r="R133">
        <f t="shared" si="44"/>
        <v>221</v>
      </c>
      <c r="S133">
        <f t="shared" si="45"/>
        <v>9388.3778846349633</v>
      </c>
      <c r="T133">
        <f t="shared" si="51"/>
        <v>9388.3778846349651</v>
      </c>
      <c r="U133">
        <f t="shared" si="46"/>
        <v>4.8928984750396011E-2</v>
      </c>
      <c r="V133">
        <f t="shared" si="52"/>
        <v>2078569.223295291</v>
      </c>
      <c r="W133">
        <f t="shared" si="47"/>
        <v>1049.677457764122</v>
      </c>
      <c r="X133">
        <f t="shared" si="53"/>
        <v>1509.0412561123812</v>
      </c>
      <c r="Y133" s="2">
        <f t="shared" si="54"/>
        <v>10897.419140747344</v>
      </c>
    </row>
    <row r="134" spans="1:25" x14ac:dyDescent="0.2">
      <c r="A134" t="s">
        <v>49</v>
      </c>
      <c r="B134" s="1">
        <v>44199</v>
      </c>
      <c r="C134" t="s">
        <v>5</v>
      </c>
      <c r="D134">
        <v>200</v>
      </c>
      <c r="E134">
        <v>0.45382776800000002</v>
      </c>
      <c r="F134">
        <v>9</v>
      </c>
      <c r="G134" t="s">
        <v>2</v>
      </c>
      <c r="H134">
        <v>971</v>
      </c>
      <c r="I134">
        <v>505</v>
      </c>
      <c r="J134">
        <v>-18.11</v>
      </c>
      <c r="K134">
        <v>1.0857950000000001</v>
      </c>
      <c r="L134">
        <v>12.9</v>
      </c>
      <c r="M134">
        <v>286.05</v>
      </c>
      <c r="N134">
        <v>1009.681967</v>
      </c>
      <c r="O134">
        <f t="shared" si="48"/>
        <v>0.99647864783519269</v>
      </c>
      <c r="P134">
        <f t="shared" si="49"/>
        <v>23.55621272065855</v>
      </c>
      <c r="Q134">
        <f t="shared" si="50"/>
        <v>23556.21272065855</v>
      </c>
      <c r="R134">
        <f t="shared" si="44"/>
        <v>466</v>
      </c>
      <c r="S134">
        <f t="shared" si="45"/>
        <v>19782.46696640343</v>
      </c>
      <c r="T134">
        <f t="shared" si="51"/>
        <v>19782.46696640343</v>
      </c>
      <c r="U134">
        <f t="shared" si="46"/>
        <v>4.8598036782709728E-2</v>
      </c>
      <c r="V134">
        <f t="shared" si="52"/>
        <v>2063066.6465365107</v>
      </c>
      <c r="W134">
        <f t="shared" si="47"/>
        <v>1041.848656500938</v>
      </c>
      <c r="X134">
        <f t="shared" si="53"/>
        <v>2003.2377137869519</v>
      </c>
      <c r="Y134" s="2">
        <f t="shared" si="54"/>
        <v>21785.704680190382</v>
      </c>
    </row>
    <row r="135" spans="1:25" x14ac:dyDescent="0.2">
      <c r="A135" t="s">
        <v>49</v>
      </c>
      <c r="B135" s="1">
        <v>44199</v>
      </c>
      <c r="C135" t="s">
        <v>8</v>
      </c>
      <c r="D135">
        <v>50</v>
      </c>
      <c r="E135">
        <v>0.40618913899999998</v>
      </c>
      <c r="F135">
        <v>10</v>
      </c>
      <c r="G135" t="s">
        <v>2</v>
      </c>
      <c r="H135">
        <v>270</v>
      </c>
      <c r="I135">
        <v>505</v>
      </c>
      <c r="J135">
        <v>-5.37</v>
      </c>
      <c r="K135">
        <v>1.099729</v>
      </c>
      <c r="L135">
        <v>12.9</v>
      </c>
      <c r="M135">
        <v>286.05</v>
      </c>
      <c r="N135">
        <v>1009.681967</v>
      </c>
      <c r="O135">
        <f t="shared" si="48"/>
        <v>0.99647864783519269</v>
      </c>
      <c r="P135">
        <f t="shared" si="49"/>
        <v>23.55621272065855</v>
      </c>
      <c r="Q135">
        <f t="shared" si="50"/>
        <v>23556.21272065855</v>
      </c>
      <c r="R135">
        <f t="shared" si="44"/>
        <v>-235</v>
      </c>
      <c r="S135">
        <f t="shared" si="45"/>
        <v>-9976.136774903016</v>
      </c>
      <c r="T135">
        <f t="shared" si="51"/>
        <v>-9976.136774903016</v>
      </c>
      <c r="U135">
        <f t="shared" si="46"/>
        <v>4.8609385499334919E-2</v>
      </c>
      <c r="V135">
        <f t="shared" si="52"/>
        <v>2063548.4182355427</v>
      </c>
      <c r="W135">
        <f t="shared" si="47"/>
        <v>1042.091951208949</v>
      </c>
      <c r="X135">
        <f t="shared" si="53"/>
        <v>557.15807292359648</v>
      </c>
      <c r="Y135" s="2">
        <f t="shared" si="54"/>
        <v>-9418.9787019794203</v>
      </c>
    </row>
    <row r="136" spans="1:25" x14ac:dyDescent="0.2">
      <c r="A136" t="s">
        <v>49</v>
      </c>
      <c r="B136" s="1">
        <v>44199</v>
      </c>
      <c r="C136" t="s">
        <v>5</v>
      </c>
      <c r="D136">
        <v>175</v>
      </c>
      <c r="E136">
        <v>0.44244677100000002</v>
      </c>
      <c r="F136">
        <v>11</v>
      </c>
      <c r="G136" t="s">
        <v>2</v>
      </c>
      <c r="H136">
        <v>636</v>
      </c>
      <c r="I136">
        <v>505</v>
      </c>
      <c r="J136">
        <v>-17.27</v>
      </c>
      <c r="K136">
        <v>1.086711</v>
      </c>
      <c r="L136">
        <v>12.3</v>
      </c>
      <c r="M136">
        <v>285.45</v>
      </c>
      <c r="N136">
        <v>1009.681967</v>
      </c>
      <c r="O136">
        <f t="shared" si="48"/>
        <v>0.99647864783519269</v>
      </c>
      <c r="P136">
        <f t="shared" si="49"/>
        <v>23.50680273068339</v>
      </c>
      <c r="Q136">
        <f t="shared" si="50"/>
        <v>23506.80273068339</v>
      </c>
      <c r="R136">
        <f t="shared" si="44"/>
        <v>131</v>
      </c>
      <c r="S136">
        <f t="shared" si="45"/>
        <v>5572.8548667746263</v>
      </c>
      <c r="T136">
        <f t="shared" si="51"/>
        <v>5572.8548667746254</v>
      </c>
      <c r="U136">
        <f t="shared" si="46"/>
        <v>4.9567003419347958E-2</v>
      </c>
      <c r="V136">
        <f t="shared" si="52"/>
        <v>2108623.7880683038</v>
      </c>
      <c r="W136">
        <f t="shared" si="47"/>
        <v>1064.8550129744933</v>
      </c>
      <c r="X136">
        <f t="shared" si="53"/>
        <v>1341.0847292114413</v>
      </c>
      <c r="Y136" s="2">
        <f t="shared" si="54"/>
        <v>6913.9395959860676</v>
      </c>
    </row>
    <row r="137" spans="1:25" x14ac:dyDescent="0.2">
      <c r="A137" t="s">
        <v>49</v>
      </c>
      <c r="B137" s="1">
        <v>44199</v>
      </c>
      <c r="C137" t="s">
        <v>8</v>
      </c>
      <c r="D137">
        <v>75</v>
      </c>
      <c r="E137">
        <v>0.42151764899999999</v>
      </c>
      <c r="F137">
        <v>12</v>
      </c>
      <c r="G137" t="s">
        <v>2</v>
      </c>
      <c r="H137">
        <v>239</v>
      </c>
      <c r="I137">
        <v>505</v>
      </c>
      <c r="J137">
        <v>-4.54</v>
      </c>
      <c r="K137">
        <v>1.1006320000000001</v>
      </c>
      <c r="L137">
        <v>12.3</v>
      </c>
      <c r="M137">
        <v>285.45</v>
      </c>
      <c r="N137">
        <v>1009.681967</v>
      </c>
      <c r="O137">
        <f t="shared" si="48"/>
        <v>0.99647864783519269</v>
      </c>
      <c r="P137">
        <f t="shared" si="49"/>
        <v>23.50680273068339</v>
      </c>
      <c r="Q137">
        <f t="shared" si="50"/>
        <v>23506.80273068339</v>
      </c>
      <c r="R137">
        <f t="shared" si="44"/>
        <v>-266</v>
      </c>
      <c r="S137">
        <f t="shared" si="45"/>
        <v>-11315.873240931684</v>
      </c>
      <c r="T137">
        <f t="shared" si="51"/>
        <v>-11315.873240931684</v>
      </c>
      <c r="U137">
        <f t="shared" si="46"/>
        <v>4.9572107120966588E-2</v>
      </c>
      <c r="V137">
        <f t="shared" si="52"/>
        <v>2108840.9040103187</v>
      </c>
      <c r="W137">
        <f t="shared" si="47"/>
        <v>1064.964656525211</v>
      </c>
      <c r="X137">
        <f t="shared" si="53"/>
        <v>504.01297605846611</v>
      </c>
      <c r="Y137" s="2">
        <f t="shared" si="54"/>
        <v>-10811.860264873218</v>
      </c>
    </row>
    <row r="138" spans="1:25" x14ac:dyDescent="0.2">
      <c r="A138" t="s">
        <v>49</v>
      </c>
      <c r="B138" s="1">
        <v>44199</v>
      </c>
      <c r="C138" t="s">
        <v>5</v>
      </c>
      <c r="D138">
        <v>150</v>
      </c>
      <c r="E138">
        <v>0.42781308099999998</v>
      </c>
      <c r="F138">
        <v>13</v>
      </c>
      <c r="G138" t="s">
        <v>2</v>
      </c>
      <c r="H138">
        <v>1054</v>
      </c>
      <c r="I138">
        <v>505</v>
      </c>
      <c r="J138">
        <v>-18.5</v>
      </c>
      <c r="K138">
        <v>1.0853660000000001</v>
      </c>
      <c r="L138">
        <v>12.4</v>
      </c>
      <c r="M138">
        <v>285.55</v>
      </c>
      <c r="N138">
        <v>1009.681967</v>
      </c>
      <c r="O138">
        <f t="shared" si="48"/>
        <v>0.99647864783519269</v>
      </c>
      <c r="P138">
        <f t="shared" si="49"/>
        <v>23.515037729012583</v>
      </c>
      <c r="Q138">
        <f t="shared" si="50"/>
        <v>23515.037729012583</v>
      </c>
      <c r="R138">
        <f t="shared" si="44"/>
        <v>549</v>
      </c>
      <c r="S138">
        <f t="shared" si="45"/>
        <v>23346.762455866705</v>
      </c>
      <c r="T138">
        <f t="shared" si="51"/>
        <v>23346.762455866701</v>
      </c>
      <c r="U138">
        <f t="shared" si="46"/>
        <v>4.9407569469376224E-2</v>
      </c>
      <c r="V138">
        <f t="shared" si="52"/>
        <v>2101105.2603338049</v>
      </c>
      <c r="W138">
        <f t="shared" si="47"/>
        <v>1061.0581564685715</v>
      </c>
      <c r="X138">
        <f t="shared" si="53"/>
        <v>2214.5649443918305</v>
      </c>
      <c r="Y138" s="2">
        <f t="shared" si="54"/>
        <v>25561.327400258535</v>
      </c>
    </row>
    <row r="139" spans="1:25" x14ac:dyDescent="0.2">
      <c r="A139" t="s">
        <v>49</v>
      </c>
      <c r="B139" s="1">
        <v>44199</v>
      </c>
      <c r="C139" t="s">
        <v>8</v>
      </c>
      <c r="D139">
        <v>100</v>
      </c>
      <c r="E139">
        <v>0.42000789999999999</v>
      </c>
      <c r="F139">
        <v>14</v>
      </c>
      <c r="G139" t="s">
        <v>2</v>
      </c>
      <c r="H139">
        <v>213</v>
      </c>
      <c r="I139">
        <v>505</v>
      </c>
      <c r="J139">
        <v>-4.54</v>
      </c>
      <c r="K139">
        <v>1.1006389999999999</v>
      </c>
      <c r="L139">
        <v>11.5</v>
      </c>
      <c r="M139">
        <v>284.64999999999998</v>
      </c>
      <c r="N139">
        <v>1009.681967</v>
      </c>
      <c r="O139">
        <f t="shared" si="48"/>
        <v>0.99647864783519269</v>
      </c>
      <c r="P139">
        <f t="shared" si="49"/>
        <v>23.440922744049836</v>
      </c>
      <c r="Q139">
        <f t="shared" si="50"/>
        <v>23440.922744049836</v>
      </c>
      <c r="R139">
        <f t="shared" si="44"/>
        <v>-292</v>
      </c>
      <c r="S139">
        <f t="shared" si="45"/>
        <v>-12456.847505037755</v>
      </c>
      <c r="T139">
        <f t="shared" si="51"/>
        <v>-12456.847505037756</v>
      </c>
      <c r="U139">
        <f t="shared" si="46"/>
        <v>5.0905346271886795E-2</v>
      </c>
      <c r="V139">
        <f t="shared" si="52"/>
        <v>2171644.3003425892</v>
      </c>
      <c r="W139">
        <f t="shared" si="47"/>
        <v>1096.6803716730076</v>
      </c>
      <c r="X139">
        <f t="shared" si="53"/>
        <v>462.5602359729715</v>
      </c>
      <c r="Y139" s="2">
        <f t="shared" si="54"/>
        <v>-11994.287269064784</v>
      </c>
    </row>
    <row r="140" spans="1:25" x14ac:dyDescent="0.2">
      <c r="A140" t="s">
        <v>49</v>
      </c>
      <c r="B140" s="1">
        <v>44199</v>
      </c>
      <c r="C140" t="s">
        <v>5</v>
      </c>
      <c r="D140">
        <v>125</v>
      </c>
      <c r="E140">
        <v>0.41849866200000002</v>
      </c>
      <c r="F140">
        <v>15</v>
      </c>
      <c r="G140" t="s">
        <v>2</v>
      </c>
      <c r="H140">
        <v>1130</v>
      </c>
      <c r="I140">
        <v>505</v>
      </c>
      <c r="J140">
        <v>-20.52</v>
      </c>
      <c r="K140">
        <v>1.083156</v>
      </c>
      <c r="L140">
        <v>11.4</v>
      </c>
      <c r="M140">
        <v>284.55</v>
      </c>
      <c r="N140">
        <v>1009.681967</v>
      </c>
      <c r="O140">
        <f t="shared" si="48"/>
        <v>0.99647864783519269</v>
      </c>
      <c r="P140">
        <f t="shared" si="49"/>
        <v>23.432687745720646</v>
      </c>
      <c r="Q140">
        <f t="shared" si="50"/>
        <v>23432.687745720646</v>
      </c>
      <c r="R140">
        <f t="shared" si="44"/>
        <v>625</v>
      </c>
      <c r="S140">
        <f t="shared" si="45"/>
        <v>26672.143067076864</v>
      </c>
      <c r="T140">
        <f t="shared" si="51"/>
        <v>26672.143067076868</v>
      </c>
      <c r="U140">
        <f t="shared" si="46"/>
        <v>5.107600574180618E-2</v>
      </c>
      <c r="V140">
        <f t="shared" si="52"/>
        <v>2179690.4519044706</v>
      </c>
      <c r="W140">
        <f t="shared" si="47"/>
        <v>1100.7436782117577</v>
      </c>
      <c r="X140">
        <f t="shared" si="53"/>
        <v>2463.0502106520521</v>
      </c>
      <c r="Y140" s="2">
        <f t="shared" si="54"/>
        <v>29135.193277728915</v>
      </c>
    </row>
    <row r="141" spans="1:25" x14ac:dyDescent="0.2">
      <c r="A141" t="s">
        <v>49</v>
      </c>
      <c r="B141" s="1">
        <v>44199</v>
      </c>
      <c r="C141" t="s">
        <v>8</v>
      </c>
      <c r="D141">
        <v>125</v>
      </c>
      <c r="E141">
        <v>0.42529391100000002</v>
      </c>
      <c r="F141">
        <v>16</v>
      </c>
      <c r="G141" t="s">
        <v>2</v>
      </c>
      <c r="H141">
        <v>368</v>
      </c>
      <c r="I141">
        <v>505</v>
      </c>
      <c r="J141">
        <v>-16.32</v>
      </c>
      <c r="K141">
        <v>1.0877540000000001</v>
      </c>
      <c r="L141">
        <v>12.7</v>
      </c>
      <c r="M141">
        <v>285.85000000000002</v>
      </c>
      <c r="N141">
        <v>1009.681967</v>
      </c>
      <c r="O141">
        <f t="shared" si="48"/>
        <v>0.99647864783519269</v>
      </c>
      <c r="P141">
        <f t="shared" si="49"/>
        <v>23.539742724000167</v>
      </c>
      <c r="Q141">
        <f t="shared" si="50"/>
        <v>23539.742724000167</v>
      </c>
      <c r="R141">
        <f t="shared" si="44"/>
        <v>-137</v>
      </c>
      <c r="S141">
        <f t="shared" si="45"/>
        <v>-5819.9446615157922</v>
      </c>
      <c r="T141">
        <f t="shared" si="51"/>
        <v>-5819.9446615157931</v>
      </c>
      <c r="U141">
        <f t="shared" si="46"/>
        <v>4.8923855531166405E-2</v>
      </c>
      <c r="V141">
        <f t="shared" si="52"/>
        <v>2078351.3271487723</v>
      </c>
      <c r="W141">
        <f t="shared" si="47"/>
        <v>1049.56742021013</v>
      </c>
      <c r="X141">
        <f t="shared" si="53"/>
        <v>764.83328839074829</v>
      </c>
      <c r="Y141" s="2">
        <f t="shared" si="54"/>
        <v>-5055.1113731250443</v>
      </c>
    </row>
    <row r="142" spans="1:25" x14ac:dyDescent="0.2">
      <c r="A142" t="s">
        <v>49</v>
      </c>
      <c r="B142" s="1">
        <v>44199</v>
      </c>
      <c r="C142" t="s">
        <v>5</v>
      </c>
      <c r="D142">
        <v>100</v>
      </c>
      <c r="E142">
        <v>0.41397329599999999</v>
      </c>
      <c r="F142">
        <v>17</v>
      </c>
      <c r="G142" t="s">
        <v>2</v>
      </c>
      <c r="H142">
        <v>485</v>
      </c>
      <c r="I142">
        <v>505</v>
      </c>
      <c r="J142">
        <v>-13.78</v>
      </c>
      <c r="K142">
        <v>1.0905309999999999</v>
      </c>
      <c r="L142">
        <v>11.7</v>
      </c>
      <c r="M142">
        <v>284.85000000000002</v>
      </c>
      <c r="N142">
        <v>1009.681967</v>
      </c>
      <c r="O142">
        <f t="shared" si="48"/>
        <v>0.99647864783519269</v>
      </c>
      <c r="P142">
        <f t="shared" si="49"/>
        <v>23.457392740708229</v>
      </c>
      <c r="Q142">
        <f t="shared" si="50"/>
        <v>23457.39274070823</v>
      </c>
      <c r="R142">
        <f t="shared" si="44"/>
        <v>-20</v>
      </c>
      <c r="S142">
        <f t="shared" si="45"/>
        <v>-852.60967495725856</v>
      </c>
      <c r="T142">
        <f t="shared" si="51"/>
        <v>-852.60967495725856</v>
      </c>
      <c r="U142">
        <f t="shared" si="46"/>
        <v>5.056877116102302E-2</v>
      </c>
      <c r="V142">
        <f t="shared" si="52"/>
        <v>2155771.1771293911</v>
      </c>
      <c r="W142">
        <f t="shared" si="47"/>
        <v>1088.6644444503424</v>
      </c>
      <c r="X142">
        <f t="shared" si="53"/>
        <v>1045.5490209077548</v>
      </c>
      <c r="Y142" s="2">
        <f t="shared" si="54"/>
        <v>192.9393459504962</v>
      </c>
    </row>
    <row r="143" spans="1:25" x14ac:dyDescent="0.2">
      <c r="A143" t="s">
        <v>49</v>
      </c>
      <c r="B143" s="1">
        <v>44199</v>
      </c>
      <c r="C143" t="s">
        <v>8</v>
      </c>
      <c r="D143">
        <v>150</v>
      </c>
      <c r="E143">
        <v>0.44573214100000003</v>
      </c>
      <c r="F143">
        <v>18</v>
      </c>
      <c r="G143" t="s">
        <v>2</v>
      </c>
      <c r="H143">
        <v>236</v>
      </c>
      <c r="I143">
        <v>505</v>
      </c>
      <c r="J143">
        <v>-12.55</v>
      </c>
      <c r="K143">
        <v>1.09188</v>
      </c>
      <c r="L143">
        <v>11.9</v>
      </c>
      <c r="M143">
        <v>285.05</v>
      </c>
      <c r="N143">
        <v>1009.681967</v>
      </c>
      <c r="O143">
        <f t="shared" si="48"/>
        <v>0.99647864783519269</v>
      </c>
      <c r="P143">
        <f t="shared" si="49"/>
        <v>23.473862737366616</v>
      </c>
      <c r="Q143">
        <f t="shared" si="50"/>
        <v>23473.862737366617</v>
      </c>
      <c r="R143">
        <f t="shared" si="44"/>
        <v>-269</v>
      </c>
      <c r="S143">
        <f t="shared" si="45"/>
        <v>-11459.55410107239</v>
      </c>
      <c r="T143">
        <f t="shared" si="51"/>
        <v>-11459.554101072392</v>
      </c>
      <c r="U143">
        <f t="shared" si="46"/>
        <v>5.0226078687070602E-2</v>
      </c>
      <c r="V143">
        <f t="shared" si="52"/>
        <v>2139659.724904106</v>
      </c>
      <c r="W143">
        <f t="shared" si="47"/>
        <v>1080.5281610765735</v>
      </c>
      <c r="X143">
        <f t="shared" si="53"/>
        <v>504.95969507736902</v>
      </c>
      <c r="Y143" s="2">
        <f t="shared" si="54"/>
        <v>-10954.594405995022</v>
      </c>
    </row>
    <row r="144" spans="1:25" x14ac:dyDescent="0.2">
      <c r="A144" t="s">
        <v>49</v>
      </c>
      <c r="B144" s="1">
        <v>44199</v>
      </c>
      <c r="C144" t="s">
        <v>5</v>
      </c>
      <c r="D144">
        <v>75</v>
      </c>
      <c r="E144">
        <v>0.409954235</v>
      </c>
      <c r="F144">
        <v>19</v>
      </c>
      <c r="G144" t="s">
        <v>2</v>
      </c>
      <c r="H144">
        <v>305</v>
      </c>
      <c r="I144">
        <v>505</v>
      </c>
      <c r="J144">
        <v>-8.44</v>
      </c>
      <c r="K144">
        <v>1.096366</v>
      </c>
      <c r="L144">
        <v>13.6</v>
      </c>
      <c r="M144">
        <v>286.75</v>
      </c>
      <c r="N144">
        <v>1009.681967</v>
      </c>
      <c r="O144">
        <f t="shared" si="48"/>
        <v>0.99647864783519269</v>
      </c>
      <c r="P144">
        <f t="shared" si="49"/>
        <v>23.613857708962907</v>
      </c>
      <c r="Q144">
        <f t="shared" si="50"/>
        <v>23613.857708962907</v>
      </c>
      <c r="R144">
        <f t="shared" si="44"/>
        <v>-200</v>
      </c>
      <c r="S144">
        <f t="shared" si="45"/>
        <v>-8469.6029960444666</v>
      </c>
      <c r="T144">
        <f t="shared" si="51"/>
        <v>-8469.6029960444685</v>
      </c>
      <c r="U144">
        <f t="shared" si="46"/>
        <v>4.7515595457456178E-2</v>
      </c>
      <c r="V144">
        <f t="shared" si="52"/>
        <v>2012191.1482265391</v>
      </c>
      <c r="W144">
        <f t="shared" si="47"/>
        <v>1016.1565298544023</v>
      </c>
      <c r="X144">
        <f t="shared" si="53"/>
        <v>613.71830020909442</v>
      </c>
      <c r="Y144" s="2">
        <f t="shared" si="54"/>
        <v>-7855.8846958353724</v>
      </c>
    </row>
    <row r="145" spans="1:25" x14ac:dyDescent="0.2">
      <c r="A145" t="s">
        <v>49</v>
      </c>
      <c r="B145" s="1">
        <v>44199</v>
      </c>
      <c r="C145" t="s">
        <v>8</v>
      </c>
      <c r="D145">
        <v>175</v>
      </c>
      <c r="E145">
        <v>0.44775600500000001</v>
      </c>
      <c r="F145">
        <v>20</v>
      </c>
      <c r="G145" t="s">
        <v>2</v>
      </c>
      <c r="H145">
        <v>340</v>
      </c>
      <c r="I145">
        <v>505</v>
      </c>
      <c r="J145">
        <v>-9.7799999999999994</v>
      </c>
      <c r="K145">
        <v>1.0949089999999999</v>
      </c>
      <c r="L145">
        <v>12.9</v>
      </c>
      <c r="M145">
        <v>286.05</v>
      </c>
      <c r="N145">
        <v>1009.681967</v>
      </c>
      <c r="O145">
        <f t="shared" si="48"/>
        <v>0.99647864783519269</v>
      </c>
      <c r="P145">
        <f t="shared" si="49"/>
        <v>23.55621272065855</v>
      </c>
      <c r="Q145">
        <f t="shared" si="50"/>
        <v>23556.21272065855</v>
      </c>
      <c r="R145">
        <f t="shared" si="44"/>
        <v>-165</v>
      </c>
      <c r="S145">
        <f t="shared" si="45"/>
        <v>-7004.5215653574369</v>
      </c>
      <c r="T145">
        <f t="shared" si="51"/>
        <v>-7004.5215653574369</v>
      </c>
      <c r="U145">
        <f t="shared" si="46"/>
        <v>4.859948308164825E-2</v>
      </c>
      <c r="V145">
        <f t="shared" si="52"/>
        <v>2063128.0443068431</v>
      </c>
      <c r="W145">
        <f t="shared" si="47"/>
        <v>1041.8796623749558</v>
      </c>
      <c r="X145">
        <f t="shared" si="53"/>
        <v>701.46353506432661</v>
      </c>
      <c r="Y145" s="2">
        <f t="shared" si="54"/>
        <v>-6303.0580302931103</v>
      </c>
    </row>
    <row r="146" spans="1:25" x14ac:dyDescent="0.2">
      <c r="A146" t="s">
        <v>49</v>
      </c>
      <c r="B146" s="1">
        <v>44199</v>
      </c>
      <c r="C146" t="s">
        <v>5</v>
      </c>
      <c r="D146">
        <v>50</v>
      </c>
      <c r="E146">
        <v>0.22387605599999999</v>
      </c>
      <c r="F146">
        <v>21</v>
      </c>
      <c r="G146" t="s">
        <v>2</v>
      </c>
      <c r="H146">
        <v>433</v>
      </c>
      <c r="I146">
        <v>505</v>
      </c>
      <c r="J146">
        <v>-13.8</v>
      </c>
      <c r="K146">
        <v>1.090509</v>
      </c>
      <c r="L146">
        <v>12.8</v>
      </c>
      <c r="M146">
        <v>285.95</v>
      </c>
      <c r="N146">
        <v>1009.681967</v>
      </c>
      <c r="O146">
        <f t="shared" si="48"/>
        <v>0.99647864783519269</v>
      </c>
      <c r="P146">
        <f t="shared" si="49"/>
        <v>23.547977722329357</v>
      </c>
      <c r="Q146">
        <f t="shared" si="50"/>
        <v>23547.977722329357</v>
      </c>
      <c r="R146">
        <f t="shared" si="44"/>
        <v>-72</v>
      </c>
      <c r="S146">
        <f t="shared" si="45"/>
        <v>-3057.5874008801206</v>
      </c>
      <c r="T146">
        <f t="shared" si="51"/>
        <v>-3057.5874008801206</v>
      </c>
      <c r="U146">
        <f t="shared" si="46"/>
        <v>4.8812156140221462E-2</v>
      </c>
      <c r="V146">
        <f t="shared" si="52"/>
        <v>2072881.0225574216</v>
      </c>
      <c r="W146">
        <f t="shared" si="47"/>
        <v>1046.804916391498</v>
      </c>
      <c r="X146">
        <f t="shared" si="53"/>
        <v>897.55748276736358</v>
      </c>
      <c r="Y146" s="2">
        <f t="shared" si="54"/>
        <v>-2160.0299181127571</v>
      </c>
    </row>
    <row r="147" spans="1:25" x14ac:dyDescent="0.2">
      <c r="A147" t="s">
        <v>49</v>
      </c>
      <c r="B147" s="1">
        <v>44199</v>
      </c>
      <c r="C147" t="s">
        <v>8</v>
      </c>
      <c r="D147">
        <v>200</v>
      </c>
      <c r="E147">
        <v>0.45256188200000003</v>
      </c>
      <c r="F147">
        <v>22</v>
      </c>
      <c r="G147" t="s">
        <v>2</v>
      </c>
      <c r="H147">
        <v>715</v>
      </c>
      <c r="I147">
        <v>505</v>
      </c>
      <c r="J147">
        <v>-16.239999999999998</v>
      </c>
      <c r="K147">
        <v>1.087844</v>
      </c>
      <c r="L147">
        <v>14</v>
      </c>
      <c r="M147">
        <v>287.14999999999998</v>
      </c>
      <c r="N147">
        <v>1009.681967</v>
      </c>
      <c r="O147">
        <f t="shared" si="48"/>
        <v>0.99647864783519269</v>
      </c>
      <c r="P147">
        <f t="shared" si="49"/>
        <v>23.646797702279677</v>
      </c>
      <c r="Q147">
        <f t="shared" si="50"/>
        <v>23646.797702279677</v>
      </c>
      <c r="R147">
        <f t="shared" si="44"/>
        <v>210</v>
      </c>
      <c r="S147">
        <f t="shared" si="45"/>
        <v>8880.6950794760196</v>
      </c>
      <c r="T147">
        <f t="shared" si="51"/>
        <v>8880.6950794760196</v>
      </c>
      <c r="U147">
        <f t="shared" si="46"/>
        <v>4.6897561511380637E-2</v>
      </c>
      <c r="V147">
        <f t="shared" si="52"/>
        <v>1983252.1131121048</v>
      </c>
      <c r="W147">
        <f t="shared" si="47"/>
        <v>1001.5423171216129</v>
      </c>
      <c r="X147">
        <f t="shared" si="53"/>
        <v>1418.025260875155</v>
      </c>
      <c r="Y147" s="2">
        <f t="shared" si="54"/>
        <v>10298.720340351174</v>
      </c>
    </row>
    <row r="148" spans="1:25" x14ac:dyDescent="0.2">
      <c r="A148" t="s">
        <v>49</v>
      </c>
      <c r="B148" s="1">
        <v>44199</v>
      </c>
      <c r="C148" t="s">
        <v>5</v>
      </c>
      <c r="D148">
        <v>25</v>
      </c>
      <c r="E148">
        <v>0.38994810499999999</v>
      </c>
      <c r="F148">
        <v>23</v>
      </c>
      <c r="G148" t="s">
        <v>2</v>
      </c>
      <c r="H148">
        <v>311</v>
      </c>
      <c r="I148">
        <v>505</v>
      </c>
      <c r="J148">
        <v>-7.94</v>
      </c>
      <c r="K148">
        <v>1.096916</v>
      </c>
      <c r="L148">
        <v>13.3</v>
      </c>
      <c r="M148">
        <v>286.45</v>
      </c>
      <c r="N148">
        <v>1009.681967</v>
      </c>
      <c r="O148">
        <f t="shared" si="48"/>
        <v>0.99647864783519269</v>
      </c>
      <c r="P148">
        <f t="shared" si="49"/>
        <v>23.589152713975324</v>
      </c>
      <c r="Q148">
        <f t="shared" si="50"/>
        <v>23589.152713975323</v>
      </c>
      <c r="R148">
        <f t="shared" si="44"/>
        <v>-194</v>
      </c>
      <c r="S148">
        <f t="shared" si="45"/>
        <v>-8224.1190411669722</v>
      </c>
      <c r="T148">
        <f t="shared" si="51"/>
        <v>-8224.1190411669722</v>
      </c>
      <c r="U148">
        <f t="shared" si="46"/>
        <v>4.7984193202001701E-2</v>
      </c>
      <c r="V148">
        <f t="shared" si="52"/>
        <v>2034163.4896268914</v>
      </c>
      <c r="W148">
        <f t="shared" si="47"/>
        <v>1027.2525622615801</v>
      </c>
      <c r="X148">
        <f t="shared" si="53"/>
        <v>632.62484527396316</v>
      </c>
      <c r="Y148" s="2">
        <f t="shared" si="54"/>
        <v>-7591.4941958930094</v>
      </c>
    </row>
    <row r="149" spans="1:25" x14ac:dyDescent="0.2">
      <c r="A149" t="s">
        <v>49</v>
      </c>
      <c r="B149" s="1">
        <v>44199</v>
      </c>
      <c r="C149" t="s">
        <v>8</v>
      </c>
      <c r="D149">
        <v>225</v>
      </c>
      <c r="E149">
        <v>0.45560000899999997</v>
      </c>
      <c r="F149">
        <v>24</v>
      </c>
      <c r="G149" t="s">
        <v>2</v>
      </c>
      <c r="H149">
        <v>600</v>
      </c>
      <c r="I149">
        <v>505</v>
      </c>
      <c r="J149">
        <v>-15.36</v>
      </c>
      <c r="K149">
        <v>1.0888</v>
      </c>
      <c r="L149">
        <v>13.8</v>
      </c>
      <c r="M149">
        <v>286.95</v>
      </c>
      <c r="N149">
        <v>1009.681967</v>
      </c>
      <c r="O149">
        <f t="shared" si="48"/>
        <v>0.99647864783519269</v>
      </c>
      <c r="P149">
        <f t="shared" si="49"/>
        <v>23.630327705621291</v>
      </c>
      <c r="Q149">
        <f t="shared" si="50"/>
        <v>23630.32770562129</v>
      </c>
      <c r="R149">
        <f t="shared" si="44"/>
        <v>95</v>
      </c>
      <c r="S149">
        <f t="shared" si="45"/>
        <v>4020.2574074925319</v>
      </c>
      <c r="T149">
        <f t="shared" si="51"/>
        <v>4020.2574074925319</v>
      </c>
      <c r="U149">
        <f t="shared" si="46"/>
        <v>4.7199492980673184E-2</v>
      </c>
      <c r="V149">
        <f t="shared" si="52"/>
        <v>1997411.6977415066</v>
      </c>
      <c r="W149">
        <f t="shared" si="47"/>
        <v>1008.6929073594608</v>
      </c>
      <c r="X149">
        <f t="shared" si="53"/>
        <v>1198.4470186449039</v>
      </c>
      <c r="Y149" s="2">
        <f t="shared" si="54"/>
        <v>5218.7044261374358</v>
      </c>
    </row>
    <row r="150" spans="1:25" x14ac:dyDescent="0.2">
      <c r="A150" t="s">
        <v>49</v>
      </c>
      <c r="B150" s="1">
        <v>44199</v>
      </c>
      <c r="C150" t="s">
        <v>5</v>
      </c>
      <c r="D150">
        <v>10</v>
      </c>
      <c r="E150">
        <v>0.38665674100000003</v>
      </c>
      <c r="F150">
        <v>25</v>
      </c>
      <c r="G150" t="s">
        <v>2</v>
      </c>
      <c r="H150">
        <v>397</v>
      </c>
      <c r="I150">
        <v>505</v>
      </c>
      <c r="J150">
        <v>-10.59</v>
      </c>
      <c r="K150">
        <v>1.094022</v>
      </c>
      <c r="L150">
        <v>13.1</v>
      </c>
      <c r="M150">
        <v>286.25</v>
      </c>
      <c r="N150">
        <v>1009.681967</v>
      </c>
      <c r="O150">
        <f t="shared" si="48"/>
        <v>0.99647864783519269</v>
      </c>
      <c r="P150">
        <f t="shared" si="49"/>
        <v>23.572682717316937</v>
      </c>
      <c r="Q150">
        <f t="shared" si="50"/>
        <v>23572.682717316937</v>
      </c>
      <c r="R150">
        <f t="shared" si="44"/>
        <v>-108</v>
      </c>
      <c r="S150">
        <f t="shared" si="45"/>
        <v>-4581.574413703077</v>
      </c>
      <c r="T150">
        <f t="shared" si="51"/>
        <v>-4581.574413703077</v>
      </c>
      <c r="U150">
        <f t="shared" si="46"/>
        <v>4.829799514998416E-2</v>
      </c>
      <c r="V150">
        <f t="shared" si="52"/>
        <v>2048896.8408548399</v>
      </c>
      <c r="W150">
        <f t="shared" si="47"/>
        <v>1034.6929046316941</v>
      </c>
      <c r="X150">
        <f t="shared" si="53"/>
        <v>813.41204581937143</v>
      </c>
      <c r="Y150" s="2">
        <f t="shared" si="54"/>
        <v>-3768.1623678837054</v>
      </c>
    </row>
    <row r="151" spans="1:25" x14ac:dyDescent="0.2">
      <c r="A151" t="s">
        <v>49</v>
      </c>
      <c r="B151" s="1">
        <v>44199</v>
      </c>
      <c r="C151" t="s">
        <v>8</v>
      </c>
      <c r="D151">
        <v>250</v>
      </c>
      <c r="E151">
        <v>0.440425917</v>
      </c>
      <c r="F151">
        <v>26</v>
      </c>
      <c r="G151" t="s">
        <v>2</v>
      </c>
      <c r="H151">
        <v>1013</v>
      </c>
      <c r="I151">
        <v>505</v>
      </c>
      <c r="J151">
        <v>-17.899999999999999</v>
      </c>
      <c r="K151">
        <v>1.086025</v>
      </c>
      <c r="L151">
        <v>13.7</v>
      </c>
      <c r="M151">
        <v>286.85000000000002</v>
      </c>
      <c r="N151">
        <v>1009.681967</v>
      </c>
      <c r="O151">
        <f t="shared" si="48"/>
        <v>0.99647864783519269</v>
      </c>
      <c r="P151">
        <f t="shared" si="49"/>
        <v>23.622092707292101</v>
      </c>
      <c r="Q151">
        <f t="shared" si="50"/>
        <v>23622.0927072921</v>
      </c>
      <c r="R151">
        <f t="shared" si="44"/>
        <v>508</v>
      </c>
      <c r="S151">
        <f t="shared" si="45"/>
        <v>21505.29194406138</v>
      </c>
      <c r="T151">
        <f t="shared" si="51"/>
        <v>21505.291944061384</v>
      </c>
      <c r="U151">
        <f t="shared" si="46"/>
        <v>4.7355393133234808E-2</v>
      </c>
      <c r="V151">
        <f t="shared" si="52"/>
        <v>2004707.784362233</v>
      </c>
      <c r="W151">
        <f t="shared" si="47"/>
        <v>1012.3774311029276</v>
      </c>
      <c r="X151">
        <f t="shared" si="53"/>
        <v>2030.7689855589422</v>
      </c>
      <c r="Y151" s="2">
        <f t="shared" si="54"/>
        <v>23536.060929620322</v>
      </c>
    </row>
    <row r="152" spans="1:25" x14ac:dyDescent="0.2">
      <c r="A152" t="s">
        <v>49</v>
      </c>
      <c r="B152" s="1">
        <v>44199</v>
      </c>
      <c r="C152" t="s">
        <v>5</v>
      </c>
      <c r="D152">
        <v>5</v>
      </c>
      <c r="E152">
        <v>0.38715654300000002</v>
      </c>
      <c r="F152">
        <v>27</v>
      </c>
      <c r="G152" t="s">
        <v>2</v>
      </c>
      <c r="H152">
        <v>420</v>
      </c>
      <c r="I152">
        <v>505</v>
      </c>
      <c r="J152">
        <v>-9.9700000000000006</v>
      </c>
      <c r="K152">
        <v>1.094695</v>
      </c>
      <c r="L152">
        <v>11.8</v>
      </c>
      <c r="M152">
        <v>284.95</v>
      </c>
      <c r="N152">
        <v>1009.681967</v>
      </c>
      <c r="O152">
        <f t="shared" si="48"/>
        <v>0.99647864783519269</v>
      </c>
      <c r="P152">
        <f t="shared" si="49"/>
        <v>23.465627739037419</v>
      </c>
      <c r="Q152">
        <f t="shared" si="50"/>
        <v>23465.62773903742</v>
      </c>
      <c r="R152">
        <f t="shared" si="44"/>
        <v>-85</v>
      </c>
      <c r="S152">
        <f t="shared" si="45"/>
        <v>-3622.319459990154</v>
      </c>
      <c r="T152">
        <f t="shared" si="51"/>
        <v>-3622.319459990154</v>
      </c>
      <c r="U152">
        <f t="shared" si="46"/>
        <v>5.0407621748631552E-2</v>
      </c>
      <c r="V152">
        <f t="shared" si="52"/>
        <v>2148147.1669634236</v>
      </c>
      <c r="W152">
        <f t="shared" si="47"/>
        <v>1084.814319316529</v>
      </c>
      <c r="X152">
        <f t="shared" si="53"/>
        <v>902.22181012463795</v>
      </c>
      <c r="Y152" s="2">
        <f t="shared" si="54"/>
        <v>-2720.0976498655159</v>
      </c>
    </row>
    <row r="153" spans="1:25" x14ac:dyDescent="0.2">
      <c r="A153" t="s">
        <v>49</v>
      </c>
      <c r="B153" s="1">
        <v>44199</v>
      </c>
      <c r="C153" t="s">
        <v>8</v>
      </c>
      <c r="D153">
        <v>300</v>
      </c>
      <c r="E153">
        <v>0.442699395</v>
      </c>
      <c r="F153">
        <v>28</v>
      </c>
      <c r="G153" t="s">
        <v>2</v>
      </c>
      <c r="H153">
        <v>1042</v>
      </c>
      <c r="I153">
        <v>505</v>
      </c>
      <c r="J153">
        <v>-18.100000000000001</v>
      </c>
      <c r="K153">
        <v>1.0858049999999999</v>
      </c>
      <c r="L153">
        <v>14.1</v>
      </c>
      <c r="M153">
        <v>287.25</v>
      </c>
      <c r="N153">
        <v>1009.681967</v>
      </c>
      <c r="O153">
        <f t="shared" si="48"/>
        <v>0.99647864783519269</v>
      </c>
      <c r="P153">
        <f t="shared" si="49"/>
        <v>23.655032700608874</v>
      </c>
      <c r="Q153">
        <f t="shared" si="50"/>
        <v>23655.032700608874</v>
      </c>
      <c r="R153">
        <f t="shared" si="44"/>
        <v>537</v>
      </c>
      <c r="S153">
        <f t="shared" si="45"/>
        <v>22701.300260142008</v>
      </c>
      <c r="T153">
        <f t="shared" si="51"/>
        <v>22701.300260142008</v>
      </c>
      <c r="U153">
        <f t="shared" si="46"/>
        <v>4.67495643254889E-2</v>
      </c>
      <c r="V153">
        <f t="shared" si="52"/>
        <v>1976305.2081634018</v>
      </c>
      <c r="W153">
        <f t="shared" si="47"/>
        <v>998.03413012251792</v>
      </c>
      <c r="X153">
        <f t="shared" si="53"/>
        <v>2059.3100269062647</v>
      </c>
      <c r="Y153" s="2">
        <f t="shared" si="54"/>
        <v>24760.610287048272</v>
      </c>
    </row>
    <row r="154" spans="1:25" x14ac:dyDescent="0.2">
      <c r="A154" t="s">
        <v>49</v>
      </c>
      <c r="B154" s="1">
        <v>44199</v>
      </c>
      <c r="C154" t="s">
        <v>5</v>
      </c>
      <c r="D154">
        <v>0</v>
      </c>
      <c r="E154">
        <v>0.38191070599999999</v>
      </c>
      <c r="F154">
        <v>29</v>
      </c>
      <c r="G154" t="s">
        <v>2</v>
      </c>
      <c r="H154">
        <v>416</v>
      </c>
      <c r="I154">
        <v>505</v>
      </c>
      <c r="J154">
        <v>-10.7</v>
      </c>
      <c r="K154">
        <v>1.0939030000000001</v>
      </c>
      <c r="L154">
        <v>12.9</v>
      </c>
      <c r="M154">
        <v>286.05</v>
      </c>
      <c r="N154">
        <v>1009.681967</v>
      </c>
      <c r="O154">
        <f t="shared" si="48"/>
        <v>0.99647864783519269</v>
      </c>
      <c r="P154">
        <f t="shared" si="49"/>
        <v>23.55621272065855</v>
      </c>
      <c r="Q154">
        <f t="shared" si="50"/>
        <v>23556.21272065855</v>
      </c>
      <c r="R154">
        <f t="shared" si="44"/>
        <v>-89</v>
      </c>
      <c r="S154">
        <f t="shared" si="45"/>
        <v>-3778.1964807079507</v>
      </c>
      <c r="T154">
        <f t="shared" si="51"/>
        <v>-3778.1964807079512</v>
      </c>
      <c r="U154">
        <f t="shared" si="46"/>
        <v>4.8615170250634401E-2</v>
      </c>
      <c r="V154">
        <f t="shared" si="52"/>
        <v>2063793.9904490423</v>
      </c>
      <c r="W154">
        <f t="shared" si="47"/>
        <v>1042.2159651767663</v>
      </c>
      <c r="X154">
        <f t="shared" si="53"/>
        <v>858.53830002680161</v>
      </c>
      <c r="Y154" s="2">
        <f t="shared" si="54"/>
        <v>-2919.6581806811491</v>
      </c>
    </row>
    <row r="155" spans="1:25" x14ac:dyDescent="0.2">
      <c r="A155" t="s">
        <v>49</v>
      </c>
      <c r="B155" s="1">
        <v>44199</v>
      </c>
      <c r="C155" t="s">
        <v>8</v>
      </c>
      <c r="D155">
        <v>400</v>
      </c>
      <c r="E155">
        <v>0.46168116399999998</v>
      </c>
      <c r="F155">
        <v>30</v>
      </c>
      <c r="G155" t="s">
        <v>2</v>
      </c>
      <c r="H155">
        <v>1967</v>
      </c>
      <c r="I155">
        <v>505</v>
      </c>
      <c r="J155">
        <v>-19.579999999999998</v>
      </c>
      <c r="K155">
        <v>1.0841879999999999</v>
      </c>
      <c r="L155">
        <v>15.3</v>
      </c>
      <c r="M155">
        <v>288.45</v>
      </c>
      <c r="N155">
        <v>1009.681967</v>
      </c>
      <c r="O155">
        <f t="shared" si="48"/>
        <v>0.99647864783519269</v>
      </c>
      <c r="P155">
        <f t="shared" si="49"/>
        <v>23.753852680559199</v>
      </c>
      <c r="Q155">
        <f t="shared" si="50"/>
        <v>23753.852680559197</v>
      </c>
      <c r="R155">
        <f t="shared" si="44"/>
        <v>1462</v>
      </c>
      <c r="S155">
        <f t="shared" si="45"/>
        <v>61547.910549960623</v>
      </c>
      <c r="T155">
        <f t="shared" si="51"/>
        <v>61547.910549960623</v>
      </c>
      <c r="U155">
        <f t="shared" si="46"/>
        <v>4.4996825340496094E-2</v>
      </c>
      <c r="V155">
        <f t="shared" si="52"/>
        <v>1894295.8830978491</v>
      </c>
      <c r="W155">
        <f t="shared" si="47"/>
        <v>956.61942096441373</v>
      </c>
      <c r="X155">
        <f t="shared" si="53"/>
        <v>3726.0800020534693</v>
      </c>
      <c r="Y155" s="2">
        <f t="shared" si="54"/>
        <v>65273.990552014089</v>
      </c>
    </row>
    <row r="156" spans="1:25" x14ac:dyDescent="0.2">
      <c r="A156" t="s">
        <v>49</v>
      </c>
      <c r="B156" s="1">
        <v>44199</v>
      </c>
      <c r="C156" t="s">
        <v>7</v>
      </c>
      <c r="D156" t="s">
        <v>7</v>
      </c>
      <c r="E156">
        <v>0</v>
      </c>
      <c r="F156" t="s">
        <v>9</v>
      </c>
      <c r="G156" t="s">
        <v>2</v>
      </c>
      <c r="H156">
        <v>505</v>
      </c>
      <c r="J156">
        <v>-11.35</v>
      </c>
      <c r="K156">
        <v>1.0931839999999999</v>
      </c>
      <c r="L156">
        <v>0</v>
      </c>
      <c r="M156">
        <v>0</v>
      </c>
      <c r="U156" t="e">
        <f t="shared" si="46"/>
        <v>#DIV/0!</v>
      </c>
    </row>
    <row r="157" spans="1:25" x14ac:dyDescent="0.2">
      <c r="A157" t="s">
        <v>46</v>
      </c>
      <c r="B157" s="1">
        <v>44504</v>
      </c>
      <c r="C157" t="s">
        <v>5</v>
      </c>
      <c r="D157">
        <v>400</v>
      </c>
      <c r="E157">
        <v>0.46244175999999998</v>
      </c>
      <c r="F157">
        <v>1</v>
      </c>
      <c r="G157" t="s">
        <v>2</v>
      </c>
      <c r="H157">
        <v>688</v>
      </c>
      <c r="I157">
        <v>531</v>
      </c>
      <c r="J157">
        <v>-13.46</v>
      </c>
      <c r="K157">
        <v>1.090875</v>
      </c>
      <c r="L157">
        <v>22.4</v>
      </c>
      <c r="M157">
        <v>295.55</v>
      </c>
      <c r="N157">
        <v>1005.857025</v>
      </c>
      <c r="O157">
        <f t="shared" ref="O157:O188" si="55">N157/1013.249977</f>
        <v>0.99270372349586555</v>
      </c>
      <c r="P157">
        <f t="shared" ref="P157:P188" si="56">(1*0.08206*M157)/O157</f>
        <v>24.431088980498831</v>
      </c>
      <c r="Q157">
        <f t="shared" ref="Q157:Q188" si="57">P157*1000</f>
        <v>24431.088980498833</v>
      </c>
      <c r="R157">
        <f t="shared" ref="R157:R186" si="58">H157-I157</f>
        <v>157</v>
      </c>
      <c r="S157">
        <f t="shared" ref="S157:S186" si="59">((R157/1000000)*(1/P157))/0.000000001</f>
        <v>6426.2383115758421</v>
      </c>
      <c r="T157">
        <f t="shared" ref="T157:T188" si="60">R157*0.025/0.025/P157*1000</f>
        <v>6426.238311575843</v>
      </c>
      <c r="U157">
        <f t="shared" si="46"/>
        <v>3.6417356691001067E-2</v>
      </c>
      <c r="V157">
        <f t="shared" ref="V157:V188" si="61">U157/Q157*1000000000*1000</f>
        <v>1490615.3679874775</v>
      </c>
      <c r="W157">
        <f t="shared" ref="W157:W186" si="62">I157*V157/1000000</f>
        <v>791.51676040135055</v>
      </c>
      <c r="X157">
        <f t="shared" ref="X157:X188" si="63">V157*H157/1000000</f>
        <v>1025.5433731753844</v>
      </c>
      <c r="Y157" s="2">
        <f t="shared" ref="Y157:Y188" si="64">X157+S157</f>
        <v>7451.7816847512267</v>
      </c>
    </row>
    <row r="158" spans="1:25" x14ac:dyDescent="0.2">
      <c r="A158" t="s">
        <v>46</v>
      </c>
      <c r="B158" s="1">
        <v>44504</v>
      </c>
      <c r="C158" t="s">
        <v>8</v>
      </c>
      <c r="D158">
        <v>0</v>
      </c>
      <c r="E158">
        <v>0.46244175999999998</v>
      </c>
      <c r="F158">
        <v>2</v>
      </c>
      <c r="G158" t="s">
        <v>2</v>
      </c>
      <c r="H158">
        <v>721</v>
      </c>
      <c r="I158">
        <v>531</v>
      </c>
      <c r="J158">
        <v>-13.93</v>
      </c>
      <c r="K158">
        <v>1.090363</v>
      </c>
      <c r="L158">
        <v>21.5</v>
      </c>
      <c r="M158">
        <v>294.64999999999998</v>
      </c>
      <c r="N158">
        <v>1005.857025</v>
      </c>
      <c r="O158">
        <f t="shared" si="55"/>
        <v>0.99270372349586555</v>
      </c>
      <c r="P158">
        <f t="shared" si="56"/>
        <v>24.35669216073077</v>
      </c>
      <c r="Q158">
        <f t="shared" si="57"/>
        <v>24356.69216073077</v>
      </c>
      <c r="R158">
        <f t="shared" si="58"/>
        <v>190</v>
      </c>
      <c r="S158">
        <f t="shared" si="59"/>
        <v>7800.7308523744741</v>
      </c>
      <c r="T158">
        <f t="shared" si="60"/>
        <v>7800.7308523744741</v>
      </c>
      <c r="U158">
        <f t="shared" ref="U158:U186" si="65">EXP(-58.0931+90.5069*(100/M158)+22.294*LN(M158/100)+E158*(0.027766+(-0.025888)*(M158/100)+(0.0050578)*(M158/100)^2))</f>
        <v>3.7359010346547317E-2</v>
      </c>
      <c r="V158">
        <f t="shared" si="61"/>
        <v>1533829.3927604675</v>
      </c>
      <c r="W158">
        <f t="shared" si="62"/>
        <v>814.4634075558082</v>
      </c>
      <c r="X158">
        <f t="shared" si="63"/>
        <v>1105.8909921802972</v>
      </c>
      <c r="Y158" s="2">
        <f t="shared" si="64"/>
        <v>8906.6218445547711</v>
      </c>
    </row>
    <row r="159" spans="1:25" x14ac:dyDescent="0.2">
      <c r="A159" t="s">
        <v>46</v>
      </c>
      <c r="B159" s="1">
        <v>44504</v>
      </c>
      <c r="C159" t="s">
        <v>5</v>
      </c>
      <c r="D159">
        <v>300</v>
      </c>
      <c r="E159">
        <v>0.46244175999999998</v>
      </c>
      <c r="F159">
        <v>3</v>
      </c>
      <c r="G159" t="s">
        <v>2</v>
      </c>
      <c r="H159">
        <v>711</v>
      </c>
      <c r="I159">
        <v>531</v>
      </c>
      <c r="J159">
        <v>-13.86</v>
      </c>
      <c r="K159">
        <v>1.0904430000000001</v>
      </c>
      <c r="L159">
        <v>21.2</v>
      </c>
      <c r="M159">
        <v>294.35000000000002</v>
      </c>
      <c r="N159">
        <v>1005.857025</v>
      </c>
      <c r="O159">
        <f t="shared" si="55"/>
        <v>0.99270372349586555</v>
      </c>
      <c r="P159">
        <f t="shared" si="56"/>
        <v>24.331893220808091</v>
      </c>
      <c r="Q159">
        <f t="shared" si="57"/>
        <v>24331.893220808091</v>
      </c>
      <c r="R159">
        <f t="shared" si="58"/>
        <v>180</v>
      </c>
      <c r="S159">
        <f t="shared" si="59"/>
        <v>7397.6980897675494</v>
      </c>
      <c r="T159">
        <f t="shared" si="60"/>
        <v>7397.6980897675494</v>
      </c>
      <c r="U159">
        <f t="shared" si="65"/>
        <v>3.7681328350128988E-2</v>
      </c>
      <c r="V159">
        <f t="shared" si="61"/>
        <v>1548639.3930869612</v>
      </c>
      <c r="W159">
        <f t="shared" si="62"/>
        <v>822.32751772917641</v>
      </c>
      <c r="X159">
        <f t="shared" si="63"/>
        <v>1101.0826084848295</v>
      </c>
      <c r="Y159" s="2">
        <f t="shared" si="64"/>
        <v>8498.7806982523798</v>
      </c>
    </row>
    <row r="160" spans="1:25" x14ac:dyDescent="0.2">
      <c r="A160" t="s">
        <v>46</v>
      </c>
      <c r="B160" s="1">
        <v>44504</v>
      </c>
      <c r="C160" t="s">
        <v>8</v>
      </c>
      <c r="D160">
        <v>5</v>
      </c>
      <c r="E160">
        <v>0.46244175999999998</v>
      </c>
      <c r="F160">
        <v>4</v>
      </c>
      <c r="G160" t="s">
        <v>2</v>
      </c>
      <c r="H160">
        <v>772</v>
      </c>
      <c r="I160">
        <v>531</v>
      </c>
      <c r="J160">
        <v>-17.13</v>
      </c>
      <c r="K160">
        <v>1.0868660000000001</v>
      </c>
      <c r="L160">
        <v>21.3</v>
      </c>
      <c r="M160">
        <v>294.45</v>
      </c>
      <c r="N160">
        <v>1005.857025</v>
      </c>
      <c r="O160">
        <f t="shared" si="55"/>
        <v>0.99270372349586555</v>
      </c>
      <c r="P160">
        <f t="shared" si="56"/>
        <v>24.340159534115649</v>
      </c>
      <c r="Q160">
        <f t="shared" si="57"/>
        <v>24340.15953411565</v>
      </c>
      <c r="R160">
        <f t="shared" si="58"/>
        <v>241</v>
      </c>
      <c r="S160">
        <f t="shared" si="59"/>
        <v>9901.3319802694641</v>
      </c>
      <c r="T160">
        <f t="shared" si="60"/>
        <v>9901.3319802694641</v>
      </c>
      <c r="U160">
        <f t="shared" si="65"/>
        <v>3.7573411307049956E-2</v>
      </c>
      <c r="V160">
        <f t="shared" si="61"/>
        <v>1543679.7468145725</v>
      </c>
      <c r="W160">
        <f t="shared" si="62"/>
        <v>819.69394555853796</v>
      </c>
      <c r="X160">
        <f t="shared" si="63"/>
        <v>1191.7207645408498</v>
      </c>
      <c r="Y160" s="2">
        <f t="shared" si="64"/>
        <v>11093.052744810313</v>
      </c>
    </row>
    <row r="161" spans="1:25" x14ac:dyDescent="0.2">
      <c r="A161" t="s">
        <v>46</v>
      </c>
      <c r="B161" s="1">
        <v>44504</v>
      </c>
      <c r="C161" t="s">
        <v>5</v>
      </c>
      <c r="D161">
        <v>250</v>
      </c>
      <c r="E161">
        <v>0.46244175999999998</v>
      </c>
      <c r="F161">
        <v>5</v>
      </c>
      <c r="G161" t="s">
        <v>2</v>
      </c>
      <c r="H161">
        <v>799</v>
      </c>
      <c r="I161">
        <v>531</v>
      </c>
      <c r="J161">
        <v>-14.25</v>
      </c>
      <c r="K161">
        <v>1.0900209999999999</v>
      </c>
      <c r="L161">
        <v>20.9</v>
      </c>
      <c r="M161">
        <v>294.05</v>
      </c>
      <c r="N161">
        <v>1005.857025</v>
      </c>
      <c r="O161">
        <f t="shared" si="55"/>
        <v>0.99270372349586555</v>
      </c>
      <c r="P161">
        <f t="shared" si="56"/>
        <v>24.307094280885401</v>
      </c>
      <c r="Q161">
        <f t="shared" si="57"/>
        <v>24307.094280885402</v>
      </c>
      <c r="R161">
        <f t="shared" si="58"/>
        <v>268</v>
      </c>
      <c r="S161">
        <f t="shared" si="59"/>
        <v>11025.587711269531</v>
      </c>
      <c r="T161">
        <f t="shared" si="60"/>
        <v>11025.587711269533</v>
      </c>
      <c r="U161">
        <f t="shared" si="65"/>
        <v>3.8007976492240511E-2</v>
      </c>
      <c r="V161">
        <f t="shared" si="61"/>
        <v>1563657.7557577172</v>
      </c>
      <c r="W161">
        <f t="shared" si="62"/>
        <v>830.30226830734773</v>
      </c>
      <c r="X161">
        <f t="shared" si="63"/>
        <v>1249.362546850416</v>
      </c>
      <c r="Y161" s="2">
        <f t="shared" si="64"/>
        <v>12274.950258119947</v>
      </c>
    </row>
    <row r="162" spans="1:25" x14ac:dyDescent="0.2">
      <c r="A162" t="s">
        <v>46</v>
      </c>
      <c r="B162" s="1">
        <v>44504</v>
      </c>
      <c r="C162" t="s">
        <v>8</v>
      </c>
      <c r="D162">
        <v>10</v>
      </c>
      <c r="E162">
        <v>0.46244175999999998</v>
      </c>
      <c r="F162">
        <v>6</v>
      </c>
      <c r="G162" t="s">
        <v>2</v>
      </c>
      <c r="H162">
        <v>758</v>
      </c>
      <c r="I162">
        <v>531</v>
      </c>
      <c r="J162">
        <v>-18.010000000000002</v>
      </c>
      <c r="K162">
        <v>1.0858989999999999</v>
      </c>
      <c r="L162">
        <v>21</v>
      </c>
      <c r="M162">
        <v>294.14999999999998</v>
      </c>
      <c r="N162">
        <v>1005.857025</v>
      </c>
      <c r="O162">
        <f t="shared" si="55"/>
        <v>0.99270372349586555</v>
      </c>
      <c r="P162">
        <f t="shared" si="56"/>
        <v>24.315360594192963</v>
      </c>
      <c r="Q162">
        <f t="shared" si="57"/>
        <v>24315.360594192964</v>
      </c>
      <c r="R162">
        <f t="shared" si="58"/>
        <v>227</v>
      </c>
      <c r="S162">
        <f t="shared" si="59"/>
        <v>9335.662496990175</v>
      </c>
      <c r="T162">
        <f t="shared" si="60"/>
        <v>9335.6624969901768</v>
      </c>
      <c r="U162">
        <f t="shared" si="65"/>
        <v>3.7898608359244801E-2</v>
      </c>
      <c r="V162">
        <f t="shared" si="61"/>
        <v>1558628.2676102205</v>
      </c>
      <c r="W162">
        <f t="shared" si="62"/>
        <v>827.63161010102704</v>
      </c>
      <c r="X162">
        <f t="shared" si="63"/>
        <v>1181.4402268485471</v>
      </c>
      <c r="Y162" s="2">
        <f t="shared" si="64"/>
        <v>10517.102723838721</v>
      </c>
    </row>
    <row r="163" spans="1:25" x14ac:dyDescent="0.2">
      <c r="A163" t="s">
        <v>46</v>
      </c>
      <c r="B163" s="1">
        <v>44504</v>
      </c>
      <c r="C163" t="s">
        <v>5</v>
      </c>
      <c r="D163">
        <v>225</v>
      </c>
      <c r="E163">
        <v>0.46244175999999998</v>
      </c>
      <c r="F163">
        <v>7</v>
      </c>
      <c r="G163" t="s">
        <v>2</v>
      </c>
      <c r="H163">
        <v>721</v>
      </c>
      <c r="I163">
        <v>531</v>
      </c>
      <c r="J163">
        <v>-13.44</v>
      </c>
      <c r="K163">
        <v>1.0908979999999999</v>
      </c>
      <c r="L163">
        <v>21.7</v>
      </c>
      <c r="M163">
        <v>294.85000000000002</v>
      </c>
      <c r="N163">
        <v>1005.857025</v>
      </c>
      <c r="O163">
        <f t="shared" si="55"/>
        <v>0.99270372349586555</v>
      </c>
      <c r="P163">
        <f t="shared" si="56"/>
        <v>24.373224787345901</v>
      </c>
      <c r="Q163">
        <f t="shared" si="57"/>
        <v>24373.224787345902</v>
      </c>
      <c r="R163">
        <f t="shared" si="58"/>
        <v>190</v>
      </c>
      <c r="S163">
        <f t="shared" si="59"/>
        <v>7795.4395307856112</v>
      </c>
      <c r="T163">
        <f t="shared" si="60"/>
        <v>7795.439530785613</v>
      </c>
      <c r="U163">
        <f t="shared" si="65"/>
        <v>3.7146503341909512E-2</v>
      </c>
      <c r="V163">
        <f t="shared" si="61"/>
        <v>1524070.1083262172</v>
      </c>
      <c r="W163">
        <f t="shared" si="62"/>
        <v>809.28122752122124</v>
      </c>
      <c r="X163">
        <f t="shared" si="63"/>
        <v>1098.8545481032027</v>
      </c>
      <c r="Y163" s="2">
        <f t="shared" si="64"/>
        <v>8894.2940788888136</v>
      </c>
    </row>
    <row r="164" spans="1:25" x14ac:dyDescent="0.2">
      <c r="A164" t="s">
        <v>46</v>
      </c>
      <c r="B164" s="1">
        <v>44504</v>
      </c>
      <c r="C164" t="s">
        <v>8</v>
      </c>
      <c r="D164">
        <v>25</v>
      </c>
      <c r="E164">
        <v>0.46244175999999998</v>
      </c>
      <c r="F164">
        <v>8</v>
      </c>
      <c r="G164" t="s">
        <v>2</v>
      </c>
      <c r="H164">
        <v>835</v>
      </c>
      <c r="I164">
        <v>531</v>
      </c>
      <c r="J164">
        <v>-18.45</v>
      </c>
      <c r="K164">
        <v>1.0854200000000001</v>
      </c>
      <c r="L164">
        <v>21.7</v>
      </c>
      <c r="M164">
        <v>294.85000000000002</v>
      </c>
      <c r="N164">
        <v>1005.857025</v>
      </c>
      <c r="O164">
        <f t="shared" si="55"/>
        <v>0.99270372349586555</v>
      </c>
      <c r="P164">
        <f t="shared" si="56"/>
        <v>24.373224787345901</v>
      </c>
      <c r="Q164">
        <f t="shared" si="57"/>
        <v>24373.224787345902</v>
      </c>
      <c r="R164">
        <f t="shared" si="58"/>
        <v>304</v>
      </c>
      <c r="S164">
        <f t="shared" si="59"/>
        <v>12472.70324925698</v>
      </c>
      <c r="T164">
        <f t="shared" si="60"/>
        <v>12472.70324925698</v>
      </c>
      <c r="U164">
        <f t="shared" si="65"/>
        <v>3.7146503341909512E-2</v>
      </c>
      <c r="V164">
        <f t="shared" si="61"/>
        <v>1524070.1083262172</v>
      </c>
      <c r="W164">
        <f t="shared" si="62"/>
        <v>809.28122752122124</v>
      </c>
      <c r="X164">
        <f t="shared" si="63"/>
        <v>1272.5985404523915</v>
      </c>
      <c r="Y164" s="2">
        <f t="shared" si="64"/>
        <v>13745.30178970937</v>
      </c>
    </row>
    <row r="165" spans="1:25" x14ac:dyDescent="0.2">
      <c r="A165" t="s">
        <v>46</v>
      </c>
      <c r="B165" s="1">
        <v>44504</v>
      </c>
      <c r="C165" t="s">
        <v>5</v>
      </c>
      <c r="D165">
        <v>200</v>
      </c>
      <c r="E165">
        <v>0.46244175999999998</v>
      </c>
      <c r="F165">
        <v>9</v>
      </c>
      <c r="G165" t="s">
        <v>2</v>
      </c>
      <c r="H165">
        <v>638</v>
      </c>
      <c r="I165">
        <v>531</v>
      </c>
      <c r="J165">
        <v>-13.51</v>
      </c>
      <c r="K165">
        <v>1.0908230000000001</v>
      </c>
      <c r="L165">
        <v>21.6</v>
      </c>
      <c r="M165">
        <v>294.75</v>
      </c>
      <c r="N165">
        <v>1005.857025</v>
      </c>
      <c r="O165">
        <f t="shared" si="55"/>
        <v>0.99270372349586555</v>
      </c>
      <c r="P165">
        <f t="shared" si="56"/>
        <v>24.364958474038335</v>
      </c>
      <c r="Q165">
        <f t="shared" si="57"/>
        <v>24364.958474038336</v>
      </c>
      <c r="R165">
        <f t="shared" si="58"/>
        <v>107</v>
      </c>
      <c r="S165">
        <f t="shared" si="59"/>
        <v>4391.5527339811397</v>
      </c>
      <c r="T165">
        <f t="shared" si="60"/>
        <v>4391.5527339811397</v>
      </c>
      <c r="U165">
        <f t="shared" si="65"/>
        <v>3.7252521357770386E-2</v>
      </c>
      <c r="V165">
        <f t="shared" si="61"/>
        <v>1528938.4300598816</v>
      </c>
      <c r="W165">
        <f t="shared" si="62"/>
        <v>811.86630636179723</v>
      </c>
      <c r="X165">
        <f t="shared" si="63"/>
        <v>975.4627183782045</v>
      </c>
      <c r="Y165" s="2">
        <f t="shared" si="64"/>
        <v>5367.0154523593446</v>
      </c>
    </row>
    <row r="166" spans="1:25" x14ac:dyDescent="0.2">
      <c r="A166" t="s">
        <v>46</v>
      </c>
      <c r="B166" s="1">
        <v>44504</v>
      </c>
      <c r="C166" t="s">
        <v>8</v>
      </c>
      <c r="D166">
        <v>50</v>
      </c>
      <c r="E166">
        <v>0.46244175999999998</v>
      </c>
      <c r="F166">
        <v>10</v>
      </c>
      <c r="G166" t="s">
        <v>2</v>
      </c>
      <c r="H166">
        <v>716</v>
      </c>
      <c r="I166">
        <v>531</v>
      </c>
      <c r="J166">
        <v>-13.94</v>
      </c>
      <c r="K166">
        <v>1.0903590000000001</v>
      </c>
      <c r="L166">
        <v>21.6</v>
      </c>
      <c r="M166">
        <v>294.75</v>
      </c>
      <c r="N166">
        <v>1005.857025</v>
      </c>
      <c r="O166">
        <f t="shared" si="55"/>
        <v>0.99270372349586555</v>
      </c>
      <c r="P166">
        <f t="shared" si="56"/>
        <v>24.364958474038335</v>
      </c>
      <c r="Q166">
        <f t="shared" si="57"/>
        <v>24364.958474038336</v>
      </c>
      <c r="R166">
        <f t="shared" si="58"/>
        <v>185</v>
      </c>
      <c r="S166">
        <f t="shared" si="59"/>
        <v>7592.8715494066428</v>
      </c>
      <c r="T166">
        <f t="shared" si="60"/>
        <v>7592.8715494066446</v>
      </c>
      <c r="U166">
        <f t="shared" si="65"/>
        <v>3.7252521357770386E-2</v>
      </c>
      <c r="V166">
        <f t="shared" si="61"/>
        <v>1528938.4300598816</v>
      </c>
      <c r="W166">
        <f t="shared" si="62"/>
        <v>811.86630636179723</v>
      </c>
      <c r="X166">
        <f t="shared" si="63"/>
        <v>1094.7199159228751</v>
      </c>
      <c r="Y166" s="2">
        <f t="shared" si="64"/>
        <v>8687.5914653295185</v>
      </c>
    </row>
    <row r="167" spans="1:25" x14ac:dyDescent="0.2">
      <c r="A167" t="s">
        <v>46</v>
      </c>
      <c r="B167" s="1">
        <v>44504</v>
      </c>
      <c r="C167" t="s">
        <v>5</v>
      </c>
      <c r="D167">
        <v>175</v>
      </c>
      <c r="E167">
        <v>0.46244175999999998</v>
      </c>
      <c r="F167">
        <v>11</v>
      </c>
      <c r="G167" t="s">
        <v>2</v>
      </c>
      <c r="H167">
        <v>688</v>
      </c>
      <c r="I167">
        <v>531</v>
      </c>
      <c r="J167">
        <v>-13.93</v>
      </c>
      <c r="K167">
        <v>1.0903670000000001</v>
      </c>
      <c r="L167">
        <v>21.2</v>
      </c>
      <c r="M167">
        <v>294.35000000000002</v>
      </c>
      <c r="N167">
        <v>1005.857025</v>
      </c>
      <c r="O167">
        <f t="shared" si="55"/>
        <v>0.99270372349586555</v>
      </c>
      <c r="P167">
        <f t="shared" si="56"/>
        <v>24.331893220808091</v>
      </c>
      <c r="Q167">
        <f t="shared" si="57"/>
        <v>24331.893220808091</v>
      </c>
      <c r="R167">
        <f t="shared" si="58"/>
        <v>157</v>
      </c>
      <c r="S167">
        <f t="shared" si="59"/>
        <v>6452.4366671861399</v>
      </c>
      <c r="T167">
        <f t="shared" si="60"/>
        <v>6452.4366671861408</v>
      </c>
      <c r="U167">
        <f t="shared" si="65"/>
        <v>3.7681328350128988E-2</v>
      </c>
      <c r="V167">
        <f t="shared" si="61"/>
        <v>1548639.3930869612</v>
      </c>
      <c r="W167">
        <f t="shared" si="62"/>
        <v>822.32751772917641</v>
      </c>
      <c r="X167">
        <f t="shared" si="63"/>
        <v>1065.4639024438293</v>
      </c>
      <c r="Y167" s="2">
        <f t="shared" si="64"/>
        <v>7517.9005696299691</v>
      </c>
    </row>
    <row r="168" spans="1:25" x14ac:dyDescent="0.2">
      <c r="A168" t="s">
        <v>46</v>
      </c>
      <c r="B168" s="1">
        <v>44504</v>
      </c>
      <c r="C168" t="s">
        <v>8</v>
      </c>
      <c r="D168">
        <v>75</v>
      </c>
      <c r="E168">
        <v>0.46244175999999998</v>
      </c>
      <c r="F168">
        <v>12</v>
      </c>
      <c r="G168" t="s">
        <v>2</v>
      </c>
      <c r="H168">
        <v>745</v>
      </c>
      <c r="I168">
        <v>531</v>
      </c>
      <c r="J168">
        <v>-14.12</v>
      </c>
      <c r="K168">
        <v>1.090155</v>
      </c>
      <c r="L168">
        <v>21.4</v>
      </c>
      <c r="M168">
        <v>294.55</v>
      </c>
      <c r="N168">
        <v>1005.857025</v>
      </c>
      <c r="O168">
        <f t="shared" si="55"/>
        <v>0.99270372349586555</v>
      </c>
      <c r="P168">
        <f t="shared" si="56"/>
        <v>24.348425847423215</v>
      </c>
      <c r="Q168">
        <f t="shared" si="57"/>
        <v>24348.425847423216</v>
      </c>
      <c r="R168">
        <f t="shared" si="58"/>
        <v>214</v>
      </c>
      <c r="S168">
        <f t="shared" si="59"/>
        <v>8789.0692129753224</v>
      </c>
      <c r="T168">
        <f t="shared" si="60"/>
        <v>8789.0692129753243</v>
      </c>
      <c r="U168">
        <f t="shared" si="65"/>
        <v>3.7465972820376156E-2</v>
      </c>
      <c r="V168">
        <f t="shared" si="61"/>
        <v>1538743.1226623286</v>
      </c>
      <c r="W168">
        <f t="shared" si="62"/>
        <v>817.0725981336966</v>
      </c>
      <c r="X168">
        <f t="shared" si="63"/>
        <v>1146.3636263834348</v>
      </c>
      <c r="Y168" s="2">
        <f t="shared" si="64"/>
        <v>9935.4328393587566</v>
      </c>
    </row>
    <row r="169" spans="1:25" x14ac:dyDescent="0.2">
      <c r="A169" t="s">
        <v>46</v>
      </c>
      <c r="B169" s="1">
        <v>44504</v>
      </c>
      <c r="C169" t="s">
        <v>5</v>
      </c>
      <c r="D169">
        <v>150</v>
      </c>
      <c r="E169">
        <v>0.46244175999999998</v>
      </c>
      <c r="F169">
        <v>13</v>
      </c>
      <c r="G169" t="s">
        <v>2</v>
      </c>
      <c r="H169">
        <v>534</v>
      </c>
      <c r="I169">
        <v>531</v>
      </c>
      <c r="J169">
        <v>-11.1</v>
      </c>
      <c r="K169">
        <v>1.0934630000000001</v>
      </c>
      <c r="L169">
        <v>21.6</v>
      </c>
      <c r="M169">
        <v>294.75</v>
      </c>
      <c r="N169">
        <v>1005.857025</v>
      </c>
      <c r="O169">
        <f t="shared" si="55"/>
        <v>0.99270372349586555</v>
      </c>
      <c r="P169">
        <f t="shared" si="56"/>
        <v>24.364958474038335</v>
      </c>
      <c r="Q169">
        <f t="shared" si="57"/>
        <v>24364.958474038336</v>
      </c>
      <c r="R169">
        <f t="shared" si="58"/>
        <v>3</v>
      </c>
      <c r="S169">
        <f t="shared" si="59"/>
        <v>123.12764674713475</v>
      </c>
      <c r="T169">
        <f t="shared" si="60"/>
        <v>123.12764674713479</v>
      </c>
      <c r="U169">
        <f t="shared" si="65"/>
        <v>3.7252521357770386E-2</v>
      </c>
      <c r="V169">
        <f t="shared" si="61"/>
        <v>1528938.4300598816</v>
      </c>
      <c r="W169">
        <f t="shared" si="62"/>
        <v>811.86630636179723</v>
      </c>
      <c r="X169">
        <f t="shared" si="63"/>
        <v>816.45312165197686</v>
      </c>
      <c r="Y169" s="2">
        <f t="shared" si="64"/>
        <v>939.58076839911155</v>
      </c>
    </row>
    <row r="170" spans="1:25" x14ac:dyDescent="0.2">
      <c r="A170" t="s">
        <v>46</v>
      </c>
      <c r="B170" s="1">
        <v>44504</v>
      </c>
      <c r="C170" t="s">
        <v>8</v>
      </c>
      <c r="D170">
        <v>100</v>
      </c>
      <c r="E170">
        <v>0.46244175999999998</v>
      </c>
      <c r="F170">
        <v>14</v>
      </c>
      <c r="G170" t="s">
        <v>2</v>
      </c>
      <c r="H170">
        <v>692</v>
      </c>
      <c r="I170">
        <v>531</v>
      </c>
      <c r="J170">
        <v>-13.99</v>
      </c>
      <c r="K170">
        <v>1.090298</v>
      </c>
      <c r="L170">
        <v>21.7</v>
      </c>
      <c r="M170">
        <v>294.85000000000002</v>
      </c>
      <c r="N170">
        <v>1005.857025</v>
      </c>
      <c r="O170">
        <f t="shared" si="55"/>
        <v>0.99270372349586555</v>
      </c>
      <c r="P170">
        <f t="shared" si="56"/>
        <v>24.373224787345901</v>
      </c>
      <c r="Q170">
        <f t="shared" si="57"/>
        <v>24373.224787345902</v>
      </c>
      <c r="R170">
        <f t="shared" si="58"/>
        <v>161</v>
      </c>
      <c r="S170">
        <f t="shared" si="59"/>
        <v>6605.6092866130721</v>
      </c>
      <c r="T170">
        <f t="shared" si="60"/>
        <v>6605.6092866130721</v>
      </c>
      <c r="U170">
        <f t="shared" si="65"/>
        <v>3.7146503341909512E-2</v>
      </c>
      <c r="V170">
        <f t="shared" si="61"/>
        <v>1524070.1083262172</v>
      </c>
      <c r="W170">
        <f t="shared" si="62"/>
        <v>809.28122752122124</v>
      </c>
      <c r="X170">
        <f t="shared" si="63"/>
        <v>1054.6565149617422</v>
      </c>
      <c r="Y170" s="2">
        <f t="shared" si="64"/>
        <v>7660.2658015748148</v>
      </c>
    </row>
    <row r="171" spans="1:25" x14ac:dyDescent="0.2">
      <c r="A171" t="s">
        <v>46</v>
      </c>
      <c r="B171" s="1">
        <v>44504</v>
      </c>
      <c r="C171" t="s">
        <v>5</v>
      </c>
      <c r="D171">
        <v>125</v>
      </c>
      <c r="E171">
        <v>0.46244175999999998</v>
      </c>
      <c r="F171">
        <v>15</v>
      </c>
      <c r="G171" t="s">
        <v>2</v>
      </c>
      <c r="H171">
        <v>644</v>
      </c>
      <c r="I171">
        <v>531</v>
      </c>
      <c r="J171">
        <v>-15.75</v>
      </c>
      <c r="K171">
        <v>1.0883780000000001</v>
      </c>
      <c r="L171">
        <v>22</v>
      </c>
      <c r="M171">
        <v>295.14999999999998</v>
      </c>
      <c r="N171">
        <v>1005.857025</v>
      </c>
      <c r="O171">
        <f t="shared" si="55"/>
        <v>0.99270372349586555</v>
      </c>
      <c r="P171">
        <f t="shared" si="56"/>
        <v>24.398023727268583</v>
      </c>
      <c r="Q171">
        <f t="shared" si="57"/>
        <v>24398.023727268584</v>
      </c>
      <c r="R171">
        <f t="shared" si="58"/>
        <v>113</v>
      </c>
      <c r="S171">
        <f t="shared" si="59"/>
        <v>4631.5226701622114</v>
      </c>
      <c r="T171">
        <f t="shared" si="60"/>
        <v>4631.5226701622123</v>
      </c>
      <c r="U171">
        <f t="shared" si="65"/>
        <v>3.6831250243031383E-2</v>
      </c>
      <c r="V171">
        <f t="shared" si="61"/>
        <v>1509599.7386815692</v>
      </c>
      <c r="W171">
        <f t="shared" si="62"/>
        <v>801.59746123991317</v>
      </c>
      <c r="X171">
        <f t="shared" si="63"/>
        <v>972.18223171093064</v>
      </c>
      <c r="Y171" s="2">
        <f t="shared" si="64"/>
        <v>5603.7049018731423</v>
      </c>
    </row>
    <row r="172" spans="1:25" x14ac:dyDescent="0.2">
      <c r="A172" t="s">
        <v>46</v>
      </c>
      <c r="B172" s="1">
        <v>44504</v>
      </c>
      <c r="C172" t="s">
        <v>8</v>
      </c>
      <c r="D172">
        <v>125</v>
      </c>
      <c r="E172">
        <v>0.46244175999999998</v>
      </c>
      <c r="F172">
        <v>16</v>
      </c>
      <c r="G172" t="s">
        <v>2</v>
      </c>
      <c r="H172">
        <v>714</v>
      </c>
      <c r="I172">
        <v>531</v>
      </c>
      <c r="J172">
        <v>-14.32</v>
      </c>
      <c r="K172">
        <v>1.089942</v>
      </c>
      <c r="L172">
        <v>22.2</v>
      </c>
      <c r="M172">
        <v>295.35000000000002</v>
      </c>
      <c r="N172">
        <v>1005.857025</v>
      </c>
      <c r="O172">
        <f t="shared" si="55"/>
        <v>0.99270372349586555</v>
      </c>
      <c r="P172">
        <f t="shared" si="56"/>
        <v>24.414556353883707</v>
      </c>
      <c r="Q172">
        <f t="shared" si="57"/>
        <v>24414.556353883709</v>
      </c>
      <c r="R172">
        <f t="shared" si="58"/>
        <v>183</v>
      </c>
      <c r="S172">
        <f t="shared" si="59"/>
        <v>7495.5283785400234</v>
      </c>
      <c r="T172">
        <f t="shared" si="60"/>
        <v>7495.5283785400243</v>
      </c>
      <c r="U172">
        <f t="shared" si="65"/>
        <v>3.6623391013884961E-2</v>
      </c>
      <c r="V172">
        <f t="shared" si="61"/>
        <v>1500063.7522565159</v>
      </c>
      <c r="W172">
        <f t="shared" si="62"/>
        <v>796.53385244821004</v>
      </c>
      <c r="X172">
        <f t="shared" si="63"/>
        <v>1071.0455191111523</v>
      </c>
      <c r="Y172" s="2">
        <f t="shared" si="64"/>
        <v>8566.5738976511748</v>
      </c>
    </row>
    <row r="173" spans="1:25" x14ac:dyDescent="0.2">
      <c r="A173" t="s">
        <v>46</v>
      </c>
      <c r="B173" s="1">
        <v>44504</v>
      </c>
      <c r="C173" t="s">
        <v>5</v>
      </c>
      <c r="D173">
        <v>100</v>
      </c>
      <c r="E173">
        <v>0.46244175999999998</v>
      </c>
      <c r="F173">
        <v>17</v>
      </c>
      <c r="G173" t="s">
        <v>2</v>
      </c>
      <c r="H173">
        <v>611</v>
      </c>
      <c r="I173">
        <v>531</v>
      </c>
      <c r="J173">
        <v>-13.37</v>
      </c>
      <c r="K173">
        <v>1.090984</v>
      </c>
      <c r="L173">
        <v>22.4</v>
      </c>
      <c r="M173">
        <v>295.55</v>
      </c>
      <c r="N173">
        <v>1005.857025</v>
      </c>
      <c r="O173">
        <f t="shared" si="55"/>
        <v>0.99270372349586555</v>
      </c>
      <c r="P173">
        <f t="shared" si="56"/>
        <v>24.431088980498831</v>
      </c>
      <c r="Q173">
        <f t="shared" si="57"/>
        <v>24431.088980498833</v>
      </c>
      <c r="R173">
        <f t="shared" si="58"/>
        <v>80</v>
      </c>
      <c r="S173">
        <f t="shared" si="59"/>
        <v>3274.5163371087101</v>
      </c>
      <c r="T173">
        <f t="shared" si="60"/>
        <v>3274.5163371087101</v>
      </c>
      <c r="U173">
        <f t="shared" si="65"/>
        <v>3.6417356691001067E-2</v>
      </c>
      <c r="V173">
        <f t="shared" si="61"/>
        <v>1490615.3679874775</v>
      </c>
      <c r="W173">
        <f t="shared" si="62"/>
        <v>791.51676040135055</v>
      </c>
      <c r="X173">
        <f t="shared" si="63"/>
        <v>910.76598984034877</v>
      </c>
      <c r="Y173" s="2">
        <f t="shared" si="64"/>
        <v>4185.2823269490591</v>
      </c>
    </row>
    <row r="174" spans="1:25" x14ac:dyDescent="0.2">
      <c r="A174" t="s">
        <v>46</v>
      </c>
      <c r="B174" s="1">
        <v>44504</v>
      </c>
      <c r="C174" t="s">
        <v>8</v>
      </c>
      <c r="D174">
        <v>150</v>
      </c>
      <c r="E174">
        <v>0.46244175999999998</v>
      </c>
      <c r="F174">
        <v>18</v>
      </c>
      <c r="G174" t="s">
        <v>2</v>
      </c>
      <c r="H174">
        <v>748</v>
      </c>
      <c r="I174">
        <v>531</v>
      </c>
      <c r="J174">
        <v>-14.1</v>
      </c>
      <c r="K174">
        <v>1.090184</v>
      </c>
      <c r="L174">
        <v>22.3</v>
      </c>
      <c r="M174">
        <v>295.45</v>
      </c>
      <c r="N174">
        <v>1005.857025</v>
      </c>
      <c r="O174">
        <f t="shared" si="55"/>
        <v>0.99270372349586555</v>
      </c>
      <c r="P174">
        <f t="shared" si="56"/>
        <v>24.422822667191266</v>
      </c>
      <c r="Q174">
        <f t="shared" si="57"/>
        <v>24422.822667191267</v>
      </c>
      <c r="R174">
        <f t="shared" si="58"/>
        <v>217</v>
      </c>
      <c r="S174">
        <f t="shared" si="59"/>
        <v>8885.1318685415463</v>
      </c>
      <c r="T174">
        <f t="shared" si="60"/>
        <v>8885.1318685415499</v>
      </c>
      <c r="U174">
        <f t="shared" si="65"/>
        <v>3.6520146943798626E-2</v>
      </c>
      <c r="V174">
        <f t="shared" si="61"/>
        <v>1495328.670295693</v>
      </c>
      <c r="W174">
        <f t="shared" si="62"/>
        <v>794.01952392701287</v>
      </c>
      <c r="X174">
        <f t="shared" si="63"/>
        <v>1118.5058453811785</v>
      </c>
      <c r="Y174" s="2">
        <f t="shared" si="64"/>
        <v>10003.637713922724</v>
      </c>
    </row>
    <row r="175" spans="1:25" x14ac:dyDescent="0.2">
      <c r="A175" t="s">
        <v>46</v>
      </c>
      <c r="B175" s="1">
        <v>44504</v>
      </c>
      <c r="C175" t="s">
        <v>5</v>
      </c>
      <c r="D175">
        <v>75</v>
      </c>
      <c r="E175">
        <v>0.46244175999999998</v>
      </c>
      <c r="F175">
        <v>19</v>
      </c>
      <c r="G175" t="s">
        <v>2</v>
      </c>
      <c r="H175">
        <v>684</v>
      </c>
      <c r="I175">
        <v>531</v>
      </c>
      <c r="J175">
        <v>-13.91</v>
      </c>
      <c r="K175">
        <v>1.090387</v>
      </c>
      <c r="L175">
        <v>21.9</v>
      </c>
      <c r="M175">
        <v>295.05</v>
      </c>
      <c r="N175">
        <v>1005.857025</v>
      </c>
      <c r="O175">
        <f t="shared" si="55"/>
        <v>0.99270372349586555</v>
      </c>
      <c r="P175">
        <f t="shared" si="56"/>
        <v>24.389757413961021</v>
      </c>
      <c r="Q175">
        <f t="shared" si="57"/>
        <v>24389.757413961022</v>
      </c>
      <c r="R175">
        <f t="shared" si="58"/>
        <v>153</v>
      </c>
      <c r="S175">
        <f t="shared" si="59"/>
        <v>6273.1251239268486</v>
      </c>
      <c r="T175">
        <f t="shared" si="60"/>
        <v>6273.1251239268486</v>
      </c>
      <c r="U175">
        <f t="shared" si="65"/>
        <v>3.6935870258023119E-2</v>
      </c>
      <c r="V175">
        <f t="shared" si="61"/>
        <v>1514400.8868608319</v>
      </c>
      <c r="W175">
        <f t="shared" si="62"/>
        <v>804.1468709231018</v>
      </c>
      <c r="X175">
        <f t="shared" si="63"/>
        <v>1035.850206612809</v>
      </c>
      <c r="Y175" s="2">
        <f t="shared" si="64"/>
        <v>7308.9753305396571</v>
      </c>
    </row>
    <row r="176" spans="1:25" x14ac:dyDescent="0.2">
      <c r="A176" t="s">
        <v>46</v>
      </c>
      <c r="B176" s="1">
        <v>44504</v>
      </c>
      <c r="C176" t="s">
        <v>8</v>
      </c>
      <c r="D176">
        <v>175</v>
      </c>
      <c r="E176">
        <v>0.46244175999999998</v>
      </c>
      <c r="F176">
        <v>20</v>
      </c>
      <c r="G176" t="s">
        <v>2</v>
      </c>
      <c r="H176">
        <v>738</v>
      </c>
      <c r="I176">
        <v>531</v>
      </c>
      <c r="J176">
        <v>-13.73</v>
      </c>
      <c r="K176">
        <v>1.0905860000000001</v>
      </c>
      <c r="L176">
        <v>21.9</v>
      </c>
      <c r="M176">
        <v>295.05</v>
      </c>
      <c r="N176">
        <v>1005.857025</v>
      </c>
      <c r="O176">
        <f t="shared" si="55"/>
        <v>0.99270372349586555</v>
      </c>
      <c r="P176">
        <f t="shared" si="56"/>
        <v>24.389757413961021</v>
      </c>
      <c r="Q176">
        <f t="shared" si="57"/>
        <v>24389.757413961022</v>
      </c>
      <c r="R176">
        <f t="shared" si="58"/>
        <v>207</v>
      </c>
      <c r="S176">
        <f t="shared" si="59"/>
        <v>8487.1692853127952</v>
      </c>
      <c r="T176">
        <f t="shared" si="60"/>
        <v>8487.1692853127952</v>
      </c>
      <c r="U176">
        <f t="shared" si="65"/>
        <v>3.6935870258023119E-2</v>
      </c>
      <c r="V176">
        <f t="shared" si="61"/>
        <v>1514400.8868608319</v>
      </c>
      <c r="W176">
        <f t="shared" si="62"/>
        <v>804.1468709231018</v>
      </c>
      <c r="X176">
        <f t="shared" si="63"/>
        <v>1117.627854503294</v>
      </c>
      <c r="Y176" s="2">
        <f t="shared" si="64"/>
        <v>9604.7971398160898</v>
      </c>
    </row>
    <row r="177" spans="1:25" x14ac:dyDescent="0.2">
      <c r="A177" t="s">
        <v>46</v>
      </c>
      <c r="B177" s="1">
        <v>44504</v>
      </c>
      <c r="C177" t="s">
        <v>5</v>
      </c>
      <c r="D177">
        <v>50</v>
      </c>
      <c r="E177">
        <v>0.46244175999999998</v>
      </c>
      <c r="F177">
        <v>21</v>
      </c>
      <c r="G177" t="s">
        <v>2</v>
      </c>
      <c r="H177">
        <v>668</v>
      </c>
      <c r="I177">
        <v>531</v>
      </c>
      <c r="J177">
        <v>-13.86</v>
      </c>
      <c r="K177">
        <v>1.090446</v>
      </c>
      <c r="L177">
        <v>21.9</v>
      </c>
      <c r="M177">
        <v>295.05</v>
      </c>
      <c r="N177">
        <v>1005.857025</v>
      </c>
      <c r="O177">
        <f t="shared" si="55"/>
        <v>0.99270372349586555</v>
      </c>
      <c r="P177">
        <f t="shared" si="56"/>
        <v>24.389757413961021</v>
      </c>
      <c r="Q177">
        <f t="shared" si="57"/>
        <v>24389.757413961022</v>
      </c>
      <c r="R177">
        <f t="shared" si="58"/>
        <v>137</v>
      </c>
      <c r="S177">
        <f t="shared" si="59"/>
        <v>5617.1120390717524</v>
      </c>
      <c r="T177">
        <f t="shared" si="60"/>
        <v>5617.1120390717533</v>
      </c>
      <c r="U177">
        <f t="shared" si="65"/>
        <v>3.6935870258023119E-2</v>
      </c>
      <c r="V177">
        <f t="shared" si="61"/>
        <v>1514400.8868608319</v>
      </c>
      <c r="W177">
        <f t="shared" si="62"/>
        <v>804.1468709231018</v>
      </c>
      <c r="X177">
        <f t="shared" si="63"/>
        <v>1011.6197924230357</v>
      </c>
      <c r="Y177" s="2">
        <f t="shared" si="64"/>
        <v>6628.7318314947879</v>
      </c>
    </row>
    <row r="178" spans="1:25" x14ac:dyDescent="0.2">
      <c r="A178" t="s">
        <v>46</v>
      </c>
      <c r="B178" s="1">
        <v>44504</v>
      </c>
      <c r="C178" t="s">
        <v>8</v>
      </c>
      <c r="D178">
        <v>200</v>
      </c>
      <c r="E178">
        <v>0.46244175999999998</v>
      </c>
      <c r="F178">
        <v>22</v>
      </c>
      <c r="G178" t="s">
        <v>2</v>
      </c>
      <c r="H178">
        <v>690</v>
      </c>
      <c r="I178">
        <v>531</v>
      </c>
      <c r="J178">
        <v>-14.2</v>
      </c>
      <c r="K178">
        <v>1.090071</v>
      </c>
      <c r="L178">
        <v>21.7</v>
      </c>
      <c r="M178">
        <v>294.85000000000002</v>
      </c>
      <c r="N178">
        <v>1005.857025</v>
      </c>
      <c r="O178">
        <f t="shared" si="55"/>
        <v>0.99270372349586555</v>
      </c>
      <c r="P178">
        <f t="shared" si="56"/>
        <v>24.373224787345901</v>
      </c>
      <c r="Q178">
        <f t="shared" si="57"/>
        <v>24373.224787345902</v>
      </c>
      <c r="R178">
        <f t="shared" si="58"/>
        <v>159</v>
      </c>
      <c r="S178">
        <f t="shared" si="59"/>
        <v>6523.5520283942742</v>
      </c>
      <c r="T178">
        <f t="shared" si="60"/>
        <v>6523.552028394276</v>
      </c>
      <c r="U178">
        <f t="shared" si="65"/>
        <v>3.7146503341909512E-2</v>
      </c>
      <c r="V178">
        <f t="shared" si="61"/>
        <v>1524070.1083262172</v>
      </c>
      <c r="W178">
        <f t="shared" si="62"/>
        <v>809.28122752122124</v>
      </c>
      <c r="X178">
        <f t="shared" si="63"/>
        <v>1051.6083747450898</v>
      </c>
      <c r="Y178" s="2">
        <f t="shared" si="64"/>
        <v>7575.1604031393636</v>
      </c>
    </row>
    <row r="179" spans="1:25" x14ac:dyDescent="0.2">
      <c r="A179" t="s">
        <v>46</v>
      </c>
      <c r="B179" s="1">
        <v>44504</v>
      </c>
      <c r="C179" t="s">
        <v>5</v>
      </c>
      <c r="D179">
        <v>25</v>
      </c>
      <c r="E179">
        <v>0.46244175999999998</v>
      </c>
      <c r="F179">
        <v>23</v>
      </c>
      <c r="G179" t="s">
        <v>2</v>
      </c>
      <c r="H179">
        <v>675</v>
      </c>
      <c r="I179">
        <v>531</v>
      </c>
      <c r="J179">
        <v>-14.01</v>
      </c>
      <c r="K179">
        <v>1.0902769999999999</v>
      </c>
      <c r="L179">
        <v>21.6</v>
      </c>
      <c r="M179">
        <v>294.75</v>
      </c>
      <c r="N179">
        <v>1005.857025</v>
      </c>
      <c r="O179">
        <f t="shared" si="55"/>
        <v>0.99270372349586555</v>
      </c>
      <c r="P179">
        <f t="shared" si="56"/>
        <v>24.364958474038335</v>
      </c>
      <c r="Q179">
        <f t="shared" si="57"/>
        <v>24364.958474038336</v>
      </c>
      <c r="R179">
        <f t="shared" si="58"/>
        <v>144</v>
      </c>
      <c r="S179">
        <f t="shared" si="59"/>
        <v>5910.1270438624688</v>
      </c>
      <c r="T179">
        <f t="shared" si="60"/>
        <v>5910.1270438624697</v>
      </c>
      <c r="U179">
        <f t="shared" si="65"/>
        <v>3.7252521357770386E-2</v>
      </c>
      <c r="V179">
        <f t="shared" si="61"/>
        <v>1528938.4300598816</v>
      </c>
      <c r="W179">
        <f t="shared" si="62"/>
        <v>811.86630636179723</v>
      </c>
      <c r="X179">
        <f t="shared" si="63"/>
        <v>1032.03344029042</v>
      </c>
      <c r="Y179" s="2">
        <f t="shared" si="64"/>
        <v>6942.1604841528888</v>
      </c>
    </row>
    <row r="180" spans="1:25" x14ac:dyDescent="0.2">
      <c r="A180" t="s">
        <v>46</v>
      </c>
      <c r="B180" s="1">
        <v>44504</v>
      </c>
      <c r="C180" t="s">
        <v>8</v>
      </c>
      <c r="D180">
        <v>225</v>
      </c>
      <c r="E180">
        <v>0.46244175999999998</v>
      </c>
      <c r="F180">
        <v>24</v>
      </c>
      <c r="G180" t="s">
        <v>2</v>
      </c>
      <c r="H180">
        <v>730</v>
      </c>
      <c r="I180">
        <v>531</v>
      </c>
      <c r="J180">
        <v>-21.78</v>
      </c>
      <c r="K180">
        <v>1.0817859999999999</v>
      </c>
      <c r="L180">
        <v>21.8</v>
      </c>
      <c r="M180">
        <v>294.95</v>
      </c>
      <c r="N180">
        <v>1005.857025</v>
      </c>
      <c r="O180">
        <f t="shared" si="55"/>
        <v>0.99270372349586555</v>
      </c>
      <c r="P180">
        <f t="shared" si="56"/>
        <v>24.381491100653459</v>
      </c>
      <c r="Q180">
        <f t="shared" si="57"/>
        <v>24381.49110065346</v>
      </c>
      <c r="R180">
        <f t="shared" si="58"/>
        <v>199</v>
      </c>
      <c r="S180">
        <f t="shared" si="59"/>
        <v>8161.9290296263525</v>
      </c>
      <c r="T180">
        <f t="shared" si="60"/>
        <v>8161.9290296263498</v>
      </c>
      <c r="U180">
        <f t="shared" si="65"/>
        <v>3.7040953802377014E-2</v>
      </c>
      <c r="V180">
        <f t="shared" si="61"/>
        <v>1519224.3021340175</v>
      </c>
      <c r="W180">
        <f t="shared" si="62"/>
        <v>806.70810443316327</v>
      </c>
      <c r="X180">
        <f t="shared" si="63"/>
        <v>1109.0337405578327</v>
      </c>
      <c r="Y180" s="2">
        <f t="shared" si="64"/>
        <v>9270.9627701841855</v>
      </c>
    </row>
    <row r="181" spans="1:25" x14ac:dyDescent="0.2">
      <c r="A181" t="s">
        <v>46</v>
      </c>
      <c r="B181" s="1">
        <v>44504</v>
      </c>
      <c r="C181" t="s">
        <v>5</v>
      </c>
      <c r="D181">
        <v>10</v>
      </c>
      <c r="E181">
        <v>0.46244175999999998</v>
      </c>
      <c r="F181">
        <v>25</v>
      </c>
      <c r="G181" t="s">
        <v>2</v>
      </c>
      <c r="H181">
        <v>641</v>
      </c>
      <c r="I181">
        <v>531</v>
      </c>
      <c r="J181">
        <v>-13.48</v>
      </c>
      <c r="K181">
        <v>1.090862</v>
      </c>
      <c r="L181">
        <v>21.8</v>
      </c>
      <c r="M181">
        <v>294.95</v>
      </c>
      <c r="N181">
        <v>1005.857025</v>
      </c>
      <c r="O181">
        <f t="shared" si="55"/>
        <v>0.99270372349586555</v>
      </c>
      <c r="P181">
        <f t="shared" si="56"/>
        <v>24.381491100653459</v>
      </c>
      <c r="Q181">
        <f t="shared" si="57"/>
        <v>24381.49110065346</v>
      </c>
      <c r="R181">
        <f t="shared" si="58"/>
        <v>110</v>
      </c>
      <c r="S181">
        <f t="shared" si="59"/>
        <v>4511.619061602506</v>
      </c>
      <c r="T181">
        <f t="shared" si="60"/>
        <v>4511.619061602506</v>
      </c>
      <c r="U181">
        <f t="shared" si="65"/>
        <v>3.7040953802377014E-2</v>
      </c>
      <c r="V181">
        <f t="shared" si="61"/>
        <v>1519224.3021340175</v>
      </c>
      <c r="W181">
        <f t="shared" si="62"/>
        <v>806.70810443316327</v>
      </c>
      <c r="X181">
        <f t="shared" si="63"/>
        <v>973.82277766790526</v>
      </c>
      <c r="Y181" s="2">
        <f t="shared" si="64"/>
        <v>5485.441839270411</v>
      </c>
    </row>
    <row r="182" spans="1:25" x14ac:dyDescent="0.2">
      <c r="A182" t="s">
        <v>46</v>
      </c>
      <c r="B182" s="1">
        <v>44504</v>
      </c>
      <c r="C182" t="s">
        <v>8</v>
      </c>
      <c r="D182">
        <v>250</v>
      </c>
      <c r="E182">
        <v>0.46244175999999998</v>
      </c>
      <c r="F182">
        <v>26</v>
      </c>
      <c r="G182" t="s">
        <v>2</v>
      </c>
      <c r="H182">
        <v>692</v>
      </c>
      <c r="I182">
        <v>531</v>
      </c>
      <c r="J182">
        <v>-13.91</v>
      </c>
      <c r="K182">
        <v>1.090387</v>
      </c>
      <c r="L182">
        <v>22.1</v>
      </c>
      <c r="M182">
        <v>295.25</v>
      </c>
      <c r="N182">
        <v>1005.857025</v>
      </c>
      <c r="O182">
        <f t="shared" si="55"/>
        <v>0.99270372349586555</v>
      </c>
      <c r="P182">
        <f t="shared" si="56"/>
        <v>24.406290040576145</v>
      </c>
      <c r="Q182">
        <f t="shared" si="57"/>
        <v>24406.290040576147</v>
      </c>
      <c r="R182">
        <f t="shared" si="58"/>
        <v>161</v>
      </c>
      <c r="S182">
        <f t="shared" si="59"/>
        <v>6596.6601123043674</v>
      </c>
      <c r="T182">
        <f t="shared" si="60"/>
        <v>6596.6601123043674</v>
      </c>
      <c r="U182">
        <f t="shared" si="65"/>
        <v>3.6727091306809526E-2</v>
      </c>
      <c r="V182">
        <f t="shared" si="61"/>
        <v>1504820.7345626762</v>
      </c>
      <c r="W182">
        <f t="shared" si="62"/>
        <v>799.05981005278102</v>
      </c>
      <c r="X182">
        <f t="shared" si="63"/>
        <v>1041.335948317372</v>
      </c>
      <c r="Y182" s="2">
        <f t="shared" si="64"/>
        <v>7637.9960606217392</v>
      </c>
    </row>
    <row r="183" spans="1:25" x14ac:dyDescent="0.2">
      <c r="A183" t="s">
        <v>46</v>
      </c>
      <c r="B183" s="1">
        <v>44504</v>
      </c>
      <c r="C183" t="s">
        <v>5</v>
      </c>
      <c r="D183">
        <v>5</v>
      </c>
      <c r="E183">
        <v>0.46244175999999998</v>
      </c>
      <c r="F183">
        <v>27</v>
      </c>
      <c r="G183" t="s">
        <v>2</v>
      </c>
      <c r="H183">
        <v>659</v>
      </c>
      <c r="I183">
        <v>531</v>
      </c>
      <c r="J183">
        <v>-13.78</v>
      </c>
      <c r="K183">
        <v>1.0905279999999999</v>
      </c>
      <c r="L183">
        <v>22.2</v>
      </c>
      <c r="M183">
        <v>295.35000000000002</v>
      </c>
      <c r="N183">
        <v>1005.857025</v>
      </c>
      <c r="O183">
        <f t="shared" si="55"/>
        <v>0.99270372349586555</v>
      </c>
      <c r="P183">
        <f t="shared" si="56"/>
        <v>24.414556353883707</v>
      </c>
      <c r="Q183">
        <f t="shared" si="57"/>
        <v>24414.556353883709</v>
      </c>
      <c r="R183">
        <f t="shared" si="58"/>
        <v>128</v>
      </c>
      <c r="S183">
        <f t="shared" si="59"/>
        <v>5242.7739478312733</v>
      </c>
      <c r="T183">
        <f t="shared" si="60"/>
        <v>5242.7739478312733</v>
      </c>
      <c r="U183">
        <f t="shared" si="65"/>
        <v>3.6623391013884961E-2</v>
      </c>
      <c r="V183">
        <f t="shared" si="61"/>
        <v>1500063.7522565159</v>
      </c>
      <c r="W183">
        <f t="shared" si="62"/>
        <v>796.53385244821004</v>
      </c>
      <c r="X183">
        <f t="shared" si="63"/>
        <v>988.54201273704393</v>
      </c>
      <c r="Y183" s="2">
        <f t="shared" si="64"/>
        <v>6231.3159605683177</v>
      </c>
    </row>
    <row r="184" spans="1:25" x14ac:dyDescent="0.2">
      <c r="A184" t="s">
        <v>46</v>
      </c>
      <c r="B184" s="1">
        <v>44504</v>
      </c>
      <c r="C184" t="s">
        <v>8</v>
      </c>
      <c r="D184">
        <v>300</v>
      </c>
      <c r="E184">
        <v>0.46244175999999998</v>
      </c>
      <c r="F184">
        <v>28</v>
      </c>
      <c r="G184" t="s">
        <v>2</v>
      </c>
      <c r="H184">
        <v>684</v>
      </c>
      <c r="I184">
        <v>531</v>
      </c>
      <c r="J184">
        <v>-13.91</v>
      </c>
      <c r="K184">
        <v>1.0903890000000001</v>
      </c>
      <c r="L184">
        <v>22.3</v>
      </c>
      <c r="M184">
        <v>295.45</v>
      </c>
      <c r="N184">
        <v>1005.857025</v>
      </c>
      <c r="O184">
        <f t="shared" si="55"/>
        <v>0.99270372349586555</v>
      </c>
      <c r="P184">
        <f t="shared" si="56"/>
        <v>24.422822667191266</v>
      </c>
      <c r="Q184">
        <f t="shared" si="57"/>
        <v>24422.822667191267</v>
      </c>
      <c r="R184">
        <f t="shared" si="58"/>
        <v>153</v>
      </c>
      <c r="S184">
        <f t="shared" si="59"/>
        <v>6264.63214694404</v>
      </c>
      <c r="T184">
        <f t="shared" si="60"/>
        <v>6264.6321469440409</v>
      </c>
      <c r="U184">
        <f t="shared" si="65"/>
        <v>3.6520146943798626E-2</v>
      </c>
      <c r="V184">
        <f t="shared" si="61"/>
        <v>1495328.670295693</v>
      </c>
      <c r="W184">
        <f t="shared" si="62"/>
        <v>794.01952392701287</v>
      </c>
      <c r="X184">
        <f t="shared" si="63"/>
        <v>1022.8048104822541</v>
      </c>
      <c r="Y184" s="2">
        <f t="shared" si="64"/>
        <v>7287.4369574262937</v>
      </c>
    </row>
    <row r="185" spans="1:25" x14ac:dyDescent="0.2">
      <c r="A185" t="s">
        <v>46</v>
      </c>
      <c r="B185" s="1">
        <v>44504</v>
      </c>
      <c r="C185" t="s">
        <v>5</v>
      </c>
      <c r="D185">
        <v>0</v>
      </c>
      <c r="E185">
        <v>0.46244175999999998</v>
      </c>
      <c r="F185">
        <v>29</v>
      </c>
      <c r="G185" t="s">
        <v>2</v>
      </c>
      <c r="H185">
        <v>700</v>
      </c>
      <c r="I185">
        <v>531</v>
      </c>
      <c r="J185">
        <v>-13.76</v>
      </c>
      <c r="K185">
        <v>1.0905480000000001</v>
      </c>
      <c r="L185">
        <v>22.4</v>
      </c>
      <c r="M185">
        <v>295.55</v>
      </c>
      <c r="N185">
        <v>1005.857025</v>
      </c>
      <c r="O185">
        <f t="shared" si="55"/>
        <v>0.99270372349586555</v>
      </c>
      <c r="P185">
        <f t="shared" si="56"/>
        <v>24.431088980498831</v>
      </c>
      <c r="Q185">
        <f t="shared" si="57"/>
        <v>24431.088980498833</v>
      </c>
      <c r="R185">
        <f t="shared" si="58"/>
        <v>169</v>
      </c>
      <c r="S185">
        <f t="shared" si="59"/>
        <v>6917.4157621421491</v>
      </c>
      <c r="T185">
        <f t="shared" si="60"/>
        <v>6917.4157621421491</v>
      </c>
      <c r="U185">
        <f t="shared" si="65"/>
        <v>3.6417356691001067E-2</v>
      </c>
      <c r="V185">
        <f t="shared" si="61"/>
        <v>1490615.3679874775</v>
      </c>
      <c r="W185">
        <f t="shared" si="62"/>
        <v>791.51676040135055</v>
      </c>
      <c r="X185">
        <f t="shared" si="63"/>
        <v>1043.4307575912342</v>
      </c>
      <c r="Y185" s="2">
        <f t="shared" si="64"/>
        <v>7960.8465197333835</v>
      </c>
    </row>
    <row r="186" spans="1:25" x14ac:dyDescent="0.2">
      <c r="A186" t="s">
        <v>46</v>
      </c>
      <c r="B186" s="1">
        <v>44504</v>
      </c>
      <c r="C186" t="s">
        <v>8</v>
      </c>
      <c r="D186">
        <v>400</v>
      </c>
      <c r="E186">
        <v>0.46244175999999998</v>
      </c>
      <c r="F186">
        <v>30</v>
      </c>
      <c r="G186" t="s">
        <v>2</v>
      </c>
      <c r="H186">
        <v>657</v>
      </c>
      <c r="I186">
        <v>531</v>
      </c>
      <c r="J186">
        <v>-13.97</v>
      </c>
      <c r="K186">
        <v>1.0903179999999999</v>
      </c>
      <c r="L186">
        <v>22.5</v>
      </c>
      <c r="M186">
        <v>295.64999999999998</v>
      </c>
      <c r="N186">
        <v>1005.857025</v>
      </c>
      <c r="O186">
        <f t="shared" si="55"/>
        <v>0.99270372349586555</v>
      </c>
      <c r="P186">
        <f t="shared" si="56"/>
        <v>24.43935529380639</v>
      </c>
      <c r="Q186">
        <f t="shared" si="57"/>
        <v>24439.355293806391</v>
      </c>
      <c r="R186">
        <f t="shared" si="58"/>
        <v>126</v>
      </c>
      <c r="S186">
        <f t="shared" si="59"/>
        <v>5155.6188158503464</v>
      </c>
      <c r="T186">
        <f t="shared" si="60"/>
        <v>5155.6188158503464</v>
      </c>
      <c r="U186">
        <f t="shared" si="65"/>
        <v>3.6315017864749971E-2</v>
      </c>
      <c r="V186">
        <f t="shared" si="61"/>
        <v>1485923.7254083047</v>
      </c>
      <c r="W186">
        <f t="shared" si="62"/>
        <v>789.02549819180979</v>
      </c>
      <c r="X186">
        <f t="shared" si="63"/>
        <v>976.25188759325624</v>
      </c>
      <c r="Y186" s="2">
        <f t="shared" si="64"/>
        <v>6131.8707034436029</v>
      </c>
    </row>
    <row r="187" spans="1:25" x14ac:dyDescent="0.2">
      <c r="A187" t="s">
        <v>46</v>
      </c>
      <c r="B187" s="1">
        <v>44504</v>
      </c>
      <c r="C187" t="s">
        <v>7</v>
      </c>
      <c r="D187" t="s">
        <v>7</v>
      </c>
      <c r="E187">
        <v>0</v>
      </c>
      <c r="F187" t="s">
        <v>9</v>
      </c>
      <c r="G187" t="s">
        <v>2</v>
      </c>
      <c r="H187">
        <v>531</v>
      </c>
      <c r="J187">
        <v>-10.92</v>
      </c>
      <c r="K187">
        <v>1.093656</v>
      </c>
      <c r="L187">
        <v>0</v>
      </c>
      <c r="M187">
        <v>0</v>
      </c>
      <c r="O187">
        <f t="shared" si="55"/>
        <v>0</v>
      </c>
      <c r="P187" t="e">
        <f t="shared" si="56"/>
        <v>#DIV/0!</v>
      </c>
      <c r="Q187" t="e">
        <f t="shared" si="57"/>
        <v>#DIV/0!</v>
      </c>
      <c r="T187" t="e">
        <f t="shared" si="60"/>
        <v>#DIV/0!</v>
      </c>
      <c r="U187" t="e">
        <f xml:space="preserve"> EXP(-67.1962+99.1624*(100/M187)+27.9015*LN(M187/100)+E187*(-0.072909+0.041674*(M187/100)-0.0064603*(M187/100)^2))</f>
        <v>#DIV/0!</v>
      </c>
      <c r="V187" t="e">
        <f t="shared" si="61"/>
        <v>#DIV/0!</v>
      </c>
      <c r="X187" t="e">
        <f t="shared" si="63"/>
        <v>#DIV/0!</v>
      </c>
      <c r="Y187" s="2" t="e">
        <f t="shared" si="64"/>
        <v>#DIV/0!</v>
      </c>
    </row>
    <row r="188" spans="1:25" x14ac:dyDescent="0.2">
      <c r="A188" t="s">
        <v>47</v>
      </c>
      <c r="B188" s="1">
        <v>44515</v>
      </c>
      <c r="C188" t="s">
        <v>5</v>
      </c>
      <c r="D188">
        <v>400</v>
      </c>
      <c r="E188">
        <v>0.500087426</v>
      </c>
      <c r="F188">
        <v>1</v>
      </c>
      <c r="G188" t="s">
        <v>2</v>
      </c>
      <c r="H188">
        <v>4628</v>
      </c>
      <c r="I188">
        <v>540</v>
      </c>
      <c r="J188">
        <v>-17.93</v>
      </c>
      <c r="K188">
        <v>1.0859909999999999</v>
      </c>
      <c r="L188">
        <v>20.9</v>
      </c>
      <c r="M188">
        <v>294.05</v>
      </c>
      <c r="N188">
        <v>1007.265934</v>
      </c>
      <c r="O188">
        <f t="shared" si="55"/>
        <v>0.99409420860021402</v>
      </c>
      <c r="P188">
        <f t="shared" si="56"/>
        <v>24.273094834721082</v>
      </c>
      <c r="Q188">
        <f t="shared" si="57"/>
        <v>24273.094834721083</v>
      </c>
      <c r="R188">
        <f t="shared" ref="R188:R217" si="66">H188-I188</f>
        <v>4088</v>
      </c>
      <c r="S188">
        <f t="shared" ref="S188:S217" si="67">((R188/1000000)*(1/P188))/0.000000001</f>
        <v>168416.9253173428</v>
      </c>
      <c r="T188">
        <f t="shared" si="60"/>
        <v>168416.92531734283</v>
      </c>
      <c r="U188">
        <f t="shared" ref="U188:U219" si="68">EXP(-58.0931+90.5069*(100/M188)+22.294*LN(M188/100)+E188*(0.027766+(-0.025888)*(M188/100)+(0.0050578)*(M188/100)^2))</f>
        <v>3.8001359178003638E-2</v>
      </c>
      <c r="V188">
        <f t="shared" si="61"/>
        <v>1565575.3597454398</v>
      </c>
      <c r="W188">
        <f t="shared" ref="W188:W217" si="69">I188*V188/1000000</f>
        <v>845.4106942625375</v>
      </c>
      <c r="X188">
        <f t="shared" si="63"/>
        <v>7245.4827649018953</v>
      </c>
      <c r="Y188" s="2">
        <f t="shared" si="64"/>
        <v>175662.40808224468</v>
      </c>
    </row>
    <row r="189" spans="1:25" x14ac:dyDescent="0.2">
      <c r="A189" t="s">
        <v>47</v>
      </c>
      <c r="B189" s="1">
        <v>44515</v>
      </c>
      <c r="C189" t="s">
        <v>8</v>
      </c>
      <c r="D189">
        <v>0</v>
      </c>
      <c r="E189">
        <v>0.454333918</v>
      </c>
      <c r="F189">
        <v>2</v>
      </c>
      <c r="G189" t="s">
        <v>2</v>
      </c>
      <c r="H189">
        <v>534</v>
      </c>
      <c r="I189">
        <v>540</v>
      </c>
      <c r="J189">
        <v>-11.67</v>
      </c>
      <c r="K189">
        <v>1.092838</v>
      </c>
      <c r="L189">
        <v>18.100000000000001</v>
      </c>
      <c r="M189">
        <v>291.25</v>
      </c>
      <c r="N189">
        <v>1007.265934</v>
      </c>
      <c r="O189">
        <f t="shared" ref="O189:O218" si="70">N189/1013.249977</f>
        <v>0.99409420860021402</v>
      </c>
      <c r="P189">
        <f t="shared" ref="P189:P220" si="71">(1*0.08206*M189)/O189</f>
        <v>24.041961811299153</v>
      </c>
      <c r="Q189">
        <f t="shared" ref="Q189:Q220" si="72">P189*1000</f>
        <v>24041.961811299152</v>
      </c>
      <c r="R189">
        <f t="shared" si="66"/>
        <v>-6</v>
      </c>
      <c r="S189">
        <f t="shared" si="67"/>
        <v>-249.56366069844361</v>
      </c>
      <c r="T189">
        <f t="shared" ref="T189:T220" si="73">R189*0.025/0.025/P189*1000</f>
        <v>-249.56366069844364</v>
      </c>
      <c r="U189">
        <f t="shared" si="68"/>
        <v>4.1280349836299357E-2</v>
      </c>
      <c r="V189">
        <f t="shared" ref="V189:V220" si="74">U189/Q189*1000000000*1000</f>
        <v>1717012.536676544</v>
      </c>
      <c r="W189">
        <f t="shared" si="69"/>
        <v>927.18676980533371</v>
      </c>
      <c r="X189">
        <f t="shared" ref="X189:X220" si="75">V189*H189/1000000</f>
        <v>916.88469458527447</v>
      </c>
      <c r="Y189" s="2">
        <f t="shared" ref="Y189:Y220" si="76">X189+S189</f>
        <v>667.32103388683083</v>
      </c>
    </row>
    <row r="190" spans="1:25" x14ac:dyDescent="0.2">
      <c r="A190" t="s">
        <v>47</v>
      </c>
      <c r="B190" s="1">
        <v>44515</v>
      </c>
      <c r="C190" t="s">
        <v>5</v>
      </c>
      <c r="D190">
        <v>300</v>
      </c>
      <c r="E190">
        <v>0.48683530800000002</v>
      </c>
      <c r="F190">
        <v>3</v>
      </c>
      <c r="G190" t="s">
        <v>2</v>
      </c>
      <c r="H190">
        <v>4260</v>
      </c>
      <c r="I190">
        <v>540</v>
      </c>
      <c r="J190">
        <v>-18.190000000000001</v>
      </c>
      <c r="K190">
        <v>1.0857079999999999</v>
      </c>
      <c r="L190">
        <v>18.2</v>
      </c>
      <c r="M190">
        <v>291.35000000000002</v>
      </c>
      <c r="N190">
        <v>1007.265934</v>
      </c>
      <c r="O190">
        <f t="shared" si="70"/>
        <v>0.99409420860021402</v>
      </c>
      <c r="P190">
        <f t="shared" si="71"/>
        <v>24.050216562135649</v>
      </c>
      <c r="Q190">
        <f t="shared" si="72"/>
        <v>24050.216562135651</v>
      </c>
      <c r="R190">
        <f t="shared" si="66"/>
        <v>3720</v>
      </c>
      <c r="S190">
        <f t="shared" si="67"/>
        <v>154676.36186930307</v>
      </c>
      <c r="T190">
        <f t="shared" si="73"/>
        <v>154676.3618693031</v>
      </c>
      <c r="U190">
        <f t="shared" si="68"/>
        <v>4.1149917863993794E-2</v>
      </c>
      <c r="V190">
        <f t="shared" si="74"/>
        <v>1710999.8888234415</v>
      </c>
      <c r="W190">
        <f t="shared" si="69"/>
        <v>923.93993996465838</v>
      </c>
      <c r="X190">
        <f t="shared" si="75"/>
        <v>7288.8595263878606</v>
      </c>
      <c r="Y190" s="2">
        <f t="shared" si="76"/>
        <v>161965.22139569093</v>
      </c>
    </row>
    <row r="191" spans="1:25" x14ac:dyDescent="0.2">
      <c r="A191" t="s">
        <v>47</v>
      </c>
      <c r="B191" s="1">
        <v>44515</v>
      </c>
      <c r="C191" t="s">
        <v>8</v>
      </c>
      <c r="D191">
        <v>5</v>
      </c>
      <c r="E191">
        <v>0.46193488300000002</v>
      </c>
      <c r="F191">
        <v>4</v>
      </c>
      <c r="G191" t="s">
        <v>2</v>
      </c>
      <c r="H191">
        <v>574</v>
      </c>
      <c r="I191">
        <v>540</v>
      </c>
      <c r="J191">
        <v>-13.38</v>
      </c>
      <c r="K191">
        <v>1.090967</v>
      </c>
      <c r="L191">
        <v>18.2</v>
      </c>
      <c r="M191">
        <v>291.35000000000002</v>
      </c>
      <c r="N191">
        <v>1007.265934</v>
      </c>
      <c r="O191">
        <f t="shared" si="70"/>
        <v>0.99409420860021402</v>
      </c>
      <c r="P191">
        <f t="shared" si="71"/>
        <v>24.050216562135649</v>
      </c>
      <c r="Q191">
        <f t="shared" si="72"/>
        <v>24050.216562135651</v>
      </c>
      <c r="R191">
        <f t="shared" si="66"/>
        <v>34</v>
      </c>
      <c r="S191">
        <f t="shared" si="67"/>
        <v>1413.7086837516947</v>
      </c>
      <c r="T191">
        <f t="shared" si="73"/>
        <v>1413.7086837516947</v>
      </c>
      <c r="U191">
        <f t="shared" si="68"/>
        <v>4.1154760280551955E-2</v>
      </c>
      <c r="V191">
        <f t="shared" si="74"/>
        <v>1711201.2348922247</v>
      </c>
      <c r="W191">
        <f t="shared" si="69"/>
        <v>924.04866684180126</v>
      </c>
      <c r="X191">
        <f t="shared" si="75"/>
        <v>982.22950882813689</v>
      </c>
      <c r="Y191" s="2">
        <f t="shared" si="76"/>
        <v>2395.9381925798316</v>
      </c>
    </row>
    <row r="192" spans="1:25" x14ac:dyDescent="0.2">
      <c r="A192" t="s">
        <v>47</v>
      </c>
      <c r="B192" s="1">
        <v>44515</v>
      </c>
      <c r="C192" t="s">
        <v>5</v>
      </c>
      <c r="D192">
        <v>250</v>
      </c>
      <c r="E192">
        <v>0.48250841</v>
      </c>
      <c r="F192">
        <v>5</v>
      </c>
      <c r="G192" t="s">
        <v>2</v>
      </c>
      <c r="H192">
        <v>3533</v>
      </c>
      <c r="I192">
        <v>540</v>
      </c>
      <c r="J192">
        <v>-18.07</v>
      </c>
      <c r="K192">
        <v>1.0858410000000001</v>
      </c>
      <c r="L192">
        <v>18.100000000000001</v>
      </c>
      <c r="M192">
        <v>291.25</v>
      </c>
      <c r="N192">
        <v>1007.265934</v>
      </c>
      <c r="O192">
        <f t="shared" si="70"/>
        <v>0.99409420860021402</v>
      </c>
      <c r="P192">
        <f t="shared" si="71"/>
        <v>24.041961811299153</v>
      </c>
      <c r="Q192">
        <f t="shared" si="72"/>
        <v>24041.961811299152</v>
      </c>
      <c r="R192">
        <f t="shared" si="66"/>
        <v>2993</v>
      </c>
      <c r="S192">
        <f t="shared" si="67"/>
        <v>124490.67274507361</v>
      </c>
      <c r="T192">
        <f t="shared" si="73"/>
        <v>124490.67274507361</v>
      </c>
      <c r="U192">
        <f t="shared" si="68"/>
        <v>4.1274849868336683E-2</v>
      </c>
      <c r="V192">
        <f t="shared" si="74"/>
        <v>1716783.7713201293</v>
      </c>
      <c r="W192">
        <f t="shared" si="69"/>
        <v>927.06323651286982</v>
      </c>
      <c r="X192">
        <f t="shared" si="75"/>
        <v>6065.3970640740163</v>
      </c>
      <c r="Y192" s="2">
        <f t="shared" si="76"/>
        <v>130556.06980914762</v>
      </c>
    </row>
    <row r="193" spans="1:25" x14ac:dyDescent="0.2">
      <c r="A193" t="s">
        <v>47</v>
      </c>
      <c r="B193" s="1">
        <v>44515</v>
      </c>
      <c r="C193" t="s">
        <v>8</v>
      </c>
      <c r="D193">
        <v>10</v>
      </c>
      <c r="E193">
        <v>0.46016031099999999</v>
      </c>
      <c r="F193">
        <v>6</v>
      </c>
      <c r="G193" t="s">
        <v>2</v>
      </c>
      <c r="H193">
        <v>558</v>
      </c>
      <c r="I193">
        <v>540</v>
      </c>
      <c r="J193">
        <v>-13.25</v>
      </c>
      <c r="K193">
        <v>1.0911139999999999</v>
      </c>
      <c r="L193">
        <v>18</v>
      </c>
      <c r="M193">
        <v>291.14999999999998</v>
      </c>
      <c r="N193">
        <v>1007.265934</v>
      </c>
      <c r="O193">
        <f t="shared" si="70"/>
        <v>0.99409420860021402</v>
      </c>
      <c r="P193">
        <f t="shared" si="71"/>
        <v>24.033707060462653</v>
      </c>
      <c r="Q193">
        <f t="shared" si="72"/>
        <v>24033.707060462653</v>
      </c>
      <c r="R193">
        <f t="shared" si="66"/>
        <v>18</v>
      </c>
      <c r="S193">
        <f t="shared" si="67"/>
        <v>748.94813166843585</v>
      </c>
      <c r="T193">
        <f t="shared" si="73"/>
        <v>748.94813166843585</v>
      </c>
      <c r="U193">
        <f t="shared" si="68"/>
        <v>4.140388838490474E-2</v>
      </c>
      <c r="V193">
        <f t="shared" si="74"/>
        <v>1722742.4916490477</v>
      </c>
      <c r="W193">
        <f t="shared" si="69"/>
        <v>930.28094549048581</v>
      </c>
      <c r="X193">
        <f t="shared" si="75"/>
        <v>961.29031034016862</v>
      </c>
      <c r="Y193" s="2">
        <f t="shared" si="76"/>
        <v>1710.2384420086046</v>
      </c>
    </row>
    <row r="194" spans="1:25" x14ac:dyDescent="0.2">
      <c r="A194" t="s">
        <v>47</v>
      </c>
      <c r="B194" s="1">
        <v>44515</v>
      </c>
      <c r="C194" t="s">
        <v>5</v>
      </c>
      <c r="D194">
        <v>225</v>
      </c>
      <c r="E194">
        <v>0.49090938099999998</v>
      </c>
      <c r="F194">
        <v>7</v>
      </c>
      <c r="G194" t="s">
        <v>2</v>
      </c>
      <c r="H194">
        <v>3313</v>
      </c>
      <c r="I194">
        <v>540</v>
      </c>
      <c r="J194">
        <v>-18.420000000000002</v>
      </c>
      <c r="K194">
        <v>1.0854539999999999</v>
      </c>
      <c r="L194">
        <v>20.100000000000001</v>
      </c>
      <c r="M194">
        <v>293.25</v>
      </c>
      <c r="N194">
        <v>1007.265934</v>
      </c>
      <c r="O194">
        <f t="shared" si="70"/>
        <v>0.99409420860021402</v>
      </c>
      <c r="P194">
        <f t="shared" si="71"/>
        <v>24.207056828029103</v>
      </c>
      <c r="Q194">
        <f t="shared" si="72"/>
        <v>24207.056828029105</v>
      </c>
      <c r="R194">
        <f t="shared" si="66"/>
        <v>2773</v>
      </c>
      <c r="S194">
        <f t="shared" si="67"/>
        <v>114553.37258469073</v>
      </c>
      <c r="T194">
        <f t="shared" si="73"/>
        <v>114553.37258469075</v>
      </c>
      <c r="U194">
        <f t="shared" si="68"/>
        <v>3.889558866369465E-2</v>
      </c>
      <c r="V194">
        <f t="shared" si="74"/>
        <v>1606787.183589285</v>
      </c>
      <c r="W194">
        <f t="shared" si="69"/>
        <v>867.66507913821386</v>
      </c>
      <c r="X194">
        <f t="shared" si="75"/>
        <v>5323.2859392313012</v>
      </c>
      <c r="Y194" s="2">
        <f t="shared" si="76"/>
        <v>119876.65852392203</v>
      </c>
    </row>
    <row r="195" spans="1:25" x14ac:dyDescent="0.2">
      <c r="A195" t="s">
        <v>47</v>
      </c>
      <c r="B195" s="1">
        <v>44515</v>
      </c>
      <c r="C195" t="s">
        <v>8</v>
      </c>
      <c r="D195">
        <v>25</v>
      </c>
      <c r="E195">
        <v>0.45787967400000001</v>
      </c>
      <c r="F195">
        <v>8</v>
      </c>
      <c r="G195" t="s">
        <v>2</v>
      </c>
      <c r="H195">
        <v>286</v>
      </c>
      <c r="I195">
        <v>540</v>
      </c>
      <c r="J195">
        <v>-5.45</v>
      </c>
      <c r="K195">
        <v>1.0996440000000001</v>
      </c>
      <c r="L195">
        <v>18.899999999999999</v>
      </c>
      <c r="M195">
        <v>292.05</v>
      </c>
      <c r="N195">
        <v>1007.265934</v>
      </c>
      <c r="O195">
        <f t="shared" si="70"/>
        <v>0.99409420860021402</v>
      </c>
      <c r="P195">
        <f t="shared" si="71"/>
        <v>24.107999817991136</v>
      </c>
      <c r="Q195">
        <f t="shared" si="72"/>
        <v>24107.999817991134</v>
      </c>
      <c r="R195">
        <f t="shared" si="66"/>
        <v>-254</v>
      </c>
      <c r="S195">
        <f t="shared" si="67"/>
        <v>-10535.921765290823</v>
      </c>
      <c r="T195">
        <f t="shared" si="73"/>
        <v>-10535.921765290823</v>
      </c>
      <c r="U195">
        <f t="shared" si="68"/>
        <v>4.0302461241652487E-2</v>
      </c>
      <c r="V195">
        <f t="shared" si="74"/>
        <v>1671746.3724043949</v>
      </c>
      <c r="W195">
        <f t="shared" si="69"/>
        <v>902.74304109837328</v>
      </c>
      <c r="X195">
        <f t="shared" si="75"/>
        <v>478.11946250765692</v>
      </c>
      <c r="Y195" s="2">
        <f t="shared" si="76"/>
        <v>-10057.802302783166</v>
      </c>
    </row>
    <row r="196" spans="1:25" x14ac:dyDescent="0.2">
      <c r="A196" t="s">
        <v>47</v>
      </c>
      <c r="B196" s="1">
        <v>44515</v>
      </c>
      <c r="C196" t="s">
        <v>5</v>
      </c>
      <c r="D196">
        <v>200</v>
      </c>
      <c r="E196">
        <v>0.48963577000000003</v>
      </c>
      <c r="F196">
        <v>9</v>
      </c>
      <c r="G196" t="s">
        <v>2</v>
      </c>
      <c r="H196">
        <v>3557</v>
      </c>
      <c r="I196">
        <v>540</v>
      </c>
      <c r="J196">
        <v>-18.25</v>
      </c>
      <c r="K196">
        <v>1.085642</v>
      </c>
      <c r="L196">
        <v>19.100000000000001</v>
      </c>
      <c r="M196">
        <v>292.25</v>
      </c>
      <c r="N196">
        <v>1007.265934</v>
      </c>
      <c r="O196">
        <f t="shared" si="70"/>
        <v>0.99409420860021402</v>
      </c>
      <c r="P196">
        <f t="shared" si="71"/>
        <v>24.124509319664128</v>
      </c>
      <c r="Q196">
        <f t="shared" si="72"/>
        <v>24124.509319664128</v>
      </c>
      <c r="R196">
        <f t="shared" si="66"/>
        <v>3017</v>
      </c>
      <c r="S196">
        <f t="shared" si="67"/>
        <v>125059.53841476947</v>
      </c>
      <c r="T196">
        <f t="shared" si="73"/>
        <v>125059.53841476944</v>
      </c>
      <c r="U196">
        <f t="shared" si="68"/>
        <v>4.0057698497353092E-2</v>
      </c>
      <c r="V196">
        <f t="shared" si="74"/>
        <v>1660456.5078014524</v>
      </c>
      <c r="W196">
        <f t="shared" si="69"/>
        <v>896.64651421278427</v>
      </c>
      <c r="X196">
        <f t="shared" si="75"/>
        <v>5906.2437982497668</v>
      </c>
      <c r="Y196" s="2">
        <f t="shared" si="76"/>
        <v>130965.78221301924</v>
      </c>
    </row>
    <row r="197" spans="1:25" x14ac:dyDescent="0.2">
      <c r="A197" t="s">
        <v>47</v>
      </c>
      <c r="B197" s="1">
        <v>44515</v>
      </c>
      <c r="C197" t="s">
        <v>8</v>
      </c>
      <c r="D197">
        <v>50</v>
      </c>
      <c r="E197">
        <v>0.47691286900000002</v>
      </c>
      <c r="F197">
        <v>10</v>
      </c>
      <c r="G197" t="s">
        <v>2</v>
      </c>
      <c r="H197">
        <v>1437</v>
      </c>
      <c r="I197">
        <v>540</v>
      </c>
      <c r="J197">
        <v>-18.670000000000002</v>
      </c>
      <c r="K197">
        <v>1.0851820000000001</v>
      </c>
      <c r="L197">
        <v>18.7</v>
      </c>
      <c r="M197">
        <v>291.85000000000002</v>
      </c>
      <c r="N197">
        <v>1007.265934</v>
      </c>
      <c r="O197">
        <f t="shared" si="70"/>
        <v>0.99409420860021402</v>
      </c>
      <c r="P197">
        <f t="shared" si="71"/>
        <v>24.09149031631814</v>
      </c>
      <c r="Q197">
        <f t="shared" si="72"/>
        <v>24091.490316318141</v>
      </c>
      <c r="R197">
        <f t="shared" si="66"/>
        <v>897</v>
      </c>
      <c r="S197">
        <f t="shared" si="67"/>
        <v>37233.063966674803</v>
      </c>
      <c r="T197">
        <f t="shared" si="73"/>
        <v>37233.063966674803</v>
      </c>
      <c r="U197">
        <f t="shared" si="68"/>
        <v>4.0539799771325429E-2</v>
      </c>
      <c r="V197">
        <f t="shared" si="74"/>
        <v>1682743.5430122057</v>
      </c>
      <c r="W197">
        <f t="shared" si="69"/>
        <v>908.68151322659116</v>
      </c>
      <c r="X197">
        <f t="shared" si="75"/>
        <v>2418.1024713085399</v>
      </c>
      <c r="Y197" s="2">
        <f t="shared" si="76"/>
        <v>39651.166437983346</v>
      </c>
    </row>
    <row r="198" spans="1:25" x14ac:dyDescent="0.2">
      <c r="A198" t="s">
        <v>47</v>
      </c>
      <c r="B198" s="1">
        <v>44515</v>
      </c>
      <c r="C198" t="s">
        <v>5</v>
      </c>
      <c r="D198">
        <v>175</v>
      </c>
      <c r="E198">
        <v>0.484288836</v>
      </c>
      <c r="F198">
        <v>11</v>
      </c>
      <c r="G198" t="s">
        <v>2</v>
      </c>
      <c r="H198">
        <v>2806</v>
      </c>
      <c r="I198">
        <v>540</v>
      </c>
      <c r="J198">
        <v>-18.239999999999998</v>
      </c>
      <c r="K198">
        <v>1.085653</v>
      </c>
      <c r="L198">
        <v>19.2</v>
      </c>
      <c r="M198">
        <v>292.35000000000002</v>
      </c>
      <c r="N198">
        <v>1007.265934</v>
      </c>
      <c r="O198">
        <f t="shared" si="70"/>
        <v>0.99409420860021402</v>
      </c>
      <c r="P198">
        <f t="shared" si="71"/>
        <v>24.132764070500627</v>
      </c>
      <c r="Q198">
        <f t="shared" si="72"/>
        <v>24132.764070500627</v>
      </c>
      <c r="R198">
        <f t="shared" si="66"/>
        <v>2266</v>
      </c>
      <c r="S198">
        <f t="shared" si="67"/>
        <v>93897.242494899663</v>
      </c>
      <c r="T198">
        <f t="shared" si="73"/>
        <v>93897.242494899692</v>
      </c>
      <c r="U198">
        <f t="shared" si="68"/>
        <v>3.9940135617648989E-2</v>
      </c>
      <c r="V198">
        <f t="shared" si="74"/>
        <v>1655017.0341436749</v>
      </c>
      <c r="W198">
        <f t="shared" si="69"/>
        <v>893.7091984375844</v>
      </c>
      <c r="X198">
        <f t="shared" si="75"/>
        <v>4643.9777978071515</v>
      </c>
      <c r="Y198" s="2">
        <f t="shared" si="76"/>
        <v>98541.220292706814</v>
      </c>
    </row>
    <row r="199" spans="1:25" x14ac:dyDescent="0.2">
      <c r="A199" t="s">
        <v>47</v>
      </c>
      <c r="B199" s="1">
        <v>44515</v>
      </c>
      <c r="C199" t="s">
        <v>8</v>
      </c>
      <c r="D199">
        <v>75</v>
      </c>
      <c r="E199">
        <v>0.48021803699999999</v>
      </c>
      <c r="F199">
        <v>12</v>
      </c>
      <c r="G199" t="s">
        <v>2</v>
      </c>
      <c r="H199">
        <v>1220</v>
      </c>
      <c r="I199">
        <v>540</v>
      </c>
      <c r="J199">
        <v>-16.59</v>
      </c>
      <c r="K199">
        <v>1.0874619999999999</v>
      </c>
      <c r="L199">
        <v>18.5</v>
      </c>
      <c r="M199">
        <v>291.64999999999998</v>
      </c>
      <c r="N199">
        <v>1007.265934</v>
      </c>
      <c r="O199">
        <f t="shared" si="70"/>
        <v>0.99409420860021402</v>
      </c>
      <c r="P199">
        <f t="shared" si="71"/>
        <v>24.074980814645141</v>
      </c>
      <c r="Q199">
        <f t="shared" si="72"/>
        <v>24074.98081464514</v>
      </c>
      <c r="R199">
        <f t="shared" si="66"/>
        <v>680</v>
      </c>
      <c r="S199">
        <f t="shared" si="67"/>
        <v>28245.090005901344</v>
      </c>
      <c r="T199">
        <f t="shared" si="73"/>
        <v>28245.090005901344</v>
      </c>
      <c r="U199">
        <f t="shared" si="68"/>
        <v>4.0782310406193588E-2</v>
      </c>
      <c r="V199">
        <f t="shared" si="74"/>
        <v>1693970.6295169778</v>
      </c>
      <c r="W199">
        <f t="shared" si="69"/>
        <v>914.74413993916801</v>
      </c>
      <c r="X199">
        <f t="shared" si="75"/>
        <v>2066.6441680107127</v>
      </c>
      <c r="Y199" s="2">
        <f t="shared" si="76"/>
        <v>30311.734173912057</v>
      </c>
    </row>
    <row r="200" spans="1:25" x14ac:dyDescent="0.2">
      <c r="A200" t="s">
        <v>47</v>
      </c>
      <c r="B200" s="1">
        <v>44515</v>
      </c>
      <c r="C200" t="s">
        <v>5</v>
      </c>
      <c r="D200">
        <v>150</v>
      </c>
      <c r="E200">
        <v>0.483526179</v>
      </c>
      <c r="F200">
        <v>13</v>
      </c>
      <c r="G200" t="s">
        <v>2</v>
      </c>
      <c r="H200">
        <v>2589</v>
      </c>
      <c r="I200">
        <v>540</v>
      </c>
      <c r="J200">
        <v>-17.47</v>
      </c>
      <c r="K200">
        <v>1.086495</v>
      </c>
      <c r="L200">
        <v>19.899999999999999</v>
      </c>
      <c r="M200">
        <v>293.05</v>
      </c>
      <c r="N200">
        <v>1007.265934</v>
      </c>
      <c r="O200">
        <f t="shared" si="70"/>
        <v>0.99409420860021402</v>
      </c>
      <c r="P200">
        <f t="shared" si="71"/>
        <v>24.190547326356107</v>
      </c>
      <c r="Q200">
        <f t="shared" si="72"/>
        <v>24190.547326356107</v>
      </c>
      <c r="R200">
        <f t="shared" si="66"/>
        <v>2049</v>
      </c>
      <c r="S200">
        <f t="shared" si="67"/>
        <v>84702.506824538505</v>
      </c>
      <c r="T200">
        <f t="shared" si="73"/>
        <v>84702.506824538519</v>
      </c>
      <c r="U200">
        <f t="shared" si="68"/>
        <v>3.912513820377176E-2</v>
      </c>
      <c r="V200">
        <f t="shared" si="74"/>
        <v>1617373.0042537774</v>
      </c>
      <c r="W200">
        <f t="shared" si="69"/>
        <v>873.38142229703988</v>
      </c>
      <c r="X200">
        <f t="shared" si="75"/>
        <v>4187.3787080130296</v>
      </c>
      <c r="Y200" s="2">
        <f t="shared" si="76"/>
        <v>88889.885532551532</v>
      </c>
    </row>
    <row r="201" spans="1:25" x14ac:dyDescent="0.2">
      <c r="A201" t="s">
        <v>47</v>
      </c>
      <c r="B201" s="1">
        <v>44515</v>
      </c>
      <c r="C201" t="s">
        <v>8</v>
      </c>
      <c r="D201">
        <v>100</v>
      </c>
      <c r="E201">
        <v>0.47462609100000003</v>
      </c>
      <c r="F201">
        <v>14</v>
      </c>
      <c r="G201" t="s">
        <v>2</v>
      </c>
      <c r="H201">
        <v>1562</v>
      </c>
      <c r="I201">
        <v>540</v>
      </c>
      <c r="J201">
        <v>-17.010000000000002</v>
      </c>
      <c r="K201">
        <v>1.0869960000000001</v>
      </c>
      <c r="L201">
        <v>18.7</v>
      </c>
      <c r="M201">
        <v>291.85000000000002</v>
      </c>
      <c r="N201">
        <v>1007.265934</v>
      </c>
      <c r="O201">
        <f t="shared" si="70"/>
        <v>0.99409420860021402</v>
      </c>
      <c r="P201">
        <f t="shared" si="71"/>
        <v>24.09149031631814</v>
      </c>
      <c r="Q201">
        <f t="shared" si="72"/>
        <v>24091.490316318141</v>
      </c>
      <c r="R201">
        <f t="shared" si="66"/>
        <v>1022</v>
      </c>
      <c r="S201">
        <f t="shared" si="67"/>
        <v>42421.618031150108</v>
      </c>
      <c r="T201">
        <f t="shared" si="73"/>
        <v>42421.618031150116</v>
      </c>
      <c r="U201">
        <f t="shared" si="68"/>
        <v>4.0540236193915502E-2</v>
      </c>
      <c r="V201">
        <f t="shared" si="74"/>
        <v>1682761.6582298339</v>
      </c>
      <c r="W201">
        <f t="shared" si="69"/>
        <v>908.69129544411032</v>
      </c>
      <c r="X201">
        <f t="shared" si="75"/>
        <v>2628.4737101550008</v>
      </c>
      <c r="Y201" s="2">
        <f t="shared" si="76"/>
        <v>45050.091741305107</v>
      </c>
    </row>
    <row r="202" spans="1:25" x14ac:dyDescent="0.2">
      <c r="A202" t="s">
        <v>47</v>
      </c>
      <c r="B202" s="1">
        <v>44515</v>
      </c>
      <c r="C202" t="s">
        <v>5</v>
      </c>
      <c r="D202">
        <v>125</v>
      </c>
      <c r="E202">
        <v>0.47818403900000001</v>
      </c>
      <c r="F202">
        <v>15</v>
      </c>
      <c r="G202" t="s">
        <v>2</v>
      </c>
      <c r="H202">
        <v>2275</v>
      </c>
      <c r="I202">
        <v>540</v>
      </c>
      <c r="J202">
        <v>-17.82</v>
      </c>
      <c r="K202">
        <v>1.086111</v>
      </c>
      <c r="L202">
        <v>18.3</v>
      </c>
      <c r="M202">
        <v>291.45</v>
      </c>
      <c r="N202">
        <v>1007.265934</v>
      </c>
      <c r="O202">
        <f t="shared" si="70"/>
        <v>0.99409420860021402</v>
      </c>
      <c r="P202">
        <f t="shared" si="71"/>
        <v>24.058471312972145</v>
      </c>
      <c r="Q202">
        <f t="shared" si="72"/>
        <v>24058.471312972146</v>
      </c>
      <c r="R202">
        <f t="shared" si="66"/>
        <v>1735</v>
      </c>
      <c r="S202">
        <f t="shared" si="67"/>
        <v>72115.9701890328</v>
      </c>
      <c r="T202">
        <f t="shared" si="73"/>
        <v>72115.9701890328</v>
      </c>
      <c r="U202">
        <f t="shared" si="68"/>
        <v>4.1028072280178823E-2</v>
      </c>
      <c r="V202">
        <f t="shared" si="74"/>
        <v>1705348.2636719649</v>
      </c>
      <c r="W202">
        <f t="shared" si="69"/>
        <v>920.88806238286099</v>
      </c>
      <c r="X202">
        <f t="shared" si="75"/>
        <v>3879.6672998537201</v>
      </c>
      <c r="Y202" s="2">
        <f t="shared" si="76"/>
        <v>75995.637488886525</v>
      </c>
    </row>
    <row r="203" spans="1:25" x14ac:dyDescent="0.2">
      <c r="A203" t="s">
        <v>47</v>
      </c>
      <c r="B203" s="1">
        <v>44515</v>
      </c>
      <c r="C203" t="s">
        <v>8</v>
      </c>
      <c r="D203">
        <v>125</v>
      </c>
      <c r="E203">
        <v>0.475896494</v>
      </c>
      <c r="F203">
        <v>16</v>
      </c>
      <c r="G203" t="s">
        <v>2</v>
      </c>
      <c r="H203">
        <v>1904</v>
      </c>
      <c r="I203">
        <v>540</v>
      </c>
      <c r="J203">
        <v>-17.649999999999999</v>
      </c>
      <c r="K203">
        <v>1.086293</v>
      </c>
      <c r="L203">
        <v>18.8</v>
      </c>
      <c r="M203">
        <v>291.95</v>
      </c>
      <c r="N203">
        <v>1007.265934</v>
      </c>
      <c r="O203">
        <f t="shared" si="70"/>
        <v>0.99409420860021402</v>
      </c>
      <c r="P203">
        <f t="shared" si="71"/>
        <v>24.099745067154632</v>
      </c>
      <c r="Q203">
        <f t="shared" si="72"/>
        <v>24099.745067154632</v>
      </c>
      <c r="R203">
        <f t="shared" si="66"/>
        <v>1364</v>
      </c>
      <c r="S203">
        <f t="shared" si="67"/>
        <v>56598.109075393739</v>
      </c>
      <c r="T203">
        <f t="shared" si="73"/>
        <v>56598.109075393739</v>
      </c>
      <c r="U203">
        <f t="shared" si="68"/>
        <v>4.041924728048997E-2</v>
      </c>
      <c r="V203">
        <f t="shared" si="74"/>
        <v>1677164.9313244012</v>
      </c>
      <c r="W203">
        <f t="shared" si="69"/>
        <v>905.6690629151766</v>
      </c>
      <c r="X203">
        <f t="shared" si="75"/>
        <v>3193.3220292416595</v>
      </c>
      <c r="Y203" s="2">
        <f t="shared" si="76"/>
        <v>59791.431104635398</v>
      </c>
    </row>
    <row r="204" spans="1:25" x14ac:dyDescent="0.2">
      <c r="A204" t="s">
        <v>47</v>
      </c>
      <c r="B204" s="1">
        <v>44515</v>
      </c>
      <c r="C204" t="s">
        <v>5</v>
      </c>
      <c r="D204">
        <v>100</v>
      </c>
      <c r="E204">
        <v>0.473101506</v>
      </c>
      <c r="F204">
        <v>17</v>
      </c>
      <c r="G204" t="s">
        <v>2</v>
      </c>
      <c r="H204">
        <v>1988</v>
      </c>
      <c r="I204">
        <v>540</v>
      </c>
      <c r="J204">
        <v>-17.32</v>
      </c>
      <c r="K204">
        <v>1.08666</v>
      </c>
      <c r="L204">
        <v>19.2</v>
      </c>
      <c r="M204">
        <v>292.35000000000002</v>
      </c>
      <c r="N204">
        <v>1007.265934</v>
      </c>
      <c r="O204">
        <f t="shared" si="70"/>
        <v>0.99409420860021402</v>
      </c>
      <c r="P204">
        <f t="shared" si="71"/>
        <v>24.132764070500627</v>
      </c>
      <c r="Q204">
        <f t="shared" si="72"/>
        <v>24132.764070500627</v>
      </c>
      <c r="R204">
        <f t="shared" si="66"/>
        <v>1448</v>
      </c>
      <c r="S204">
        <f t="shared" si="67"/>
        <v>60001.415327720541</v>
      </c>
      <c r="T204">
        <f t="shared" si="73"/>
        <v>60001.415327720541</v>
      </c>
      <c r="U204">
        <f t="shared" si="68"/>
        <v>3.9942230961357357E-2</v>
      </c>
      <c r="V204">
        <f t="shared" si="74"/>
        <v>1655103.8598260644</v>
      </c>
      <c r="W204">
        <f t="shared" si="69"/>
        <v>893.75608430607474</v>
      </c>
      <c r="X204">
        <f t="shared" si="75"/>
        <v>3290.3464733342162</v>
      </c>
      <c r="Y204" s="2">
        <f t="shared" si="76"/>
        <v>63291.761801054759</v>
      </c>
    </row>
    <row r="205" spans="1:25" x14ac:dyDescent="0.2">
      <c r="A205" t="s">
        <v>47</v>
      </c>
      <c r="B205" s="1">
        <v>44515</v>
      </c>
      <c r="C205" t="s">
        <v>8</v>
      </c>
      <c r="D205">
        <v>150</v>
      </c>
      <c r="E205">
        <v>0.48352505400000001</v>
      </c>
      <c r="F205">
        <v>18</v>
      </c>
      <c r="G205" t="s">
        <v>2</v>
      </c>
      <c r="H205">
        <v>2147</v>
      </c>
      <c r="I205">
        <v>540</v>
      </c>
      <c r="J205">
        <v>-17.84</v>
      </c>
      <c r="K205">
        <v>1.0860920000000001</v>
      </c>
      <c r="L205">
        <v>18.899999999999999</v>
      </c>
      <c r="M205">
        <v>292.05</v>
      </c>
      <c r="N205">
        <v>1007.265934</v>
      </c>
      <c r="O205">
        <f t="shared" si="70"/>
        <v>0.99409420860021402</v>
      </c>
      <c r="P205">
        <f t="shared" si="71"/>
        <v>24.107999817991136</v>
      </c>
      <c r="Q205">
        <f t="shared" si="72"/>
        <v>24107.999817991134</v>
      </c>
      <c r="R205">
        <f t="shared" si="66"/>
        <v>1607</v>
      </c>
      <c r="S205">
        <f t="shared" si="67"/>
        <v>66658.371168591941</v>
      </c>
      <c r="T205">
        <f t="shared" si="73"/>
        <v>66658.371168591941</v>
      </c>
      <c r="U205">
        <f t="shared" si="68"/>
        <v>4.0297603427973304E-2</v>
      </c>
      <c r="V205">
        <f t="shared" si="74"/>
        <v>1671544.8702592205</v>
      </c>
      <c r="W205">
        <f t="shared" si="69"/>
        <v>902.63422993997904</v>
      </c>
      <c r="X205">
        <f t="shared" si="75"/>
        <v>3588.8068364465466</v>
      </c>
      <c r="Y205" s="2">
        <f t="shared" si="76"/>
        <v>70247.178005038484</v>
      </c>
    </row>
    <row r="206" spans="1:25" x14ac:dyDescent="0.2">
      <c r="A206" t="s">
        <v>47</v>
      </c>
      <c r="B206" s="1">
        <v>44515</v>
      </c>
      <c r="C206" t="s">
        <v>5</v>
      </c>
      <c r="D206">
        <v>75</v>
      </c>
      <c r="E206">
        <v>0.48047226300000001</v>
      </c>
      <c r="F206">
        <v>19</v>
      </c>
      <c r="G206" t="s">
        <v>2</v>
      </c>
      <c r="H206">
        <v>1092</v>
      </c>
      <c r="I206">
        <v>540</v>
      </c>
      <c r="J206">
        <v>-16.09</v>
      </c>
      <c r="K206">
        <v>1.088001</v>
      </c>
      <c r="L206">
        <v>20</v>
      </c>
      <c r="M206">
        <v>293.14999999999998</v>
      </c>
      <c r="N206">
        <v>1007.265934</v>
      </c>
      <c r="O206">
        <f t="shared" si="70"/>
        <v>0.99409420860021402</v>
      </c>
      <c r="P206">
        <f t="shared" si="71"/>
        <v>24.198802077192603</v>
      </c>
      <c r="Q206">
        <f t="shared" si="72"/>
        <v>24198.802077192602</v>
      </c>
      <c r="R206">
        <f t="shared" si="66"/>
        <v>552</v>
      </c>
      <c r="S206">
        <f t="shared" si="67"/>
        <v>22811.046523673194</v>
      </c>
      <c r="T206">
        <f t="shared" si="73"/>
        <v>22811.046523673194</v>
      </c>
      <c r="U206">
        <f t="shared" si="68"/>
        <v>3.9011330538071397E-2</v>
      </c>
      <c r="V206">
        <f t="shared" si="74"/>
        <v>1612118.2533593108</v>
      </c>
      <c r="W206">
        <f t="shared" si="69"/>
        <v>870.54385681402778</v>
      </c>
      <c r="X206">
        <f t="shared" si="75"/>
        <v>1760.4331326683673</v>
      </c>
      <c r="Y206" s="2">
        <f t="shared" si="76"/>
        <v>24571.479656341562</v>
      </c>
    </row>
    <row r="207" spans="1:25" x14ac:dyDescent="0.2">
      <c r="A207" t="s">
        <v>47</v>
      </c>
      <c r="B207" s="1">
        <v>44515</v>
      </c>
      <c r="C207" t="s">
        <v>8</v>
      </c>
      <c r="D207">
        <v>175</v>
      </c>
      <c r="E207">
        <v>0.48683530800000002</v>
      </c>
      <c r="F207">
        <v>20</v>
      </c>
      <c r="G207" t="s">
        <v>2</v>
      </c>
      <c r="H207">
        <v>2107</v>
      </c>
      <c r="I207">
        <v>540</v>
      </c>
      <c r="J207">
        <v>-17.54</v>
      </c>
      <c r="K207">
        <v>1.086416</v>
      </c>
      <c r="L207">
        <v>19.600000000000001</v>
      </c>
      <c r="M207">
        <v>292.75</v>
      </c>
      <c r="N207">
        <v>1007.265934</v>
      </c>
      <c r="O207">
        <f t="shared" si="70"/>
        <v>0.99409420860021402</v>
      </c>
      <c r="P207">
        <f t="shared" si="71"/>
        <v>24.165783073846615</v>
      </c>
      <c r="Q207">
        <f t="shared" si="72"/>
        <v>24165.783073846615</v>
      </c>
      <c r="R207">
        <f t="shared" si="66"/>
        <v>1567</v>
      </c>
      <c r="S207">
        <f t="shared" si="67"/>
        <v>64843.750157464739</v>
      </c>
      <c r="T207">
        <f t="shared" si="73"/>
        <v>64843.750157464725</v>
      </c>
      <c r="U207">
        <f t="shared" si="68"/>
        <v>3.9470722134812369E-2</v>
      </c>
      <c r="V207">
        <f t="shared" si="74"/>
        <v>1633330.9793519378</v>
      </c>
      <c r="W207">
        <f t="shared" si="69"/>
        <v>881.9987288500464</v>
      </c>
      <c r="X207">
        <f t="shared" si="75"/>
        <v>3441.4283734945329</v>
      </c>
      <c r="Y207" s="2">
        <f t="shared" si="76"/>
        <v>68285.178530959267</v>
      </c>
    </row>
    <row r="208" spans="1:25" x14ac:dyDescent="0.2">
      <c r="A208" t="s">
        <v>47</v>
      </c>
      <c r="B208" s="1">
        <v>44515</v>
      </c>
      <c r="C208" t="s">
        <v>5</v>
      </c>
      <c r="D208">
        <v>50</v>
      </c>
      <c r="E208">
        <v>0.47792946400000003</v>
      </c>
      <c r="F208">
        <v>21</v>
      </c>
      <c r="G208" t="s">
        <v>2</v>
      </c>
      <c r="H208">
        <v>1000</v>
      </c>
      <c r="I208">
        <v>540</v>
      </c>
      <c r="J208">
        <v>-15.75</v>
      </c>
      <c r="K208">
        <v>1.088381</v>
      </c>
      <c r="L208">
        <v>19.100000000000001</v>
      </c>
      <c r="M208">
        <v>292.25</v>
      </c>
      <c r="N208">
        <v>1007.265934</v>
      </c>
      <c r="O208">
        <f t="shared" si="70"/>
        <v>0.99409420860021402</v>
      </c>
      <c r="P208">
        <f t="shared" si="71"/>
        <v>24.124509319664128</v>
      </c>
      <c r="Q208">
        <f t="shared" si="72"/>
        <v>24124.509319664128</v>
      </c>
      <c r="R208">
        <f t="shared" si="66"/>
        <v>460</v>
      </c>
      <c r="S208">
        <f t="shared" si="67"/>
        <v>19067.745333375526</v>
      </c>
      <c r="T208">
        <f t="shared" si="73"/>
        <v>19067.745333375522</v>
      </c>
      <c r="U208">
        <f t="shared" si="68"/>
        <v>4.0059899225348111E-2</v>
      </c>
      <c r="V208">
        <f t="shared" si="74"/>
        <v>1660547.7315426634</v>
      </c>
      <c r="W208">
        <f t="shared" si="69"/>
        <v>896.69577503303822</v>
      </c>
      <c r="X208">
        <f t="shared" si="75"/>
        <v>1660.5477315426633</v>
      </c>
      <c r="Y208" s="2">
        <f t="shared" si="76"/>
        <v>20728.293064918187</v>
      </c>
    </row>
    <row r="209" spans="1:25" x14ac:dyDescent="0.2">
      <c r="A209" t="s">
        <v>47</v>
      </c>
      <c r="B209" s="1">
        <v>44515</v>
      </c>
      <c r="C209" t="s">
        <v>8</v>
      </c>
      <c r="D209">
        <v>200</v>
      </c>
      <c r="E209">
        <v>0.491673633</v>
      </c>
      <c r="F209">
        <v>22</v>
      </c>
      <c r="G209" t="s">
        <v>2</v>
      </c>
      <c r="H209">
        <v>2540</v>
      </c>
      <c r="I209">
        <v>540</v>
      </c>
      <c r="J209">
        <v>-17.97</v>
      </c>
      <c r="K209">
        <v>1.08595</v>
      </c>
      <c r="L209">
        <v>19.899999999999999</v>
      </c>
      <c r="M209">
        <v>293.05</v>
      </c>
      <c r="N209">
        <v>1007.265934</v>
      </c>
      <c r="O209">
        <f t="shared" si="70"/>
        <v>0.99409420860021402</v>
      </c>
      <c r="P209">
        <f t="shared" si="71"/>
        <v>24.190547326356107</v>
      </c>
      <c r="Q209">
        <f t="shared" si="72"/>
        <v>24190.547326356107</v>
      </c>
      <c r="R209">
        <f t="shared" si="66"/>
        <v>2000</v>
      </c>
      <c r="S209">
        <f t="shared" si="67"/>
        <v>82676.922229905816</v>
      </c>
      <c r="T209">
        <f t="shared" si="73"/>
        <v>82676.922229905816</v>
      </c>
      <c r="U209">
        <f t="shared" si="68"/>
        <v>3.9123651724613739E-2</v>
      </c>
      <c r="V209">
        <f t="shared" si="74"/>
        <v>1617311.5554929054</v>
      </c>
      <c r="W209">
        <f t="shared" si="69"/>
        <v>873.34823996616888</v>
      </c>
      <c r="X209">
        <f t="shared" si="75"/>
        <v>4107.9713509519797</v>
      </c>
      <c r="Y209" s="2">
        <f t="shared" si="76"/>
        <v>86784.893580857795</v>
      </c>
    </row>
    <row r="210" spans="1:25" x14ac:dyDescent="0.2">
      <c r="A210" t="s">
        <v>47</v>
      </c>
      <c r="B210" s="1">
        <v>44515</v>
      </c>
      <c r="C210" t="s">
        <v>5</v>
      </c>
      <c r="D210">
        <v>25</v>
      </c>
      <c r="E210">
        <v>0.47615006199999999</v>
      </c>
      <c r="F210">
        <v>23</v>
      </c>
      <c r="G210" t="s">
        <v>2</v>
      </c>
      <c r="H210">
        <v>837</v>
      </c>
      <c r="I210">
        <v>540</v>
      </c>
      <c r="J210">
        <v>-15.84</v>
      </c>
      <c r="K210">
        <v>1.088279</v>
      </c>
      <c r="L210">
        <v>19.3</v>
      </c>
      <c r="M210">
        <v>292.45</v>
      </c>
      <c r="N210">
        <v>1007.265934</v>
      </c>
      <c r="O210">
        <f t="shared" si="70"/>
        <v>0.99409420860021402</v>
      </c>
      <c r="P210">
        <f t="shared" si="71"/>
        <v>24.141018821337124</v>
      </c>
      <c r="Q210">
        <f t="shared" si="72"/>
        <v>24141.018821337122</v>
      </c>
      <c r="R210">
        <f t="shared" si="66"/>
        <v>297</v>
      </c>
      <c r="S210">
        <f t="shared" si="67"/>
        <v>12302.711919411435</v>
      </c>
      <c r="T210">
        <f t="shared" si="73"/>
        <v>12302.711919411435</v>
      </c>
      <c r="U210">
        <f t="shared" si="68"/>
        <v>3.9823621957583086E-2</v>
      </c>
      <c r="V210">
        <f t="shared" si="74"/>
        <v>1649624.7425309508</v>
      </c>
      <c r="W210">
        <f t="shared" si="69"/>
        <v>890.79736096671343</v>
      </c>
      <c r="X210">
        <f t="shared" si="75"/>
        <v>1380.735909498406</v>
      </c>
      <c r="Y210" s="2">
        <f t="shared" si="76"/>
        <v>13683.447828909841</v>
      </c>
    </row>
    <row r="211" spans="1:25" x14ac:dyDescent="0.2">
      <c r="A211" t="s">
        <v>47</v>
      </c>
      <c r="B211" s="1">
        <v>44515</v>
      </c>
      <c r="C211" t="s">
        <v>8</v>
      </c>
      <c r="D211">
        <v>225</v>
      </c>
      <c r="E211">
        <v>0.501108895</v>
      </c>
      <c r="F211">
        <v>24</v>
      </c>
      <c r="G211" t="s">
        <v>2</v>
      </c>
      <c r="H211">
        <v>3013</v>
      </c>
      <c r="I211">
        <v>540</v>
      </c>
      <c r="J211">
        <v>-18.149999999999999</v>
      </c>
      <c r="K211">
        <v>1.0857559999999999</v>
      </c>
      <c r="L211">
        <v>19.8</v>
      </c>
      <c r="M211">
        <v>292.95</v>
      </c>
      <c r="N211">
        <v>1007.265934</v>
      </c>
      <c r="O211">
        <f t="shared" si="70"/>
        <v>0.99409420860021402</v>
      </c>
      <c r="P211">
        <f t="shared" si="71"/>
        <v>24.182292575519611</v>
      </c>
      <c r="Q211">
        <f t="shared" si="72"/>
        <v>24182.292575519612</v>
      </c>
      <c r="R211">
        <f t="shared" si="66"/>
        <v>2473</v>
      </c>
      <c r="S211">
        <f t="shared" si="67"/>
        <v>102264.91108223067</v>
      </c>
      <c r="T211">
        <f t="shared" si="73"/>
        <v>102264.91108223067</v>
      </c>
      <c r="U211">
        <f t="shared" si="68"/>
        <v>3.9236796959410451E-2</v>
      </c>
      <c r="V211">
        <f t="shared" si="74"/>
        <v>1622542.4796626158</v>
      </c>
      <c r="W211">
        <f t="shared" si="69"/>
        <v>876.1729390178125</v>
      </c>
      <c r="X211">
        <f t="shared" si="75"/>
        <v>4888.7204912234611</v>
      </c>
      <c r="Y211" s="2">
        <f t="shared" si="76"/>
        <v>107153.63157345413</v>
      </c>
    </row>
    <row r="212" spans="1:25" x14ac:dyDescent="0.2">
      <c r="A212" t="s">
        <v>47</v>
      </c>
      <c r="B212" s="1">
        <v>44515</v>
      </c>
      <c r="C212" t="s">
        <v>5</v>
      </c>
      <c r="D212">
        <v>10</v>
      </c>
      <c r="E212">
        <v>0.47513355400000001</v>
      </c>
      <c r="F212">
        <v>25</v>
      </c>
      <c r="G212" t="s">
        <v>2</v>
      </c>
      <c r="H212">
        <v>535</v>
      </c>
      <c r="I212">
        <v>540</v>
      </c>
      <c r="J212">
        <v>-12.45</v>
      </c>
      <c r="K212">
        <v>1.0919859999999999</v>
      </c>
      <c r="L212">
        <v>19.5</v>
      </c>
      <c r="M212">
        <v>292.64999999999998</v>
      </c>
      <c r="N212">
        <v>1007.265934</v>
      </c>
      <c r="O212">
        <f t="shared" si="70"/>
        <v>0.99409420860021402</v>
      </c>
      <c r="P212">
        <f t="shared" si="71"/>
        <v>24.157528323010116</v>
      </c>
      <c r="Q212">
        <f t="shared" si="72"/>
        <v>24157.528323010116</v>
      </c>
      <c r="R212">
        <f t="shared" si="66"/>
        <v>-5</v>
      </c>
      <c r="S212">
        <f t="shared" si="67"/>
        <v>-206.97481684156759</v>
      </c>
      <c r="T212">
        <f t="shared" si="73"/>
        <v>-206.97481684156756</v>
      </c>
      <c r="U212">
        <f t="shared" si="68"/>
        <v>3.9589329944309679E-2</v>
      </c>
      <c r="V212">
        <f t="shared" si="74"/>
        <v>1638798.8628207766</v>
      </c>
      <c r="W212">
        <f t="shared" si="69"/>
        <v>884.95138592321939</v>
      </c>
      <c r="X212">
        <f t="shared" si="75"/>
        <v>876.75739160911553</v>
      </c>
      <c r="Y212" s="2">
        <f t="shared" si="76"/>
        <v>669.78257476754789</v>
      </c>
    </row>
    <row r="213" spans="1:25" x14ac:dyDescent="0.2">
      <c r="A213" t="s">
        <v>47</v>
      </c>
      <c r="B213" s="1">
        <v>44515</v>
      </c>
      <c r="C213" t="s">
        <v>8</v>
      </c>
      <c r="D213">
        <v>250</v>
      </c>
      <c r="E213">
        <v>0.49575191699999999</v>
      </c>
      <c r="F213">
        <v>26</v>
      </c>
      <c r="G213" t="s">
        <v>2</v>
      </c>
      <c r="H213">
        <v>3665</v>
      </c>
      <c r="I213">
        <v>540</v>
      </c>
      <c r="J213">
        <v>-18.12</v>
      </c>
      <c r="K213">
        <v>1.0857870000000001</v>
      </c>
      <c r="L213">
        <v>20.100000000000001</v>
      </c>
      <c r="M213">
        <v>293.25</v>
      </c>
      <c r="N213">
        <v>1007.265934</v>
      </c>
      <c r="O213">
        <f t="shared" si="70"/>
        <v>0.99409420860021402</v>
      </c>
      <c r="P213">
        <f t="shared" si="71"/>
        <v>24.207056828029103</v>
      </c>
      <c r="Q213">
        <f t="shared" si="72"/>
        <v>24207.056828029105</v>
      </c>
      <c r="R213">
        <f t="shared" si="66"/>
        <v>3125</v>
      </c>
      <c r="S213">
        <f t="shared" si="67"/>
        <v>129094.58684715421</v>
      </c>
      <c r="T213">
        <f t="shared" si="73"/>
        <v>129094.58684715421</v>
      </c>
      <c r="U213">
        <f t="shared" si="68"/>
        <v>3.8894711752579754E-2</v>
      </c>
      <c r="V213">
        <f t="shared" si="74"/>
        <v>1606750.9581562995</v>
      </c>
      <c r="W213">
        <f t="shared" si="69"/>
        <v>867.64551740440174</v>
      </c>
      <c r="X213">
        <f t="shared" si="75"/>
        <v>5888.7422616428375</v>
      </c>
      <c r="Y213" s="2">
        <f t="shared" si="76"/>
        <v>134983.32910879704</v>
      </c>
    </row>
    <row r="214" spans="1:25" x14ac:dyDescent="0.2">
      <c r="A214" t="s">
        <v>47</v>
      </c>
      <c r="B214" s="1">
        <v>44515</v>
      </c>
      <c r="C214" t="s">
        <v>5</v>
      </c>
      <c r="D214">
        <v>5</v>
      </c>
      <c r="E214">
        <v>0.47259305299999999</v>
      </c>
      <c r="F214">
        <v>27</v>
      </c>
      <c r="G214" t="s">
        <v>2</v>
      </c>
      <c r="H214">
        <v>511</v>
      </c>
      <c r="I214">
        <v>540</v>
      </c>
      <c r="J214">
        <v>-12.74</v>
      </c>
      <c r="K214">
        <v>1.0916729999999999</v>
      </c>
      <c r="L214">
        <v>19.600000000000001</v>
      </c>
      <c r="M214">
        <v>292.75</v>
      </c>
      <c r="N214">
        <v>1007.265934</v>
      </c>
      <c r="O214">
        <f t="shared" si="70"/>
        <v>0.99409420860021402</v>
      </c>
      <c r="P214">
        <f t="shared" si="71"/>
        <v>24.165783073846615</v>
      </c>
      <c r="Q214">
        <f t="shared" si="72"/>
        <v>24165.783073846615</v>
      </c>
      <c r="R214">
        <f t="shared" si="66"/>
        <v>-29</v>
      </c>
      <c r="S214">
        <f t="shared" si="67"/>
        <v>-1200.0438765580582</v>
      </c>
      <c r="T214">
        <f t="shared" si="73"/>
        <v>-1200.0438765580584</v>
      </c>
      <c r="U214">
        <f t="shared" si="68"/>
        <v>3.9473349989827683E-2</v>
      </c>
      <c r="V214">
        <f t="shared" si="74"/>
        <v>1633439.7221560623</v>
      </c>
      <c r="W214">
        <f t="shared" si="69"/>
        <v>882.05744996427359</v>
      </c>
      <c r="X214">
        <f t="shared" si="75"/>
        <v>834.68769802174779</v>
      </c>
      <c r="Y214" s="2">
        <f t="shared" si="76"/>
        <v>-365.35617853631038</v>
      </c>
    </row>
    <row r="215" spans="1:25" x14ac:dyDescent="0.2">
      <c r="A215" t="s">
        <v>47</v>
      </c>
      <c r="B215" s="1">
        <v>44515</v>
      </c>
      <c r="C215" t="s">
        <v>8</v>
      </c>
      <c r="D215">
        <v>300</v>
      </c>
      <c r="E215">
        <v>0.50340598800000003</v>
      </c>
      <c r="F215">
        <v>28</v>
      </c>
      <c r="G215" t="s">
        <v>2</v>
      </c>
      <c r="H215">
        <v>3808</v>
      </c>
      <c r="I215">
        <v>540</v>
      </c>
      <c r="J215">
        <v>-18.149999999999999</v>
      </c>
      <c r="K215">
        <v>1.0857460000000001</v>
      </c>
      <c r="L215">
        <v>20.2</v>
      </c>
      <c r="M215">
        <v>293.35000000000002</v>
      </c>
      <c r="N215">
        <v>1007.265934</v>
      </c>
      <c r="O215">
        <f t="shared" si="70"/>
        <v>0.99409420860021402</v>
      </c>
      <c r="P215">
        <f t="shared" si="71"/>
        <v>24.215311578865602</v>
      </c>
      <c r="Q215">
        <f t="shared" si="72"/>
        <v>24215.311578865603</v>
      </c>
      <c r="R215">
        <f t="shared" si="66"/>
        <v>3268</v>
      </c>
      <c r="S215">
        <f t="shared" si="67"/>
        <v>134955.93436229878</v>
      </c>
      <c r="T215">
        <f t="shared" si="73"/>
        <v>134955.93436229878</v>
      </c>
      <c r="U215">
        <f t="shared" si="68"/>
        <v>3.8779999717050026E-2</v>
      </c>
      <c r="V215">
        <f t="shared" si="74"/>
        <v>1601466.0637650455</v>
      </c>
      <c r="W215">
        <f t="shared" si="69"/>
        <v>864.79167443312451</v>
      </c>
      <c r="X215">
        <f t="shared" si="75"/>
        <v>6098.382770817293</v>
      </c>
      <c r="Y215" s="2">
        <f t="shared" si="76"/>
        <v>141054.31713311607</v>
      </c>
    </row>
    <row r="216" spans="1:25" x14ac:dyDescent="0.2">
      <c r="A216" t="s">
        <v>47</v>
      </c>
      <c r="B216" s="1">
        <v>44515</v>
      </c>
      <c r="C216" t="s">
        <v>5</v>
      </c>
      <c r="D216">
        <v>0</v>
      </c>
      <c r="E216">
        <v>0.47106894999999999</v>
      </c>
      <c r="F216">
        <v>29</v>
      </c>
      <c r="G216" t="s">
        <v>2</v>
      </c>
      <c r="H216">
        <v>496</v>
      </c>
      <c r="I216">
        <v>540</v>
      </c>
      <c r="J216">
        <v>-11.77</v>
      </c>
      <c r="K216">
        <v>1.0927290000000001</v>
      </c>
      <c r="L216">
        <v>19.7</v>
      </c>
      <c r="M216">
        <v>292.85000000000002</v>
      </c>
      <c r="N216">
        <v>1007.265934</v>
      </c>
      <c r="O216">
        <f t="shared" si="70"/>
        <v>0.99409420860021402</v>
      </c>
      <c r="P216">
        <f t="shared" si="71"/>
        <v>24.174037824683115</v>
      </c>
      <c r="Q216">
        <f t="shared" si="72"/>
        <v>24174.037824683113</v>
      </c>
      <c r="R216">
        <f t="shared" si="66"/>
        <v>-44</v>
      </c>
      <c r="S216">
        <f t="shared" si="67"/>
        <v>-1820.1344896992509</v>
      </c>
      <c r="T216">
        <f t="shared" si="73"/>
        <v>-1820.1344896992514</v>
      </c>
      <c r="U216">
        <f t="shared" si="68"/>
        <v>3.9357703980002212E-2</v>
      </c>
      <c r="V216">
        <f t="shared" si="74"/>
        <v>1628098.0556676257</v>
      </c>
      <c r="W216">
        <f t="shared" si="69"/>
        <v>879.17295006051791</v>
      </c>
      <c r="X216">
        <f t="shared" si="75"/>
        <v>807.5366356111424</v>
      </c>
      <c r="Y216" s="2">
        <f t="shared" si="76"/>
        <v>-1012.5978540881085</v>
      </c>
    </row>
    <row r="217" spans="1:25" x14ac:dyDescent="0.2">
      <c r="A217" t="s">
        <v>47</v>
      </c>
      <c r="B217" s="1">
        <v>44515</v>
      </c>
      <c r="C217" t="s">
        <v>8</v>
      </c>
      <c r="D217">
        <v>400</v>
      </c>
      <c r="E217">
        <v>0.26222896200000001</v>
      </c>
      <c r="F217">
        <v>30</v>
      </c>
      <c r="G217" t="s">
        <v>2</v>
      </c>
      <c r="H217">
        <v>4315</v>
      </c>
      <c r="I217">
        <v>540</v>
      </c>
      <c r="J217">
        <v>-18.18</v>
      </c>
      <c r="K217">
        <v>1.0857159999999999</v>
      </c>
      <c r="L217">
        <v>20.2</v>
      </c>
      <c r="M217">
        <v>293.35000000000002</v>
      </c>
      <c r="N217">
        <v>1007.265934</v>
      </c>
      <c r="O217">
        <f t="shared" si="70"/>
        <v>0.99409420860021402</v>
      </c>
      <c r="P217">
        <f t="shared" si="71"/>
        <v>24.215311578865602</v>
      </c>
      <c r="Q217">
        <f t="shared" si="72"/>
        <v>24215.311578865603</v>
      </c>
      <c r="R217">
        <f t="shared" si="66"/>
        <v>3775</v>
      </c>
      <c r="S217">
        <f t="shared" si="67"/>
        <v>155893.10043380599</v>
      </c>
      <c r="T217">
        <f t="shared" si="73"/>
        <v>155893.10043380599</v>
      </c>
      <c r="U217">
        <f t="shared" si="68"/>
        <v>3.882353303845628E-2</v>
      </c>
      <c r="V217">
        <f t="shared" si="74"/>
        <v>1603263.8238832448</v>
      </c>
      <c r="W217">
        <f t="shared" si="69"/>
        <v>865.76246489695211</v>
      </c>
      <c r="X217">
        <f t="shared" si="75"/>
        <v>6918.0834000562008</v>
      </c>
      <c r="Y217" s="2">
        <f t="shared" si="76"/>
        <v>162811.18383386219</v>
      </c>
    </row>
    <row r="218" spans="1:25" x14ac:dyDescent="0.2">
      <c r="A218" t="s">
        <v>47</v>
      </c>
      <c r="B218" s="1">
        <v>44515</v>
      </c>
      <c r="C218" t="s">
        <v>7</v>
      </c>
      <c r="D218" t="s">
        <v>7</v>
      </c>
      <c r="E218">
        <v>0</v>
      </c>
      <c r="F218" t="s">
        <v>9</v>
      </c>
      <c r="G218" t="s">
        <v>2</v>
      </c>
      <c r="H218">
        <v>540</v>
      </c>
      <c r="J218">
        <v>-11.14</v>
      </c>
      <c r="K218">
        <v>1.093423</v>
      </c>
      <c r="L218">
        <v>0</v>
      </c>
      <c r="M218">
        <v>0</v>
      </c>
      <c r="O218">
        <f t="shared" si="70"/>
        <v>0</v>
      </c>
      <c r="P218" t="e">
        <f t="shared" si="71"/>
        <v>#DIV/0!</v>
      </c>
      <c r="Q218" t="e">
        <f t="shared" si="72"/>
        <v>#DIV/0!</v>
      </c>
      <c r="T218" t="e">
        <f t="shared" si="73"/>
        <v>#DIV/0!</v>
      </c>
      <c r="U218" t="e">
        <f t="shared" si="68"/>
        <v>#DIV/0!</v>
      </c>
      <c r="V218" t="e">
        <f t="shared" si="74"/>
        <v>#DIV/0!</v>
      </c>
      <c r="X218" t="e">
        <f t="shared" si="75"/>
        <v>#DIV/0!</v>
      </c>
      <c r="Y218" s="2" t="e">
        <f t="shared" si="76"/>
        <v>#DIV/0!</v>
      </c>
    </row>
    <row r="219" spans="1:25" x14ac:dyDescent="0.2">
      <c r="A219" t="s">
        <v>48</v>
      </c>
      <c r="B219" s="1">
        <v>44536</v>
      </c>
      <c r="C219" t="s">
        <v>5</v>
      </c>
      <c r="D219">
        <v>400</v>
      </c>
      <c r="E219">
        <v>0.54669572300000002</v>
      </c>
      <c r="F219">
        <v>1</v>
      </c>
      <c r="G219" t="s">
        <v>2</v>
      </c>
      <c r="H219">
        <v>1495</v>
      </c>
      <c r="I219">
        <v>538</v>
      </c>
      <c r="J219">
        <v>-21.06</v>
      </c>
      <c r="K219">
        <v>1.082573</v>
      </c>
      <c r="L219">
        <v>13.4</v>
      </c>
      <c r="M219">
        <v>286.55</v>
      </c>
      <c r="N219">
        <v>1006.3446279999999</v>
      </c>
      <c r="O219">
        <v>1</v>
      </c>
      <c r="P219">
        <f t="shared" si="71"/>
        <v>23.514292999999999</v>
      </c>
      <c r="Q219">
        <f t="shared" si="72"/>
        <v>23514.292999999998</v>
      </c>
      <c r="R219">
        <f t="shared" ref="R219:R248" si="77">H219-I219</f>
        <v>957</v>
      </c>
      <c r="S219">
        <f t="shared" ref="S219:S248" si="78">((R219/1000000)*(1/P219))/0.000000001</f>
        <v>40698.650816335408</v>
      </c>
      <c r="T219">
        <f t="shared" si="73"/>
        <v>40698.650816335408</v>
      </c>
      <c r="U219">
        <f t="shared" si="68"/>
        <v>4.7792184294113013E-2</v>
      </c>
      <c r="V219">
        <f t="shared" si="74"/>
        <v>2032473.7934546031</v>
      </c>
      <c r="W219">
        <f t="shared" ref="W219:W248" si="79">I219*V219/1000000</f>
        <v>1093.4709008785765</v>
      </c>
      <c r="X219">
        <f t="shared" si="75"/>
        <v>3038.5483212146314</v>
      </c>
      <c r="Y219" s="2">
        <f t="shared" si="76"/>
        <v>43737.199137550037</v>
      </c>
    </row>
    <row r="220" spans="1:25" x14ac:dyDescent="0.2">
      <c r="A220" t="s">
        <v>48</v>
      </c>
      <c r="B220" s="1">
        <v>44536</v>
      </c>
      <c r="C220" t="s">
        <v>8</v>
      </c>
      <c r="D220">
        <v>0</v>
      </c>
      <c r="E220">
        <v>0.45813303300000002</v>
      </c>
      <c r="F220">
        <v>2</v>
      </c>
      <c r="G220" t="s">
        <v>2</v>
      </c>
      <c r="H220">
        <v>383</v>
      </c>
      <c r="I220">
        <v>538</v>
      </c>
      <c r="J220">
        <v>-8.83</v>
      </c>
      <c r="K220">
        <v>1.0959429999999999</v>
      </c>
      <c r="L220">
        <v>12.9</v>
      </c>
      <c r="M220">
        <v>286.05</v>
      </c>
      <c r="N220">
        <v>1006.3446279999999</v>
      </c>
      <c r="O220">
        <f t="shared" ref="O220:O249" si="80">N220/1013.249977</f>
        <v>0.99318495025240938</v>
      </c>
      <c r="P220">
        <f t="shared" si="71"/>
        <v>23.634332149348893</v>
      </c>
      <c r="Q220">
        <f t="shared" si="72"/>
        <v>23634.332149348891</v>
      </c>
      <c r="R220">
        <f t="shared" si="77"/>
        <v>-155</v>
      </c>
      <c r="S220">
        <f t="shared" si="78"/>
        <v>-6558.2559735782552</v>
      </c>
      <c r="T220">
        <f t="shared" si="73"/>
        <v>-6558.2559735782561</v>
      </c>
      <c r="U220">
        <f t="shared" ref="U220:U248" si="81">EXP(-58.0931+90.5069*(100/M220)+22.294*LN(M220/100)+E220*(0.027766+(-0.025888)*(M220/100)+(0.0050578)*(M220/100)^2))</f>
        <v>4.8597011291126632E-2</v>
      </c>
      <c r="V220">
        <f t="shared" si="74"/>
        <v>2056204.1264392338</v>
      </c>
      <c r="W220">
        <f t="shared" si="79"/>
        <v>1106.2378200243077</v>
      </c>
      <c r="X220">
        <f t="shared" si="75"/>
        <v>787.52618042622646</v>
      </c>
      <c r="Y220" s="2">
        <f t="shared" si="76"/>
        <v>-5770.7297931520288</v>
      </c>
    </row>
    <row r="221" spans="1:25" x14ac:dyDescent="0.2">
      <c r="A221" t="s">
        <v>48</v>
      </c>
      <c r="B221" s="1">
        <v>44536</v>
      </c>
      <c r="C221" t="s">
        <v>5</v>
      </c>
      <c r="D221">
        <v>300</v>
      </c>
      <c r="E221">
        <v>0.52872990900000005</v>
      </c>
      <c r="F221">
        <v>3</v>
      </c>
      <c r="G221" t="s">
        <v>2</v>
      </c>
      <c r="H221">
        <v>1659</v>
      </c>
      <c r="I221">
        <v>538</v>
      </c>
      <c r="J221">
        <v>-20.239999999999998</v>
      </c>
      <c r="K221">
        <v>1.0834680000000001</v>
      </c>
      <c r="L221">
        <v>12.9</v>
      </c>
      <c r="M221">
        <v>286.05</v>
      </c>
      <c r="N221">
        <v>1006.3446279999999</v>
      </c>
      <c r="O221">
        <f t="shared" si="80"/>
        <v>0.99318495025240938</v>
      </c>
      <c r="P221">
        <f t="shared" ref="P221:P249" si="82">(1*0.08206*M221)/O221</f>
        <v>23.634332149348893</v>
      </c>
      <c r="Q221">
        <f t="shared" ref="Q221:Q249" si="83">P221*1000</f>
        <v>23634.332149348891</v>
      </c>
      <c r="R221">
        <f t="shared" si="77"/>
        <v>1121</v>
      </c>
      <c r="S221">
        <f t="shared" si="78"/>
        <v>47430.999654072417</v>
      </c>
      <c r="T221">
        <f t="shared" ref="T221:T249" si="84">R221*0.025/0.025/P221*1000</f>
        <v>47430.999654072424</v>
      </c>
      <c r="U221">
        <f t="shared" si="81"/>
        <v>4.8580198571240893E-2</v>
      </c>
      <c r="V221">
        <f t="shared" ref="V221:V249" si="85">U221/Q221*1000000000*1000</f>
        <v>2055492.7579190871</v>
      </c>
      <c r="W221">
        <f t="shared" si="79"/>
        <v>1105.8551037604689</v>
      </c>
      <c r="X221">
        <f t="shared" ref="X221:X249" si="86">V221*H221/1000000</f>
        <v>3410.0624853877653</v>
      </c>
      <c r="Y221" s="2">
        <f t="shared" ref="Y221:Y249" si="87">X221+S221</f>
        <v>50841.062139460184</v>
      </c>
    </row>
    <row r="222" spans="1:25" x14ac:dyDescent="0.2">
      <c r="A222" t="s">
        <v>48</v>
      </c>
      <c r="B222" s="1">
        <v>44536</v>
      </c>
      <c r="C222" t="s">
        <v>8</v>
      </c>
      <c r="D222">
        <v>5</v>
      </c>
      <c r="E222">
        <v>0.47640391500000001</v>
      </c>
      <c r="F222">
        <v>4</v>
      </c>
      <c r="G222" t="s">
        <v>2</v>
      </c>
      <c r="H222">
        <v>450</v>
      </c>
      <c r="I222">
        <v>538</v>
      </c>
      <c r="J222">
        <v>-12.25</v>
      </c>
      <c r="K222">
        <v>1.092203</v>
      </c>
      <c r="L222">
        <v>12.8</v>
      </c>
      <c r="M222">
        <v>285.95</v>
      </c>
      <c r="N222">
        <v>1006.3446279999999</v>
      </c>
      <c r="O222">
        <f t="shared" si="80"/>
        <v>0.99318495025240938</v>
      </c>
      <c r="P222">
        <f t="shared" si="82"/>
        <v>23.626069841308567</v>
      </c>
      <c r="Q222">
        <f t="shared" si="83"/>
        <v>23626.069841308567</v>
      </c>
      <c r="R222">
        <f t="shared" si="77"/>
        <v>-88</v>
      </c>
      <c r="S222">
        <f t="shared" si="78"/>
        <v>-3724.6990545223061</v>
      </c>
      <c r="T222">
        <f t="shared" si="84"/>
        <v>-3724.6990545223066</v>
      </c>
      <c r="U222">
        <f t="shared" si="81"/>
        <v>4.875173958497564E-2</v>
      </c>
      <c r="V222">
        <f t="shared" si="85"/>
        <v>2063472.2538463234</v>
      </c>
      <c r="W222">
        <f t="shared" si="79"/>
        <v>1110.1480725693218</v>
      </c>
      <c r="X222">
        <f t="shared" si="86"/>
        <v>928.56251423084541</v>
      </c>
      <c r="Y222" s="2">
        <f t="shared" si="87"/>
        <v>-2796.1365402914607</v>
      </c>
    </row>
    <row r="223" spans="1:25" x14ac:dyDescent="0.2">
      <c r="A223" t="s">
        <v>48</v>
      </c>
      <c r="B223" s="1">
        <v>44536</v>
      </c>
      <c r="C223" t="s">
        <v>5</v>
      </c>
      <c r="D223">
        <v>250</v>
      </c>
      <c r="E223">
        <v>0.52334993200000002</v>
      </c>
      <c r="F223">
        <v>5</v>
      </c>
      <c r="G223" t="s">
        <v>2</v>
      </c>
      <c r="H223">
        <v>2058</v>
      </c>
      <c r="I223">
        <v>538</v>
      </c>
      <c r="J223">
        <v>-19.78</v>
      </c>
      <c r="K223">
        <v>1.0839639999999999</v>
      </c>
      <c r="L223">
        <v>12.7</v>
      </c>
      <c r="M223">
        <v>285.85000000000002</v>
      </c>
      <c r="N223">
        <v>1006.3446279999999</v>
      </c>
      <c r="O223">
        <f t="shared" si="80"/>
        <v>0.99318495025240938</v>
      </c>
      <c r="P223">
        <f t="shared" si="82"/>
        <v>23.617807533268245</v>
      </c>
      <c r="Q223">
        <f t="shared" si="83"/>
        <v>23617.807533268246</v>
      </c>
      <c r="R223">
        <f t="shared" si="77"/>
        <v>1520</v>
      </c>
      <c r="S223">
        <f t="shared" si="78"/>
        <v>64358.217749844691</v>
      </c>
      <c r="T223">
        <f t="shared" si="84"/>
        <v>64358.217749844684</v>
      </c>
      <c r="U223">
        <f t="shared" si="81"/>
        <v>4.8900318781749164E-2</v>
      </c>
      <c r="V223">
        <f t="shared" si="85"/>
        <v>2070485.1080214689</v>
      </c>
      <c r="W223">
        <f t="shared" si="79"/>
        <v>1113.9209881155502</v>
      </c>
      <c r="X223">
        <f t="shared" si="86"/>
        <v>4261.0583523081823</v>
      </c>
      <c r="Y223" s="2">
        <f t="shared" si="87"/>
        <v>68619.276102152871</v>
      </c>
    </row>
    <row r="224" spans="1:25" x14ac:dyDescent="0.2">
      <c r="A224" t="s">
        <v>48</v>
      </c>
      <c r="B224" s="1">
        <v>44536</v>
      </c>
      <c r="C224" t="s">
        <v>8</v>
      </c>
      <c r="D224">
        <v>10</v>
      </c>
      <c r="E224">
        <v>0.470053322</v>
      </c>
      <c r="F224">
        <v>6</v>
      </c>
      <c r="G224" t="s">
        <v>2</v>
      </c>
      <c r="H224">
        <v>564</v>
      </c>
      <c r="I224">
        <v>538</v>
      </c>
      <c r="J224">
        <v>-13.13</v>
      </c>
      <c r="K224">
        <v>1.0912360000000001</v>
      </c>
      <c r="L224">
        <v>12.8</v>
      </c>
      <c r="M224">
        <v>285.95</v>
      </c>
      <c r="N224">
        <v>1006.3446279999999</v>
      </c>
      <c r="O224">
        <f t="shared" si="80"/>
        <v>0.99318495025240938</v>
      </c>
      <c r="P224">
        <f t="shared" si="82"/>
        <v>23.626069841308567</v>
      </c>
      <c r="Q224">
        <f t="shared" si="83"/>
        <v>23626.069841308567</v>
      </c>
      <c r="R224">
        <f t="shared" si="77"/>
        <v>26</v>
      </c>
      <c r="S224">
        <f t="shared" si="78"/>
        <v>1100.4792661088632</v>
      </c>
      <c r="T224">
        <f t="shared" si="84"/>
        <v>1100.4792661088634</v>
      </c>
      <c r="U224">
        <f t="shared" si="81"/>
        <v>4.8753258028841236E-2</v>
      </c>
      <c r="V224">
        <f t="shared" si="85"/>
        <v>2063536.5236921248</v>
      </c>
      <c r="W224">
        <f t="shared" si="79"/>
        <v>1110.1826497463633</v>
      </c>
      <c r="X224">
        <f t="shared" si="86"/>
        <v>1163.8345993623584</v>
      </c>
      <c r="Y224" s="2">
        <f t="shared" si="87"/>
        <v>2264.3138654712216</v>
      </c>
    </row>
    <row r="225" spans="1:25" x14ac:dyDescent="0.2">
      <c r="A225" t="s">
        <v>48</v>
      </c>
      <c r="B225" s="1">
        <v>44536</v>
      </c>
      <c r="C225" t="s">
        <v>5</v>
      </c>
      <c r="D225">
        <v>225</v>
      </c>
      <c r="E225">
        <v>0.54258516700000003</v>
      </c>
      <c r="F225">
        <v>7</v>
      </c>
      <c r="G225" t="s">
        <v>2</v>
      </c>
      <c r="H225">
        <v>1362</v>
      </c>
      <c r="I225">
        <v>538</v>
      </c>
      <c r="J225">
        <v>-19.510000000000002</v>
      </c>
      <c r="K225">
        <v>1.084265</v>
      </c>
      <c r="L225">
        <v>13.5</v>
      </c>
      <c r="M225">
        <v>286.64999999999998</v>
      </c>
      <c r="N225">
        <v>1006.3446279999999</v>
      </c>
      <c r="O225">
        <f t="shared" si="80"/>
        <v>0.99318495025240938</v>
      </c>
      <c r="P225">
        <f t="shared" si="82"/>
        <v>23.683905997590838</v>
      </c>
      <c r="Q225">
        <f t="shared" si="83"/>
        <v>23683.905997590839</v>
      </c>
      <c r="R225">
        <f t="shared" si="77"/>
        <v>824</v>
      </c>
      <c r="S225">
        <f t="shared" si="78"/>
        <v>34791.558456777289</v>
      </c>
      <c r="T225">
        <f t="shared" si="84"/>
        <v>34791.558456777297</v>
      </c>
      <c r="U225">
        <f t="shared" si="81"/>
        <v>4.7638630517746854E-2</v>
      </c>
      <c r="V225">
        <f t="shared" si="85"/>
        <v>2011434.7068677237</v>
      </c>
      <c r="W225">
        <f t="shared" si="79"/>
        <v>1082.1518722948354</v>
      </c>
      <c r="X225">
        <f t="shared" si="86"/>
        <v>2739.5740707538394</v>
      </c>
      <c r="Y225" s="2">
        <f t="shared" si="87"/>
        <v>37531.132527531132</v>
      </c>
    </row>
    <row r="226" spans="1:25" x14ac:dyDescent="0.2">
      <c r="A226" t="s">
        <v>48</v>
      </c>
      <c r="B226" s="1">
        <v>44536</v>
      </c>
      <c r="C226" t="s">
        <v>8</v>
      </c>
      <c r="D226">
        <v>25</v>
      </c>
      <c r="E226">
        <v>0.48352462200000002</v>
      </c>
      <c r="F226">
        <v>8</v>
      </c>
      <c r="G226" t="s">
        <v>2</v>
      </c>
      <c r="H226">
        <v>509</v>
      </c>
      <c r="I226">
        <v>538</v>
      </c>
      <c r="J226">
        <v>-14.68</v>
      </c>
      <c r="K226">
        <v>1.0895440000000001</v>
      </c>
      <c r="L226">
        <v>12.8</v>
      </c>
      <c r="M226">
        <v>285.95</v>
      </c>
      <c r="N226">
        <v>1006.3446279999999</v>
      </c>
      <c r="O226">
        <f t="shared" si="80"/>
        <v>0.99318495025240938</v>
      </c>
      <c r="P226">
        <f t="shared" si="82"/>
        <v>23.626069841308567</v>
      </c>
      <c r="Q226">
        <f t="shared" si="83"/>
        <v>23626.069841308567</v>
      </c>
      <c r="R226">
        <f t="shared" si="77"/>
        <v>-29</v>
      </c>
      <c r="S226">
        <f t="shared" si="78"/>
        <v>-1227.4576429675781</v>
      </c>
      <c r="T226">
        <f t="shared" si="84"/>
        <v>-1227.4576429675785</v>
      </c>
      <c r="U226">
        <f t="shared" si="81"/>
        <v>4.8750037061024376E-2</v>
      </c>
      <c r="V226">
        <f t="shared" si="85"/>
        <v>2063400.1926036922</v>
      </c>
      <c r="W226">
        <f t="shared" si="79"/>
        <v>1110.1093036207865</v>
      </c>
      <c r="X226">
        <f t="shared" si="86"/>
        <v>1050.2706980352793</v>
      </c>
      <c r="Y226" s="2">
        <f t="shared" si="87"/>
        <v>-177.18694493229873</v>
      </c>
    </row>
    <row r="227" spans="1:25" x14ac:dyDescent="0.2">
      <c r="A227" t="s">
        <v>48</v>
      </c>
      <c r="B227" s="1">
        <v>44536</v>
      </c>
      <c r="C227" t="s">
        <v>5</v>
      </c>
      <c r="D227">
        <v>200</v>
      </c>
      <c r="E227">
        <v>0.53770680400000004</v>
      </c>
      <c r="F227">
        <v>9</v>
      </c>
      <c r="G227" t="s">
        <v>2</v>
      </c>
      <c r="H227">
        <v>1590</v>
      </c>
      <c r="I227">
        <v>538</v>
      </c>
      <c r="J227">
        <v>-19.850000000000001</v>
      </c>
      <c r="K227">
        <v>1.0838909999999999</v>
      </c>
      <c r="L227">
        <v>12.7</v>
      </c>
      <c r="M227">
        <v>285.85000000000002</v>
      </c>
      <c r="N227">
        <v>1006.3446279999999</v>
      </c>
      <c r="O227">
        <f t="shared" si="80"/>
        <v>0.99318495025240938</v>
      </c>
      <c r="P227">
        <f t="shared" si="82"/>
        <v>23.617807533268245</v>
      </c>
      <c r="Q227">
        <f t="shared" si="83"/>
        <v>23617.807533268246</v>
      </c>
      <c r="R227">
        <f t="shared" si="77"/>
        <v>1052</v>
      </c>
      <c r="S227">
        <f t="shared" si="78"/>
        <v>44542.661232129343</v>
      </c>
      <c r="T227">
        <f t="shared" si="84"/>
        <v>44542.661232129358</v>
      </c>
      <c r="U227">
        <f t="shared" si="81"/>
        <v>4.8896873599108569E-2</v>
      </c>
      <c r="V227">
        <f t="shared" si="85"/>
        <v>2070339.2357750405</v>
      </c>
      <c r="W227">
        <f t="shared" si="79"/>
        <v>1113.8425088469717</v>
      </c>
      <c r="X227">
        <f t="shared" si="86"/>
        <v>3291.8393848823143</v>
      </c>
      <c r="Y227" s="2">
        <f t="shared" si="87"/>
        <v>47834.500617011654</v>
      </c>
    </row>
    <row r="228" spans="1:25" x14ac:dyDescent="0.2">
      <c r="A228" t="s">
        <v>48</v>
      </c>
      <c r="B228" s="1">
        <v>44536</v>
      </c>
      <c r="C228" t="s">
        <v>8</v>
      </c>
      <c r="D228">
        <v>50</v>
      </c>
      <c r="E228">
        <v>0.50315006799999995</v>
      </c>
      <c r="F228">
        <v>10</v>
      </c>
      <c r="G228" t="s">
        <v>2</v>
      </c>
      <c r="H228">
        <v>389</v>
      </c>
      <c r="I228">
        <v>538</v>
      </c>
      <c r="J228">
        <v>-8.44</v>
      </c>
      <c r="K228">
        <v>1.0963750000000001</v>
      </c>
      <c r="L228">
        <v>12.9</v>
      </c>
      <c r="M228">
        <v>286.05</v>
      </c>
      <c r="N228">
        <v>1006.3446279999999</v>
      </c>
      <c r="O228">
        <f t="shared" si="80"/>
        <v>0.99318495025240938</v>
      </c>
      <c r="P228">
        <f t="shared" si="82"/>
        <v>23.634332149348893</v>
      </c>
      <c r="Q228">
        <f t="shared" si="83"/>
        <v>23634.332149348891</v>
      </c>
      <c r="R228">
        <f t="shared" si="77"/>
        <v>-149</v>
      </c>
      <c r="S228">
        <f t="shared" si="78"/>
        <v>-6304.3880004074845</v>
      </c>
      <c r="T228">
        <f t="shared" si="84"/>
        <v>-6304.3880004074854</v>
      </c>
      <c r="U228">
        <f t="shared" si="81"/>
        <v>4.8586289765078984E-2</v>
      </c>
      <c r="V228">
        <f t="shared" si="85"/>
        <v>2055750.4844247315</v>
      </c>
      <c r="W228">
        <f t="shared" si="79"/>
        <v>1105.9937606205056</v>
      </c>
      <c r="X228">
        <f t="shared" si="86"/>
        <v>799.68693844122049</v>
      </c>
      <c r="Y228" s="2">
        <f t="shared" si="87"/>
        <v>-5504.7010619662642</v>
      </c>
    </row>
    <row r="229" spans="1:25" x14ac:dyDescent="0.2">
      <c r="A229" t="s">
        <v>48</v>
      </c>
      <c r="B229" s="1">
        <v>44536</v>
      </c>
      <c r="C229" t="s">
        <v>5</v>
      </c>
      <c r="D229">
        <v>175</v>
      </c>
      <c r="E229">
        <v>0.53026801000000001</v>
      </c>
      <c r="F229">
        <v>11</v>
      </c>
      <c r="G229" t="s">
        <v>2</v>
      </c>
      <c r="H229">
        <v>1517</v>
      </c>
      <c r="I229">
        <v>538</v>
      </c>
      <c r="J229">
        <v>-19.27</v>
      </c>
      <c r="K229">
        <v>1.0845229999999999</v>
      </c>
      <c r="L229">
        <v>12.8</v>
      </c>
      <c r="M229">
        <v>285.95</v>
      </c>
      <c r="N229">
        <v>1006.3446279999999</v>
      </c>
      <c r="O229">
        <f t="shared" si="80"/>
        <v>0.99318495025240938</v>
      </c>
      <c r="P229">
        <f t="shared" si="82"/>
        <v>23.626069841308567</v>
      </c>
      <c r="Q229">
        <f t="shared" si="83"/>
        <v>23626.069841308567</v>
      </c>
      <c r="R229">
        <f t="shared" si="77"/>
        <v>979</v>
      </c>
      <c r="S229">
        <f t="shared" si="78"/>
        <v>41437.276981560659</v>
      </c>
      <c r="T229">
        <f t="shared" si="84"/>
        <v>41437.276981560659</v>
      </c>
      <c r="U229">
        <f t="shared" si="81"/>
        <v>4.8738862436529806E-2</v>
      </c>
      <c r="V229">
        <f t="shared" si="85"/>
        <v>2062927.2140435833</v>
      </c>
      <c r="W229">
        <f t="shared" si="79"/>
        <v>1109.8548411554477</v>
      </c>
      <c r="X229">
        <f t="shared" si="86"/>
        <v>3129.4605837041158</v>
      </c>
      <c r="Y229" s="2">
        <f t="shared" si="87"/>
        <v>44566.737565264775</v>
      </c>
    </row>
    <row r="230" spans="1:25" x14ac:dyDescent="0.2">
      <c r="A230" t="s">
        <v>48</v>
      </c>
      <c r="B230" s="1">
        <v>44536</v>
      </c>
      <c r="C230" t="s">
        <v>8</v>
      </c>
      <c r="D230">
        <v>75</v>
      </c>
      <c r="E230">
        <v>0.504426869</v>
      </c>
      <c r="F230">
        <v>12</v>
      </c>
      <c r="G230" t="s">
        <v>2</v>
      </c>
      <c r="H230">
        <v>354</v>
      </c>
      <c r="I230">
        <v>538</v>
      </c>
      <c r="J230">
        <v>-8.1</v>
      </c>
      <c r="K230">
        <v>1.0967439999999999</v>
      </c>
      <c r="L230">
        <v>12.6</v>
      </c>
      <c r="M230">
        <v>285.75</v>
      </c>
      <c r="N230">
        <v>1006.3446279999999</v>
      </c>
      <c r="O230">
        <f t="shared" si="80"/>
        <v>0.99318495025240938</v>
      </c>
      <c r="P230">
        <f t="shared" si="82"/>
        <v>23.609545225227919</v>
      </c>
      <c r="Q230">
        <f t="shared" si="83"/>
        <v>23609.545225227917</v>
      </c>
      <c r="R230">
        <f t="shared" si="77"/>
        <v>-184</v>
      </c>
      <c r="S230">
        <f t="shared" si="78"/>
        <v>-7793.4580376155345</v>
      </c>
      <c r="T230">
        <f t="shared" si="84"/>
        <v>-7793.4580376155345</v>
      </c>
      <c r="U230">
        <f t="shared" si="81"/>
        <v>4.9065450993464536E-2</v>
      </c>
      <c r="V230">
        <f t="shared" si="85"/>
        <v>2078203.9859469964</v>
      </c>
      <c r="W230">
        <f t="shared" si="79"/>
        <v>1118.073744439484</v>
      </c>
      <c r="X230">
        <f t="shared" si="86"/>
        <v>735.68421102523678</v>
      </c>
      <c r="Y230" s="2">
        <f t="shared" si="87"/>
        <v>-7057.7738265902981</v>
      </c>
    </row>
    <row r="231" spans="1:25" x14ac:dyDescent="0.2">
      <c r="A231" t="s">
        <v>48</v>
      </c>
      <c r="B231" s="1">
        <v>44536</v>
      </c>
      <c r="C231" t="s">
        <v>5</v>
      </c>
      <c r="D231">
        <v>150</v>
      </c>
      <c r="E231">
        <v>0.53180633099999997</v>
      </c>
      <c r="F231">
        <v>13</v>
      </c>
      <c r="G231" t="s">
        <v>2</v>
      </c>
      <c r="H231">
        <v>1354</v>
      </c>
      <c r="I231">
        <v>538</v>
      </c>
      <c r="J231">
        <v>-18.760000000000002</v>
      </c>
      <c r="K231">
        <v>1.085081</v>
      </c>
      <c r="L231">
        <v>12.6</v>
      </c>
      <c r="M231">
        <v>285.75</v>
      </c>
      <c r="N231">
        <v>1006.3446279999999</v>
      </c>
      <c r="O231">
        <f t="shared" si="80"/>
        <v>0.99318495025240938</v>
      </c>
      <c r="P231">
        <f t="shared" si="82"/>
        <v>23.609545225227919</v>
      </c>
      <c r="Q231">
        <f t="shared" si="83"/>
        <v>23609.545225227917</v>
      </c>
      <c r="R231">
        <f t="shared" si="77"/>
        <v>816</v>
      </c>
      <c r="S231">
        <f t="shared" si="78"/>
        <v>34562.292166816718</v>
      </c>
      <c r="T231">
        <f t="shared" si="84"/>
        <v>34562.292166816718</v>
      </c>
      <c r="U231">
        <f t="shared" si="81"/>
        <v>4.9058854776515774E-2</v>
      </c>
      <c r="V231">
        <f t="shared" si="85"/>
        <v>2077924.5982296206</v>
      </c>
      <c r="W231">
        <f t="shared" si="79"/>
        <v>1117.9234338475358</v>
      </c>
      <c r="X231">
        <f t="shared" si="86"/>
        <v>2813.5099060029065</v>
      </c>
      <c r="Y231" s="2">
        <f t="shared" si="87"/>
        <v>37375.802072819628</v>
      </c>
    </row>
    <row r="232" spans="1:25" x14ac:dyDescent="0.2">
      <c r="A232" t="s">
        <v>48</v>
      </c>
      <c r="B232" s="1">
        <v>44536</v>
      </c>
      <c r="C232" t="s">
        <v>8</v>
      </c>
      <c r="D232">
        <v>100</v>
      </c>
      <c r="E232">
        <v>0.50647004900000003</v>
      </c>
      <c r="F232">
        <v>14</v>
      </c>
      <c r="G232" t="s">
        <v>2</v>
      </c>
      <c r="H232">
        <v>763</v>
      </c>
      <c r="I232">
        <v>538</v>
      </c>
      <c r="J232">
        <v>-20.84</v>
      </c>
      <c r="K232">
        <v>1.0828070000000001</v>
      </c>
      <c r="L232">
        <v>12.1</v>
      </c>
      <c r="M232">
        <v>285.25</v>
      </c>
      <c r="N232">
        <v>1006.3446279999999</v>
      </c>
      <c r="O232">
        <f t="shared" si="80"/>
        <v>0.99318495025240938</v>
      </c>
      <c r="P232">
        <f t="shared" si="82"/>
        <v>23.568233685026296</v>
      </c>
      <c r="Q232">
        <f t="shared" si="83"/>
        <v>23568.233685026295</v>
      </c>
      <c r="R232">
        <f t="shared" si="77"/>
        <v>225</v>
      </c>
      <c r="S232">
        <f t="shared" si="78"/>
        <v>9546.7485178132029</v>
      </c>
      <c r="T232">
        <f t="shared" si="84"/>
        <v>9546.7485178132029</v>
      </c>
      <c r="U232">
        <f t="shared" si="81"/>
        <v>4.987962009283764E-2</v>
      </c>
      <c r="V232">
        <f t="shared" si="85"/>
        <v>2116391.9519572598</v>
      </c>
      <c r="W232">
        <f t="shared" si="79"/>
        <v>1138.6188701530059</v>
      </c>
      <c r="X232">
        <f t="shared" si="86"/>
        <v>1614.8070593433893</v>
      </c>
      <c r="Y232" s="2">
        <f t="shared" si="87"/>
        <v>11161.555577156592</v>
      </c>
    </row>
    <row r="233" spans="1:25" x14ac:dyDescent="0.2">
      <c r="A233" t="s">
        <v>48</v>
      </c>
      <c r="B233" s="1">
        <v>44536</v>
      </c>
      <c r="C233" t="s">
        <v>5</v>
      </c>
      <c r="D233">
        <v>125</v>
      </c>
      <c r="E233">
        <v>0.51771845699999997</v>
      </c>
      <c r="F233">
        <v>15</v>
      </c>
      <c r="G233" t="s">
        <v>2</v>
      </c>
      <c r="H233">
        <v>568</v>
      </c>
      <c r="I233">
        <v>538</v>
      </c>
      <c r="J233">
        <v>-14.14</v>
      </c>
      <c r="K233">
        <v>1.0901380000000001</v>
      </c>
      <c r="L233">
        <v>12.1</v>
      </c>
      <c r="M233">
        <v>285.25</v>
      </c>
      <c r="N233">
        <v>1006.3446279999999</v>
      </c>
      <c r="O233">
        <f t="shared" si="80"/>
        <v>0.99318495025240938</v>
      </c>
      <c r="P233">
        <f t="shared" si="82"/>
        <v>23.568233685026296</v>
      </c>
      <c r="Q233">
        <f t="shared" si="83"/>
        <v>23568.233685026295</v>
      </c>
      <c r="R233">
        <f t="shared" si="77"/>
        <v>30</v>
      </c>
      <c r="S233">
        <f t="shared" si="78"/>
        <v>1272.8998023750939</v>
      </c>
      <c r="T233">
        <f t="shared" si="84"/>
        <v>1272.8998023750937</v>
      </c>
      <c r="U233">
        <f t="shared" si="81"/>
        <v>4.9876856674138256E-2</v>
      </c>
      <c r="V233">
        <f t="shared" si="85"/>
        <v>2116274.7001200486</v>
      </c>
      <c r="W233">
        <f t="shared" si="79"/>
        <v>1138.5557886645861</v>
      </c>
      <c r="X233">
        <f t="shared" si="86"/>
        <v>1202.0440296681877</v>
      </c>
      <c r="Y233" s="2">
        <f t="shared" si="87"/>
        <v>2474.9438320432819</v>
      </c>
    </row>
    <row r="234" spans="1:25" x14ac:dyDescent="0.2">
      <c r="A234" t="s">
        <v>48</v>
      </c>
      <c r="B234" s="1">
        <v>44536</v>
      </c>
      <c r="C234" t="s">
        <v>8</v>
      </c>
      <c r="D234">
        <v>125</v>
      </c>
      <c r="E234">
        <v>0.51643883300000004</v>
      </c>
      <c r="F234">
        <v>16</v>
      </c>
      <c r="G234" t="s">
        <v>2</v>
      </c>
      <c r="H234">
        <v>805</v>
      </c>
      <c r="I234">
        <v>538</v>
      </c>
      <c r="J234">
        <v>-15.58</v>
      </c>
      <c r="K234">
        <v>1.0885640000000001</v>
      </c>
      <c r="L234">
        <v>12.1</v>
      </c>
      <c r="M234">
        <v>285.25</v>
      </c>
      <c r="N234">
        <v>1006.3446279999999</v>
      </c>
      <c r="O234">
        <f t="shared" si="80"/>
        <v>0.99318495025240938</v>
      </c>
      <c r="P234">
        <f t="shared" si="82"/>
        <v>23.568233685026296</v>
      </c>
      <c r="Q234">
        <f t="shared" si="83"/>
        <v>23568.233685026295</v>
      </c>
      <c r="R234">
        <f t="shared" si="77"/>
        <v>267</v>
      </c>
      <c r="S234">
        <f t="shared" si="78"/>
        <v>11328.808241138333</v>
      </c>
      <c r="T234">
        <f t="shared" si="84"/>
        <v>11328.808241138335</v>
      </c>
      <c r="U234">
        <f t="shared" si="81"/>
        <v>4.9877171034186089E-2</v>
      </c>
      <c r="V234">
        <f t="shared" si="85"/>
        <v>2116288.0384148075</v>
      </c>
      <c r="W234">
        <f t="shared" si="79"/>
        <v>1138.5629646671664</v>
      </c>
      <c r="X234">
        <f t="shared" si="86"/>
        <v>1703.6118709239202</v>
      </c>
      <c r="Y234" s="2">
        <f t="shared" si="87"/>
        <v>13032.420112062253</v>
      </c>
    </row>
    <row r="235" spans="1:25" x14ac:dyDescent="0.2">
      <c r="A235" t="s">
        <v>48</v>
      </c>
      <c r="B235" s="1">
        <v>44536</v>
      </c>
      <c r="C235" t="s">
        <v>5</v>
      </c>
      <c r="D235">
        <v>100</v>
      </c>
      <c r="E235">
        <v>0.50851418400000004</v>
      </c>
      <c r="F235">
        <v>17</v>
      </c>
      <c r="G235" t="s">
        <v>2</v>
      </c>
      <c r="H235">
        <v>1061</v>
      </c>
      <c r="I235">
        <v>538</v>
      </c>
      <c r="J235">
        <v>-17.149999999999999</v>
      </c>
      <c r="K235">
        <v>1.0868469999999999</v>
      </c>
      <c r="L235">
        <v>12</v>
      </c>
      <c r="M235">
        <v>285.14999999999998</v>
      </c>
      <c r="N235">
        <v>1006.3446279999999</v>
      </c>
      <c r="O235">
        <f t="shared" si="80"/>
        <v>0.99318495025240938</v>
      </c>
      <c r="P235">
        <f t="shared" si="82"/>
        <v>23.559971376985967</v>
      </c>
      <c r="Q235">
        <f t="shared" si="83"/>
        <v>23559.971376985966</v>
      </c>
      <c r="R235">
        <f t="shared" si="77"/>
        <v>523</v>
      </c>
      <c r="S235">
        <f t="shared" si="78"/>
        <v>22198.668734838993</v>
      </c>
      <c r="T235">
        <f t="shared" si="84"/>
        <v>22198.668734838997</v>
      </c>
      <c r="U235">
        <f t="shared" si="81"/>
        <v>5.0044423280153787E-2</v>
      </c>
      <c r="V235">
        <f t="shared" si="85"/>
        <v>2124129.2053961731</v>
      </c>
      <c r="W235">
        <f t="shared" si="79"/>
        <v>1142.7815125031411</v>
      </c>
      <c r="X235">
        <f t="shared" si="86"/>
        <v>2253.7010869253395</v>
      </c>
      <c r="Y235" s="2">
        <f t="shared" si="87"/>
        <v>24452.369821764332</v>
      </c>
    </row>
    <row r="236" spans="1:25" x14ac:dyDescent="0.2">
      <c r="A236" t="s">
        <v>48</v>
      </c>
      <c r="B236" s="1">
        <v>44536</v>
      </c>
      <c r="C236" t="s">
        <v>8</v>
      </c>
      <c r="D236">
        <v>150</v>
      </c>
      <c r="E236">
        <v>0.52847373200000003</v>
      </c>
      <c r="F236">
        <v>18</v>
      </c>
      <c r="G236" t="s">
        <v>2</v>
      </c>
      <c r="H236">
        <v>970</v>
      </c>
      <c r="I236">
        <v>538</v>
      </c>
      <c r="J236">
        <v>-16.760000000000002</v>
      </c>
      <c r="K236">
        <v>1.08727</v>
      </c>
      <c r="L236">
        <v>12.1</v>
      </c>
      <c r="M236">
        <v>285.25</v>
      </c>
      <c r="N236">
        <v>1006.3446279999999</v>
      </c>
      <c r="O236">
        <f t="shared" si="80"/>
        <v>0.99318495025240938</v>
      </c>
      <c r="P236">
        <f t="shared" si="82"/>
        <v>23.568233685026296</v>
      </c>
      <c r="Q236">
        <f t="shared" si="83"/>
        <v>23568.233685026295</v>
      </c>
      <c r="R236">
        <f t="shared" si="77"/>
        <v>432</v>
      </c>
      <c r="S236">
        <f t="shared" si="78"/>
        <v>18329.757154201347</v>
      </c>
      <c r="T236">
        <f t="shared" si="84"/>
        <v>18329.75715420135</v>
      </c>
      <c r="U236">
        <f t="shared" si="81"/>
        <v>4.9874214547578566E-2</v>
      </c>
      <c r="V236">
        <f t="shared" si="85"/>
        <v>2116162.5947075263</v>
      </c>
      <c r="W236">
        <f t="shared" si="79"/>
        <v>1138.495475952649</v>
      </c>
      <c r="X236">
        <f t="shared" si="86"/>
        <v>2052.6777168663007</v>
      </c>
      <c r="Y236" s="2">
        <f t="shared" si="87"/>
        <v>20382.434871067646</v>
      </c>
    </row>
    <row r="237" spans="1:25" x14ac:dyDescent="0.2">
      <c r="A237" t="s">
        <v>48</v>
      </c>
      <c r="B237" s="1">
        <v>44536</v>
      </c>
      <c r="C237" t="s">
        <v>5</v>
      </c>
      <c r="D237">
        <v>75</v>
      </c>
      <c r="E237">
        <v>0.50493743499999999</v>
      </c>
      <c r="F237">
        <v>19</v>
      </c>
      <c r="G237" t="s">
        <v>2</v>
      </c>
      <c r="H237">
        <v>597</v>
      </c>
      <c r="I237">
        <v>538</v>
      </c>
      <c r="J237">
        <v>-20.239999999999998</v>
      </c>
      <c r="K237">
        <v>1.0834630000000001</v>
      </c>
      <c r="L237">
        <v>12.7</v>
      </c>
      <c r="M237">
        <v>285.85000000000002</v>
      </c>
      <c r="N237">
        <v>1006.3446279999999</v>
      </c>
      <c r="O237">
        <f t="shared" si="80"/>
        <v>0.99318495025240938</v>
      </c>
      <c r="P237">
        <f t="shared" si="82"/>
        <v>23.617807533268245</v>
      </c>
      <c r="Q237">
        <f t="shared" si="83"/>
        <v>23617.807533268246</v>
      </c>
      <c r="R237">
        <f t="shared" si="77"/>
        <v>59</v>
      </c>
      <c r="S237">
        <f t="shared" si="78"/>
        <v>2498.1150310794974</v>
      </c>
      <c r="T237">
        <f t="shared" si="84"/>
        <v>2498.1150310794978</v>
      </c>
      <c r="U237">
        <f t="shared" si="81"/>
        <v>4.8904737537855805E-2</v>
      </c>
      <c r="V237">
        <f t="shared" si="85"/>
        <v>2070672.2022765311</v>
      </c>
      <c r="W237">
        <f t="shared" si="79"/>
        <v>1114.0216448247738</v>
      </c>
      <c r="X237">
        <f t="shared" si="86"/>
        <v>1236.191304759089</v>
      </c>
      <c r="Y237" s="2">
        <f t="shared" si="87"/>
        <v>3734.3063358385862</v>
      </c>
    </row>
    <row r="238" spans="1:25" x14ac:dyDescent="0.2">
      <c r="A238" t="s">
        <v>48</v>
      </c>
      <c r="B238" s="1">
        <v>44536</v>
      </c>
      <c r="C238" t="s">
        <v>8</v>
      </c>
      <c r="D238">
        <v>175</v>
      </c>
      <c r="E238">
        <v>0.53462761400000003</v>
      </c>
      <c r="F238">
        <v>20</v>
      </c>
      <c r="G238" t="s">
        <v>2</v>
      </c>
      <c r="H238">
        <v>1039</v>
      </c>
      <c r="I238">
        <v>538</v>
      </c>
      <c r="J238">
        <v>-17.059999999999999</v>
      </c>
      <c r="K238">
        <v>1.086946</v>
      </c>
      <c r="L238">
        <v>12.7</v>
      </c>
      <c r="M238">
        <v>285.85000000000002</v>
      </c>
      <c r="N238">
        <v>1006.3446279999999</v>
      </c>
      <c r="O238">
        <f t="shared" si="80"/>
        <v>0.99318495025240938</v>
      </c>
      <c r="P238">
        <f t="shared" si="82"/>
        <v>23.617807533268245</v>
      </c>
      <c r="Q238">
        <f t="shared" si="83"/>
        <v>23617.807533268246</v>
      </c>
      <c r="R238">
        <f t="shared" si="77"/>
        <v>501</v>
      </c>
      <c r="S238">
        <f t="shared" si="78"/>
        <v>21212.80729781065</v>
      </c>
      <c r="T238">
        <f t="shared" si="84"/>
        <v>21212.807297810654</v>
      </c>
      <c r="U238">
        <f t="shared" si="81"/>
        <v>4.8897612484178975E-2</v>
      </c>
      <c r="V238">
        <f t="shared" si="85"/>
        <v>2070370.5208581013</v>
      </c>
      <c r="W238">
        <f t="shared" si="79"/>
        <v>1113.8593402216584</v>
      </c>
      <c r="X238">
        <f t="shared" si="86"/>
        <v>2151.1149711715675</v>
      </c>
      <c r="Y238" s="2">
        <f t="shared" si="87"/>
        <v>23363.922268982216</v>
      </c>
    </row>
    <row r="239" spans="1:25" x14ac:dyDescent="0.2">
      <c r="A239" t="s">
        <v>48</v>
      </c>
      <c r="B239" s="1">
        <v>44536</v>
      </c>
      <c r="C239" t="s">
        <v>5</v>
      </c>
      <c r="D239">
        <v>50</v>
      </c>
      <c r="E239">
        <v>0.49906690300000001</v>
      </c>
      <c r="F239">
        <v>21</v>
      </c>
      <c r="G239" t="s">
        <v>2</v>
      </c>
      <c r="H239">
        <v>424</v>
      </c>
      <c r="I239">
        <v>538</v>
      </c>
      <c r="J239">
        <v>-11.16</v>
      </c>
      <c r="K239">
        <v>1.093397</v>
      </c>
      <c r="L239">
        <v>12.5</v>
      </c>
      <c r="M239">
        <v>285.64999999999998</v>
      </c>
      <c r="N239">
        <v>1006.3446279999999</v>
      </c>
      <c r="O239">
        <f t="shared" si="80"/>
        <v>0.99318495025240938</v>
      </c>
      <c r="P239">
        <f t="shared" si="82"/>
        <v>23.601282917187593</v>
      </c>
      <c r="Q239">
        <f t="shared" si="83"/>
        <v>23601.282917187593</v>
      </c>
      <c r="R239">
        <f t="shared" si="77"/>
        <v>-114</v>
      </c>
      <c r="S239">
        <f t="shared" si="78"/>
        <v>-4830.245898072757</v>
      </c>
      <c r="T239">
        <f t="shared" si="84"/>
        <v>-4830.245898072757</v>
      </c>
      <c r="U239">
        <f t="shared" si="81"/>
        <v>4.9228113463258963E-2</v>
      </c>
      <c r="V239">
        <f t="shared" si="85"/>
        <v>2085823.6239102357</v>
      </c>
      <c r="W239">
        <f t="shared" si="79"/>
        <v>1122.1731096637068</v>
      </c>
      <c r="X239">
        <f t="shared" si="86"/>
        <v>884.38921653793989</v>
      </c>
      <c r="Y239" s="2">
        <f t="shared" si="87"/>
        <v>-3945.8566815348172</v>
      </c>
    </row>
    <row r="240" spans="1:25" x14ac:dyDescent="0.2">
      <c r="A240" t="s">
        <v>48</v>
      </c>
      <c r="B240" s="1">
        <v>44536</v>
      </c>
      <c r="C240" t="s">
        <v>8</v>
      </c>
      <c r="D240">
        <v>200</v>
      </c>
      <c r="E240">
        <v>0.53976055899999997</v>
      </c>
      <c r="F240">
        <v>22</v>
      </c>
      <c r="G240" t="s">
        <v>2</v>
      </c>
      <c r="H240">
        <v>1266</v>
      </c>
      <c r="I240">
        <v>538</v>
      </c>
      <c r="J240">
        <v>-18.11</v>
      </c>
      <c r="K240">
        <v>1.0857939999999999</v>
      </c>
      <c r="L240">
        <v>13.1</v>
      </c>
      <c r="M240">
        <v>286.25</v>
      </c>
      <c r="N240">
        <v>1006.3446279999999</v>
      </c>
      <c r="O240">
        <f t="shared" si="80"/>
        <v>0.99318495025240938</v>
      </c>
      <c r="P240">
        <f t="shared" si="82"/>
        <v>23.650856765429541</v>
      </c>
      <c r="Q240">
        <f t="shared" si="83"/>
        <v>23650.85676542954</v>
      </c>
      <c r="R240">
        <f t="shared" si="77"/>
        <v>728</v>
      </c>
      <c r="S240">
        <f t="shared" si="78"/>
        <v>30781.125911012139</v>
      </c>
      <c r="T240">
        <f t="shared" si="84"/>
        <v>30781.125911012132</v>
      </c>
      <c r="U240">
        <f t="shared" si="81"/>
        <v>4.8261810178416853E-2</v>
      </c>
      <c r="V240">
        <f t="shared" si="85"/>
        <v>2040594.5821362864</v>
      </c>
      <c r="W240">
        <f t="shared" si="79"/>
        <v>1097.8398851893221</v>
      </c>
      <c r="X240">
        <f t="shared" si="86"/>
        <v>2583.3927409845387</v>
      </c>
      <c r="Y240" s="2">
        <f t="shared" si="87"/>
        <v>33364.518651996681</v>
      </c>
    </row>
    <row r="241" spans="1:25" x14ac:dyDescent="0.2">
      <c r="A241" t="s">
        <v>48</v>
      </c>
      <c r="B241" s="1">
        <v>44536</v>
      </c>
      <c r="C241" t="s">
        <v>5</v>
      </c>
      <c r="D241">
        <v>25</v>
      </c>
      <c r="E241">
        <v>0.51416272200000002</v>
      </c>
      <c r="F241">
        <v>23</v>
      </c>
      <c r="G241" t="s">
        <v>2</v>
      </c>
      <c r="H241">
        <v>407</v>
      </c>
      <c r="I241">
        <v>538</v>
      </c>
      <c r="J241">
        <v>-8.0299999999999994</v>
      </c>
      <c r="K241">
        <v>1.096822</v>
      </c>
      <c r="L241">
        <v>12.5</v>
      </c>
      <c r="M241">
        <v>285.64999999999998</v>
      </c>
      <c r="N241">
        <v>1006.3446279999999</v>
      </c>
      <c r="O241">
        <f t="shared" si="80"/>
        <v>0.99318495025240938</v>
      </c>
      <c r="P241">
        <f t="shared" si="82"/>
        <v>23.601282917187593</v>
      </c>
      <c r="Q241">
        <f t="shared" si="83"/>
        <v>23601.282917187593</v>
      </c>
      <c r="R241">
        <f t="shared" si="77"/>
        <v>-131</v>
      </c>
      <c r="S241">
        <f t="shared" si="78"/>
        <v>-5550.545724978344</v>
      </c>
      <c r="T241">
        <f t="shared" si="84"/>
        <v>-5550.545724978344</v>
      </c>
      <c r="U241">
        <f t="shared" si="81"/>
        <v>4.9224462196885137E-2</v>
      </c>
      <c r="V241">
        <f t="shared" si="85"/>
        <v>2085668.9176433501</v>
      </c>
      <c r="W241">
        <f t="shared" si="79"/>
        <v>1122.0898776921224</v>
      </c>
      <c r="X241">
        <f t="shared" si="86"/>
        <v>848.86724948084338</v>
      </c>
      <c r="Y241" s="2">
        <f t="shared" si="87"/>
        <v>-4701.6784754975006</v>
      </c>
    </row>
    <row r="242" spans="1:25" x14ac:dyDescent="0.2">
      <c r="A242" t="s">
        <v>48</v>
      </c>
      <c r="B242" s="1">
        <v>44536</v>
      </c>
      <c r="C242" t="s">
        <v>8</v>
      </c>
      <c r="D242">
        <v>225</v>
      </c>
      <c r="E242">
        <v>0.55029483700000004</v>
      </c>
      <c r="F242">
        <v>24</v>
      </c>
      <c r="G242" t="s">
        <v>2</v>
      </c>
      <c r="H242">
        <v>1558</v>
      </c>
      <c r="I242">
        <v>538</v>
      </c>
      <c r="J242">
        <v>-18.940000000000001</v>
      </c>
      <c r="K242">
        <v>1.0848819999999999</v>
      </c>
      <c r="L242">
        <v>12.5</v>
      </c>
      <c r="M242">
        <v>285.64999999999998</v>
      </c>
      <c r="N242">
        <v>1006.3446279999999</v>
      </c>
      <c r="O242">
        <f t="shared" si="80"/>
        <v>0.99318495025240938</v>
      </c>
      <c r="P242">
        <f t="shared" si="82"/>
        <v>23.601282917187593</v>
      </c>
      <c r="Q242">
        <f t="shared" si="83"/>
        <v>23601.282917187593</v>
      </c>
      <c r="R242">
        <f t="shared" si="77"/>
        <v>1020</v>
      </c>
      <c r="S242">
        <f t="shared" si="78"/>
        <v>43217.989614335194</v>
      </c>
      <c r="T242">
        <f t="shared" si="84"/>
        <v>43217.989614335194</v>
      </c>
      <c r="U242">
        <f t="shared" si="81"/>
        <v>4.9215723924781095E-2</v>
      </c>
      <c r="V242">
        <f t="shared" si="85"/>
        <v>2085298.6720031148</v>
      </c>
      <c r="W242">
        <f t="shared" si="79"/>
        <v>1121.8906855376758</v>
      </c>
      <c r="X242">
        <f t="shared" si="86"/>
        <v>3248.895330980853</v>
      </c>
      <c r="Y242" s="2">
        <f t="shared" si="87"/>
        <v>46466.884945316051</v>
      </c>
    </row>
    <row r="243" spans="1:25" x14ac:dyDescent="0.2">
      <c r="A243" t="s">
        <v>48</v>
      </c>
      <c r="B243" s="1">
        <v>44536</v>
      </c>
      <c r="C243" t="s">
        <v>5</v>
      </c>
      <c r="D243">
        <v>10</v>
      </c>
      <c r="E243">
        <v>0.49753640199999999</v>
      </c>
      <c r="F243">
        <v>25</v>
      </c>
      <c r="G243" t="s">
        <v>2</v>
      </c>
      <c r="H243">
        <v>557</v>
      </c>
      <c r="I243">
        <v>538</v>
      </c>
      <c r="J243">
        <v>-13.2</v>
      </c>
      <c r="K243">
        <v>1.09117</v>
      </c>
      <c r="L243">
        <v>12.2</v>
      </c>
      <c r="M243">
        <v>285.35000000000002</v>
      </c>
      <c r="N243">
        <v>1006.3446279999999</v>
      </c>
      <c r="O243">
        <f t="shared" si="80"/>
        <v>0.99318495025240938</v>
      </c>
      <c r="P243">
        <f t="shared" si="82"/>
        <v>23.576495993066622</v>
      </c>
      <c r="Q243">
        <f t="shared" si="83"/>
        <v>23576.495993066623</v>
      </c>
      <c r="R243">
        <f t="shared" si="77"/>
        <v>19</v>
      </c>
      <c r="S243">
        <f t="shared" si="78"/>
        <v>805.88735516878853</v>
      </c>
      <c r="T243">
        <f t="shared" si="84"/>
        <v>805.88735516878853</v>
      </c>
      <c r="U243">
        <f t="shared" si="81"/>
        <v>4.9717296840336607E-2</v>
      </c>
      <c r="V243">
        <f t="shared" si="85"/>
        <v>2108765.3082526545</v>
      </c>
      <c r="W243">
        <f t="shared" si="79"/>
        <v>1134.5157358399281</v>
      </c>
      <c r="X243">
        <f t="shared" si="86"/>
        <v>1174.5822766967285</v>
      </c>
      <c r="Y243" s="2">
        <f t="shared" si="87"/>
        <v>1980.4696318655169</v>
      </c>
    </row>
    <row r="244" spans="1:25" x14ac:dyDescent="0.2">
      <c r="A244" t="s">
        <v>48</v>
      </c>
      <c r="B244" s="1">
        <v>44536</v>
      </c>
      <c r="C244" t="s">
        <v>8</v>
      </c>
      <c r="D244">
        <v>250</v>
      </c>
      <c r="E244">
        <v>0.54926621899999994</v>
      </c>
      <c r="F244">
        <v>26</v>
      </c>
      <c r="G244" t="s">
        <v>2</v>
      </c>
      <c r="H244">
        <v>1539</v>
      </c>
      <c r="I244">
        <v>538</v>
      </c>
      <c r="J244">
        <v>-19.420000000000002</v>
      </c>
      <c r="K244">
        <v>1.084362</v>
      </c>
      <c r="L244">
        <v>12.4</v>
      </c>
      <c r="M244">
        <v>285.55</v>
      </c>
      <c r="N244">
        <v>1006.3446279999999</v>
      </c>
      <c r="O244">
        <f t="shared" si="80"/>
        <v>0.99318495025240938</v>
      </c>
      <c r="P244">
        <f t="shared" si="82"/>
        <v>23.593020609147271</v>
      </c>
      <c r="Q244">
        <f t="shared" si="83"/>
        <v>23593.020609147272</v>
      </c>
      <c r="R244">
        <f t="shared" si="77"/>
        <v>1001</v>
      </c>
      <c r="S244">
        <f t="shared" si="78"/>
        <v>42427.801703860729</v>
      </c>
      <c r="T244">
        <f t="shared" si="84"/>
        <v>42427.801703860736</v>
      </c>
      <c r="U244">
        <f t="shared" si="81"/>
        <v>4.9378075882128773E-2</v>
      </c>
      <c r="V244">
        <f t="shared" si="85"/>
        <v>2092910.3017434045</v>
      </c>
      <c r="W244">
        <f t="shared" si="79"/>
        <v>1125.9857423379517</v>
      </c>
      <c r="X244">
        <f t="shared" si="86"/>
        <v>3220.9889543830996</v>
      </c>
      <c r="Y244" s="2">
        <f t="shared" si="87"/>
        <v>45648.79065824383</v>
      </c>
    </row>
    <row r="245" spans="1:25" x14ac:dyDescent="0.2">
      <c r="A245" t="s">
        <v>48</v>
      </c>
      <c r="B245" s="1">
        <v>44536</v>
      </c>
      <c r="C245" t="s">
        <v>5</v>
      </c>
      <c r="D245">
        <v>5</v>
      </c>
      <c r="E245">
        <v>0.503405361</v>
      </c>
      <c r="F245">
        <v>27</v>
      </c>
      <c r="G245" t="s">
        <v>2</v>
      </c>
      <c r="H245">
        <v>548</v>
      </c>
      <c r="I245">
        <v>538</v>
      </c>
      <c r="J245">
        <v>-11.62</v>
      </c>
      <c r="K245">
        <v>1.092892</v>
      </c>
      <c r="L245">
        <v>12.4</v>
      </c>
      <c r="M245">
        <v>285.55</v>
      </c>
      <c r="N245">
        <v>1006.3446279999999</v>
      </c>
      <c r="O245">
        <f t="shared" si="80"/>
        <v>0.99318495025240938</v>
      </c>
      <c r="P245">
        <f t="shared" si="82"/>
        <v>23.593020609147271</v>
      </c>
      <c r="Q245">
        <f t="shared" si="83"/>
        <v>23593.020609147272</v>
      </c>
      <c r="R245">
        <f t="shared" si="77"/>
        <v>10</v>
      </c>
      <c r="S245">
        <f t="shared" si="78"/>
        <v>423.85416287573167</v>
      </c>
      <c r="T245">
        <f t="shared" si="84"/>
        <v>423.85416287573162</v>
      </c>
      <c r="U245">
        <f t="shared" si="81"/>
        <v>4.9389210628409556E-2</v>
      </c>
      <c r="V245">
        <f t="shared" si="85"/>
        <v>2093382.2525997721</v>
      </c>
      <c r="W245">
        <f t="shared" si="79"/>
        <v>1126.2396518986773</v>
      </c>
      <c r="X245">
        <f t="shared" si="86"/>
        <v>1147.1734744246751</v>
      </c>
      <c r="Y245" s="2">
        <f t="shared" si="87"/>
        <v>1571.0276373004067</v>
      </c>
    </row>
    <row r="246" spans="1:25" x14ac:dyDescent="0.2">
      <c r="A246" t="s">
        <v>48</v>
      </c>
      <c r="B246" s="1">
        <v>44536</v>
      </c>
      <c r="C246" t="s">
        <v>8</v>
      </c>
      <c r="D246">
        <v>300</v>
      </c>
      <c r="E246">
        <v>0.55441014</v>
      </c>
      <c r="F246">
        <v>28</v>
      </c>
      <c r="G246" t="s">
        <v>2</v>
      </c>
      <c r="H246">
        <v>1546</v>
      </c>
      <c r="I246">
        <v>538</v>
      </c>
      <c r="J246">
        <v>-19.55</v>
      </c>
      <c r="K246">
        <v>1.084219</v>
      </c>
      <c r="L246">
        <v>12.4</v>
      </c>
      <c r="M246">
        <v>285.55</v>
      </c>
      <c r="N246">
        <v>1006.3446279999999</v>
      </c>
      <c r="O246">
        <f t="shared" si="80"/>
        <v>0.99318495025240938</v>
      </c>
      <c r="P246">
        <f t="shared" si="82"/>
        <v>23.593020609147271</v>
      </c>
      <c r="Q246">
        <f t="shared" si="83"/>
        <v>23593.020609147272</v>
      </c>
      <c r="R246">
        <f t="shared" si="77"/>
        <v>1008</v>
      </c>
      <c r="S246">
        <f t="shared" si="78"/>
        <v>42724.499617873742</v>
      </c>
      <c r="T246">
        <f t="shared" si="84"/>
        <v>42724.499617873757</v>
      </c>
      <c r="U246">
        <f t="shared" si="81"/>
        <v>4.9376827124983175E-2</v>
      </c>
      <c r="V246">
        <f t="shared" si="85"/>
        <v>2092857.3726519458</v>
      </c>
      <c r="W246">
        <f t="shared" si="79"/>
        <v>1125.9572664867467</v>
      </c>
      <c r="X246">
        <f t="shared" si="86"/>
        <v>3235.5574981199084</v>
      </c>
      <c r="Y246" s="2">
        <f t="shared" si="87"/>
        <v>45960.057115993652</v>
      </c>
    </row>
    <row r="247" spans="1:25" x14ac:dyDescent="0.2">
      <c r="A247" t="s">
        <v>48</v>
      </c>
      <c r="B247" s="1">
        <v>44536</v>
      </c>
      <c r="C247" t="s">
        <v>5</v>
      </c>
      <c r="D247">
        <v>0</v>
      </c>
      <c r="E247">
        <v>0.499832322</v>
      </c>
      <c r="F247">
        <v>29</v>
      </c>
      <c r="G247" t="s">
        <v>2</v>
      </c>
      <c r="H247">
        <v>541</v>
      </c>
      <c r="I247">
        <v>538</v>
      </c>
      <c r="J247">
        <v>-11.81</v>
      </c>
      <c r="K247">
        <v>1.092686</v>
      </c>
      <c r="L247">
        <v>12.7</v>
      </c>
      <c r="M247">
        <v>285.85000000000002</v>
      </c>
      <c r="N247">
        <v>1006.3446279999999</v>
      </c>
      <c r="O247">
        <f t="shared" si="80"/>
        <v>0.99318495025240938</v>
      </c>
      <c r="P247">
        <f t="shared" si="82"/>
        <v>23.617807533268245</v>
      </c>
      <c r="Q247">
        <f t="shared" si="83"/>
        <v>23617.807533268246</v>
      </c>
      <c r="R247">
        <f t="shared" si="77"/>
        <v>3</v>
      </c>
      <c r="S247">
        <f t="shared" si="78"/>
        <v>127.02279819048293</v>
      </c>
      <c r="T247">
        <f t="shared" si="84"/>
        <v>127.02279819048296</v>
      </c>
      <c r="U247">
        <f t="shared" si="81"/>
        <v>4.8905962768253139E-2</v>
      </c>
      <c r="V247">
        <f t="shared" si="85"/>
        <v>2070724.0796743636</v>
      </c>
      <c r="W247">
        <f t="shared" si="79"/>
        <v>1114.0495548648075</v>
      </c>
      <c r="X247">
        <f t="shared" si="86"/>
        <v>1120.2617271038307</v>
      </c>
      <c r="Y247" s="2">
        <f t="shared" si="87"/>
        <v>1247.2845252943137</v>
      </c>
    </row>
    <row r="248" spans="1:25" x14ac:dyDescent="0.2">
      <c r="A248" t="s">
        <v>48</v>
      </c>
      <c r="B248" s="1">
        <v>44536</v>
      </c>
      <c r="C248" t="s">
        <v>8</v>
      </c>
      <c r="D248">
        <v>400</v>
      </c>
      <c r="E248">
        <v>0.28502085999999999</v>
      </c>
      <c r="F248">
        <v>30</v>
      </c>
      <c r="G248" t="s">
        <v>2</v>
      </c>
      <c r="H248">
        <v>2843</v>
      </c>
      <c r="I248">
        <v>538</v>
      </c>
      <c r="J248">
        <v>-20.079999999999998</v>
      </c>
      <c r="K248">
        <v>1.083639</v>
      </c>
      <c r="L248">
        <v>12.5</v>
      </c>
      <c r="M248">
        <v>285.64999999999998</v>
      </c>
      <c r="N248">
        <v>1006.3446279999999</v>
      </c>
      <c r="O248">
        <f t="shared" si="80"/>
        <v>0.99318495025240938</v>
      </c>
      <c r="P248">
        <f t="shared" si="82"/>
        <v>23.601282917187593</v>
      </c>
      <c r="Q248">
        <f t="shared" si="83"/>
        <v>23601.282917187593</v>
      </c>
      <c r="R248">
        <f t="shared" si="77"/>
        <v>2305</v>
      </c>
      <c r="S248">
        <f t="shared" si="78"/>
        <v>97664.182412786889</v>
      </c>
      <c r="T248">
        <f t="shared" si="84"/>
        <v>97664.182412786889</v>
      </c>
      <c r="U248">
        <f t="shared" si="81"/>
        <v>4.9279914511000666E-2</v>
      </c>
      <c r="V248">
        <f t="shared" si="85"/>
        <v>2088018.4642468167</v>
      </c>
      <c r="W248">
        <f t="shared" si="79"/>
        <v>1123.3539337647874</v>
      </c>
      <c r="X248">
        <f t="shared" si="86"/>
        <v>5936.2364938536994</v>
      </c>
      <c r="Y248" s="2">
        <f t="shared" si="87"/>
        <v>103600.41890664058</v>
      </c>
    </row>
    <row r="249" spans="1:25" x14ac:dyDescent="0.2">
      <c r="A249" t="s">
        <v>48</v>
      </c>
      <c r="B249" s="1">
        <v>44901</v>
      </c>
      <c r="C249" t="s">
        <v>7</v>
      </c>
      <c r="D249" t="s">
        <v>7</v>
      </c>
      <c r="E249">
        <v>0</v>
      </c>
      <c r="F249" t="s">
        <v>9</v>
      </c>
      <c r="G249" t="s">
        <v>2</v>
      </c>
      <c r="H249">
        <v>538</v>
      </c>
      <c r="J249">
        <v>-11.45</v>
      </c>
      <c r="K249">
        <v>1.0900000000000001</v>
      </c>
      <c r="L249">
        <v>0</v>
      </c>
      <c r="M249">
        <v>0</v>
      </c>
      <c r="O249">
        <f t="shared" si="80"/>
        <v>0</v>
      </c>
      <c r="P249" t="e">
        <f t="shared" si="82"/>
        <v>#DIV/0!</v>
      </c>
      <c r="Q249" t="e">
        <f t="shared" si="83"/>
        <v>#DIV/0!</v>
      </c>
      <c r="T249" t="e">
        <f t="shared" si="84"/>
        <v>#DIV/0!</v>
      </c>
      <c r="U249" t="e">
        <f xml:space="preserve"> EXP(-67.1962+99.1624*(100/M249)+27.9015*LN(M249/100)+E249*(-0.072909+0.041674*(M249/100)-0.0064603*(M249/100)^2))</f>
        <v>#DIV/0!</v>
      </c>
      <c r="V249" t="e">
        <f t="shared" si="85"/>
        <v>#DIV/0!</v>
      </c>
      <c r="X249" t="e">
        <f t="shared" si="86"/>
        <v>#DIV/0!</v>
      </c>
      <c r="Y249" s="2" t="e">
        <f t="shared" si="87"/>
        <v>#DIV/0!</v>
      </c>
    </row>
  </sheetData>
  <sortState xmlns:xlrd2="http://schemas.microsoft.com/office/spreadsheetml/2017/richdata2" ref="B2:Y249">
    <sortCondition ref="G2:G249"/>
    <sortCondition ref="B2:B249"/>
  </sortState>
  <phoneticPr fontId="20"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8FB1B-AFFD-6740-8CB1-C0E2EFA857F2}">
  <dimension ref="A1:AA125"/>
  <sheetViews>
    <sheetView topLeftCell="V1" workbookViewId="0">
      <selection activeCell="V2" sqref="V2"/>
    </sheetView>
  </sheetViews>
  <sheetFormatPr baseColWidth="10" defaultColWidth="11.5" defaultRowHeight="15" x14ac:dyDescent="0.2"/>
  <cols>
    <col min="2" max="2" width="11.5" style="1" bestFit="1" customWidth="1"/>
    <col min="3" max="3" width="9.5" bestFit="1" customWidth="1"/>
    <col min="4" max="4" width="11.83203125" bestFit="1" customWidth="1"/>
    <col min="5" max="5" width="21.83203125" bestFit="1" customWidth="1"/>
    <col min="6" max="7" width="8.83203125"/>
    <col min="8" max="8" width="32.33203125" bestFit="1" customWidth="1"/>
    <col min="9" max="9" width="24.1640625" bestFit="1" customWidth="1"/>
    <col min="10" max="10" width="6.5" bestFit="1" customWidth="1"/>
    <col min="11" max="11" width="10.33203125" bestFit="1" customWidth="1"/>
    <col min="12" max="12" width="37.5" bestFit="1" customWidth="1"/>
    <col min="13" max="13" width="36.5" bestFit="1" customWidth="1"/>
    <col min="14" max="14" width="29.83203125" bestFit="1" customWidth="1"/>
    <col min="15" max="15" width="26.5" bestFit="1" customWidth="1"/>
    <col min="16" max="16" width="34" customWidth="1"/>
    <col min="17" max="17" width="26.5" customWidth="1"/>
    <col min="18" max="18" width="19.6640625" bestFit="1" customWidth="1"/>
    <col min="19" max="19" width="35.5" bestFit="1" customWidth="1"/>
    <col min="20" max="20" width="35.5" customWidth="1"/>
    <col min="21" max="21" width="33.1640625" style="8" bestFit="1" customWidth="1"/>
    <col min="22" max="24" width="23.33203125" customWidth="1"/>
    <col min="25" max="26" width="23.33203125" style="2" customWidth="1"/>
  </cols>
  <sheetData>
    <row r="1" spans="1:27" x14ac:dyDescent="0.2">
      <c r="A1" t="s">
        <v>0</v>
      </c>
      <c r="B1" s="1" t="s">
        <v>62</v>
      </c>
      <c r="C1" t="s">
        <v>63</v>
      </c>
      <c r="D1" t="s">
        <v>64</v>
      </c>
      <c r="E1" t="s">
        <v>12</v>
      </c>
      <c r="F1" t="s">
        <v>1</v>
      </c>
      <c r="G1" t="s">
        <v>65</v>
      </c>
      <c r="H1" t="s">
        <v>36</v>
      </c>
      <c r="I1" t="s">
        <v>35</v>
      </c>
      <c r="J1" t="s">
        <v>3</v>
      </c>
      <c r="K1" t="s">
        <v>4</v>
      </c>
      <c r="L1" t="s">
        <v>11</v>
      </c>
      <c r="M1" t="s">
        <v>10</v>
      </c>
      <c r="N1" t="s">
        <v>14</v>
      </c>
      <c r="O1" t="s">
        <v>13</v>
      </c>
      <c r="P1" t="s">
        <v>22</v>
      </c>
      <c r="Q1" t="s">
        <v>23</v>
      </c>
      <c r="R1" t="s">
        <v>19</v>
      </c>
      <c r="S1" t="s">
        <v>20</v>
      </c>
      <c r="T1" t="s">
        <v>25</v>
      </c>
      <c r="U1" s="8" t="s">
        <v>50</v>
      </c>
      <c r="V1" t="s">
        <v>56</v>
      </c>
      <c r="W1" t="s">
        <v>55</v>
      </c>
      <c r="X1" t="s">
        <v>54</v>
      </c>
      <c r="Y1" s="2" t="s">
        <v>53</v>
      </c>
      <c r="AA1" t="s">
        <v>66</v>
      </c>
    </row>
    <row r="2" spans="1:27" x14ac:dyDescent="0.2">
      <c r="A2" t="s">
        <v>46</v>
      </c>
      <c r="B2" s="1">
        <v>44504</v>
      </c>
      <c r="C2" t="s">
        <v>5</v>
      </c>
      <c r="D2">
        <v>400</v>
      </c>
      <c r="E2">
        <v>0.46244175999999998</v>
      </c>
      <c r="F2">
        <v>1</v>
      </c>
      <c r="G2" t="s">
        <v>6</v>
      </c>
      <c r="H2">
        <v>1.81</v>
      </c>
      <c r="I2" s="4">
        <v>1.9</v>
      </c>
      <c r="J2">
        <v>-45.21</v>
      </c>
      <c r="K2" t="s">
        <v>7</v>
      </c>
      <c r="L2">
        <v>22.4</v>
      </c>
      <c r="M2">
        <v>295.55</v>
      </c>
      <c r="N2">
        <v>1005.857025</v>
      </c>
      <c r="O2">
        <f t="shared" ref="O2:O33" si="0">N2/1013.249977</f>
        <v>0.99270372349586555</v>
      </c>
      <c r="P2">
        <f>(1*0.082057338*M2)/O2</f>
        <v>24.430296443832173</v>
      </c>
      <c r="Q2">
        <f>P2*1000</f>
        <v>24430.296443832172</v>
      </c>
      <c r="R2">
        <f>H2-I2</f>
        <v>-8.9999999999999858E-2</v>
      </c>
      <c r="S2">
        <f>((R2/1000000)*(1/P2))/0.000000001</f>
        <v>-3.6839503854126097</v>
      </c>
      <c r="T2">
        <f>R2*0.025/0.025/P2*1000</f>
        <v>-3.6839503854126097</v>
      </c>
      <c r="U2" s="8">
        <f xml:space="preserve"> EXP(-67.1962+99.1624*(100/M2)+27.9015*LN(M2/100)+E2*(-0.072909+0.041674*(M2/100)-0.0064603*(M2/100)^2))</f>
        <v>3.2999023346132611E-2</v>
      </c>
      <c r="V2">
        <f>U2/P2*1000000000</f>
        <v>1350741.8308247239</v>
      </c>
      <c r="W2">
        <f>I2*V2/1000000</f>
        <v>2.5664094785669755</v>
      </c>
      <c r="X2">
        <f>V2*H2/1000000</f>
        <v>2.4448427137927506</v>
      </c>
      <c r="Y2" s="2">
        <f>X2+S2</f>
        <v>-1.239107671619859</v>
      </c>
      <c r="AA2" s="5">
        <f>Y2/W2</f>
        <v>-0.48281760255645112</v>
      </c>
    </row>
    <row r="3" spans="1:27" x14ac:dyDescent="0.2">
      <c r="A3" t="s">
        <v>46</v>
      </c>
      <c r="B3" s="1">
        <v>44504</v>
      </c>
      <c r="C3" t="s">
        <v>8</v>
      </c>
      <c r="D3">
        <v>0</v>
      </c>
      <c r="E3">
        <v>0.46244175999999998</v>
      </c>
      <c r="F3">
        <v>2</v>
      </c>
      <c r="G3" t="s">
        <v>6</v>
      </c>
      <c r="H3">
        <v>1.69</v>
      </c>
      <c r="I3" s="4">
        <v>1.9</v>
      </c>
      <c r="J3">
        <v>-45.75</v>
      </c>
      <c r="K3" t="s">
        <v>7</v>
      </c>
      <c r="L3">
        <v>21.5</v>
      </c>
      <c r="M3">
        <v>294.64999999999998</v>
      </c>
      <c r="N3">
        <v>1005.857025</v>
      </c>
      <c r="O3">
        <f t="shared" si="0"/>
        <v>0.99270372349586555</v>
      </c>
      <c r="P3">
        <f t="shared" ref="P3:P66" si="1">(1*0.082057338*M3)/O3</f>
        <v>24.355902037473012</v>
      </c>
      <c r="Q3">
        <f t="shared" ref="Q3:Q33" si="2">P3*1000</f>
        <v>24355.902037473013</v>
      </c>
      <c r="R3">
        <f t="shared" ref="R3:R31" si="3">H3-I3</f>
        <v>-0.20999999999999996</v>
      </c>
      <c r="S3">
        <f t="shared" ref="S3:S31" si="4">((R3/1000000)*(1/P3))/0.000000001</f>
        <v>-8.6221401152337709</v>
      </c>
      <c r="T3">
        <f t="shared" ref="T3:T33" si="5">R3*0.025/0.025/P3*1000</f>
        <v>-8.6221401152337691</v>
      </c>
      <c r="U3" s="8">
        <f xml:space="preserve"> EXP(-67.1962+99.1624*(100/M3)+27.9015*LN(M3/100)+E3*(-0.072909+0.041674*(M3/100)-0.0064603*(M3/100)^2))</f>
        <v>3.3577353606038127E-2</v>
      </c>
      <c r="V3">
        <f t="shared" ref="V3:V66" si="6">U3/P3*1000000000</f>
        <v>1378612.607095289</v>
      </c>
      <c r="W3">
        <f t="shared" ref="W3:W31" si="7">I3*V3/1000000</f>
        <v>2.6193639534810491</v>
      </c>
      <c r="X3">
        <f t="shared" ref="X3:X33" si="8">V3*H3/1000000</f>
        <v>2.3298553059910381</v>
      </c>
      <c r="Y3" s="2">
        <f t="shared" ref="Y3:Y33" si="9">X3+S3</f>
        <v>-6.2922848092427328</v>
      </c>
      <c r="AA3" s="5">
        <f t="shared" ref="AA3:AA33" si="10">Y3/W3</f>
        <v>-2.4022186000080255</v>
      </c>
    </row>
    <row r="4" spans="1:27" x14ac:dyDescent="0.2">
      <c r="A4" t="s">
        <v>46</v>
      </c>
      <c r="B4" s="1">
        <v>44504</v>
      </c>
      <c r="C4" t="s">
        <v>5</v>
      </c>
      <c r="D4">
        <v>300</v>
      </c>
      <c r="E4">
        <v>0.46244175999999998</v>
      </c>
      <c r="F4">
        <v>3</v>
      </c>
      <c r="G4" t="s">
        <v>6</v>
      </c>
      <c r="H4">
        <v>1.96</v>
      </c>
      <c r="I4" s="4">
        <v>1.9</v>
      </c>
      <c r="J4">
        <v>-45.69</v>
      </c>
      <c r="K4" t="s">
        <v>7</v>
      </c>
      <c r="L4">
        <v>21.2</v>
      </c>
      <c r="M4">
        <v>294.35000000000002</v>
      </c>
      <c r="N4">
        <v>1005.857025</v>
      </c>
      <c r="O4">
        <f t="shared" si="0"/>
        <v>0.99270372349586555</v>
      </c>
      <c r="P4">
        <f t="shared" si="1"/>
        <v>24.331103902019965</v>
      </c>
      <c r="Q4">
        <f t="shared" si="2"/>
        <v>24331.103902019964</v>
      </c>
      <c r="R4">
        <f t="shared" si="3"/>
        <v>6.0000000000000053E-2</v>
      </c>
      <c r="S4">
        <f t="shared" si="4"/>
        <v>2.4659793588329073</v>
      </c>
      <c r="T4">
        <f t="shared" si="5"/>
        <v>2.4659793588329078</v>
      </c>
      <c r="U4" s="8">
        <f t="shared" ref="U4:U33" si="11" xml:space="preserve"> EXP(-67.1962+99.1624*(100/M4)+27.9015*LN(M4/100)+E4*(-0.072909+0.041674*(M4/100)-0.0064603*(M4/100)^2))</f>
        <v>3.3775122854437387E-2</v>
      </c>
      <c r="V4">
        <f t="shared" si="6"/>
        <v>1388145.9300181353</v>
      </c>
      <c r="W4">
        <f t="shared" si="7"/>
        <v>2.6374772670344573</v>
      </c>
      <c r="X4">
        <f t="shared" si="8"/>
        <v>2.7207660228355453</v>
      </c>
      <c r="Y4" s="2">
        <f t="shared" si="9"/>
        <v>5.1867453816684526</v>
      </c>
      <c r="AA4" s="5">
        <f t="shared" si="10"/>
        <v>1.9665554833389547</v>
      </c>
    </row>
    <row r="5" spans="1:27" x14ac:dyDescent="0.2">
      <c r="A5" t="s">
        <v>46</v>
      </c>
      <c r="B5" s="1">
        <v>44504</v>
      </c>
      <c r="C5" t="s">
        <v>8</v>
      </c>
      <c r="D5">
        <v>5</v>
      </c>
      <c r="E5">
        <v>0.46244175999999998</v>
      </c>
      <c r="F5">
        <v>4</v>
      </c>
      <c r="G5" t="s">
        <v>6</v>
      </c>
      <c r="H5">
        <v>1.92</v>
      </c>
      <c r="I5" s="4">
        <v>1.9</v>
      </c>
      <c r="J5">
        <v>-45.18</v>
      </c>
      <c r="K5" t="s">
        <v>7</v>
      </c>
      <c r="L5">
        <v>21.3</v>
      </c>
      <c r="M5">
        <v>294.45</v>
      </c>
      <c r="N5">
        <v>1005.857025</v>
      </c>
      <c r="O5">
        <f t="shared" si="0"/>
        <v>0.99270372349586555</v>
      </c>
      <c r="P5">
        <f t="shared" si="1"/>
        <v>24.339369947170979</v>
      </c>
      <c r="Q5">
        <f t="shared" si="2"/>
        <v>24339.369947170981</v>
      </c>
      <c r="R5">
        <f t="shared" si="3"/>
        <v>2.0000000000000018E-2</v>
      </c>
      <c r="S5">
        <f t="shared" si="4"/>
        <v>0.82171395740359587</v>
      </c>
      <c r="T5">
        <f t="shared" si="5"/>
        <v>0.82171395740359587</v>
      </c>
      <c r="U5" s="8">
        <f t="shared" si="11"/>
        <v>3.3708917555605795E-2</v>
      </c>
      <c r="V5">
        <f t="shared" si="6"/>
        <v>1384954.4022204182</v>
      </c>
      <c r="W5">
        <f t="shared" si="7"/>
        <v>2.6314133642187945</v>
      </c>
      <c r="X5">
        <f t="shared" si="8"/>
        <v>2.6591124522632028</v>
      </c>
      <c r="Y5" s="2">
        <f t="shared" si="9"/>
        <v>3.4808264096667987</v>
      </c>
      <c r="AA5" s="5">
        <f t="shared" si="10"/>
        <v>1.3227972681898175</v>
      </c>
    </row>
    <row r="6" spans="1:27" x14ac:dyDescent="0.2">
      <c r="A6" t="s">
        <v>46</v>
      </c>
      <c r="B6" s="1">
        <v>44504</v>
      </c>
      <c r="C6" t="s">
        <v>5</v>
      </c>
      <c r="D6">
        <v>250</v>
      </c>
      <c r="E6">
        <v>0.46244175999999998</v>
      </c>
      <c r="F6">
        <v>5</v>
      </c>
      <c r="G6" t="s">
        <v>6</v>
      </c>
      <c r="H6">
        <v>2.0499999999999998</v>
      </c>
      <c r="I6" s="4">
        <v>1.9</v>
      </c>
      <c r="J6">
        <v>-45.68</v>
      </c>
      <c r="K6" t="s">
        <v>7</v>
      </c>
      <c r="L6">
        <v>20.9</v>
      </c>
      <c r="M6">
        <v>294.05</v>
      </c>
      <c r="N6">
        <v>1005.857025</v>
      </c>
      <c r="O6">
        <f t="shared" si="0"/>
        <v>0.99270372349586555</v>
      </c>
      <c r="P6">
        <f t="shared" si="1"/>
        <v>24.306305766566908</v>
      </c>
      <c r="Q6">
        <f t="shared" si="2"/>
        <v>24306.305766566908</v>
      </c>
      <c r="R6">
        <f t="shared" si="3"/>
        <v>0.14999999999999991</v>
      </c>
      <c r="S6">
        <f t="shared" si="4"/>
        <v>6.171238091076904</v>
      </c>
      <c r="T6">
        <f t="shared" si="5"/>
        <v>6.171238091076904</v>
      </c>
      <c r="U6" s="8">
        <f t="shared" si="11"/>
        <v>3.3975448289412125E-2</v>
      </c>
      <c r="V6">
        <f t="shared" si="6"/>
        <v>1397803.8709668925</v>
      </c>
      <c r="W6">
        <f t="shared" si="7"/>
        <v>2.6558273548370952</v>
      </c>
      <c r="X6">
        <f t="shared" si="8"/>
        <v>2.8654979354821295</v>
      </c>
      <c r="Y6" s="2">
        <f t="shared" si="9"/>
        <v>9.0367360265590335</v>
      </c>
      <c r="AA6" s="5">
        <f t="shared" si="10"/>
        <v>3.4026067282198524</v>
      </c>
    </row>
    <row r="7" spans="1:27" x14ac:dyDescent="0.2">
      <c r="A7" t="s">
        <v>46</v>
      </c>
      <c r="B7" s="1">
        <v>44504</v>
      </c>
      <c r="C7" t="s">
        <v>8</v>
      </c>
      <c r="D7">
        <v>10</v>
      </c>
      <c r="E7">
        <v>0.46244175999999998</v>
      </c>
      <c r="F7">
        <v>6</v>
      </c>
      <c r="G7" t="s">
        <v>6</v>
      </c>
      <c r="H7">
        <v>1.94</v>
      </c>
      <c r="I7" s="4">
        <v>1.9</v>
      </c>
      <c r="J7">
        <v>-45.62</v>
      </c>
      <c r="K7" t="s">
        <v>7</v>
      </c>
      <c r="L7">
        <v>21</v>
      </c>
      <c r="M7">
        <v>294.14999999999998</v>
      </c>
      <c r="N7">
        <v>1005.857025</v>
      </c>
      <c r="O7">
        <f t="shared" si="0"/>
        <v>0.99270372349586555</v>
      </c>
      <c r="P7">
        <f t="shared" si="1"/>
        <v>24.314571811717922</v>
      </c>
      <c r="Q7">
        <f t="shared" si="2"/>
        <v>24314.57181171792</v>
      </c>
      <c r="R7">
        <f t="shared" si="3"/>
        <v>4.0000000000000036E-2</v>
      </c>
      <c r="S7">
        <f t="shared" si="4"/>
        <v>1.6451040269079644</v>
      </c>
      <c r="T7">
        <f t="shared" si="5"/>
        <v>1.6451040269079644</v>
      </c>
      <c r="U7" s="8">
        <f t="shared" si="11"/>
        <v>3.3908386857840499E-2</v>
      </c>
      <c r="V7">
        <f t="shared" si="6"/>
        <v>1394570.5941446614</v>
      </c>
      <c r="W7">
        <f t="shared" si="7"/>
        <v>2.6496841288748567</v>
      </c>
      <c r="X7">
        <f t="shared" si="8"/>
        <v>2.7054669526406432</v>
      </c>
      <c r="Y7" s="2">
        <f t="shared" si="9"/>
        <v>4.3505709795486078</v>
      </c>
      <c r="AA7" s="5">
        <f t="shared" si="10"/>
        <v>1.6419206093807128</v>
      </c>
    </row>
    <row r="8" spans="1:27" x14ac:dyDescent="0.2">
      <c r="A8" t="s">
        <v>46</v>
      </c>
      <c r="B8" s="1">
        <v>44504</v>
      </c>
      <c r="C8" t="s">
        <v>5</v>
      </c>
      <c r="D8">
        <v>225</v>
      </c>
      <c r="E8">
        <v>0.46244175999999998</v>
      </c>
      <c r="F8">
        <v>7</v>
      </c>
      <c r="G8" t="s">
        <v>6</v>
      </c>
      <c r="H8">
        <v>1.8</v>
      </c>
      <c r="I8" s="4">
        <v>1.9</v>
      </c>
      <c r="J8">
        <v>-45.8</v>
      </c>
      <c r="K8" t="s">
        <v>7</v>
      </c>
      <c r="L8">
        <v>21.7</v>
      </c>
      <c r="M8">
        <v>294.85000000000002</v>
      </c>
      <c r="N8">
        <v>1005.857025</v>
      </c>
      <c r="O8">
        <f t="shared" si="0"/>
        <v>0.99270372349586555</v>
      </c>
      <c r="P8">
        <f t="shared" si="1"/>
        <v>24.372434127775051</v>
      </c>
      <c r="Q8">
        <f t="shared" si="2"/>
        <v>24372.43412777505</v>
      </c>
      <c r="R8">
        <f t="shared" si="3"/>
        <v>-9.9999999999999867E-2</v>
      </c>
      <c r="S8">
        <f t="shared" si="4"/>
        <v>-4.1029960108103829</v>
      </c>
      <c r="T8">
        <f t="shared" si="5"/>
        <v>-4.1029960108103829</v>
      </c>
      <c r="U8" s="8">
        <f t="shared" si="11"/>
        <v>3.3446909602533166E-2</v>
      </c>
      <c r="V8">
        <f t="shared" si="6"/>
        <v>1372325.3667312923</v>
      </c>
      <c r="W8">
        <f t="shared" si="7"/>
        <v>2.607418196789455</v>
      </c>
      <c r="X8">
        <f t="shared" si="8"/>
        <v>2.4701856601163259</v>
      </c>
      <c r="Y8" s="2">
        <f t="shared" si="9"/>
        <v>-1.632810350694057</v>
      </c>
      <c r="AA8" s="5">
        <f t="shared" si="10"/>
        <v>-0.62621728754695194</v>
      </c>
    </row>
    <row r="9" spans="1:27" x14ac:dyDescent="0.2">
      <c r="A9" t="s">
        <v>46</v>
      </c>
      <c r="B9" s="1">
        <v>44504</v>
      </c>
      <c r="C9" t="s">
        <v>8</v>
      </c>
      <c r="D9">
        <v>25</v>
      </c>
      <c r="E9">
        <v>0.46244175999999998</v>
      </c>
      <c r="F9">
        <v>8</v>
      </c>
      <c r="G9" t="s">
        <v>6</v>
      </c>
      <c r="H9">
        <v>1.87</v>
      </c>
      <c r="I9" s="4">
        <v>1.9</v>
      </c>
      <c r="J9">
        <v>-45.54</v>
      </c>
      <c r="K9" t="s">
        <v>7</v>
      </c>
      <c r="L9">
        <v>21.7</v>
      </c>
      <c r="M9">
        <v>294.85000000000002</v>
      </c>
      <c r="N9">
        <v>1005.857025</v>
      </c>
      <c r="O9">
        <f t="shared" si="0"/>
        <v>0.99270372349586555</v>
      </c>
      <c r="P9">
        <f t="shared" si="1"/>
        <v>24.372434127775051</v>
      </c>
      <c r="Q9">
        <f t="shared" si="2"/>
        <v>24372.43412777505</v>
      </c>
      <c r="R9">
        <f t="shared" si="3"/>
        <v>-2.9999999999999805E-2</v>
      </c>
      <c r="S9">
        <f t="shared" si="4"/>
        <v>-1.2308988032431085</v>
      </c>
      <c r="T9">
        <f t="shared" si="5"/>
        <v>-1.2308988032431085</v>
      </c>
      <c r="U9" s="8">
        <f t="shared" si="11"/>
        <v>3.3446909602533166E-2</v>
      </c>
      <c r="V9">
        <f t="shared" si="6"/>
        <v>1372325.3667312923</v>
      </c>
      <c r="W9">
        <f t="shared" si="7"/>
        <v>2.607418196789455</v>
      </c>
      <c r="X9">
        <f t="shared" si="8"/>
        <v>2.5662484357875166</v>
      </c>
      <c r="Y9" s="2">
        <f t="shared" si="9"/>
        <v>1.3353496325444081</v>
      </c>
      <c r="AA9" s="5">
        <f t="shared" si="10"/>
        <v>0.51213481373591696</v>
      </c>
    </row>
    <row r="10" spans="1:27" x14ac:dyDescent="0.2">
      <c r="A10" t="s">
        <v>46</v>
      </c>
      <c r="B10" s="1">
        <v>44504</v>
      </c>
      <c r="C10" t="s">
        <v>5</v>
      </c>
      <c r="D10">
        <v>200</v>
      </c>
      <c r="E10">
        <v>0.46244175999999998</v>
      </c>
      <c r="F10">
        <v>9</v>
      </c>
      <c r="G10" t="s">
        <v>6</v>
      </c>
      <c r="H10">
        <v>1.97</v>
      </c>
      <c r="I10" s="4">
        <v>1.9</v>
      </c>
      <c r="J10">
        <v>-45.23</v>
      </c>
      <c r="K10" t="s">
        <v>7</v>
      </c>
      <c r="L10">
        <v>21.6</v>
      </c>
      <c r="M10">
        <v>294.75</v>
      </c>
      <c r="N10">
        <v>1005.857025</v>
      </c>
      <c r="O10">
        <f t="shared" si="0"/>
        <v>0.99270372349586555</v>
      </c>
      <c r="P10">
        <f t="shared" si="1"/>
        <v>24.36416808262403</v>
      </c>
      <c r="Q10">
        <f t="shared" si="2"/>
        <v>24364.16808262403</v>
      </c>
      <c r="R10">
        <f t="shared" si="3"/>
        <v>7.0000000000000062E-2</v>
      </c>
      <c r="S10">
        <f t="shared" si="4"/>
        <v>2.8730716256190361</v>
      </c>
      <c r="T10">
        <f t="shared" si="5"/>
        <v>2.8730716256190361</v>
      </c>
      <c r="U10" s="8">
        <f t="shared" si="11"/>
        <v>3.3511992275965477E-2</v>
      </c>
      <c r="V10">
        <f t="shared" si="6"/>
        <v>1375462.2018005806</v>
      </c>
      <c r="W10">
        <f t="shared" si="7"/>
        <v>2.6133781834211027</v>
      </c>
      <c r="X10">
        <f t="shared" si="8"/>
        <v>2.7096605375471436</v>
      </c>
      <c r="Y10" s="2">
        <f t="shared" si="9"/>
        <v>5.5827321631661793</v>
      </c>
      <c r="AA10" s="5">
        <f t="shared" si="10"/>
        <v>2.1362128904963824</v>
      </c>
    </row>
    <row r="11" spans="1:27" x14ac:dyDescent="0.2">
      <c r="A11" t="s">
        <v>46</v>
      </c>
      <c r="B11" s="1">
        <v>44504</v>
      </c>
      <c r="C11" t="s">
        <v>8</v>
      </c>
      <c r="D11">
        <v>50</v>
      </c>
      <c r="E11">
        <v>0.46244175999999998</v>
      </c>
      <c r="F11">
        <v>10</v>
      </c>
      <c r="G11" t="s">
        <v>6</v>
      </c>
      <c r="H11">
        <v>2.02</v>
      </c>
      <c r="I11" s="4">
        <v>1.9</v>
      </c>
      <c r="J11">
        <v>-46.12</v>
      </c>
      <c r="K11" t="s">
        <v>7</v>
      </c>
      <c r="L11">
        <v>21.6</v>
      </c>
      <c r="M11">
        <v>294.75</v>
      </c>
      <c r="N11">
        <v>1005.857025</v>
      </c>
      <c r="O11">
        <f t="shared" si="0"/>
        <v>0.99270372349586555</v>
      </c>
      <c r="P11">
        <f t="shared" si="1"/>
        <v>24.36416808262403</v>
      </c>
      <c r="Q11">
        <f t="shared" si="2"/>
        <v>24364.16808262403</v>
      </c>
      <c r="R11">
        <f t="shared" si="3"/>
        <v>0.12000000000000011</v>
      </c>
      <c r="S11">
        <f t="shared" si="4"/>
        <v>4.9252656439183475</v>
      </c>
      <c r="T11">
        <f t="shared" si="5"/>
        <v>4.9252656439183484</v>
      </c>
      <c r="U11" s="8">
        <f t="shared" si="11"/>
        <v>3.3511992275965477E-2</v>
      </c>
      <c r="V11">
        <f t="shared" si="6"/>
        <v>1375462.2018005806</v>
      </c>
      <c r="W11">
        <f t="shared" si="7"/>
        <v>2.6133781834211027</v>
      </c>
      <c r="X11">
        <f t="shared" si="8"/>
        <v>2.7784336476371729</v>
      </c>
      <c r="Y11" s="2">
        <f t="shared" si="9"/>
        <v>7.7036992915555205</v>
      </c>
      <c r="AA11" s="5">
        <f t="shared" si="10"/>
        <v>2.9477935265652278</v>
      </c>
    </row>
    <row r="12" spans="1:27" x14ac:dyDescent="0.2">
      <c r="A12" t="s">
        <v>46</v>
      </c>
      <c r="B12" s="1">
        <v>44504</v>
      </c>
      <c r="C12" t="s">
        <v>5</v>
      </c>
      <c r="D12">
        <v>175</v>
      </c>
      <c r="E12">
        <v>0.46244175999999998</v>
      </c>
      <c r="F12">
        <v>11</v>
      </c>
      <c r="G12" t="s">
        <v>6</v>
      </c>
      <c r="H12">
        <v>1.97</v>
      </c>
      <c r="I12" s="4">
        <v>1.9</v>
      </c>
      <c r="J12">
        <v>-45.47</v>
      </c>
      <c r="K12" t="s">
        <v>7</v>
      </c>
      <c r="L12">
        <v>21.2</v>
      </c>
      <c r="M12">
        <v>294.35000000000002</v>
      </c>
      <c r="N12">
        <v>1005.857025</v>
      </c>
      <c r="O12">
        <f t="shared" si="0"/>
        <v>0.99270372349586555</v>
      </c>
      <c r="P12">
        <f t="shared" si="1"/>
        <v>24.331103902019965</v>
      </c>
      <c r="Q12">
        <f t="shared" si="2"/>
        <v>24331.103902019964</v>
      </c>
      <c r="R12">
        <f t="shared" si="3"/>
        <v>7.0000000000000062E-2</v>
      </c>
      <c r="S12">
        <f t="shared" si="4"/>
        <v>2.8769759186383919</v>
      </c>
      <c r="T12">
        <f t="shared" si="5"/>
        <v>2.8769759186383923</v>
      </c>
      <c r="U12" s="8">
        <f t="shared" si="11"/>
        <v>3.3775122854437387E-2</v>
      </c>
      <c r="V12">
        <f t="shared" si="6"/>
        <v>1388145.9300181353</v>
      </c>
      <c r="W12">
        <f t="shared" si="7"/>
        <v>2.6374772670344573</v>
      </c>
      <c r="X12">
        <f t="shared" si="8"/>
        <v>2.7346474821357267</v>
      </c>
      <c r="Y12" s="2">
        <f t="shared" si="9"/>
        <v>5.6116234007741186</v>
      </c>
      <c r="AA12" s="5">
        <f t="shared" si="10"/>
        <v>2.1276480638954474</v>
      </c>
    </row>
    <row r="13" spans="1:27" x14ac:dyDescent="0.2">
      <c r="A13" t="s">
        <v>46</v>
      </c>
      <c r="B13" s="1">
        <v>44504</v>
      </c>
      <c r="C13" t="s">
        <v>8</v>
      </c>
      <c r="D13">
        <v>75</v>
      </c>
      <c r="E13">
        <v>0.46244175999999998</v>
      </c>
      <c r="F13">
        <v>12</v>
      </c>
      <c r="G13" t="s">
        <v>6</v>
      </c>
      <c r="H13">
        <v>1.87</v>
      </c>
      <c r="I13" s="4">
        <v>1.9</v>
      </c>
      <c r="J13">
        <v>-45.28</v>
      </c>
      <c r="K13" t="s">
        <v>7</v>
      </c>
      <c r="L13">
        <v>21.4</v>
      </c>
      <c r="M13">
        <v>294.55</v>
      </c>
      <c r="N13">
        <v>1005.857025</v>
      </c>
      <c r="O13">
        <f t="shared" si="0"/>
        <v>0.99270372349586555</v>
      </c>
      <c r="P13">
        <f t="shared" si="1"/>
        <v>24.347635992321997</v>
      </c>
      <c r="Q13">
        <f t="shared" si="2"/>
        <v>24347.635992321997</v>
      </c>
      <c r="R13">
        <f t="shared" si="3"/>
        <v>-2.9999999999999805E-2</v>
      </c>
      <c r="S13">
        <f t="shared" si="4"/>
        <v>-1.2321524771218149</v>
      </c>
      <c r="T13">
        <f t="shared" si="5"/>
        <v>-1.2321524771218146</v>
      </c>
      <c r="U13" s="8">
        <f t="shared" si="11"/>
        <v>3.3642994920673026E-2</v>
      </c>
      <c r="V13">
        <f t="shared" si="6"/>
        <v>1381776.6509768057</v>
      </c>
      <c r="W13">
        <f t="shared" si="7"/>
        <v>2.6253756368559307</v>
      </c>
      <c r="X13">
        <f t="shared" si="8"/>
        <v>2.5839223373266269</v>
      </c>
      <c r="Y13" s="2">
        <f t="shared" si="9"/>
        <v>1.351769860204812</v>
      </c>
      <c r="AA13" s="5">
        <f t="shared" si="10"/>
        <v>0.51488626664626558</v>
      </c>
    </row>
    <row r="14" spans="1:27" x14ac:dyDescent="0.2">
      <c r="A14" t="s">
        <v>46</v>
      </c>
      <c r="B14" s="1">
        <v>44504</v>
      </c>
      <c r="C14" t="s">
        <v>5</v>
      </c>
      <c r="D14">
        <v>150</v>
      </c>
      <c r="E14">
        <v>0.46244175999999998</v>
      </c>
      <c r="F14">
        <v>13</v>
      </c>
      <c r="G14" t="s">
        <v>6</v>
      </c>
      <c r="H14">
        <v>1.85</v>
      </c>
      <c r="I14" s="4">
        <v>1.9</v>
      </c>
      <c r="J14">
        <v>-45.27</v>
      </c>
      <c r="K14" t="s">
        <v>7</v>
      </c>
      <c r="L14">
        <v>21.6</v>
      </c>
      <c r="M14">
        <v>294.75</v>
      </c>
      <c r="N14">
        <v>1005.857025</v>
      </c>
      <c r="O14">
        <f t="shared" si="0"/>
        <v>0.99270372349586555</v>
      </c>
      <c r="P14">
        <f t="shared" si="1"/>
        <v>24.36416808262403</v>
      </c>
      <c r="Q14">
        <f t="shared" si="2"/>
        <v>24364.16808262403</v>
      </c>
      <c r="R14">
        <f t="shared" si="3"/>
        <v>-4.9999999999999822E-2</v>
      </c>
      <c r="S14">
        <f t="shared" si="4"/>
        <v>-2.0521940182993021</v>
      </c>
      <c r="T14">
        <f t="shared" si="5"/>
        <v>-2.0521940182993026</v>
      </c>
      <c r="U14" s="8">
        <f t="shared" si="11"/>
        <v>3.3511992275965477E-2</v>
      </c>
      <c r="V14">
        <f t="shared" si="6"/>
        <v>1375462.2018005806</v>
      </c>
      <c r="W14">
        <f t="shared" si="7"/>
        <v>2.6133781834211027</v>
      </c>
      <c r="X14">
        <f t="shared" si="8"/>
        <v>2.5446050733310743</v>
      </c>
      <c r="Y14" s="2">
        <f t="shared" si="9"/>
        <v>0.49241105503177218</v>
      </c>
      <c r="AA14" s="5">
        <f t="shared" si="10"/>
        <v>0.1884193639311591</v>
      </c>
    </row>
    <row r="15" spans="1:27" x14ac:dyDescent="0.2">
      <c r="A15" t="s">
        <v>46</v>
      </c>
      <c r="B15" s="1">
        <v>44504</v>
      </c>
      <c r="C15" t="s">
        <v>8</v>
      </c>
      <c r="D15">
        <v>100</v>
      </c>
      <c r="E15">
        <v>0.46244175999999998</v>
      </c>
      <c r="F15">
        <v>14</v>
      </c>
      <c r="G15" t="s">
        <v>6</v>
      </c>
      <c r="H15">
        <v>1.96</v>
      </c>
      <c r="I15" s="4">
        <v>1.9</v>
      </c>
      <c r="J15">
        <v>-46.07</v>
      </c>
      <c r="K15" t="s">
        <v>7</v>
      </c>
      <c r="L15">
        <v>21.7</v>
      </c>
      <c r="M15">
        <v>294.85000000000002</v>
      </c>
      <c r="N15">
        <v>1005.857025</v>
      </c>
      <c r="O15">
        <f t="shared" si="0"/>
        <v>0.99270372349586555</v>
      </c>
      <c r="P15">
        <f t="shared" si="1"/>
        <v>24.372434127775051</v>
      </c>
      <c r="Q15">
        <f t="shared" si="2"/>
        <v>24372.43412777505</v>
      </c>
      <c r="R15">
        <f t="shared" si="3"/>
        <v>6.0000000000000053E-2</v>
      </c>
      <c r="S15">
        <f t="shared" si="4"/>
        <v>2.4617976064862348</v>
      </c>
      <c r="T15">
        <f t="shared" si="5"/>
        <v>2.4617976064862352</v>
      </c>
      <c r="U15" s="8">
        <f t="shared" si="11"/>
        <v>3.3446909602533166E-2</v>
      </c>
      <c r="V15">
        <f t="shared" si="6"/>
        <v>1372325.3667312923</v>
      </c>
      <c r="W15">
        <f t="shared" si="7"/>
        <v>2.607418196789455</v>
      </c>
      <c r="X15">
        <f t="shared" si="8"/>
        <v>2.689757718793333</v>
      </c>
      <c r="Y15" s="2">
        <f t="shared" si="9"/>
        <v>5.1515553252795678</v>
      </c>
      <c r="AA15" s="5">
        <f t="shared" si="10"/>
        <v>1.9757303725281734</v>
      </c>
    </row>
    <row r="16" spans="1:27" x14ac:dyDescent="0.2">
      <c r="A16" t="s">
        <v>46</v>
      </c>
      <c r="B16" s="1">
        <v>44504</v>
      </c>
      <c r="C16" t="s">
        <v>5</v>
      </c>
      <c r="D16">
        <v>125</v>
      </c>
      <c r="E16">
        <v>0.46244175999999998</v>
      </c>
      <c r="F16">
        <v>15</v>
      </c>
      <c r="G16" t="s">
        <v>6</v>
      </c>
      <c r="H16">
        <v>1.94</v>
      </c>
      <c r="I16" s="4">
        <v>1.9</v>
      </c>
      <c r="J16">
        <v>-45.97</v>
      </c>
      <c r="K16" t="s">
        <v>7</v>
      </c>
      <c r="L16">
        <v>22</v>
      </c>
      <c r="M16">
        <v>295.14999999999998</v>
      </c>
      <c r="N16">
        <v>1005.857025</v>
      </c>
      <c r="O16">
        <f t="shared" si="0"/>
        <v>0.99270372349586555</v>
      </c>
      <c r="P16">
        <f t="shared" si="1"/>
        <v>24.397232263228098</v>
      </c>
      <c r="Q16">
        <f t="shared" si="2"/>
        <v>24397.232263228099</v>
      </c>
      <c r="R16">
        <f t="shared" si="3"/>
        <v>4.0000000000000036E-2</v>
      </c>
      <c r="S16">
        <f t="shared" si="4"/>
        <v>1.6395302372182878</v>
      </c>
      <c r="T16">
        <f t="shared" si="5"/>
        <v>1.6395302372182881</v>
      </c>
      <c r="U16" s="8">
        <f t="shared" si="11"/>
        <v>3.3253320358975845E-2</v>
      </c>
      <c r="V16">
        <f t="shared" si="6"/>
        <v>1362995.6054111838</v>
      </c>
      <c r="W16">
        <f t="shared" si="7"/>
        <v>2.589691650281249</v>
      </c>
      <c r="X16">
        <f t="shared" si="8"/>
        <v>2.6442114744976966</v>
      </c>
      <c r="Y16" s="2">
        <f t="shared" si="9"/>
        <v>4.2837417117159848</v>
      </c>
      <c r="AA16" s="5">
        <f t="shared" si="10"/>
        <v>1.6541512620820151</v>
      </c>
    </row>
    <row r="17" spans="1:27" x14ac:dyDescent="0.2">
      <c r="A17" t="s">
        <v>46</v>
      </c>
      <c r="B17" s="1">
        <v>44504</v>
      </c>
      <c r="C17" t="s">
        <v>8</v>
      </c>
      <c r="D17">
        <v>125</v>
      </c>
      <c r="E17">
        <v>0.46244175999999998</v>
      </c>
      <c r="F17">
        <v>16</v>
      </c>
      <c r="G17" t="s">
        <v>6</v>
      </c>
      <c r="H17">
        <v>1.9</v>
      </c>
      <c r="I17" s="4">
        <v>1.9</v>
      </c>
      <c r="J17">
        <v>-45.46</v>
      </c>
      <c r="K17" t="s">
        <v>7</v>
      </c>
      <c r="L17">
        <v>22.2</v>
      </c>
      <c r="M17">
        <v>295.35000000000002</v>
      </c>
      <c r="N17">
        <v>1005.857025</v>
      </c>
      <c r="O17">
        <f t="shared" si="0"/>
        <v>0.99270372349586555</v>
      </c>
      <c r="P17">
        <f t="shared" si="1"/>
        <v>24.413764353530137</v>
      </c>
      <c r="Q17">
        <f t="shared" si="2"/>
        <v>24413.764353530136</v>
      </c>
      <c r="R17">
        <f t="shared" si="3"/>
        <v>0</v>
      </c>
      <c r="S17">
        <f t="shared" si="4"/>
        <v>0</v>
      </c>
      <c r="T17">
        <f t="shared" si="5"/>
        <v>0</v>
      </c>
      <c r="U17" s="8">
        <f t="shared" si="11"/>
        <v>3.312563014816889E-2</v>
      </c>
      <c r="V17">
        <f t="shared" si="6"/>
        <v>1356842.3807358921</v>
      </c>
      <c r="W17">
        <f t="shared" si="7"/>
        <v>2.5780005233981949</v>
      </c>
      <c r="X17">
        <f t="shared" si="8"/>
        <v>2.5780005233981949</v>
      </c>
      <c r="Y17" s="2">
        <f t="shared" si="9"/>
        <v>2.5780005233981949</v>
      </c>
      <c r="AA17" s="5">
        <f t="shared" si="10"/>
        <v>1</v>
      </c>
    </row>
    <row r="18" spans="1:27" x14ac:dyDescent="0.2">
      <c r="A18" t="s">
        <v>46</v>
      </c>
      <c r="B18" s="1">
        <v>44504</v>
      </c>
      <c r="C18" t="s">
        <v>5</v>
      </c>
      <c r="D18">
        <v>100</v>
      </c>
      <c r="E18">
        <v>0.46244175999999998</v>
      </c>
      <c r="F18">
        <v>17</v>
      </c>
      <c r="G18" t="s">
        <v>6</v>
      </c>
      <c r="H18">
        <v>2.06</v>
      </c>
      <c r="I18" s="4">
        <v>1.9</v>
      </c>
      <c r="J18">
        <v>-46.78</v>
      </c>
      <c r="K18" t="s">
        <v>7</v>
      </c>
      <c r="L18">
        <v>22.4</v>
      </c>
      <c r="M18">
        <v>295.55</v>
      </c>
      <c r="N18">
        <v>1005.857025</v>
      </c>
      <c r="O18">
        <f t="shared" si="0"/>
        <v>0.99270372349586555</v>
      </c>
      <c r="P18">
        <f t="shared" si="1"/>
        <v>24.430296443832173</v>
      </c>
      <c r="Q18">
        <f t="shared" si="2"/>
        <v>24430.296443832172</v>
      </c>
      <c r="R18">
        <f t="shared" si="3"/>
        <v>0.16000000000000014</v>
      </c>
      <c r="S18">
        <f t="shared" si="4"/>
        <v>6.5492451296224337</v>
      </c>
      <c r="T18">
        <f t="shared" si="5"/>
        <v>6.5492451296224345</v>
      </c>
      <c r="U18" s="8">
        <f t="shared" si="11"/>
        <v>3.2999023346132611E-2</v>
      </c>
      <c r="V18">
        <f t="shared" si="6"/>
        <v>1350741.8308247239</v>
      </c>
      <c r="W18">
        <f t="shared" si="7"/>
        <v>2.5664094785669755</v>
      </c>
      <c r="X18">
        <f t="shared" si="8"/>
        <v>2.7825281714989316</v>
      </c>
      <c r="Y18" s="2">
        <f t="shared" si="9"/>
        <v>9.3317733011213662</v>
      </c>
      <c r="AA18" s="5">
        <f t="shared" si="10"/>
        <v>3.6361201823225868</v>
      </c>
    </row>
    <row r="19" spans="1:27" x14ac:dyDescent="0.2">
      <c r="A19" t="s">
        <v>46</v>
      </c>
      <c r="B19" s="1">
        <v>44504</v>
      </c>
      <c r="C19" t="s">
        <v>8</v>
      </c>
      <c r="D19">
        <v>150</v>
      </c>
      <c r="E19">
        <v>0.46244175999999998</v>
      </c>
      <c r="F19">
        <v>18</v>
      </c>
      <c r="G19" t="s">
        <v>6</v>
      </c>
      <c r="H19">
        <v>2.0499999999999998</v>
      </c>
      <c r="I19" s="4">
        <v>1.9</v>
      </c>
      <c r="J19">
        <v>-45.52</v>
      </c>
      <c r="K19" t="s">
        <v>7</v>
      </c>
      <c r="L19">
        <v>22.3</v>
      </c>
      <c r="M19">
        <v>295.45</v>
      </c>
      <c r="N19">
        <v>1005.857025</v>
      </c>
      <c r="O19">
        <f t="shared" si="0"/>
        <v>0.99270372349586555</v>
      </c>
      <c r="P19">
        <f t="shared" si="1"/>
        <v>24.422030398681152</v>
      </c>
      <c r="Q19">
        <f t="shared" si="2"/>
        <v>24422.030398681152</v>
      </c>
      <c r="R19">
        <f t="shared" si="3"/>
        <v>0.14999999999999991</v>
      </c>
      <c r="S19">
        <f t="shared" si="4"/>
        <v>6.141995466851121</v>
      </c>
      <c r="T19">
        <f t="shared" si="5"/>
        <v>6.141995466851121</v>
      </c>
      <c r="U19" s="8">
        <f t="shared" si="11"/>
        <v>3.3062191959312134E-2</v>
      </c>
      <c r="V19">
        <f t="shared" si="6"/>
        <v>1353785.5542550457</v>
      </c>
      <c r="W19">
        <f t="shared" si="7"/>
        <v>2.5721925530845868</v>
      </c>
      <c r="X19">
        <f t="shared" si="8"/>
        <v>2.7752603862228438</v>
      </c>
      <c r="Y19" s="2">
        <f t="shared" si="9"/>
        <v>8.9172558530739643</v>
      </c>
      <c r="AA19" s="5">
        <f t="shared" si="10"/>
        <v>3.4667917230303558</v>
      </c>
    </row>
    <row r="20" spans="1:27" x14ac:dyDescent="0.2">
      <c r="A20" t="s">
        <v>46</v>
      </c>
      <c r="B20" s="1">
        <v>44504</v>
      </c>
      <c r="C20" t="s">
        <v>5</v>
      </c>
      <c r="D20">
        <v>75</v>
      </c>
      <c r="E20">
        <v>0.46244175999999998</v>
      </c>
      <c r="F20">
        <v>19</v>
      </c>
      <c r="G20" t="s">
        <v>6</v>
      </c>
      <c r="H20">
        <v>1.92</v>
      </c>
      <c r="I20" s="4">
        <v>1.9</v>
      </c>
      <c r="J20">
        <v>-45.86</v>
      </c>
      <c r="K20" t="s">
        <v>7</v>
      </c>
      <c r="L20">
        <v>21.9</v>
      </c>
      <c r="M20">
        <v>295.05</v>
      </c>
      <c r="N20">
        <v>1005.857025</v>
      </c>
      <c r="O20">
        <f t="shared" si="0"/>
        <v>0.99270372349586555</v>
      </c>
      <c r="P20">
        <f t="shared" si="1"/>
        <v>24.388966218077083</v>
      </c>
      <c r="Q20">
        <f t="shared" si="2"/>
        <v>24388.966218077083</v>
      </c>
      <c r="R20">
        <f t="shared" si="3"/>
        <v>2.0000000000000018E-2</v>
      </c>
      <c r="S20">
        <f t="shared" si="4"/>
        <v>0.82004295799860627</v>
      </c>
      <c r="T20">
        <f t="shared" si="5"/>
        <v>0.82004295799860638</v>
      </c>
      <c r="U20" s="8">
        <f t="shared" si="11"/>
        <v>3.3317574952658198E-2</v>
      </c>
      <c r="V20">
        <f t="shared" si="6"/>
        <v>1366092.1358759042</v>
      </c>
      <c r="W20">
        <f t="shared" si="7"/>
        <v>2.5955750581642181</v>
      </c>
      <c r="X20">
        <f t="shared" si="8"/>
        <v>2.6228969008817362</v>
      </c>
      <c r="Y20" s="2">
        <f t="shared" si="9"/>
        <v>3.4429398588803424</v>
      </c>
      <c r="AA20" s="5">
        <f t="shared" si="10"/>
        <v>1.3264651500062739</v>
      </c>
    </row>
    <row r="21" spans="1:27" x14ac:dyDescent="0.2">
      <c r="A21" t="s">
        <v>46</v>
      </c>
      <c r="B21" s="1">
        <v>44504</v>
      </c>
      <c r="C21" t="s">
        <v>8</v>
      </c>
      <c r="D21">
        <v>175</v>
      </c>
      <c r="E21">
        <v>0.46244175999999998</v>
      </c>
      <c r="F21">
        <v>20</v>
      </c>
      <c r="G21" t="s">
        <v>6</v>
      </c>
      <c r="H21">
        <v>1.88</v>
      </c>
      <c r="I21" s="4">
        <v>1.9</v>
      </c>
      <c r="J21">
        <v>-45.57</v>
      </c>
      <c r="K21" t="s">
        <v>7</v>
      </c>
      <c r="L21">
        <v>21.9</v>
      </c>
      <c r="M21">
        <v>295.05</v>
      </c>
      <c r="N21">
        <v>1005.857025</v>
      </c>
      <c r="O21">
        <f t="shared" si="0"/>
        <v>0.99270372349586555</v>
      </c>
      <c r="P21">
        <f t="shared" si="1"/>
        <v>24.388966218077083</v>
      </c>
      <c r="Q21">
        <f t="shared" si="2"/>
        <v>24388.966218077083</v>
      </c>
      <c r="R21">
        <f t="shared" si="3"/>
        <v>-2.0000000000000018E-2</v>
      </c>
      <c r="S21">
        <f t="shared" si="4"/>
        <v>-0.82004295799860627</v>
      </c>
      <c r="T21">
        <f t="shared" si="5"/>
        <v>-0.82004295799860638</v>
      </c>
      <c r="U21" s="8">
        <f t="shared" si="11"/>
        <v>3.3317574952658198E-2</v>
      </c>
      <c r="V21">
        <f t="shared" si="6"/>
        <v>1366092.1358759042</v>
      </c>
      <c r="W21">
        <f t="shared" si="7"/>
        <v>2.5955750581642181</v>
      </c>
      <c r="X21">
        <f t="shared" si="8"/>
        <v>2.5682532154466999</v>
      </c>
      <c r="Y21" s="2">
        <f t="shared" si="9"/>
        <v>1.7482102574480938</v>
      </c>
      <c r="AA21" s="5">
        <f t="shared" si="10"/>
        <v>0.67353484999372615</v>
      </c>
    </row>
    <row r="22" spans="1:27" x14ac:dyDescent="0.2">
      <c r="A22" t="s">
        <v>46</v>
      </c>
      <c r="B22" s="1">
        <v>44504</v>
      </c>
      <c r="C22" t="s">
        <v>5</v>
      </c>
      <c r="D22">
        <v>50</v>
      </c>
      <c r="E22">
        <v>0.46244175999999998</v>
      </c>
      <c r="F22">
        <v>21</v>
      </c>
      <c r="G22" t="s">
        <v>6</v>
      </c>
      <c r="H22">
        <v>1.96</v>
      </c>
      <c r="I22" s="4">
        <v>1.9</v>
      </c>
      <c r="J22">
        <v>-45.17</v>
      </c>
      <c r="K22" t="s">
        <v>7</v>
      </c>
      <c r="L22">
        <v>21.9</v>
      </c>
      <c r="M22">
        <v>295.05</v>
      </c>
      <c r="N22">
        <v>1005.857025</v>
      </c>
      <c r="O22">
        <f t="shared" si="0"/>
        <v>0.99270372349586555</v>
      </c>
      <c r="P22">
        <f t="shared" si="1"/>
        <v>24.388966218077083</v>
      </c>
      <c r="Q22">
        <f t="shared" si="2"/>
        <v>24388.966218077083</v>
      </c>
      <c r="R22">
        <f t="shared" si="3"/>
        <v>6.0000000000000053E-2</v>
      </c>
      <c r="S22">
        <f t="shared" si="4"/>
        <v>2.4601288739958189</v>
      </c>
      <c r="T22">
        <f t="shared" si="5"/>
        <v>2.4601288739958194</v>
      </c>
      <c r="U22" s="8">
        <f t="shared" si="11"/>
        <v>3.3317574952658198E-2</v>
      </c>
      <c r="V22">
        <f t="shared" si="6"/>
        <v>1366092.1358759042</v>
      </c>
      <c r="W22">
        <f t="shared" si="7"/>
        <v>2.5955750581642181</v>
      </c>
      <c r="X22">
        <f t="shared" si="8"/>
        <v>2.6775405863167721</v>
      </c>
      <c r="Y22" s="2">
        <f t="shared" si="9"/>
        <v>5.1376694603125905</v>
      </c>
      <c r="AA22" s="5">
        <f t="shared" si="10"/>
        <v>1.9793954500188213</v>
      </c>
    </row>
    <row r="23" spans="1:27" x14ac:dyDescent="0.2">
      <c r="A23" t="s">
        <v>46</v>
      </c>
      <c r="B23" s="1">
        <v>44504</v>
      </c>
      <c r="C23" t="s">
        <v>8</v>
      </c>
      <c r="D23">
        <v>200</v>
      </c>
      <c r="E23">
        <v>0.46244175999999998</v>
      </c>
      <c r="F23">
        <v>22</v>
      </c>
      <c r="G23" t="s">
        <v>6</v>
      </c>
      <c r="H23">
        <v>1.95</v>
      </c>
      <c r="I23" s="4">
        <v>1.9</v>
      </c>
      <c r="J23">
        <v>-45.71</v>
      </c>
      <c r="K23" t="s">
        <v>7</v>
      </c>
      <c r="L23">
        <v>21.7</v>
      </c>
      <c r="M23">
        <v>294.85000000000002</v>
      </c>
      <c r="N23">
        <v>1005.857025</v>
      </c>
      <c r="O23">
        <f t="shared" si="0"/>
        <v>0.99270372349586555</v>
      </c>
      <c r="P23">
        <f t="shared" si="1"/>
        <v>24.372434127775051</v>
      </c>
      <c r="Q23">
        <f t="shared" si="2"/>
        <v>24372.43412777505</v>
      </c>
      <c r="R23">
        <f t="shared" si="3"/>
        <v>5.0000000000000044E-2</v>
      </c>
      <c r="S23">
        <f t="shared" si="4"/>
        <v>2.0514980054051959</v>
      </c>
      <c r="T23">
        <f t="shared" si="5"/>
        <v>2.0514980054051959</v>
      </c>
      <c r="U23" s="8">
        <f t="shared" si="11"/>
        <v>3.3446909602533166E-2</v>
      </c>
      <c r="V23">
        <f t="shared" si="6"/>
        <v>1372325.3667312923</v>
      </c>
      <c r="W23">
        <f t="shared" si="7"/>
        <v>2.607418196789455</v>
      </c>
      <c r="X23">
        <f t="shared" si="8"/>
        <v>2.6760344651260199</v>
      </c>
      <c r="Y23" s="2">
        <f t="shared" si="9"/>
        <v>4.7275324705312158</v>
      </c>
      <c r="AA23" s="5">
        <f t="shared" si="10"/>
        <v>1.8131086437734778</v>
      </c>
    </row>
    <row r="24" spans="1:27" x14ac:dyDescent="0.2">
      <c r="A24" t="s">
        <v>46</v>
      </c>
      <c r="B24" s="1">
        <v>44504</v>
      </c>
      <c r="C24" t="s">
        <v>5</v>
      </c>
      <c r="D24">
        <v>25</v>
      </c>
      <c r="E24">
        <v>0.46244175999999998</v>
      </c>
      <c r="F24">
        <v>23</v>
      </c>
      <c r="G24" t="s">
        <v>6</v>
      </c>
      <c r="H24">
        <v>2.0499999999999998</v>
      </c>
      <c r="I24" s="4">
        <v>1.9</v>
      </c>
      <c r="J24">
        <v>-45.59</v>
      </c>
      <c r="K24" t="s">
        <v>7</v>
      </c>
      <c r="L24">
        <v>21.6</v>
      </c>
      <c r="M24">
        <v>294.75</v>
      </c>
      <c r="N24">
        <v>1005.857025</v>
      </c>
      <c r="O24">
        <f t="shared" si="0"/>
        <v>0.99270372349586555</v>
      </c>
      <c r="P24">
        <f t="shared" si="1"/>
        <v>24.36416808262403</v>
      </c>
      <c r="Q24">
        <f t="shared" si="2"/>
        <v>24364.16808262403</v>
      </c>
      <c r="R24">
        <f t="shared" si="3"/>
        <v>0.14999999999999991</v>
      </c>
      <c r="S24">
        <f t="shared" si="4"/>
        <v>6.1565820548979255</v>
      </c>
      <c r="T24">
        <f t="shared" si="5"/>
        <v>6.1565820548979264</v>
      </c>
      <c r="U24" s="8">
        <f t="shared" si="11"/>
        <v>3.3511992275965477E-2</v>
      </c>
      <c r="V24">
        <f t="shared" si="6"/>
        <v>1375462.2018005806</v>
      </c>
      <c r="W24">
        <f t="shared" si="7"/>
        <v>2.6133781834211027</v>
      </c>
      <c r="X24">
        <f t="shared" si="8"/>
        <v>2.8196975136911901</v>
      </c>
      <c r="Y24" s="2">
        <f t="shared" si="9"/>
        <v>8.9762795685891152</v>
      </c>
      <c r="AA24" s="5">
        <f t="shared" si="10"/>
        <v>3.4347419082065307</v>
      </c>
    </row>
    <row r="25" spans="1:27" x14ac:dyDescent="0.2">
      <c r="A25" t="s">
        <v>46</v>
      </c>
      <c r="B25" s="1">
        <v>44504</v>
      </c>
      <c r="C25" t="s">
        <v>8</v>
      </c>
      <c r="D25">
        <v>225</v>
      </c>
      <c r="E25">
        <v>0.46244175999999998</v>
      </c>
      <c r="F25">
        <v>24</v>
      </c>
      <c r="G25" t="s">
        <v>6</v>
      </c>
      <c r="H25">
        <v>1.88</v>
      </c>
      <c r="I25" s="4">
        <v>1.9</v>
      </c>
      <c r="J25">
        <v>-45.32</v>
      </c>
      <c r="K25" t="s">
        <v>7</v>
      </c>
      <c r="L25">
        <v>21.8</v>
      </c>
      <c r="M25">
        <v>294.95</v>
      </c>
      <c r="N25">
        <v>1005.857025</v>
      </c>
      <c r="O25">
        <f t="shared" si="0"/>
        <v>0.99270372349586555</v>
      </c>
      <c r="P25">
        <f t="shared" si="1"/>
        <v>24.380700172926066</v>
      </c>
      <c r="Q25">
        <f t="shared" si="2"/>
        <v>24380.700172926066</v>
      </c>
      <c r="R25">
        <f t="shared" si="3"/>
        <v>-2.0000000000000018E-2</v>
      </c>
      <c r="S25">
        <f t="shared" si="4"/>
        <v>-0.82032098578568857</v>
      </c>
      <c r="T25">
        <f t="shared" si="5"/>
        <v>-0.82032098578568857</v>
      </c>
      <c r="U25" s="8">
        <f t="shared" si="11"/>
        <v>3.3382104265581053E-2</v>
      </c>
      <c r="V25">
        <f t="shared" si="6"/>
        <v>1369202.0339371033</v>
      </c>
      <c r="W25">
        <f t="shared" si="7"/>
        <v>2.6014838644804965</v>
      </c>
      <c r="X25">
        <f t="shared" si="8"/>
        <v>2.5740998238017538</v>
      </c>
      <c r="Y25" s="2">
        <f t="shared" si="9"/>
        <v>1.7537788380160653</v>
      </c>
      <c r="AA25" s="5">
        <f t="shared" si="10"/>
        <v>0.67414557590050106</v>
      </c>
    </row>
    <row r="26" spans="1:27" x14ac:dyDescent="0.2">
      <c r="A26" t="s">
        <v>46</v>
      </c>
      <c r="B26" s="1">
        <v>44504</v>
      </c>
      <c r="C26" t="s">
        <v>5</v>
      </c>
      <c r="D26">
        <v>10</v>
      </c>
      <c r="E26">
        <v>0.46244175999999998</v>
      </c>
      <c r="F26">
        <v>25</v>
      </c>
      <c r="G26" t="s">
        <v>6</v>
      </c>
      <c r="H26">
        <v>2</v>
      </c>
      <c r="I26" s="4">
        <v>1.9</v>
      </c>
      <c r="J26">
        <v>-45.21</v>
      </c>
      <c r="K26" t="s">
        <v>7</v>
      </c>
      <c r="L26">
        <v>21.8</v>
      </c>
      <c r="M26">
        <v>294.95</v>
      </c>
      <c r="N26">
        <v>1005.857025</v>
      </c>
      <c r="O26">
        <f t="shared" si="0"/>
        <v>0.99270372349586555</v>
      </c>
      <c r="P26">
        <f t="shared" si="1"/>
        <v>24.380700172926066</v>
      </c>
      <c r="Q26">
        <f t="shared" si="2"/>
        <v>24380.700172926066</v>
      </c>
      <c r="R26">
        <f t="shared" si="3"/>
        <v>0.10000000000000009</v>
      </c>
      <c r="S26">
        <f t="shared" si="4"/>
        <v>4.1016049289284426</v>
      </c>
      <c r="T26">
        <f t="shared" si="5"/>
        <v>4.1016049289284426</v>
      </c>
      <c r="U26" s="8">
        <f t="shared" si="11"/>
        <v>3.3382104265581053E-2</v>
      </c>
      <c r="V26">
        <f t="shared" si="6"/>
        <v>1369202.0339371033</v>
      </c>
      <c r="W26">
        <f t="shared" si="7"/>
        <v>2.6014838644804965</v>
      </c>
      <c r="X26">
        <f t="shared" si="8"/>
        <v>2.7384040678742068</v>
      </c>
      <c r="Y26" s="2">
        <f t="shared" si="9"/>
        <v>6.8400089968026494</v>
      </c>
      <c r="AA26" s="5">
        <f t="shared" si="10"/>
        <v>2.6292721204974936</v>
      </c>
    </row>
    <row r="27" spans="1:27" x14ac:dyDescent="0.2">
      <c r="A27" t="s">
        <v>46</v>
      </c>
      <c r="B27" s="1">
        <v>44504</v>
      </c>
      <c r="C27" t="s">
        <v>8</v>
      </c>
      <c r="D27">
        <v>250</v>
      </c>
      <c r="E27">
        <v>0.46244175999999998</v>
      </c>
      <c r="F27">
        <v>26</v>
      </c>
      <c r="G27" t="s">
        <v>6</v>
      </c>
      <c r="H27">
        <v>2</v>
      </c>
      <c r="I27" s="4">
        <v>1.9</v>
      </c>
      <c r="J27">
        <v>-45.55</v>
      </c>
      <c r="K27" t="s">
        <v>7</v>
      </c>
      <c r="L27">
        <v>22.1</v>
      </c>
      <c r="M27">
        <v>295.25</v>
      </c>
      <c r="N27">
        <v>1005.857025</v>
      </c>
      <c r="O27">
        <f t="shared" si="0"/>
        <v>0.99270372349586555</v>
      </c>
      <c r="P27">
        <f t="shared" si="1"/>
        <v>24.405498308379119</v>
      </c>
      <c r="Q27">
        <f t="shared" si="2"/>
        <v>24405.498308379119</v>
      </c>
      <c r="R27">
        <f t="shared" si="3"/>
        <v>0.10000000000000009</v>
      </c>
      <c r="S27">
        <f t="shared" si="4"/>
        <v>4.097437337129362</v>
      </c>
      <c r="T27">
        <f t="shared" si="5"/>
        <v>4.097437337129362</v>
      </c>
      <c r="U27" s="8">
        <f t="shared" si="11"/>
        <v>3.318933918735284E-2</v>
      </c>
      <c r="V27">
        <f t="shared" si="6"/>
        <v>1359912.3758091009</v>
      </c>
      <c r="W27">
        <f t="shared" si="7"/>
        <v>2.5838335140372917</v>
      </c>
      <c r="X27">
        <f t="shared" si="8"/>
        <v>2.7198247516182019</v>
      </c>
      <c r="Y27" s="2">
        <f t="shared" si="9"/>
        <v>6.8172620887475635</v>
      </c>
      <c r="AA27" s="5">
        <f t="shared" si="10"/>
        <v>2.6384293150898315</v>
      </c>
    </row>
    <row r="28" spans="1:27" x14ac:dyDescent="0.2">
      <c r="A28" t="s">
        <v>46</v>
      </c>
      <c r="B28" s="1">
        <v>44504</v>
      </c>
      <c r="C28" t="s">
        <v>5</v>
      </c>
      <c r="D28">
        <v>5</v>
      </c>
      <c r="E28">
        <v>0.46244175999999998</v>
      </c>
      <c r="F28">
        <v>27</v>
      </c>
      <c r="G28" t="s">
        <v>6</v>
      </c>
      <c r="H28">
        <v>1.96</v>
      </c>
      <c r="I28" s="4">
        <v>1.9</v>
      </c>
      <c r="J28">
        <v>-45.39</v>
      </c>
      <c r="K28" t="s">
        <v>7</v>
      </c>
      <c r="L28">
        <v>22.2</v>
      </c>
      <c r="M28">
        <v>295.35000000000002</v>
      </c>
      <c r="N28">
        <v>1005.857025</v>
      </c>
      <c r="O28">
        <f t="shared" si="0"/>
        <v>0.99270372349586555</v>
      </c>
      <c r="P28">
        <f t="shared" si="1"/>
        <v>24.413764353530137</v>
      </c>
      <c r="Q28">
        <f t="shared" si="2"/>
        <v>24413.764353530136</v>
      </c>
      <c r="R28">
        <f t="shared" si="3"/>
        <v>6.0000000000000053E-2</v>
      </c>
      <c r="S28">
        <f t="shared" si="4"/>
        <v>2.4576300127728676</v>
      </c>
      <c r="T28">
        <f t="shared" si="5"/>
        <v>2.4576300127728676</v>
      </c>
      <c r="U28" s="8">
        <f t="shared" si="11"/>
        <v>3.312563014816889E-2</v>
      </c>
      <c r="V28">
        <f t="shared" si="6"/>
        <v>1356842.3807358921</v>
      </c>
      <c r="W28">
        <f t="shared" si="7"/>
        <v>2.5780005233981949</v>
      </c>
      <c r="X28">
        <f t="shared" si="8"/>
        <v>2.6594110662423485</v>
      </c>
      <c r="Y28" s="2">
        <f t="shared" si="9"/>
        <v>5.1170410790152161</v>
      </c>
      <c r="AA28" s="5">
        <f t="shared" si="10"/>
        <v>1.9848875252632538</v>
      </c>
    </row>
    <row r="29" spans="1:27" x14ac:dyDescent="0.2">
      <c r="A29" t="s">
        <v>46</v>
      </c>
      <c r="B29" s="1">
        <v>44504</v>
      </c>
      <c r="C29" t="s">
        <v>8</v>
      </c>
      <c r="D29">
        <v>300</v>
      </c>
      <c r="E29">
        <v>0.46244175999999998</v>
      </c>
      <c r="F29">
        <v>28</v>
      </c>
      <c r="G29" t="s">
        <v>6</v>
      </c>
      <c r="H29">
        <v>1.95</v>
      </c>
      <c r="I29" s="4">
        <v>1.9</v>
      </c>
      <c r="J29">
        <v>-45.06</v>
      </c>
      <c r="K29" t="s">
        <v>7</v>
      </c>
      <c r="L29">
        <v>22.3</v>
      </c>
      <c r="M29">
        <v>295.45</v>
      </c>
      <c r="N29">
        <v>1005.857025</v>
      </c>
      <c r="O29">
        <f t="shared" si="0"/>
        <v>0.99270372349586555</v>
      </c>
      <c r="P29">
        <f t="shared" si="1"/>
        <v>24.422030398681152</v>
      </c>
      <c r="Q29">
        <f t="shared" si="2"/>
        <v>24422.030398681152</v>
      </c>
      <c r="R29">
        <f t="shared" si="3"/>
        <v>5.0000000000000044E-2</v>
      </c>
      <c r="S29">
        <f t="shared" si="4"/>
        <v>2.0473318222837098</v>
      </c>
      <c r="T29">
        <f t="shared" si="5"/>
        <v>2.0473318222837102</v>
      </c>
      <c r="U29" s="8">
        <f t="shared" si="11"/>
        <v>3.3062191959312134E-2</v>
      </c>
      <c r="V29">
        <f t="shared" si="6"/>
        <v>1353785.5542550457</v>
      </c>
      <c r="W29">
        <f t="shared" si="7"/>
        <v>2.5721925530845868</v>
      </c>
      <c r="X29">
        <f t="shared" si="8"/>
        <v>2.6398818307973388</v>
      </c>
      <c r="Y29" s="2">
        <f t="shared" si="9"/>
        <v>4.6872136530810486</v>
      </c>
      <c r="AA29" s="5">
        <f t="shared" si="10"/>
        <v>1.8222639076767861</v>
      </c>
    </row>
    <row r="30" spans="1:27" x14ac:dyDescent="0.2">
      <c r="A30" t="s">
        <v>46</v>
      </c>
      <c r="B30" s="1">
        <v>44504</v>
      </c>
      <c r="C30" t="s">
        <v>5</v>
      </c>
      <c r="D30">
        <v>0</v>
      </c>
      <c r="E30">
        <v>0.46244175999999998</v>
      </c>
      <c r="F30">
        <v>29</v>
      </c>
      <c r="G30" t="s">
        <v>6</v>
      </c>
      <c r="H30">
        <v>1.95</v>
      </c>
      <c r="I30" s="4">
        <v>1.9</v>
      </c>
      <c r="J30">
        <v>-45.49</v>
      </c>
      <c r="K30" t="s">
        <v>7</v>
      </c>
      <c r="L30">
        <v>22.4</v>
      </c>
      <c r="M30">
        <v>295.55</v>
      </c>
      <c r="N30">
        <v>1005.857025</v>
      </c>
      <c r="O30">
        <f t="shared" si="0"/>
        <v>0.99270372349586555</v>
      </c>
      <c r="P30">
        <f t="shared" si="1"/>
        <v>24.430296443832173</v>
      </c>
      <c r="Q30">
        <f t="shared" si="2"/>
        <v>24430.296443832172</v>
      </c>
      <c r="R30">
        <f t="shared" si="3"/>
        <v>5.0000000000000044E-2</v>
      </c>
      <c r="S30">
        <f t="shared" si="4"/>
        <v>2.0466391030070108</v>
      </c>
      <c r="T30">
        <f t="shared" si="5"/>
        <v>2.0466391030070108</v>
      </c>
      <c r="U30" s="8">
        <f t="shared" si="11"/>
        <v>3.2999023346132611E-2</v>
      </c>
      <c r="V30">
        <f t="shared" si="6"/>
        <v>1350741.8308247239</v>
      </c>
      <c r="W30">
        <f t="shared" si="7"/>
        <v>2.5664094785669755</v>
      </c>
      <c r="X30">
        <f t="shared" si="8"/>
        <v>2.6339465701082116</v>
      </c>
      <c r="Y30" s="2">
        <f t="shared" si="9"/>
        <v>4.6805856731152229</v>
      </c>
      <c r="AA30" s="5">
        <f t="shared" si="10"/>
        <v>1.8237875569758084</v>
      </c>
    </row>
    <row r="31" spans="1:27" x14ac:dyDescent="0.2">
      <c r="A31" t="s">
        <v>46</v>
      </c>
      <c r="B31" s="1">
        <v>44504</v>
      </c>
      <c r="C31" t="s">
        <v>8</v>
      </c>
      <c r="D31">
        <v>400</v>
      </c>
      <c r="E31">
        <v>0.46244175999999998</v>
      </c>
      <c r="F31">
        <v>30</v>
      </c>
      <c r="G31" t="s">
        <v>6</v>
      </c>
      <c r="H31">
        <v>2.0099999999999998</v>
      </c>
      <c r="I31" s="4">
        <v>1.9</v>
      </c>
      <c r="J31">
        <v>-45.35</v>
      </c>
      <c r="K31" t="s">
        <v>7</v>
      </c>
      <c r="L31">
        <v>22.5</v>
      </c>
      <c r="M31">
        <v>295.64999999999998</v>
      </c>
      <c r="N31">
        <v>1005.857025</v>
      </c>
      <c r="O31">
        <f t="shared" si="0"/>
        <v>0.99270372349586555</v>
      </c>
      <c r="P31">
        <f t="shared" si="1"/>
        <v>24.438562488983187</v>
      </c>
      <c r="Q31">
        <f t="shared" si="2"/>
        <v>24438.562488983189</v>
      </c>
      <c r="R31">
        <f t="shared" si="3"/>
        <v>0.10999999999999988</v>
      </c>
      <c r="S31">
        <f t="shared" si="4"/>
        <v>4.5010830751435345</v>
      </c>
      <c r="T31">
        <f t="shared" si="5"/>
        <v>4.5010830751435353</v>
      </c>
      <c r="U31" s="8">
        <f t="shared" si="11"/>
        <v>3.2936123041390597E-2</v>
      </c>
      <c r="V31">
        <f t="shared" si="6"/>
        <v>1347711.1452949853</v>
      </c>
      <c r="W31">
        <f t="shared" si="7"/>
        <v>2.5606511760604715</v>
      </c>
      <c r="X31">
        <f t="shared" si="8"/>
        <v>2.7088994020429205</v>
      </c>
      <c r="Y31" s="2">
        <f t="shared" si="9"/>
        <v>7.2099824771864549</v>
      </c>
      <c r="AA31" s="5">
        <f t="shared" si="10"/>
        <v>2.8156831920694949</v>
      </c>
    </row>
    <row r="32" spans="1:27" x14ac:dyDescent="0.2">
      <c r="A32" t="s">
        <v>46</v>
      </c>
      <c r="B32" s="1">
        <v>44504</v>
      </c>
      <c r="C32" t="s">
        <v>7</v>
      </c>
      <c r="D32" t="s">
        <v>7</v>
      </c>
      <c r="E32">
        <v>0</v>
      </c>
      <c r="F32" t="s">
        <v>9</v>
      </c>
      <c r="G32" t="s">
        <v>6</v>
      </c>
      <c r="H32">
        <v>3.23</v>
      </c>
      <c r="I32" t="s">
        <v>7</v>
      </c>
      <c r="J32">
        <v>-48.02</v>
      </c>
      <c r="K32" t="s">
        <v>7</v>
      </c>
      <c r="L32">
        <v>0</v>
      </c>
      <c r="M32">
        <v>0</v>
      </c>
      <c r="O32">
        <f t="shared" si="0"/>
        <v>0</v>
      </c>
      <c r="P32" t="e">
        <f t="shared" si="1"/>
        <v>#DIV/0!</v>
      </c>
      <c r="Q32" t="e">
        <f t="shared" si="2"/>
        <v>#DIV/0!</v>
      </c>
      <c r="T32" t="e">
        <f t="shared" si="5"/>
        <v>#DIV/0!</v>
      </c>
      <c r="U32" s="8" t="e">
        <f t="shared" si="11"/>
        <v>#DIV/0!</v>
      </c>
      <c r="V32" t="e">
        <f t="shared" si="6"/>
        <v>#DIV/0!</v>
      </c>
      <c r="X32" t="e">
        <f t="shared" si="8"/>
        <v>#DIV/0!</v>
      </c>
      <c r="Y32" s="2" t="e">
        <f t="shared" si="9"/>
        <v>#DIV/0!</v>
      </c>
      <c r="AA32" s="5" t="e">
        <f t="shared" si="10"/>
        <v>#DIV/0!</v>
      </c>
    </row>
    <row r="33" spans="1:27" x14ac:dyDescent="0.2">
      <c r="A33" t="s">
        <v>47</v>
      </c>
      <c r="B33" s="1">
        <v>44515</v>
      </c>
      <c r="C33" t="s">
        <v>5</v>
      </c>
      <c r="D33">
        <v>400</v>
      </c>
      <c r="E33">
        <v>0.500087426</v>
      </c>
      <c r="F33">
        <v>1</v>
      </c>
      <c r="G33" t="s">
        <v>6</v>
      </c>
      <c r="H33">
        <v>2.34</v>
      </c>
      <c r="I33">
        <v>1.9</v>
      </c>
      <c r="J33">
        <v>-46.28</v>
      </c>
      <c r="K33" t="s">
        <v>7</v>
      </c>
      <c r="L33">
        <v>20.9</v>
      </c>
      <c r="M33">
        <v>294.05</v>
      </c>
      <c r="N33">
        <v>1007.265934</v>
      </c>
      <c r="O33">
        <f t="shared" si="0"/>
        <v>0.99409420860021402</v>
      </c>
      <c r="P33">
        <f t="shared" si="1"/>
        <v>24.272307423333686</v>
      </c>
      <c r="Q33">
        <f t="shared" si="2"/>
        <v>24272.307423333685</v>
      </c>
      <c r="R33">
        <f t="shared" ref="R33:R62" si="12">H33-I33</f>
        <v>0.43999999999999995</v>
      </c>
      <c r="S33">
        <f t="shared" ref="S33:S62" si="13">((R33/1000000)*(1/P33))/0.000000001</f>
        <v>18.127654381017557</v>
      </c>
      <c r="T33">
        <f t="shared" si="5"/>
        <v>18.12765438101756</v>
      </c>
      <c r="U33" s="8">
        <f t="shared" si="11"/>
        <v>3.3967486187548093E-2</v>
      </c>
      <c r="V33">
        <f t="shared" si="6"/>
        <v>1399433.7495451358</v>
      </c>
      <c r="W33">
        <f t="shared" ref="W33:W62" si="14">I33*V33/1000000</f>
        <v>2.658924124135758</v>
      </c>
      <c r="X33">
        <f t="shared" si="8"/>
        <v>3.2746749739356176</v>
      </c>
      <c r="Y33" s="2">
        <f t="shared" si="9"/>
        <v>21.402329354953174</v>
      </c>
      <c r="AA33" s="5">
        <f t="shared" si="10"/>
        <v>8.0492441136919126</v>
      </c>
    </row>
    <row r="34" spans="1:27" x14ac:dyDescent="0.2">
      <c r="A34" t="s">
        <v>47</v>
      </c>
      <c r="B34" s="1">
        <v>44515</v>
      </c>
      <c r="C34" t="s">
        <v>8</v>
      </c>
      <c r="D34">
        <v>0</v>
      </c>
      <c r="E34">
        <v>0.454333918</v>
      </c>
      <c r="F34">
        <v>2</v>
      </c>
      <c r="G34" t="s">
        <v>6</v>
      </c>
      <c r="H34">
        <v>2.11</v>
      </c>
      <c r="I34">
        <v>1.9</v>
      </c>
      <c r="J34">
        <v>-45.92</v>
      </c>
      <c r="K34" t="s">
        <v>7</v>
      </c>
      <c r="L34">
        <v>18.100000000000001</v>
      </c>
      <c r="M34">
        <v>291.25</v>
      </c>
      <c r="N34">
        <v>1007.265934</v>
      </c>
      <c r="O34">
        <f t="shared" ref="O34:O65" si="15">N34/1013.249977</f>
        <v>0.99409420860021402</v>
      </c>
      <c r="P34">
        <f t="shared" si="1"/>
        <v>24.041181897792672</v>
      </c>
      <c r="Q34">
        <f t="shared" ref="Q34:Q65" si="16">P34*1000</f>
        <v>24041.18189779267</v>
      </c>
      <c r="R34">
        <f t="shared" si="12"/>
        <v>0.20999999999999996</v>
      </c>
      <c r="S34">
        <f t="shared" si="13"/>
        <v>8.7350114854079184</v>
      </c>
      <c r="T34">
        <f t="shared" ref="T34:T65" si="17">R34*0.025/0.025/P34*1000</f>
        <v>8.7350114854079202</v>
      </c>
      <c r="U34" s="8">
        <f t="shared" ref="U34:U65" si="18" xml:space="preserve"> EXP(-67.1962+99.1624*(100/M34)+27.9015*LN(M34/100)+E34*(-0.072909+0.041674*(M34/100)-0.0064603*(M34/100)^2))</f>
        <v>3.5977249051393559E-2</v>
      </c>
      <c r="V34">
        <f t="shared" si="6"/>
        <v>1496484.2079871618</v>
      </c>
      <c r="W34">
        <f t="shared" si="14"/>
        <v>2.8433199951756074</v>
      </c>
      <c r="X34">
        <f t="shared" ref="X34:X65" si="19">V34*H34/1000000</f>
        <v>3.1575816788529112</v>
      </c>
      <c r="Y34" s="2">
        <f t="shared" ref="Y34:Y65" si="20">X34+S34</f>
        <v>11.89259316426083</v>
      </c>
      <c r="AA34" s="5">
        <f t="shared" ref="AA34:AA65" si="21">Y34/W34</f>
        <v>4.182643242561352</v>
      </c>
    </row>
    <row r="35" spans="1:27" x14ac:dyDescent="0.2">
      <c r="A35" t="s">
        <v>47</v>
      </c>
      <c r="B35" s="1">
        <v>44515</v>
      </c>
      <c r="C35" t="s">
        <v>5</v>
      </c>
      <c r="D35">
        <v>300</v>
      </c>
      <c r="E35">
        <v>0.48683530800000002</v>
      </c>
      <c r="F35">
        <v>3</v>
      </c>
      <c r="G35" t="s">
        <v>6</v>
      </c>
      <c r="H35">
        <v>2.27</v>
      </c>
      <c r="I35">
        <v>1.9</v>
      </c>
      <c r="J35">
        <v>-46.55</v>
      </c>
      <c r="K35" t="s">
        <v>7</v>
      </c>
      <c r="L35">
        <v>18.2</v>
      </c>
      <c r="M35">
        <v>291.35000000000002</v>
      </c>
      <c r="N35">
        <v>1007.265934</v>
      </c>
      <c r="O35">
        <f t="shared" si="15"/>
        <v>0.99409420860021402</v>
      </c>
      <c r="P35">
        <f t="shared" si="1"/>
        <v>24.049436380847709</v>
      </c>
      <c r="Q35">
        <f t="shared" si="16"/>
        <v>24049.43638084771</v>
      </c>
      <c r="R35">
        <f t="shared" si="12"/>
        <v>0.37000000000000011</v>
      </c>
      <c r="S35">
        <f t="shared" si="13"/>
        <v>15.38497593626176</v>
      </c>
      <c r="T35">
        <f t="shared" si="17"/>
        <v>15.384975936261759</v>
      </c>
      <c r="U35" s="8">
        <f t="shared" si="18"/>
        <v>3.5894178894032937E-2</v>
      </c>
      <c r="V35">
        <f t="shared" si="6"/>
        <v>1492516.4284772198</v>
      </c>
      <c r="W35">
        <f t="shared" si="14"/>
        <v>2.8357812141067176</v>
      </c>
      <c r="X35">
        <f t="shared" si="19"/>
        <v>3.388012292643289</v>
      </c>
      <c r="Y35" s="2">
        <f t="shared" si="20"/>
        <v>18.772988228905049</v>
      </c>
      <c r="AA35" s="5">
        <f t="shared" si="21"/>
        <v>6.6200411144265994</v>
      </c>
    </row>
    <row r="36" spans="1:27" x14ac:dyDescent="0.2">
      <c r="A36" t="s">
        <v>47</v>
      </c>
      <c r="B36" s="1">
        <v>44515</v>
      </c>
      <c r="C36" t="s">
        <v>8</v>
      </c>
      <c r="D36">
        <v>5</v>
      </c>
      <c r="E36">
        <v>0.46193488300000002</v>
      </c>
      <c r="F36">
        <v>4</v>
      </c>
      <c r="G36" t="s">
        <v>6</v>
      </c>
      <c r="H36">
        <v>2.16</v>
      </c>
      <c r="I36">
        <v>1.9</v>
      </c>
      <c r="J36">
        <v>-46.22</v>
      </c>
      <c r="K36" t="s">
        <v>7</v>
      </c>
      <c r="L36">
        <v>18.2</v>
      </c>
      <c r="M36">
        <v>291.35000000000002</v>
      </c>
      <c r="N36">
        <v>1007.265934</v>
      </c>
      <c r="O36">
        <f t="shared" si="15"/>
        <v>0.99409420860021402</v>
      </c>
      <c r="P36">
        <f t="shared" si="1"/>
        <v>24.049436380847709</v>
      </c>
      <c r="Q36">
        <f t="shared" si="16"/>
        <v>24049.43638084771</v>
      </c>
      <c r="R36">
        <f t="shared" si="12"/>
        <v>0.26000000000000023</v>
      </c>
      <c r="S36">
        <f t="shared" si="13"/>
        <v>10.811064171427187</v>
      </c>
      <c r="T36">
        <f t="shared" si="17"/>
        <v>10.811064171427189</v>
      </c>
      <c r="U36" s="8">
        <f t="shared" si="18"/>
        <v>3.5899836918231239E-2</v>
      </c>
      <c r="V36">
        <f t="shared" si="6"/>
        <v>1492751.6948721863</v>
      </c>
      <c r="W36">
        <f t="shared" si="14"/>
        <v>2.8362282202571536</v>
      </c>
      <c r="X36">
        <f t="shared" si="19"/>
        <v>3.2243436609239224</v>
      </c>
      <c r="Y36" s="2">
        <f t="shared" si="20"/>
        <v>14.03540783235111</v>
      </c>
      <c r="AA36" s="5">
        <f t="shared" si="21"/>
        <v>4.9486172276639131</v>
      </c>
    </row>
    <row r="37" spans="1:27" x14ac:dyDescent="0.2">
      <c r="A37" t="s">
        <v>47</v>
      </c>
      <c r="B37" s="1">
        <v>44515</v>
      </c>
      <c r="C37" t="s">
        <v>5</v>
      </c>
      <c r="D37">
        <v>250</v>
      </c>
      <c r="E37">
        <v>0.48250841</v>
      </c>
      <c r="F37">
        <v>5</v>
      </c>
      <c r="G37" t="s">
        <v>6</v>
      </c>
      <c r="H37">
        <v>2.25</v>
      </c>
      <c r="I37">
        <v>1.9</v>
      </c>
      <c r="J37">
        <v>-46.48</v>
      </c>
      <c r="K37" t="s">
        <v>7</v>
      </c>
      <c r="L37">
        <v>18.100000000000001</v>
      </c>
      <c r="M37">
        <v>291.25</v>
      </c>
      <c r="N37">
        <v>1007.265934</v>
      </c>
      <c r="O37">
        <f t="shared" si="15"/>
        <v>0.99409420860021402</v>
      </c>
      <c r="P37">
        <f t="shared" si="1"/>
        <v>24.041181897792672</v>
      </c>
      <c r="Q37">
        <f t="shared" si="16"/>
        <v>24041.18189779267</v>
      </c>
      <c r="R37">
        <f t="shared" si="12"/>
        <v>0.35000000000000009</v>
      </c>
      <c r="S37">
        <f t="shared" si="13"/>
        <v>14.55835247567987</v>
      </c>
      <c r="T37">
        <f t="shared" si="17"/>
        <v>14.558352475679872</v>
      </c>
      <c r="U37" s="8">
        <f t="shared" si="18"/>
        <v>3.5970829245058906E-2</v>
      </c>
      <c r="V37">
        <f t="shared" si="6"/>
        <v>1496217.1742630319</v>
      </c>
      <c r="W37">
        <f t="shared" si="14"/>
        <v>2.8428126310997603</v>
      </c>
      <c r="X37">
        <f t="shared" si="19"/>
        <v>3.3664886420918219</v>
      </c>
      <c r="Y37" s="2">
        <f t="shared" si="20"/>
        <v>17.924841117771692</v>
      </c>
      <c r="AA37" s="5">
        <f t="shared" si="21"/>
        <v>6.3053192186068738</v>
      </c>
    </row>
    <row r="38" spans="1:27" x14ac:dyDescent="0.2">
      <c r="A38" t="s">
        <v>47</v>
      </c>
      <c r="B38" s="1">
        <v>44515</v>
      </c>
      <c r="C38" t="s">
        <v>8</v>
      </c>
      <c r="D38">
        <v>10</v>
      </c>
      <c r="E38">
        <v>0.46016031099999999</v>
      </c>
      <c r="F38">
        <v>6</v>
      </c>
      <c r="G38" t="s">
        <v>6</v>
      </c>
      <c r="H38">
        <v>2.17</v>
      </c>
      <c r="I38">
        <v>1.9</v>
      </c>
      <c r="J38">
        <v>-46.2</v>
      </c>
      <c r="K38" t="s">
        <v>7</v>
      </c>
      <c r="L38">
        <v>18</v>
      </c>
      <c r="M38">
        <v>291.14999999999998</v>
      </c>
      <c r="N38">
        <v>1007.265934</v>
      </c>
      <c r="O38">
        <f t="shared" si="15"/>
        <v>0.99409420860021402</v>
      </c>
      <c r="P38">
        <f t="shared" si="1"/>
        <v>24.032927414737635</v>
      </c>
      <c r="Q38">
        <f t="shared" si="16"/>
        <v>24032.927414737635</v>
      </c>
      <c r="R38">
        <f t="shared" si="12"/>
        <v>0.27</v>
      </c>
      <c r="S38">
        <f t="shared" si="13"/>
        <v>11.234586421395704</v>
      </c>
      <c r="T38">
        <f t="shared" si="17"/>
        <v>11.234586421395704</v>
      </c>
      <c r="U38" s="8">
        <f t="shared" si="18"/>
        <v>3.6051932694872696E-2</v>
      </c>
      <c r="V38">
        <f t="shared" si="6"/>
        <v>1500105.7537736616</v>
      </c>
      <c r="W38">
        <f t="shared" si="14"/>
        <v>2.8502009321699564</v>
      </c>
      <c r="X38">
        <f t="shared" si="19"/>
        <v>3.2552294856888455</v>
      </c>
      <c r="Y38" s="2">
        <f t="shared" si="20"/>
        <v>14.48981590708455</v>
      </c>
      <c r="AA38" s="5">
        <f t="shared" si="21"/>
        <v>5.0837875125010754</v>
      </c>
    </row>
    <row r="39" spans="1:27" x14ac:dyDescent="0.2">
      <c r="A39" t="s">
        <v>47</v>
      </c>
      <c r="B39" s="1">
        <v>44515</v>
      </c>
      <c r="C39" t="s">
        <v>5</v>
      </c>
      <c r="D39">
        <v>225</v>
      </c>
      <c r="E39">
        <v>0.49090938099999998</v>
      </c>
      <c r="F39">
        <v>7</v>
      </c>
      <c r="G39" t="s">
        <v>6</v>
      </c>
      <c r="H39">
        <v>2.16</v>
      </c>
      <c r="I39">
        <v>1.9</v>
      </c>
      <c r="J39">
        <v>-46.43</v>
      </c>
      <c r="K39" t="s">
        <v>7</v>
      </c>
      <c r="L39">
        <v>20.100000000000001</v>
      </c>
      <c r="M39">
        <v>293.25</v>
      </c>
      <c r="N39">
        <v>1007.265934</v>
      </c>
      <c r="O39">
        <f t="shared" si="15"/>
        <v>0.99409420860021402</v>
      </c>
      <c r="P39">
        <f t="shared" si="1"/>
        <v>24.206271558893395</v>
      </c>
      <c r="Q39">
        <f t="shared" si="16"/>
        <v>24206.271558893393</v>
      </c>
      <c r="R39">
        <f t="shared" si="12"/>
        <v>0.26000000000000023</v>
      </c>
      <c r="S39">
        <f t="shared" si="13"/>
        <v>10.741018060853577</v>
      </c>
      <c r="T39">
        <f t="shared" si="17"/>
        <v>10.741018060853577</v>
      </c>
      <c r="U39" s="8">
        <f t="shared" si="18"/>
        <v>3.451628187691963E-2</v>
      </c>
      <c r="V39">
        <f t="shared" si="6"/>
        <v>1425923.1039750248</v>
      </c>
      <c r="W39">
        <f t="shared" si="14"/>
        <v>2.7092538975525469</v>
      </c>
      <c r="X39">
        <f t="shared" si="19"/>
        <v>3.079993904586054</v>
      </c>
      <c r="Y39" s="2">
        <f t="shared" si="20"/>
        <v>13.821011965439631</v>
      </c>
      <c r="AA39" s="5">
        <f t="shared" si="21"/>
        <v>5.1014089074210025</v>
      </c>
    </row>
    <row r="40" spans="1:27" x14ac:dyDescent="0.2">
      <c r="A40" t="s">
        <v>47</v>
      </c>
      <c r="B40" s="1">
        <v>44515</v>
      </c>
      <c r="C40" t="s">
        <v>8</v>
      </c>
      <c r="D40">
        <v>25</v>
      </c>
      <c r="E40">
        <v>0.45787967400000001</v>
      </c>
      <c r="F40">
        <v>8</v>
      </c>
      <c r="G40" t="s">
        <v>6</v>
      </c>
      <c r="H40">
        <v>2.04</v>
      </c>
      <c r="I40">
        <v>1.9</v>
      </c>
      <c r="J40">
        <v>-46.1</v>
      </c>
      <c r="K40" t="s">
        <v>7</v>
      </c>
      <c r="L40">
        <v>18.899999999999999</v>
      </c>
      <c r="M40">
        <v>292.05</v>
      </c>
      <c r="N40">
        <v>1007.265934</v>
      </c>
      <c r="O40">
        <f t="shared" si="15"/>
        <v>0.99409420860021402</v>
      </c>
      <c r="P40">
        <f t="shared" si="1"/>
        <v>24.107217762232963</v>
      </c>
      <c r="Q40">
        <f t="shared" si="16"/>
        <v>24107.217762232962</v>
      </c>
      <c r="R40">
        <f t="shared" si="12"/>
        <v>0.14000000000000012</v>
      </c>
      <c r="S40">
        <f t="shared" si="13"/>
        <v>5.8073893628375481</v>
      </c>
      <c r="T40">
        <f t="shared" si="17"/>
        <v>5.807389362837549</v>
      </c>
      <c r="U40" s="8">
        <f t="shared" si="18"/>
        <v>3.5380089352057845E-2</v>
      </c>
      <c r="V40">
        <f t="shared" si="6"/>
        <v>1467613.9611384468</v>
      </c>
      <c r="W40">
        <f t="shared" si="14"/>
        <v>2.7884665261630492</v>
      </c>
      <c r="X40">
        <f t="shared" si="19"/>
        <v>2.9939324807224317</v>
      </c>
      <c r="Y40" s="2">
        <f t="shared" si="20"/>
        <v>8.8013218435599789</v>
      </c>
      <c r="AA40" s="5">
        <f t="shared" si="21"/>
        <v>3.1563304637085472</v>
      </c>
    </row>
    <row r="41" spans="1:27" x14ac:dyDescent="0.2">
      <c r="A41" t="s">
        <v>47</v>
      </c>
      <c r="B41" s="1">
        <v>44515</v>
      </c>
      <c r="C41" t="s">
        <v>5</v>
      </c>
      <c r="D41">
        <v>200</v>
      </c>
      <c r="E41">
        <v>0.48963577000000003</v>
      </c>
      <c r="F41">
        <v>9</v>
      </c>
      <c r="G41" t="s">
        <v>6</v>
      </c>
      <c r="H41">
        <v>2.19</v>
      </c>
      <c r="I41">
        <v>1.9</v>
      </c>
      <c r="J41">
        <v>-46.57</v>
      </c>
      <c r="K41" t="s">
        <v>7</v>
      </c>
      <c r="L41">
        <v>19.100000000000001</v>
      </c>
      <c r="M41">
        <v>292.25</v>
      </c>
      <c r="N41">
        <v>1007.265934</v>
      </c>
      <c r="O41">
        <f t="shared" si="15"/>
        <v>0.99409420860021402</v>
      </c>
      <c r="P41">
        <f t="shared" si="1"/>
        <v>24.123726728343033</v>
      </c>
      <c r="Q41">
        <f t="shared" si="16"/>
        <v>24123.726728343034</v>
      </c>
      <c r="R41">
        <f t="shared" si="12"/>
        <v>0.29000000000000004</v>
      </c>
      <c r="S41">
        <f t="shared" si="13"/>
        <v>12.021359853130743</v>
      </c>
      <c r="T41">
        <f t="shared" si="17"/>
        <v>12.021359853130745</v>
      </c>
      <c r="U41" s="8">
        <f t="shared" si="18"/>
        <v>3.5227165277744762E-2</v>
      </c>
      <c r="V41">
        <f t="shared" si="6"/>
        <v>1460270.4496878698</v>
      </c>
      <c r="W41">
        <f t="shared" si="14"/>
        <v>2.7745138544069525</v>
      </c>
      <c r="X41">
        <f t="shared" si="19"/>
        <v>3.1979922848164346</v>
      </c>
      <c r="Y41" s="2">
        <f t="shared" si="20"/>
        <v>15.219352137947178</v>
      </c>
      <c r="AA41" s="5">
        <f t="shared" si="21"/>
        <v>5.4854121970857079</v>
      </c>
    </row>
    <row r="42" spans="1:27" x14ac:dyDescent="0.2">
      <c r="A42" t="s">
        <v>47</v>
      </c>
      <c r="B42" s="1">
        <v>44515</v>
      </c>
      <c r="C42" t="s">
        <v>8</v>
      </c>
      <c r="D42">
        <v>50</v>
      </c>
      <c r="E42">
        <v>0.47691286900000002</v>
      </c>
      <c r="F42">
        <v>10</v>
      </c>
      <c r="G42" t="s">
        <v>6</v>
      </c>
      <c r="H42">
        <v>2.2599999999999998</v>
      </c>
      <c r="I42">
        <v>1.9</v>
      </c>
      <c r="J42">
        <v>-46.05</v>
      </c>
      <c r="K42" t="s">
        <v>7</v>
      </c>
      <c r="L42">
        <v>18.7</v>
      </c>
      <c r="M42">
        <v>291.85000000000002</v>
      </c>
      <c r="N42">
        <v>1007.265934</v>
      </c>
      <c r="O42">
        <f t="shared" si="15"/>
        <v>0.99409420860021402</v>
      </c>
      <c r="P42">
        <f t="shared" si="1"/>
        <v>24.090708796122893</v>
      </c>
      <c r="Q42">
        <f t="shared" si="16"/>
        <v>24090.708796122894</v>
      </c>
      <c r="R42">
        <f t="shared" si="12"/>
        <v>0.35999999999999988</v>
      </c>
      <c r="S42">
        <f t="shared" si="13"/>
        <v>14.943520468685316</v>
      </c>
      <c r="T42">
        <f t="shared" si="17"/>
        <v>14.943520468685318</v>
      </c>
      <c r="U42" s="8">
        <f t="shared" si="18"/>
        <v>3.5522974743283052E-2</v>
      </c>
      <c r="V42">
        <f t="shared" si="6"/>
        <v>1474550.8338467833</v>
      </c>
      <c r="W42">
        <f t="shared" si="14"/>
        <v>2.8016465843088882</v>
      </c>
      <c r="X42">
        <f t="shared" si="19"/>
        <v>3.3324848844937298</v>
      </c>
      <c r="Y42" s="2">
        <f t="shared" si="20"/>
        <v>18.276005353179045</v>
      </c>
      <c r="AA42" s="5">
        <f t="shared" si="21"/>
        <v>6.5233086341214515</v>
      </c>
    </row>
    <row r="43" spans="1:27" x14ac:dyDescent="0.2">
      <c r="A43" t="s">
        <v>47</v>
      </c>
      <c r="B43" s="1">
        <v>44515</v>
      </c>
      <c r="C43" t="s">
        <v>5</v>
      </c>
      <c r="D43">
        <v>175</v>
      </c>
      <c r="E43">
        <v>0.484288836</v>
      </c>
      <c r="F43">
        <v>11</v>
      </c>
      <c r="G43" t="s">
        <v>6</v>
      </c>
      <c r="H43">
        <v>1.99</v>
      </c>
      <c r="I43">
        <v>1.9</v>
      </c>
      <c r="J43">
        <v>-46.7</v>
      </c>
      <c r="K43" t="s">
        <v>7</v>
      </c>
      <c r="L43">
        <v>19.2</v>
      </c>
      <c r="M43">
        <v>292.35000000000002</v>
      </c>
      <c r="N43">
        <v>1007.265934</v>
      </c>
      <c r="O43">
        <f t="shared" si="15"/>
        <v>0.99409420860021402</v>
      </c>
      <c r="P43">
        <f t="shared" si="1"/>
        <v>24.131981211398074</v>
      </c>
      <c r="Q43">
        <f t="shared" si="16"/>
        <v>24131.981211398073</v>
      </c>
      <c r="R43">
        <f t="shared" si="12"/>
        <v>9.000000000000008E-2</v>
      </c>
      <c r="S43">
        <f t="shared" si="13"/>
        <v>3.7294907206993457</v>
      </c>
      <c r="T43">
        <f t="shared" si="17"/>
        <v>3.7294907206993457</v>
      </c>
      <c r="U43" s="8">
        <f t="shared" si="18"/>
        <v>3.515589770630307E-2</v>
      </c>
      <c r="V43">
        <f t="shared" si="6"/>
        <v>1456817.7141501401</v>
      </c>
      <c r="W43">
        <f t="shared" si="14"/>
        <v>2.7679536568852656</v>
      </c>
      <c r="X43">
        <f t="shared" si="19"/>
        <v>2.8990672511587787</v>
      </c>
      <c r="Y43" s="2">
        <f t="shared" si="20"/>
        <v>6.6285579718581245</v>
      </c>
      <c r="AA43" s="5">
        <f t="shared" si="21"/>
        <v>2.3947503439480036</v>
      </c>
    </row>
    <row r="44" spans="1:27" x14ac:dyDescent="0.2">
      <c r="A44" t="s">
        <v>47</v>
      </c>
      <c r="B44" s="1">
        <v>44515</v>
      </c>
      <c r="C44" t="s">
        <v>8</v>
      </c>
      <c r="D44">
        <v>75</v>
      </c>
      <c r="E44">
        <v>0.48021803699999999</v>
      </c>
      <c r="F44">
        <v>12</v>
      </c>
      <c r="G44" t="s">
        <v>6</v>
      </c>
      <c r="H44">
        <v>2.0099999999999998</v>
      </c>
      <c r="I44">
        <v>1.9</v>
      </c>
      <c r="J44">
        <v>-46.21</v>
      </c>
      <c r="K44" t="s">
        <v>7</v>
      </c>
      <c r="L44">
        <v>18.5</v>
      </c>
      <c r="M44">
        <v>291.64999999999998</v>
      </c>
      <c r="N44">
        <v>1007.265934</v>
      </c>
      <c r="O44">
        <f t="shared" si="15"/>
        <v>0.99409420860021402</v>
      </c>
      <c r="P44">
        <f t="shared" si="1"/>
        <v>24.074199830012816</v>
      </c>
      <c r="Q44">
        <f t="shared" si="16"/>
        <v>24074.199830012814</v>
      </c>
      <c r="R44">
        <f t="shared" si="12"/>
        <v>0.10999999999999988</v>
      </c>
      <c r="S44">
        <f t="shared" si="13"/>
        <v>4.5692069010270941</v>
      </c>
      <c r="T44">
        <f t="shared" si="17"/>
        <v>4.5692069010270959</v>
      </c>
      <c r="U44" s="8">
        <f t="shared" si="18"/>
        <v>3.5670640766418349E-2</v>
      </c>
      <c r="V44">
        <f t="shared" si="6"/>
        <v>1481695.7995816122</v>
      </c>
      <c r="W44">
        <f t="shared" si="14"/>
        <v>2.8152220192050632</v>
      </c>
      <c r="X44">
        <f t="shared" si="19"/>
        <v>2.9782085571590402</v>
      </c>
      <c r="Y44" s="2">
        <f t="shared" si="20"/>
        <v>7.5474154581861344</v>
      </c>
      <c r="AA44" s="5">
        <f t="shared" si="21"/>
        <v>2.6809308135197467</v>
      </c>
    </row>
    <row r="45" spans="1:27" x14ac:dyDescent="0.2">
      <c r="A45" t="s">
        <v>47</v>
      </c>
      <c r="B45" s="1">
        <v>44515</v>
      </c>
      <c r="C45" t="s">
        <v>5</v>
      </c>
      <c r="D45">
        <v>150</v>
      </c>
      <c r="E45">
        <v>0.483526179</v>
      </c>
      <c r="F45">
        <v>13</v>
      </c>
      <c r="G45" t="s">
        <v>6</v>
      </c>
      <c r="H45">
        <v>2</v>
      </c>
      <c r="I45">
        <v>1.9</v>
      </c>
      <c r="J45">
        <v>-46.48</v>
      </c>
      <c r="K45" t="s">
        <v>7</v>
      </c>
      <c r="L45">
        <v>19.899999999999999</v>
      </c>
      <c r="M45">
        <v>293.05</v>
      </c>
      <c r="N45">
        <v>1007.265934</v>
      </c>
      <c r="O45">
        <f t="shared" si="15"/>
        <v>0.99409420860021402</v>
      </c>
      <c r="P45">
        <f t="shared" si="1"/>
        <v>24.189762592783321</v>
      </c>
      <c r="Q45">
        <f t="shared" si="16"/>
        <v>24189.762592783321</v>
      </c>
      <c r="R45">
        <f t="shared" si="12"/>
        <v>0.10000000000000009</v>
      </c>
      <c r="S45">
        <f t="shared" si="13"/>
        <v>4.1339802164835495</v>
      </c>
      <c r="T45">
        <f t="shared" si="17"/>
        <v>4.1339802164835504</v>
      </c>
      <c r="U45" s="8">
        <f t="shared" si="18"/>
        <v>3.4657563021539106E-2</v>
      </c>
      <c r="V45">
        <f t="shared" si="6"/>
        <v>1432736.7988257441</v>
      </c>
      <c r="W45">
        <f t="shared" si="14"/>
        <v>2.7221999177689136</v>
      </c>
      <c r="X45">
        <f t="shared" si="19"/>
        <v>2.865473597651488</v>
      </c>
      <c r="Y45" s="2">
        <f t="shared" si="20"/>
        <v>6.9994538141350375</v>
      </c>
      <c r="AA45" s="5">
        <f t="shared" si="21"/>
        <v>2.5712489991814107</v>
      </c>
    </row>
    <row r="46" spans="1:27" x14ac:dyDescent="0.2">
      <c r="A46" t="s">
        <v>47</v>
      </c>
      <c r="B46" s="1">
        <v>44515</v>
      </c>
      <c r="C46" t="s">
        <v>8</v>
      </c>
      <c r="D46">
        <v>100</v>
      </c>
      <c r="E46">
        <v>0.47462609100000003</v>
      </c>
      <c r="F46">
        <v>14</v>
      </c>
      <c r="G46" t="s">
        <v>6</v>
      </c>
      <c r="H46">
        <v>2.08</v>
      </c>
      <c r="I46">
        <v>1.9</v>
      </c>
      <c r="J46">
        <v>-46.64</v>
      </c>
      <c r="K46" t="s">
        <v>7</v>
      </c>
      <c r="L46">
        <v>18.7</v>
      </c>
      <c r="M46">
        <v>291.85000000000002</v>
      </c>
      <c r="N46">
        <v>1007.265934</v>
      </c>
      <c r="O46">
        <f t="shared" si="15"/>
        <v>0.99409420860021402</v>
      </c>
      <c r="P46">
        <f t="shared" si="1"/>
        <v>24.090708796122893</v>
      </c>
      <c r="Q46">
        <f t="shared" si="16"/>
        <v>24090.708796122894</v>
      </c>
      <c r="R46">
        <f t="shared" si="12"/>
        <v>0.18000000000000016</v>
      </c>
      <c r="S46">
        <f t="shared" si="13"/>
        <v>7.4717602343426677</v>
      </c>
      <c r="T46">
        <f t="shared" si="17"/>
        <v>7.4717602343426677</v>
      </c>
      <c r="U46" s="8">
        <f t="shared" si="18"/>
        <v>3.5523487324565721E-2</v>
      </c>
      <c r="V46">
        <f t="shared" si="6"/>
        <v>1474572.1109825873</v>
      </c>
      <c r="W46">
        <f t="shared" si="14"/>
        <v>2.8016870108669156</v>
      </c>
      <c r="X46">
        <f t="shared" si="19"/>
        <v>3.0671099908437816</v>
      </c>
      <c r="Y46" s="2">
        <f t="shared" si="20"/>
        <v>10.53887022518645</v>
      </c>
      <c r="AA46" s="5">
        <f t="shared" si="21"/>
        <v>3.7616158351412161</v>
      </c>
    </row>
    <row r="47" spans="1:27" x14ac:dyDescent="0.2">
      <c r="A47" t="s">
        <v>47</v>
      </c>
      <c r="B47" s="1">
        <v>44515</v>
      </c>
      <c r="C47" t="s">
        <v>5</v>
      </c>
      <c r="D47">
        <v>125</v>
      </c>
      <c r="E47">
        <v>0.47818403900000001</v>
      </c>
      <c r="F47">
        <v>15</v>
      </c>
      <c r="G47" t="s">
        <v>6</v>
      </c>
      <c r="H47">
        <v>1.98</v>
      </c>
      <c r="I47">
        <v>1.9</v>
      </c>
      <c r="J47">
        <v>-45.83</v>
      </c>
      <c r="K47" t="s">
        <v>7</v>
      </c>
      <c r="L47">
        <v>18.3</v>
      </c>
      <c r="M47">
        <v>291.45</v>
      </c>
      <c r="N47">
        <v>1007.265934</v>
      </c>
      <c r="O47">
        <f t="shared" si="15"/>
        <v>0.99409420860021402</v>
      </c>
      <c r="P47">
        <f t="shared" si="1"/>
        <v>24.057690863902742</v>
      </c>
      <c r="Q47">
        <f t="shared" si="16"/>
        <v>24057.690863902742</v>
      </c>
      <c r="R47">
        <f t="shared" si="12"/>
        <v>8.0000000000000071E-2</v>
      </c>
      <c r="S47">
        <f t="shared" si="13"/>
        <v>3.3253399277831655</v>
      </c>
      <c r="T47">
        <f t="shared" si="17"/>
        <v>3.3253399277831659</v>
      </c>
      <c r="U47" s="8">
        <f t="shared" si="18"/>
        <v>3.5820803125032996E-2</v>
      </c>
      <c r="V47">
        <f t="shared" si="6"/>
        <v>1488954.3359616515</v>
      </c>
      <c r="W47">
        <f t="shared" si="14"/>
        <v>2.8290132383271378</v>
      </c>
      <c r="X47">
        <f t="shared" si="19"/>
        <v>2.9481295852040699</v>
      </c>
      <c r="Y47" s="2">
        <f t="shared" si="20"/>
        <v>6.2734695129872353</v>
      </c>
      <c r="AA47" s="5">
        <f t="shared" si="21"/>
        <v>2.2175468916140124</v>
      </c>
    </row>
    <row r="48" spans="1:27" x14ac:dyDescent="0.2">
      <c r="A48" t="s">
        <v>47</v>
      </c>
      <c r="B48" s="1">
        <v>44515</v>
      </c>
      <c r="C48" t="s">
        <v>8</v>
      </c>
      <c r="D48">
        <v>125</v>
      </c>
      <c r="E48">
        <v>0.475896494</v>
      </c>
      <c r="F48">
        <v>16</v>
      </c>
      <c r="G48" t="s">
        <v>6</v>
      </c>
      <c r="H48">
        <v>2.09</v>
      </c>
      <c r="I48">
        <v>1.9</v>
      </c>
      <c r="J48">
        <v>-46.64</v>
      </c>
      <c r="K48" t="s">
        <v>7</v>
      </c>
      <c r="L48">
        <v>18.8</v>
      </c>
      <c r="M48">
        <v>291.95</v>
      </c>
      <c r="N48">
        <v>1007.265934</v>
      </c>
      <c r="O48">
        <f t="shared" si="15"/>
        <v>0.99409420860021402</v>
      </c>
      <c r="P48">
        <f t="shared" si="1"/>
        <v>24.098963279177926</v>
      </c>
      <c r="Q48">
        <f t="shared" si="16"/>
        <v>24098.963279177926</v>
      </c>
      <c r="R48">
        <f t="shared" si="12"/>
        <v>0.18999999999999995</v>
      </c>
      <c r="S48">
        <f t="shared" si="13"/>
        <v>7.884156583788168</v>
      </c>
      <c r="T48">
        <f t="shared" si="17"/>
        <v>7.8841565837881689</v>
      </c>
      <c r="U48" s="8">
        <f t="shared" si="18"/>
        <v>3.5449478027704179E-2</v>
      </c>
      <c r="V48">
        <f t="shared" si="6"/>
        <v>1470995.976757779</v>
      </c>
      <c r="W48">
        <f t="shared" si="14"/>
        <v>2.7948923558397802</v>
      </c>
      <c r="X48">
        <f t="shared" si="19"/>
        <v>3.0743815914237578</v>
      </c>
      <c r="Y48" s="2">
        <f t="shared" si="20"/>
        <v>10.958538175211926</v>
      </c>
      <c r="AA48" s="5">
        <f t="shared" si="21"/>
        <v>3.9209160067702205</v>
      </c>
    </row>
    <row r="49" spans="1:27" x14ac:dyDescent="0.2">
      <c r="A49" t="s">
        <v>47</v>
      </c>
      <c r="B49" s="1">
        <v>44515</v>
      </c>
      <c r="C49" t="s">
        <v>5</v>
      </c>
      <c r="D49">
        <v>100</v>
      </c>
      <c r="E49">
        <v>0.473101506</v>
      </c>
      <c r="F49">
        <v>17</v>
      </c>
      <c r="G49" t="s">
        <v>6</v>
      </c>
      <c r="H49">
        <v>1.98</v>
      </c>
      <c r="I49">
        <v>1.9</v>
      </c>
      <c r="J49">
        <v>-45.86</v>
      </c>
      <c r="K49" t="s">
        <v>7</v>
      </c>
      <c r="L49">
        <v>19.2</v>
      </c>
      <c r="M49">
        <v>292.35000000000002</v>
      </c>
      <c r="N49">
        <v>1007.265934</v>
      </c>
      <c r="O49">
        <f t="shared" si="15"/>
        <v>0.99409420860021402</v>
      </c>
      <c r="P49">
        <f t="shared" si="1"/>
        <v>24.131981211398074</v>
      </c>
      <c r="Q49">
        <f t="shared" si="16"/>
        <v>24131.981211398073</v>
      </c>
      <c r="R49">
        <f t="shared" si="12"/>
        <v>8.0000000000000071E-2</v>
      </c>
      <c r="S49">
        <f t="shared" si="13"/>
        <v>3.3151028628438626</v>
      </c>
      <c r="T49">
        <f t="shared" si="17"/>
        <v>3.315102862843863</v>
      </c>
      <c r="U49" s="8">
        <f t="shared" si="18"/>
        <v>3.5158371768600302E-2</v>
      </c>
      <c r="V49">
        <f t="shared" si="6"/>
        <v>1456920.2362876951</v>
      </c>
      <c r="W49">
        <f t="shared" si="14"/>
        <v>2.7681484489466208</v>
      </c>
      <c r="X49">
        <f t="shared" si="19"/>
        <v>2.8847020678496365</v>
      </c>
      <c r="Y49" s="2">
        <f t="shared" si="20"/>
        <v>6.1998049306934995</v>
      </c>
      <c r="AA49" s="5">
        <f t="shared" si="21"/>
        <v>2.2396938043740922</v>
      </c>
    </row>
    <row r="50" spans="1:27" x14ac:dyDescent="0.2">
      <c r="A50" t="s">
        <v>47</v>
      </c>
      <c r="B50" s="1">
        <v>44515</v>
      </c>
      <c r="C50" t="s">
        <v>8</v>
      </c>
      <c r="D50">
        <v>150</v>
      </c>
      <c r="E50">
        <v>0.48352505400000001</v>
      </c>
      <c r="F50">
        <v>18</v>
      </c>
      <c r="G50" t="s">
        <v>6</v>
      </c>
      <c r="H50">
        <v>2.04</v>
      </c>
      <c r="I50">
        <v>1.9</v>
      </c>
      <c r="J50">
        <v>-46.45</v>
      </c>
      <c r="K50" t="s">
        <v>7</v>
      </c>
      <c r="L50">
        <v>18.899999999999999</v>
      </c>
      <c r="M50">
        <v>292.05</v>
      </c>
      <c r="N50">
        <v>1007.265934</v>
      </c>
      <c r="O50">
        <f t="shared" si="15"/>
        <v>0.99409420860021402</v>
      </c>
      <c r="P50">
        <f t="shared" si="1"/>
        <v>24.107217762232963</v>
      </c>
      <c r="Q50">
        <f t="shared" si="16"/>
        <v>24107.217762232962</v>
      </c>
      <c r="R50">
        <f t="shared" si="12"/>
        <v>0.14000000000000012</v>
      </c>
      <c r="S50">
        <f t="shared" si="13"/>
        <v>5.8073893628375481</v>
      </c>
      <c r="T50">
        <f t="shared" si="17"/>
        <v>5.807389362837549</v>
      </c>
      <c r="U50" s="8">
        <f t="shared" si="18"/>
        <v>3.5374371737747483E-2</v>
      </c>
      <c r="V50">
        <f t="shared" si="6"/>
        <v>1467376.7867632555</v>
      </c>
      <c r="W50">
        <f t="shared" si="14"/>
        <v>2.7880158948501852</v>
      </c>
      <c r="X50">
        <f t="shared" si="19"/>
        <v>2.993448644997041</v>
      </c>
      <c r="Y50" s="2">
        <f t="shared" si="20"/>
        <v>8.8008380078345887</v>
      </c>
      <c r="AA50" s="5">
        <f t="shared" si="21"/>
        <v>3.1566670850373701</v>
      </c>
    </row>
    <row r="51" spans="1:27" x14ac:dyDescent="0.2">
      <c r="A51" t="s">
        <v>47</v>
      </c>
      <c r="B51" s="1">
        <v>44515</v>
      </c>
      <c r="C51" t="s">
        <v>5</v>
      </c>
      <c r="D51">
        <v>75</v>
      </c>
      <c r="E51">
        <v>0.48047226300000001</v>
      </c>
      <c r="F51">
        <v>19</v>
      </c>
      <c r="G51" t="s">
        <v>6</v>
      </c>
      <c r="H51">
        <v>2.19</v>
      </c>
      <c r="I51">
        <v>1.9</v>
      </c>
      <c r="J51">
        <v>-45.65</v>
      </c>
      <c r="K51" t="s">
        <v>7</v>
      </c>
      <c r="L51">
        <v>20</v>
      </c>
      <c r="M51">
        <v>293.14999999999998</v>
      </c>
      <c r="N51">
        <v>1007.265934</v>
      </c>
      <c r="O51">
        <f t="shared" si="15"/>
        <v>0.99409420860021402</v>
      </c>
      <c r="P51">
        <f t="shared" si="1"/>
        <v>24.198017075838354</v>
      </c>
      <c r="Q51">
        <f t="shared" si="16"/>
        <v>24198.017075838354</v>
      </c>
      <c r="R51">
        <f t="shared" si="12"/>
        <v>0.29000000000000004</v>
      </c>
      <c r="S51">
        <f t="shared" si="13"/>
        <v>11.984453068659256</v>
      </c>
      <c r="T51">
        <f t="shared" si="17"/>
        <v>11.984453068659256</v>
      </c>
      <c r="U51" s="8">
        <f t="shared" si="18"/>
        <v>3.4588230348624384E-2</v>
      </c>
      <c r="V51">
        <f t="shared" si="6"/>
        <v>1429382.8391071195</v>
      </c>
      <c r="W51">
        <f t="shared" si="14"/>
        <v>2.7158273943035267</v>
      </c>
      <c r="X51">
        <f t="shared" si="19"/>
        <v>3.1303484176445915</v>
      </c>
      <c r="Y51" s="2">
        <f t="shared" si="20"/>
        <v>15.114801486303847</v>
      </c>
      <c r="AA51" s="5">
        <f t="shared" si="21"/>
        <v>5.5654499685831595</v>
      </c>
    </row>
    <row r="52" spans="1:27" x14ac:dyDescent="0.2">
      <c r="A52" t="s">
        <v>47</v>
      </c>
      <c r="B52" s="1">
        <v>44515</v>
      </c>
      <c r="C52" t="s">
        <v>8</v>
      </c>
      <c r="D52">
        <v>175</v>
      </c>
      <c r="E52">
        <v>0.48683530800000002</v>
      </c>
      <c r="F52">
        <v>20</v>
      </c>
      <c r="G52" t="s">
        <v>6</v>
      </c>
      <c r="H52">
        <v>2.13</v>
      </c>
      <c r="I52">
        <v>1.9</v>
      </c>
      <c r="J52">
        <v>-46.57</v>
      </c>
      <c r="K52" t="s">
        <v>7</v>
      </c>
      <c r="L52">
        <v>19.600000000000001</v>
      </c>
      <c r="M52">
        <v>292.75</v>
      </c>
      <c r="N52">
        <v>1007.265934</v>
      </c>
      <c r="O52">
        <f t="shared" si="15"/>
        <v>0.99409420860021402</v>
      </c>
      <c r="P52">
        <f t="shared" si="1"/>
        <v>24.164999143618214</v>
      </c>
      <c r="Q52">
        <f t="shared" si="16"/>
        <v>24164.999143618214</v>
      </c>
      <c r="R52">
        <f t="shared" si="12"/>
        <v>0.22999999999999998</v>
      </c>
      <c r="S52">
        <f t="shared" si="13"/>
        <v>9.5178981233583517</v>
      </c>
      <c r="T52">
        <f t="shared" si="17"/>
        <v>9.5178981233583517</v>
      </c>
      <c r="U52" s="8">
        <f t="shared" si="18"/>
        <v>3.4868640059282967E-2</v>
      </c>
      <c r="V52">
        <f t="shared" si="6"/>
        <v>1442939.8425404662</v>
      </c>
      <c r="W52">
        <f t="shared" si="14"/>
        <v>2.7415857008268856</v>
      </c>
      <c r="X52">
        <f t="shared" si="19"/>
        <v>3.0734618646111929</v>
      </c>
      <c r="Y52" s="2">
        <f t="shared" si="20"/>
        <v>12.591359987969545</v>
      </c>
      <c r="AA52" s="5">
        <f t="shared" si="21"/>
        <v>4.5927289393769026</v>
      </c>
    </row>
    <row r="53" spans="1:27" x14ac:dyDescent="0.2">
      <c r="A53" t="s">
        <v>47</v>
      </c>
      <c r="B53" s="1">
        <v>44515</v>
      </c>
      <c r="C53" t="s">
        <v>5</v>
      </c>
      <c r="D53">
        <v>50</v>
      </c>
      <c r="E53">
        <v>0.47792946400000003</v>
      </c>
      <c r="F53">
        <v>21</v>
      </c>
      <c r="G53" t="s">
        <v>6</v>
      </c>
      <c r="H53">
        <v>2.0699999999999998</v>
      </c>
      <c r="I53">
        <v>1.9</v>
      </c>
      <c r="J53">
        <v>-46.51</v>
      </c>
      <c r="K53" t="s">
        <v>7</v>
      </c>
      <c r="L53">
        <v>19.100000000000001</v>
      </c>
      <c r="M53">
        <v>292.25</v>
      </c>
      <c r="N53">
        <v>1007.265934</v>
      </c>
      <c r="O53">
        <f t="shared" si="15"/>
        <v>0.99409420860021402</v>
      </c>
      <c r="P53">
        <f t="shared" si="1"/>
        <v>24.123726728343033</v>
      </c>
      <c r="Q53">
        <f t="shared" si="16"/>
        <v>24123.726728343034</v>
      </c>
      <c r="R53">
        <f t="shared" si="12"/>
        <v>0.16999999999999993</v>
      </c>
      <c r="S53">
        <f t="shared" si="13"/>
        <v>7.0470040518352599</v>
      </c>
      <c r="T53">
        <f t="shared" si="17"/>
        <v>7.0470040518352608</v>
      </c>
      <c r="U53" s="8">
        <f t="shared" si="18"/>
        <v>3.5229760974459928E-2</v>
      </c>
      <c r="V53">
        <f t="shared" si="6"/>
        <v>1460378.0490129821</v>
      </c>
      <c r="W53">
        <f t="shared" si="14"/>
        <v>2.7747182931246659</v>
      </c>
      <c r="X53">
        <f t="shared" si="19"/>
        <v>3.0229825614568728</v>
      </c>
      <c r="Y53" s="2">
        <f t="shared" si="20"/>
        <v>10.069986613292134</v>
      </c>
      <c r="AA53" s="5">
        <f t="shared" si="21"/>
        <v>3.6291924258560027</v>
      </c>
    </row>
    <row r="54" spans="1:27" x14ac:dyDescent="0.2">
      <c r="A54" t="s">
        <v>47</v>
      </c>
      <c r="B54" s="1">
        <v>44515</v>
      </c>
      <c r="C54" t="s">
        <v>8</v>
      </c>
      <c r="D54">
        <v>200</v>
      </c>
      <c r="E54">
        <v>0.491673633</v>
      </c>
      <c r="F54">
        <v>22</v>
      </c>
      <c r="G54" t="s">
        <v>6</v>
      </c>
      <c r="H54">
        <v>2.0499999999999998</v>
      </c>
      <c r="I54">
        <v>1.9</v>
      </c>
      <c r="J54">
        <v>-46.79</v>
      </c>
      <c r="K54" t="s">
        <v>7</v>
      </c>
      <c r="L54">
        <v>19.899999999999999</v>
      </c>
      <c r="M54">
        <v>293.05</v>
      </c>
      <c r="N54">
        <v>1007.265934</v>
      </c>
      <c r="O54">
        <f t="shared" si="15"/>
        <v>0.99409420860021402</v>
      </c>
      <c r="P54">
        <f t="shared" si="1"/>
        <v>24.189762592783321</v>
      </c>
      <c r="Q54">
        <f t="shared" si="16"/>
        <v>24189.762592783321</v>
      </c>
      <c r="R54">
        <f t="shared" si="12"/>
        <v>0.14999999999999991</v>
      </c>
      <c r="S54">
        <f t="shared" si="13"/>
        <v>6.2009703247253158</v>
      </c>
      <c r="T54">
        <f t="shared" si="17"/>
        <v>6.2009703247253167</v>
      </c>
      <c r="U54" s="8">
        <f t="shared" si="18"/>
        <v>3.4655794492222079E-2</v>
      </c>
      <c r="V54">
        <f t="shared" si="6"/>
        <v>1432663.6881736554</v>
      </c>
      <c r="W54">
        <f t="shared" si="14"/>
        <v>2.7220610075299452</v>
      </c>
      <c r="X54">
        <f t="shared" si="19"/>
        <v>2.9369605607559932</v>
      </c>
      <c r="Y54" s="2">
        <f t="shared" si="20"/>
        <v>9.1379308854813086</v>
      </c>
      <c r="AA54" s="5">
        <f t="shared" si="21"/>
        <v>3.356989744242822</v>
      </c>
    </row>
    <row r="55" spans="1:27" x14ac:dyDescent="0.2">
      <c r="A55" t="s">
        <v>47</v>
      </c>
      <c r="B55" s="1">
        <v>44515</v>
      </c>
      <c r="C55" t="s">
        <v>5</v>
      </c>
      <c r="D55">
        <v>25</v>
      </c>
      <c r="E55">
        <v>0.47615006199999999</v>
      </c>
      <c r="F55">
        <v>23</v>
      </c>
      <c r="G55" t="s">
        <v>6</v>
      </c>
      <c r="H55">
        <v>2.19</v>
      </c>
      <c r="I55">
        <v>1.9</v>
      </c>
      <c r="J55">
        <v>-46.63</v>
      </c>
      <c r="K55" t="s">
        <v>7</v>
      </c>
      <c r="L55">
        <v>19.3</v>
      </c>
      <c r="M55">
        <v>292.45</v>
      </c>
      <c r="N55">
        <v>1007.265934</v>
      </c>
      <c r="O55">
        <f t="shared" si="15"/>
        <v>0.99409420860021402</v>
      </c>
      <c r="P55">
        <f t="shared" si="1"/>
        <v>24.140235694453104</v>
      </c>
      <c r="Q55">
        <f t="shared" si="16"/>
        <v>24140.235694453102</v>
      </c>
      <c r="R55">
        <f t="shared" si="12"/>
        <v>0.29000000000000004</v>
      </c>
      <c r="S55">
        <f t="shared" si="13"/>
        <v>12.013138714575005</v>
      </c>
      <c r="T55">
        <f t="shared" si="17"/>
        <v>12.013138714575007</v>
      </c>
      <c r="U55" s="8">
        <f t="shared" si="18"/>
        <v>3.5085552339840009E-2</v>
      </c>
      <c r="V55">
        <f t="shared" si="6"/>
        <v>1453405.5418482057</v>
      </c>
      <c r="W55">
        <f t="shared" si="14"/>
        <v>2.7614705295115911</v>
      </c>
      <c r="X55">
        <f t="shared" si="19"/>
        <v>3.1829581366475703</v>
      </c>
      <c r="Y55" s="2">
        <f t="shared" si="20"/>
        <v>15.196096851222576</v>
      </c>
      <c r="AA55" s="5">
        <f t="shared" si="21"/>
        <v>5.5029002442080168</v>
      </c>
    </row>
    <row r="56" spans="1:27" x14ac:dyDescent="0.2">
      <c r="A56" t="s">
        <v>47</v>
      </c>
      <c r="B56" s="1">
        <v>44515</v>
      </c>
      <c r="C56" t="s">
        <v>8</v>
      </c>
      <c r="D56">
        <v>225</v>
      </c>
      <c r="E56">
        <v>0.501108895</v>
      </c>
      <c r="F56">
        <v>24</v>
      </c>
      <c r="G56" t="s">
        <v>6</v>
      </c>
      <c r="H56">
        <v>2.12</v>
      </c>
      <c r="I56">
        <v>1.9</v>
      </c>
      <c r="J56">
        <v>-46.63</v>
      </c>
      <c r="K56" t="s">
        <v>7</v>
      </c>
      <c r="L56">
        <v>19.8</v>
      </c>
      <c r="M56">
        <v>292.95</v>
      </c>
      <c r="N56">
        <v>1007.265934</v>
      </c>
      <c r="O56">
        <f t="shared" si="15"/>
        <v>0.99409420860021402</v>
      </c>
      <c r="P56">
        <f t="shared" si="1"/>
        <v>24.181508109728284</v>
      </c>
      <c r="Q56">
        <f t="shared" si="16"/>
        <v>24181.508109728285</v>
      </c>
      <c r="R56">
        <f t="shared" si="12"/>
        <v>0.2200000000000002</v>
      </c>
      <c r="S56">
        <f t="shared" si="13"/>
        <v>9.0978610184984117</v>
      </c>
      <c r="T56">
        <f t="shared" si="17"/>
        <v>9.0978610184984134</v>
      </c>
      <c r="U56" s="8">
        <f t="shared" si="18"/>
        <v>3.4724032590263486E-2</v>
      </c>
      <c r="V56">
        <f t="shared" si="6"/>
        <v>1435974.6477637561</v>
      </c>
      <c r="W56">
        <f t="shared" si="14"/>
        <v>2.7283518307511363</v>
      </c>
      <c r="X56">
        <f t="shared" si="19"/>
        <v>3.0442662532591629</v>
      </c>
      <c r="Y56" s="2">
        <f t="shared" si="20"/>
        <v>12.142127271757575</v>
      </c>
      <c r="AA56" s="5">
        <f t="shared" si="21"/>
        <v>4.4503524563453221</v>
      </c>
    </row>
    <row r="57" spans="1:27" x14ac:dyDescent="0.2">
      <c r="A57" t="s">
        <v>47</v>
      </c>
      <c r="B57" s="1">
        <v>44515</v>
      </c>
      <c r="C57" t="s">
        <v>5</v>
      </c>
      <c r="D57">
        <v>10</v>
      </c>
      <c r="E57">
        <v>0.47513355400000001</v>
      </c>
      <c r="F57">
        <v>25</v>
      </c>
      <c r="G57" t="s">
        <v>6</v>
      </c>
      <c r="H57">
        <v>2.04</v>
      </c>
      <c r="I57">
        <v>1.9</v>
      </c>
      <c r="J57">
        <v>-45.75</v>
      </c>
      <c r="K57" t="s">
        <v>7</v>
      </c>
      <c r="L57">
        <v>19.5</v>
      </c>
      <c r="M57">
        <v>292.64999999999998</v>
      </c>
      <c r="N57">
        <v>1007.265934</v>
      </c>
      <c r="O57">
        <f t="shared" si="15"/>
        <v>0.99409420860021402</v>
      </c>
      <c r="P57">
        <f t="shared" si="1"/>
        <v>24.156744660563174</v>
      </c>
      <c r="Q57">
        <f t="shared" si="16"/>
        <v>24156.744660563174</v>
      </c>
      <c r="R57">
        <f t="shared" si="12"/>
        <v>0.14000000000000012</v>
      </c>
      <c r="S57">
        <f t="shared" si="13"/>
        <v>5.7954828751638683</v>
      </c>
      <c r="T57">
        <f t="shared" si="17"/>
        <v>5.7954828751638692</v>
      </c>
      <c r="U57" s="8">
        <f t="shared" si="18"/>
        <v>3.4942417075632629E-2</v>
      </c>
      <c r="V57">
        <f t="shared" si="6"/>
        <v>1446486.9984190166</v>
      </c>
      <c r="W57">
        <f t="shared" si="14"/>
        <v>2.7483252969961316</v>
      </c>
      <c r="X57">
        <f t="shared" si="19"/>
        <v>2.9508334767747941</v>
      </c>
      <c r="Y57" s="2">
        <f t="shared" si="20"/>
        <v>8.7463163519386633</v>
      </c>
      <c r="AA57" s="5">
        <f t="shared" si="21"/>
        <v>3.1824167108232144</v>
      </c>
    </row>
    <row r="58" spans="1:27" x14ac:dyDescent="0.2">
      <c r="A58" t="s">
        <v>47</v>
      </c>
      <c r="B58" s="1">
        <v>44515</v>
      </c>
      <c r="C58" t="s">
        <v>8</v>
      </c>
      <c r="D58">
        <v>250</v>
      </c>
      <c r="E58">
        <v>0.49575191699999999</v>
      </c>
      <c r="F58">
        <v>26</v>
      </c>
      <c r="G58" t="s">
        <v>6</v>
      </c>
      <c r="H58">
        <v>2.06</v>
      </c>
      <c r="I58">
        <v>1.9</v>
      </c>
      <c r="J58">
        <v>-46.52</v>
      </c>
      <c r="K58" t="s">
        <v>7</v>
      </c>
      <c r="L58">
        <v>20.100000000000001</v>
      </c>
      <c r="M58">
        <v>293.25</v>
      </c>
      <c r="N58">
        <v>1007.265934</v>
      </c>
      <c r="O58">
        <f t="shared" si="15"/>
        <v>0.99409420860021402</v>
      </c>
      <c r="P58">
        <f t="shared" si="1"/>
        <v>24.206271558893395</v>
      </c>
      <c r="Q58">
        <f t="shared" si="16"/>
        <v>24206.271558893393</v>
      </c>
      <c r="R58">
        <f t="shared" si="12"/>
        <v>0.16000000000000014</v>
      </c>
      <c r="S58">
        <f t="shared" si="13"/>
        <v>6.6098572682175858</v>
      </c>
      <c r="T58">
        <f t="shared" si="17"/>
        <v>6.6098572682175867</v>
      </c>
      <c r="U58" s="8">
        <f t="shared" si="18"/>
        <v>3.4515236274035611E-2</v>
      </c>
      <c r="V58">
        <f t="shared" si="6"/>
        <v>1425879.9084386334</v>
      </c>
      <c r="W58">
        <f t="shared" si="14"/>
        <v>2.709171826033403</v>
      </c>
      <c r="X58">
        <f t="shared" si="19"/>
        <v>2.937312611383585</v>
      </c>
      <c r="Y58" s="2">
        <f t="shared" si="20"/>
        <v>9.5471698796011708</v>
      </c>
      <c r="AA58" s="5">
        <f t="shared" si="21"/>
        <v>3.5240178521934244</v>
      </c>
    </row>
    <row r="59" spans="1:27" x14ac:dyDescent="0.2">
      <c r="A59" t="s">
        <v>47</v>
      </c>
      <c r="B59" s="1">
        <v>44515</v>
      </c>
      <c r="C59" t="s">
        <v>5</v>
      </c>
      <c r="D59">
        <v>5</v>
      </c>
      <c r="E59">
        <v>0.47259305299999999</v>
      </c>
      <c r="F59">
        <v>27</v>
      </c>
      <c r="G59" t="s">
        <v>6</v>
      </c>
      <c r="H59">
        <v>2.06</v>
      </c>
      <c r="I59">
        <v>1.9</v>
      </c>
      <c r="J59">
        <v>-46.16</v>
      </c>
      <c r="K59" t="s">
        <v>7</v>
      </c>
      <c r="L59">
        <v>19.600000000000001</v>
      </c>
      <c r="M59">
        <v>292.75</v>
      </c>
      <c r="N59">
        <v>1007.265934</v>
      </c>
      <c r="O59">
        <f t="shared" si="15"/>
        <v>0.99409420860021402</v>
      </c>
      <c r="P59">
        <f t="shared" si="1"/>
        <v>24.164999143618214</v>
      </c>
      <c r="Q59">
        <f t="shared" si="16"/>
        <v>24164.999143618214</v>
      </c>
      <c r="R59">
        <f t="shared" si="12"/>
        <v>0.16000000000000014</v>
      </c>
      <c r="S59">
        <f t="shared" si="13"/>
        <v>6.6211465205971205</v>
      </c>
      <c r="T59">
        <f t="shared" si="17"/>
        <v>6.6211465205971205</v>
      </c>
      <c r="U59" s="8">
        <f t="shared" si="18"/>
        <v>3.4871756310556265E-2</v>
      </c>
      <c r="V59">
        <f t="shared" si="6"/>
        <v>1443068.799767188</v>
      </c>
      <c r="W59">
        <f t="shared" si="14"/>
        <v>2.7418307195576568</v>
      </c>
      <c r="X59">
        <f t="shared" si="19"/>
        <v>2.9727217275204079</v>
      </c>
      <c r="Y59" s="2">
        <f t="shared" si="20"/>
        <v>9.5938682481175288</v>
      </c>
      <c r="AA59" s="5">
        <f t="shared" si="21"/>
        <v>3.4990738777867807</v>
      </c>
    </row>
    <row r="60" spans="1:27" x14ac:dyDescent="0.2">
      <c r="A60" t="s">
        <v>47</v>
      </c>
      <c r="B60" s="1">
        <v>44515</v>
      </c>
      <c r="C60" t="s">
        <v>8</v>
      </c>
      <c r="D60">
        <v>300</v>
      </c>
      <c r="E60">
        <v>0.50340598800000003</v>
      </c>
      <c r="F60">
        <v>28</v>
      </c>
      <c r="G60" t="s">
        <v>6</v>
      </c>
      <c r="H60">
        <v>2.1</v>
      </c>
      <c r="I60">
        <v>1.9</v>
      </c>
      <c r="J60">
        <v>-46.21</v>
      </c>
      <c r="K60" t="s">
        <v>7</v>
      </c>
      <c r="L60">
        <v>20.2</v>
      </c>
      <c r="M60">
        <v>293.35000000000002</v>
      </c>
      <c r="N60">
        <v>1007.265934</v>
      </c>
      <c r="O60">
        <f t="shared" si="15"/>
        <v>0.99409420860021402</v>
      </c>
      <c r="P60">
        <f t="shared" si="1"/>
        <v>24.214526041948432</v>
      </c>
      <c r="Q60">
        <f t="shared" si="16"/>
        <v>24214.526041948433</v>
      </c>
      <c r="R60">
        <f t="shared" si="12"/>
        <v>0.20000000000000018</v>
      </c>
      <c r="S60">
        <f t="shared" si="13"/>
        <v>8.2595050447622604</v>
      </c>
      <c r="T60">
        <f t="shared" si="17"/>
        <v>8.2595050447622604</v>
      </c>
      <c r="U60" s="8">
        <f t="shared" si="18"/>
        <v>3.4444201199806894E-2</v>
      </c>
      <c r="V60">
        <f t="shared" si="6"/>
        <v>1422460.2678630552</v>
      </c>
      <c r="W60">
        <f t="shared" si="14"/>
        <v>2.702674508939805</v>
      </c>
      <c r="X60">
        <f t="shared" si="19"/>
        <v>2.987166562512416</v>
      </c>
      <c r="Y60" s="2">
        <f t="shared" si="20"/>
        <v>11.246671607274676</v>
      </c>
      <c r="AA60" s="5">
        <f t="shared" si="21"/>
        <v>4.1613119042168636</v>
      </c>
    </row>
    <row r="61" spans="1:27" x14ac:dyDescent="0.2">
      <c r="A61" t="s">
        <v>47</v>
      </c>
      <c r="B61" s="1">
        <v>44515</v>
      </c>
      <c r="C61" t="s">
        <v>5</v>
      </c>
      <c r="D61">
        <v>0</v>
      </c>
      <c r="E61">
        <v>0.47106894999999999</v>
      </c>
      <c r="F61">
        <v>29</v>
      </c>
      <c r="G61" t="s">
        <v>6</v>
      </c>
      <c r="H61">
        <v>2.1</v>
      </c>
      <c r="I61">
        <v>1.9</v>
      </c>
      <c r="J61">
        <v>-46.04</v>
      </c>
      <c r="K61" t="s">
        <v>7</v>
      </c>
      <c r="L61">
        <v>19.7</v>
      </c>
      <c r="M61">
        <v>292.85000000000002</v>
      </c>
      <c r="N61">
        <v>1007.265934</v>
      </c>
      <c r="O61">
        <f t="shared" si="15"/>
        <v>0.99409420860021402</v>
      </c>
      <c r="P61">
        <f t="shared" si="1"/>
        <v>24.173253626673251</v>
      </c>
      <c r="Q61">
        <f t="shared" si="16"/>
        <v>24173.25362667325</v>
      </c>
      <c r="R61">
        <f t="shared" si="12"/>
        <v>0.20000000000000018</v>
      </c>
      <c r="S61">
        <f t="shared" si="13"/>
        <v>8.2736069826908274</v>
      </c>
      <c r="T61">
        <f t="shared" si="17"/>
        <v>8.2736069826908274</v>
      </c>
      <c r="U61" s="8">
        <f t="shared" si="18"/>
        <v>3.4801177521966611E-2</v>
      </c>
      <c r="V61">
        <f t="shared" si="6"/>
        <v>1439656.3267580289</v>
      </c>
      <c r="W61">
        <f t="shared" si="14"/>
        <v>2.7353470208402553</v>
      </c>
      <c r="X61">
        <f t="shared" si="19"/>
        <v>3.0232782861918608</v>
      </c>
      <c r="Y61" s="2">
        <f t="shared" si="20"/>
        <v>11.296885268882688</v>
      </c>
      <c r="AA61" s="5">
        <f t="shared" si="21"/>
        <v>4.1299641993550287</v>
      </c>
    </row>
    <row r="62" spans="1:27" x14ac:dyDescent="0.2">
      <c r="A62" t="s">
        <v>47</v>
      </c>
      <c r="B62" s="1">
        <v>44515</v>
      </c>
      <c r="C62" t="s">
        <v>8</v>
      </c>
      <c r="D62">
        <v>400</v>
      </c>
      <c r="E62">
        <v>0.26222896200000001</v>
      </c>
      <c r="F62">
        <v>30</v>
      </c>
      <c r="G62" t="s">
        <v>6</v>
      </c>
      <c r="H62">
        <v>2.19</v>
      </c>
      <c r="I62">
        <v>1.9</v>
      </c>
      <c r="J62">
        <v>-46.01</v>
      </c>
      <c r="K62" t="s">
        <v>7</v>
      </c>
      <c r="L62">
        <v>20.2</v>
      </c>
      <c r="M62">
        <v>293.35000000000002</v>
      </c>
      <c r="N62">
        <v>1007.265934</v>
      </c>
      <c r="O62">
        <f t="shared" si="15"/>
        <v>0.99409420860021402</v>
      </c>
      <c r="P62">
        <f t="shared" si="1"/>
        <v>24.214526041948432</v>
      </c>
      <c r="Q62">
        <f t="shared" si="16"/>
        <v>24214.526041948433</v>
      </c>
      <c r="R62">
        <f t="shared" si="12"/>
        <v>0.29000000000000004</v>
      </c>
      <c r="S62">
        <f t="shared" si="13"/>
        <v>11.976282314905266</v>
      </c>
      <c r="T62">
        <f t="shared" si="17"/>
        <v>11.976282314905266</v>
      </c>
      <c r="U62" s="8">
        <f t="shared" si="18"/>
        <v>3.4496176097762205E-2</v>
      </c>
      <c r="V62">
        <f t="shared" si="6"/>
        <v>1424606.7025223698</v>
      </c>
      <c r="W62">
        <f t="shared" si="14"/>
        <v>2.7067527347925027</v>
      </c>
      <c r="X62">
        <f t="shared" si="19"/>
        <v>3.1198886785239899</v>
      </c>
      <c r="Y62" s="2">
        <f t="shared" si="20"/>
        <v>15.096170993429256</v>
      </c>
      <c r="AA62" s="5">
        <f t="shared" si="21"/>
        <v>5.5772257285948639</v>
      </c>
    </row>
    <row r="63" spans="1:27" x14ac:dyDescent="0.2">
      <c r="A63" t="s">
        <v>47</v>
      </c>
      <c r="B63" s="1">
        <v>44515</v>
      </c>
      <c r="C63" t="s">
        <v>7</v>
      </c>
      <c r="D63" t="s">
        <v>7</v>
      </c>
      <c r="E63">
        <v>0</v>
      </c>
      <c r="F63" t="s">
        <v>9</v>
      </c>
      <c r="G63" t="s">
        <v>6</v>
      </c>
      <c r="H63">
        <v>1.9</v>
      </c>
      <c r="I63" t="s">
        <v>7</v>
      </c>
      <c r="J63">
        <v>-46.3</v>
      </c>
      <c r="K63" t="s">
        <v>7</v>
      </c>
      <c r="L63">
        <v>0</v>
      </c>
      <c r="M63">
        <v>0</v>
      </c>
      <c r="O63">
        <f t="shared" si="15"/>
        <v>0</v>
      </c>
      <c r="P63" t="e">
        <f t="shared" si="1"/>
        <v>#DIV/0!</v>
      </c>
      <c r="Q63" t="e">
        <f t="shared" si="16"/>
        <v>#DIV/0!</v>
      </c>
      <c r="T63" t="e">
        <f t="shared" si="17"/>
        <v>#DIV/0!</v>
      </c>
      <c r="U63" s="8" t="e">
        <f t="shared" si="18"/>
        <v>#DIV/0!</v>
      </c>
      <c r="V63" t="e">
        <f t="shared" si="6"/>
        <v>#DIV/0!</v>
      </c>
      <c r="X63" t="e">
        <f t="shared" si="19"/>
        <v>#DIV/0!</v>
      </c>
      <c r="Y63" s="2" t="e">
        <f t="shared" si="20"/>
        <v>#DIV/0!</v>
      </c>
      <c r="AA63" s="5" t="e">
        <f t="shared" si="21"/>
        <v>#DIV/0!</v>
      </c>
    </row>
    <row r="64" spans="1:27" x14ac:dyDescent="0.2">
      <c r="A64" t="s">
        <v>48</v>
      </c>
      <c r="B64" s="1">
        <v>44536</v>
      </c>
      <c r="C64" t="s">
        <v>5</v>
      </c>
      <c r="D64">
        <v>400</v>
      </c>
      <c r="E64">
        <v>0.54669572300000002</v>
      </c>
      <c r="F64">
        <v>1</v>
      </c>
      <c r="G64" t="s">
        <v>6</v>
      </c>
      <c r="H64">
        <v>2.4700000000000002</v>
      </c>
      <c r="I64">
        <v>2.17</v>
      </c>
      <c r="J64">
        <v>-47.12</v>
      </c>
      <c r="K64" t="s">
        <v>7</v>
      </c>
      <c r="L64">
        <v>13.4</v>
      </c>
      <c r="M64">
        <v>286.55</v>
      </c>
      <c r="N64">
        <v>1006.3446279999999</v>
      </c>
      <c r="O64">
        <f t="shared" si="15"/>
        <v>0.99318495025240938</v>
      </c>
      <c r="P64">
        <f t="shared" si="1"/>
        <v>23.674875659286055</v>
      </c>
      <c r="Q64">
        <f t="shared" si="16"/>
        <v>23674.875659286055</v>
      </c>
      <c r="R64">
        <f t="shared" ref="R64:R93" si="22">H64-I64</f>
        <v>0.30000000000000027</v>
      </c>
      <c r="S64">
        <f t="shared" ref="S64:S93" si="23">((R64/1000000)*(1/P64))/0.000000001</f>
        <v>12.671661060332982</v>
      </c>
      <c r="T64">
        <f t="shared" si="17"/>
        <v>12.671661060332982</v>
      </c>
      <c r="U64" s="8">
        <f t="shared" si="18"/>
        <v>3.991308341606447E-2</v>
      </c>
      <c r="V64">
        <f t="shared" si="6"/>
        <v>1685883.5497372195</v>
      </c>
      <c r="W64">
        <f t="shared" ref="W64:W93" si="24">I64*V64/1000000</f>
        <v>3.6583673029297659</v>
      </c>
      <c r="X64">
        <f t="shared" si="19"/>
        <v>4.1641323678509323</v>
      </c>
      <c r="Y64" s="2">
        <f t="shared" si="20"/>
        <v>16.835793428183912</v>
      </c>
      <c r="AA64" s="5">
        <f t="shared" si="21"/>
        <v>4.6019964738644861</v>
      </c>
    </row>
    <row r="65" spans="1:27" x14ac:dyDescent="0.2">
      <c r="A65" t="s">
        <v>48</v>
      </c>
      <c r="B65" s="1">
        <v>44536</v>
      </c>
      <c r="C65" t="s">
        <v>8</v>
      </c>
      <c r="D65">
        <v>0</v>
      </c>
      <c r="E65">
        <v>0.45813303300000002</v>
      </c>
      <c r="F65">
        <v>2</v>
      </c>
      <c r="G65" t="s">
        <v>6</v>
      </c>
      <c r="H65">
        <v>2.35</v>
      </c>
      <c r="I65">
        <v>2.17</v>
      </c>
      <c r="J65">
        <v>-46.95</v>
      </c>
      <c r="K65" t="s">
        <v>7</v>
      </c>
      <c r="L65">
        <v>12.9</v>
      </c>
      <c r="M65">
        <v>286.05</v>
      </c>
      <c r="N65">
        <v>1006.3446279999999</v>
      </c>
      <c r="O65">
        <f t="shared" si="15"/>
        <v>0.99318495025240938</v>
      </c>
      <c r="P65">
        <f t="shared" si="1"/>
        <v>23.633565459217504</v>
      </c>
      <c r="Q65">
        <f t="shared" si="16"/>
        <v>23633.565459217505</v>
      </c>
      <c r="R65">
        <f t="shared" si="22"/>
        <v>0.18000000000000016</v>
      </c>
      <c r="S65">
        <f t="shared" si="23"/>
        <v>7.6162862649992995</v>
      </c>
      <c r="T65">
        <f t="shared" si="17"/>
        <v>7.6162862649993004</v>
      </c>
      <c r="U65" s="8">
        <f t="shared" si="18"/>
        <v>4.0408231256270723E-2</v>
      </c>
      <c r="V65">
        <f t="shared" si="6"/>
        <v>1709781.4261669435</v>
      </c>
      <c r="W65">
        <f t="shared" si="24"/>
        <v>3.7102256947822672</v>
      </c>
      <c r="X65">
        <f t="shared" si="19"/>
        <v>4.0179863514923175</v>
      </c>
      <c r="Y65" s="2">
        <f t="shared" si="20"/>
        <v>11.634272616491618</v>
      </c>
      <c r="AA65" s="5">
        <f t="shared" si="21"/>
        <v>3.1357317784880387</v>
      </c>
    </row>
    <row r="66" spans="1:27" x14ac:dyDescent="0.2">
      <c r="A66" t="s">
        <v>48</v>
      </c>
      <c r="B66" s="1">
        <v>44536</v>
      </c>
      <c r="C66" t="s">
        <v>5</v>
      </c>
      <c r="D66">
        <v>300</v>
      </c>
      <c r="E66">
        <v>0.52872990900000005</v>
      </c>
      <c r="F66">
        <v>3</v>
      </c>
      <c r="G66" t="s">
        <v>6</v>
      </c>
      <c r="H66">
        <v>2.44</v>
      </c>
      <c r="I66">
        <v>2.17</v>
      </c>
      <c r="J66">
        <v>-47.58</v>
      </c>
      <c r="K66" t="s">
        <v>7</v>
      </c>
      <c r="L66">
        <v>12.9</v>
      </c>
      <c r="M66">
        <v>286.05</v>
      </c>
      <c r="N66">
        <v>1006.3446279999999</v>
      </c>
      <c r="O66">
        <f t="shared" ref="O66:O97" si="25">N66/1013.249977</f>
        <v>0.99318495025240938</v>
      </c>
      <c r="P66">
        <f t="shared" si="1"/>
        <v>23.633565459217504</v>
      </c>
      <c r="Q66">
        <f t="shared" ref="Q66:Q97" si="26">P66*1000</f>
        <v>23633.565459217505</v>
      </c>
      <c r="R66">
        <f t="shared" si="22"/>
        <v>0.27</v>
      </c>
      <c r="S66">
        <f t="shared" si="23"/>
        <v>11.42442939749894</v>
      </c>
      <c r="T66">
        <f t="shared" ref="T66:T97" si="27">R66*0.025/0.025/P66*1000</f>
        <v>11.424429397498942</v>
      </c>
      <c r="U66" s="8">
        <f t="shared" ref="U66:U97" si="28" xml:space="preserve"> EXP(-67.1962+99.1624*(100/M66)+27.9015*LN(M66/100)+E66*(-0.072909+0.041674*(M66/100)-0.0064603*(M66/100)^2))</f>
        <v>4.0389517145899771E-2</v>
      </c>
      <c r="V66">
        <f t="shared" si="6"/>
        <v>1708989.5816014996</v>
      </c>
      <c r="W66">
        <f t="shared" si="24"/>
        <v>3.708507392075254</v>
      </c>
      <c r="X66">
        <f t="shared" ref="X66:X97" si="29">V66*H66/1000000</f>
        <v>4.1699345791076592</v>
      </c>
      <c r="Y66" s="2">
        <f t="shared" ref="Y66:Y97" si="30">X66+S66</f>
        <v>15.5943639766066</v>
      </c>
      <c r="AA66" s="5">
        <f t="shared" ref="AA66:AA97" si="31">Y66/W66</f>
        <v>4.2050243744775457</v>
      </c>
    </row>
    <row r="67" spans="1:27" x14ac:dyDescent="0.2">
      <c r="A67" t="s">
        <v>48</v>
      </c>
      <c r="B67" s="1">
        <v>44536</v>
      </c>
      <c r="C67" t="s">
        <v>8</v>
      </c>
      <c r="D67">
        <v>5</v>
      </c>
      <c r="E67">
        <v>0.47640391500000001</v>
      </c>
      <c r="F67">
        <v>4</v>
      </c>
      <c r="G67" t="s">
        <v>6</v>
      </c>
      <c r="H67">
        <v>2.34</v>
      </c>
      <c r="I67">
        <v>2.17</v>
      </c>
      <c r="J67">
        <v>-47.33</v>
      </c>
      <c r="K67" t="s">
        <v>7</v>
      </c>
      <c r="L67">
        <v>12.8</v>
      </c>
      <c r="M67">
        <v>285.95</v>
      </c>
      <c r="N67">
        <v>1006.3446279999999</v>
      </c>
      <c r="O67">
        <f t="shared" si="25"/>
        <v>0.99318495025240938</v>
      </c>
      <c r="P67">
        <f t="shared" ref="P67:P124" si="32">(1*0.082057338*M67)/O67</f>
        <v>23.625303419203792</v>
      </c>
      <c r="Q67">
        <f t="shared" si="26"/>
        <v>23625.303419203792</v>
      </c>
      <c r="R67">
        <f t="shared" si="22"/>
        <v>0.16999999999999993</v>
      </c>
      <c r="S67">
        <f t="shared" si="23"/>
        <v>7.1956747807021033</v>
      </c>
      <c r="T67">
        <f t="shared" si="27"/>
        <v>7.1956747807021042</v>
      </c>
      <c r="U67" s="8">
        <f t="shared" si="28"/>
        <v>4.0499058955206779E-2</v>
      </c>
      <c r="V67">
        <f t="shared" ref="V67:V124" si="33">U67/P67*1000000000</f>
        <v>1714223.865683231</v>
      </c>
      <c r="W67">
        <f t="shared" si="24"/>
        <v>3.7198657885326116</v>
      </c>
      <c r="X67">
        <f t="shared" si="29"/>
        <v>4.0112838456987605</v>
      </c>
      <c r="Y67" s="2">
        <f t="shared" si="30"/>
        <v>11.206958626400864</v>
      </c>
      <c r="AA67" s="5">
        <f t="shared" si="31"/>
        <v>3.0127319810701318</v>
      </c>
    </row>
    <row r="68" spans="1:27" x14ac:dyDescent="0.2">
      <c r="A68" t="s">
        <v>48</v>
      </c>
      <c r="B68" s="1">
        <v>44536</v>
      </c>
      <c r="C68" t="s">
        <v>5</v>
      </c>
      <c r="D68">
        <v>250</v>
      </c>
      <c r="E68">
        <v>0.52334993200000002</v>
      </c>
      <c r="F68">
        <v>5</v>
      </c>
      <c r="G68" t="s">
        <v>6</v>
      </c>
      <c r="H68">
        <v>2.29</v>
      </c>
      <c r="I68">
        <v>2.17</v>
      </c>
      <c r="J68">
        <v>-47.14</v>
      </c>
      <c r="K68" t="s">
        <v>7</v>
      </c>
      <c r="L68">
        <v>12.7</v>
      </c>
      <c r="M68">
        <v>285.85000000000002</v>
      </c>
      <c r="N68">
        <v>1006.3446279999999</v>
      </c>
      <c r="O68">
        <f t="shared" si="25"/>
        <v>0.99318495025240938</v>
      </c>
      <c r="P68">
        <f t="shared" si="32"/>
        <v>23.617041379190088</v>
      </c>
      <c r="Q68">
        <f t="shared" si="26"/>
        <v>23617.041379190086</v>
      </c>
      <c r="R68">
        <f t="shared" si="22"/>
        <v>0.12000000000000011</v>
      </c>
      <c r="S68">
        <f t="shared" si="23"/>
        <v>5.0810767561146273</v>
      </c>
      <c r="T68">
        <f t="shared" si="27"/>
        <v>5.0810767561146282</v>
      </c>
      <c r="U68" s="8">
        <f t="shared" si="28"/>
        <v>4.0582641713664887E-2</v>
      </c>
      <c r="V68">
        <f t="shared" si="33"/>
        <v>1718362.6459419199</v>
      </c>
      <c r="W68">
        <f t="shared" si="24"/>
        <v>3.7288469416939658</v>
      </c>
      <c r="X68">
        <f t="shared" si="29"/>
        <v>3.9350504592069964</v>
      </c>
      <c r="Y68" s="2">
        <f t="shared" si="30"/>
        <v>9.0161272153216245</v>
      </c>
      <c r="AA68" s="5">
        <f t="shared" si="31"/>
        <v>2.417939742848688</v>
      </c>
    </row>
    <row r="69" spans="1:27" x14ac:dyDescent="0.2">
      <c r="A69" t="s">
        <v>48</v>
      </c>
      <c r="B69" s="1">
        <v>44536</v>
      </c>
      <c r="C69" t="s">
        <v>8</v>
      </c>
      <c r="D69">
        <v>10</v>
      </c>
      <c r="E69">
        <v>0.470053322</v>
      </c>
      <c r="F69">
        <v>6</v>
      </c>
      <c r="G69" t="s">
        <v>6</v>
      </c>
      <c r="H69">
        <v>2.2000000000000002</v>
      </c>
      <c r="I69">
        <v>2.17</v>
      </c>
      <c r="J69">
        <v>-46.83</v>
      </c>
      <c r="K69" t="s">
        <v>7</v>
      </c>
      <c r="L69">
        <v>12.8</v>
      </c>
      <c r="M69">
        <v>285.95</v>
      </c>
      <c r="N69">
        <v>1006.3446279999999</v>
      </c>
      <c r="O69">
        <f t="shared" si="25"/>
        <v>0.99318495025240938</v>
      </c>
      <c r="P69">
        <f t="shared" si="32"/>
        <v>23.625303419203792</v>
      </c>
      <c r="Q69">
        <f t="shared" si="26"/>
        <v>23625.303419203792</v>
      </c>
      <c r="R69">
        <f t="shared" si="22"/>
        <v>3.0000000000000249E-2</v>
      </c>
      <c r="S69">
        <f t="shared" si="23"/>
        <v>1.2698249613003822</v>
      </c>
      <c r="T69">
        <f t="shared" si="27"/>
        <v>1.2698249613003825</v>
      </c>
      <c r="U69" s="8">
        <f t="shared" si="28"/>
        <v>4.0500747820751658E-2</v>
      </c>
      <c r="V69">
        <f t="shared" si="33"/>
        <v>1714295.3511374032</v>
      </c>
      <c r="W69">
        <f t="shared" si="24"/>
        <v>3.7200209119681644</v>
      </c>
      <c r="X69">
        <f t="shared" si="29"/>
        <v>3.7714497725022871</v>
      </c>
      <c r="Y69" s="2">
        <f t="shared" si="30"/>
        <v>5.0412747338026698</v>
      </c>
      <c r="AA69" s="5">
        <f t="shared" si="31"/>
        <v>1.3551737619494899</v>
      </c>
    </row>
    <row r="70" spans="1:27" x14ac:dyDescent="0.2">
      <c r="A70" t="s">
        <v>48</v>
      </c>
      <c r="B70" s="1">
        <v>44536</v>
      </c>
      <c r="C70" t="s">
        <v>5</v>
      </c>
      <c r="D70">
        <v>225</v>
      </c>
      <c r="E70">
        <v>0.54258516700000003</v>
      </c>
      <c r="F70">
        <v>7</v>
      </c>
      <c r="G70" t="s">
        <v>6</v>
      </c>
      <c r="H70">
        <v>2.2599999999999998</v>
      </c>
      <c r="I70">
        <v>2.17</v>
      </c>
      <c r="J70">
        <v>-46.17</v>
      </c>
      <c r="K70" t="s">
        <v>7</v>
      </c>
      <c r="L70">
        <v>13.5</v>
      </c>
      <c r="M70">
        <v>286.64999999999998</v>
      </c>
      <c r="N70">
        <v>1006.3446279999999</v>
      </c>
      <c r="O70">
        <f t="shared" si="25"/>
        <v>0.99318495025240938</v>
      </c>
      <c r="P70">
        <f t="shared" si="32"/>
        <v>23.683137699299763</v>
      </c>
      <c r="Q70">
        <f t="shared" si="26"/>
        <v>23683.137699299765</v>
      </c>
      <c r="R70">
        <f t="shared" si="22"/>
        <v>8.9999999999999858E-2</v>
      </c>
      <c r="S70">
        <f t="shared" si="23"/>
        <v>3.8001721369318759</v>
      </c>
      <c r="T70">
        <f t="shared" si="27"/>
        <v>3.8001721369318755</v>
      </c>
      <c r="U70" s="8">
        <f t="shared" si="28"/>
        <v>3.9821082653587428E-2</v>
      </c>
      <c r="V70">
        <f t="shared" si="33"/>
        <v>1681410.7640291604</v>
      </c>
      <c r="W70">
        <f t="shared" si="24"/>
        <v>3.6486613579432778</v>
      </c>
      <c r="X70">
        <f t="shared" si="29"/>
        <v>3.7999883267059018</v>
      </c>
      <c r="Y70" s="2">
        <f t="shared" si="30"/>
        <v>7.6001604636377778</v>
      </c>
      <c r="AA70" s="5">
        <f t="shared" si="31"/>
        <v>2.0829996861977702</v>
      </c>
    </row>
    <row r="71" spans="1:27" x14ac:dyDescent="0.2">
      <c r="A71" t="s">
        <v>48</v>
      </c>
      <c r="B71" s="1">
        <v>44536</v>
      </c>
      <c r="C71" t="s">
        <v>8</v>
      </c>
      <c r="D71">
        <v>25</v>
      </c>
      <c r="E71">
        <v>0.48352462200000002</v>
      </c>
      <c r="F71">
        <v>8</v>
      </c>
      <c r="G71" t="s">
        <v>6</v>
      </c>
      <c r="H71">
        <v>2.16</v>
      </c>
      <c r="I71">
        <v>2.17</v>
      </c>
      <c r="J71">
        <v>-46.61</v>
      </c>
      <c r="K71" t="s">
        <v>7</v>
      </c>
      <c r="L71">
        <v>12.8</v>
      </c>
      <c r="M71">
        <v>285.95</v>
      </c>
      <c r="N71">
        <v>1006.3446279999999</v>
      </c>
      <c r="O71">
        <f t="shared" si="25"/>
        <v>0.99318495025240938</v>
      </c>
      <c r="P71">
        <f t="shared" si="32"/>
        <v>23.625303419203792</v>
      </c>
      <c r="Q71">
        <f t="shared" si="26"/>
        <v>23625.303419203792</v>
      </c>
      <c r="R71">
        <f t="shared" si="22"/>
        <v>-9.9999999999997868E-3</v>
      </c>
      <c r="S71">
        <f t="shared" si="23"/>
        <v>-0.42327498710011485</v>
      </c>
      <c r="T71">
        <f t="shared" si="27"/>
        <v>-0.42327498710011491</v>
      </c>
      <c r="U71" s="8">
        <f t="shared" si="28"/>
        <v>4.0497165370650796E-2</v>
      </c>
      <c r="V71">
        <f t="shared" si="33"/>
        <v>1714143.7149853804</v>
      </c>
      <c r="W71">
        <f t="shared" si="24"/>
        <v>3.7196918615182755</v>
      </c>
      <c r="X71">
        <f t="shared" si="29"/>
        <v>3.7025504243684222</v>
      </c>
      <c r="Y71" s="2">
        <f t="shared" si="30"/>
        <v>3.2792754372683075</v>
      </c>
      <c r="AA71" s="5">
        <f t="shared" si="31"/>
        <v>0.88159868057721258</v>
      </c>
    </row>
    <row r="72" spans="1:27" x14ac:dyDescent="0.2">
      <c r="A72" t="s">
        <v>48</v>
      </c>
      <c r="B72" s="1">
        <v>44536</v>
      </c>
      <c r="C72" t="s">
        <v>5</v>
      </c>
      <c r="D72">
        <v>200</v>
      </c>
      <c r="E72">
        <v>0.53770680400000004</v>
      </c>
      <c r="F72">
        <v>9</v>
      </c>
      <c r="G72" t="s">
        <v>6</v>
      </c>
      <c r="H72">
        <v>2.44</v>
      </c>
      <c r="I72">
        <v>2.17</v>
      </c>
      <c r="J72">
        <v>-46.96</v>
      </c>
      <c r="K72" t="s">
        <v>7</v>
      </c>
      <c r="L72">
        <v>12.7</v>
      </c>
      <c r="M72">
        <v>285.85000000000002</v>
      </c>
      <c r="N72">
        <v>1006.3446279999999</v>
      </c>
      <c r="O72">
        <f t="shared" si="25"/>
        <v>0.99318495025240938</v>
      </c>
      <c r="P72">
        <f t="shared" si="32"/>
        <v>23.617041379190088</v>
      </c>
      <c r="Q72">
        <f t="shared" si="26"/>
        <v>23617.041379190086</v>
      </c>
      <c r="R72">
        <f t="shared" si="22"/>
        <v>0.27</v>
      </c>
      <c r="S72">
        <f t="shared" si="23"/>
        <v>11.432422701257902</v>
      </c>
      <c r="T72">
        <f t="shared" si="27"/>
        <v>11.432422701257904</v>
      </c>
      <c r="U72" s="8">
        <f t="shared" si="28"/>
        <v>4.0578813294742368E-2</v>
      </c>
      <c r="V72">
        <f t="shared" si="33"/>
        <v>1718200.5418552542</v>
      </c>
      <c r="W72">
        <f t="shared" si="24"/>
        <v>3.7284951758259015</v>
      </c>
      <c r="X72">
        <f t="shared" si="29"/>
        <v>4.1924093221268199</v>
      </c>
      <c r="Y72" s="2">
        <f t="shared" si="30"/>
        <v>15.624832023384723</v>
      </c>
      <c r="AA72" s="5">
        <f t="shared" si="31"/>
        <v>4.1906536783767345</v>
      </c>
    </row>
    <row r="73" spans="1:27" x14ac:dyDescent="0.2">
      <c r="A73" t="s">
        <v>48</v>
      </c>
      <c r="B73" s="1">
        <v>44536</v>
      </c>
      <c r="C73" t="s">
        <v>8</v>
      </c>
      <c r="D73">
        <v>50</v>
      </c>
      <c r="E73">
        <v>0.50315006799999995</v>
      </c>
      <c r="F73">
        <v>10</v>
      </c>
      <c r="G73" t="s">
        <v>6</v>
      </c>
      <c r="H73">
        <v>2.37</v>
      </c>
      <c r="I73">
        <v>2.17</v>
      </c>
      <c r="J73">
        <v>-46.53</v>
      </c>
      <c r="K73" t="s">
        <v>7</v>
      </c>
      <c r="L73">
        <v>12.9</v>
      </c>
      <c r="M73">
        <v>286.05</v>
      </c>
      <c r="N73">
        <v>1006.3446279999999</v>
      </c>
      <c r="O73">
        <f t="shared" si="25"/>
        <v>0.99318495025240938</v>
      </c>
      <c r="P73">
        <f t="shared" si="32"/>
        <v>23.633565459217504</v>
      </c>
      <c r="Q73">
        <f t="shared" si="26"/>
        <v>23633.565459217505</v>
      </c>
      <c r="R73">
        <f t="shared" si="22"/>
        <v>0.20000000000000018</v>
      </c>
      <c r="S73">
        <f t="shared" si="23"/>
        <v>8.4625402944436665</v>
      </c>
      <c r="T73">
        <f t="shared" si="27"/>
        <v>8.4625402944436665</v>
      </c>
      <c r="U73" s="8">
        <f t="shared" si="28"/>
        <v>4.0396296953943846E-2</v>
      </c>
      <c r="V73">
        <f t="shared" si="33"/>
        <v>1709276.4535953074</v>
      </c>
      <c r="W73">
        <f t="shared" si="24"/>
        <v>3.7091299043018169</v>
      </c>
      <c r="X73">
        <f t="shared" si="29"/>
        <v>4.0509851950208784</v>
      </c>
      <c r="Y73" s="2">
        <f t="shared" si="30"/>
        <v>12.513525489464545</v>
      </c>
      <c r="AA73" s="5">
        <f t="shared" si="31"/>
        <v>3.3737091480542287</v>
      </c>
    </row>
    <row r="74" spans="1:27" x14ac:dyDescent="0.2">
      <c r="A74" t="s">
        <v>48</v>
      </c>
      <c r="B74" s="1">
        <v>44536</v>
      </c>
      <c r="C74" t="s">
        <v>5</v>
      </c>
      <c r="D74">
        <v>175</v>
      </c>
      <c r="E74">
        <v>0.53026801000000001</v>
      </c>
      <c r="F74">
        <v>11</v>
      </c>
      <c r="G74" t="s">
        <v>6</v>
      </c>
      <c r="H74">
        <v>2.34</v>
      </c>
      <c r="I74">
        <v>2.17</v>
      </c>
      <c r="J74">
        <v>-47.34</v>
      </c>
      <c r="K74" t="s">
        <v>7</v>
      </c>
      <c r="L74">
        <v>12.8</v>
      </c>
      <c r="M74">
        <v>285.95</v>
      </c>
      <c r="N74">
        <v>1006.3446279999999</v>
      </c>
      <c r="O74">
        <f t="shared" si="25"/>
        <v>0.99318495025240938</v>
      </c>
      <c r="P74">
        <f t="shared" si="32"/>
        <v>23.625303419203792</v>
      </c>
      <c r="Q74">
        <f t="shared" si="26"/>
        <v>23625.303419203792</v>
      </c>
      <c r="R74">
        <f t="shared" si="22"/>
        <v>0.16999999999999993</v>
      </c>
      <c r="S74">
        <f t="shared" si="23"/>
        <v>7.1956747807021033</v>
      </c>
      <c r="T74">
        <f t="shared" si="27"/>
        <v>7.1956747807021042</v>
      </c>
      <c r="U74" s="8">
        <f t="shared" si="28"/>
        <v>4.0484737263974169E-2</v>
      </c>
      <c r="V74">
        <f t="shared" si="33"/>
        <v>1713617.6643160575</v>
      </c>
      <c r="W74">
        <f t="shared" si="24"/>
        <v>3.7185503315658446</v>
      </c>
      <c r="X74">
        <f t="shared" si="29"/>
        <v>4.0098653344995743</v>
      </c>
      <c r="Y74" s="2">
        <f t="shared" si="30"/>
        <v>11.205540115201678</v>
      </c>
      <c r="AA74" s="5">
        <f t="shared" si="31"/>
        <v>3.0134162821679857</v>
      </c>
    </row>
    <row r="75" spans="1:27" x14ac:dyDescent="0.2">
      <c r="A75" t="s">
        <v>48</v>
      </c>
      <c r="B75" s="1">
        <v>44536</v>
      </c>
      <c r="C75" t="s">
        <v>8</v>
      </c>
      <c r="D75">
        <v>75</v>
      </c>
      <c r="E75">
        <v>0.504426869</v>
      </c>
      <c r="F75">
        <v>12</v>
      </c>
      <c r="G75" t="s">
        <v>6</v>
      </c>
      <c r="H75">
        <v>2.37</v>
      </c>
      <c r="I75">
        <v>2.17</v>
      </c>
      <c r="J75">
        <v>-46.5</v>
      </c>
      <c r="K75" t="s">
        <v>7</v>
      </c>
      <c r="L75">
        <v>12.6</v>
      </c>
      <c r="M75">
        <v>285.75</v>
      </c>
      <c r="N75">
        <v>1006.3446279999999</v>
      </c>
      <c r="O75">
        <f t="shared" si="25"/>
        <v>0.99318495025240938</v>
      </c>
      <c r="P75">
        <f t="shared" si="32"/>
        <v>23.608779339176376</v>
      </c>
      <c r="Q75">
        <f t="shared" si="26"/>
        <v>23608.779339176377</v>
      </c>
      <c r="R75">
        <f t="shared" si="22"/>
        <v>0.20000000000000018</v>
      </c>
      <c r="S75">
        <f t="shared" si="23"/>
        <v>8.4714248511832384</v>
      </c>
      <c r="T75">
        <f t="shared" si="27"/>
        <v>8.4714248511832402</v>
      </c>
      <c r="U75" s="8">
        <f t="shared" si="28"/>
        <v>4.0684203447820075E-2</v>
      </c>
      <c r="V75">
        <f t="shared" si="33"/>
        <v>1723265.8606922878</v>
      </c>
      <c r="W75">
        <f t="shared" si="24"/>
        <v>3.7394869177022647</v>
      </c>
      <c r="X75">
        <f t="shared" si="29"/>
        <v>4.0841400898407221</v>
      </c>
      <c r="Y75" s="2">
        <f t="shared" si="30"/>
        <v>12.55556494102396</v>
      </c>
      <c r="AA75" s="5">
        <f t="shared" si="31"/>
        <v>3.3575635420965053</v>
      </c>
    </row>
    <row r="76" spans="1:27" x14ac:dyDescent="0.2">
      <c r="A76" t="s">
        <v>48</v>
      </c>
      <c r="B76" s="1">
        <v>44536</v>
      </c>
      <c r="C76" t="s">
        <v>5</v>
      </c>
      <c r="D76">
        <v>150</v>
      </c>
      <c r="E76">
        <v>0.53180633099999997</v>
      </c>
      <c r="F76">
        <v>13</v>
      </c>
      <c r="G76" t="s">
        <v>6</v>
      </c>
      <c r="H76">
        <v>2.15</v>
      </c>
      <c r="I76">
        <v>2.17</v>
      </c>
      <c r="J76">
        <v>-46.64</v>
      </c>
      <c r="K76" t="s">
        <v>7</v>
      </c>
      <c r="L76">
        <v>12.6</v>
      </c>
      <c r="M76">
        <v>285.75</v>
      </c>
      <c r="N76">
        <v>1006.3446279999999</v>
      </c>
      <c r="O76">
        <f t="shared" si="25"/>
        <v>0.99318495025240938</v>
      </c>
      <c r="P76">
        <f t="shared" si="32"/>
        <v>23.608779339176376</v>
      </c>
      <c r="Q76">
        <f t="shared" si="26"/>
        <v>23608.779339176377</v>
      </c>
      <c r="R76">
        <f t="shared" si="22"/>
        <v>-2.0000000000000018E-2</v>
      </c>
      <c r="S76">
        <f t="shared" si="23"/>
        <v>-0.8471424851183238</v>
      </c>
      <c r="T76">
        <f t="shared" si="27"/>
        <v>-0.84714248511832391</v>
      </c>
      <c r="U76" s="8">
        <f t="shared" si="28"/>
        <v>4.0676879165992823E-2</v>
      </c>
      <c r="V76">
        <f t="shared" si="33"/>
        <v>1722955.6251768454</v>
      </c>
      <c r="W76">
        <f t="shared" si="24"/>
        <v>3.7388137066337541</v>
      </c>
      <c r="X76">
        <f t="shared" si="29"/>
        <v>3.7043545941302174</v>
      </c>
      <c r="Y76" s="2">
        <f t="shared" si="30"/>
        <v>2.8572121090118934</v>
      </c>
      <c r="AA76" s="5">
        <f t="shared" si="31"/>
        <v>0.7642028550238702</v>
      </c>
    </row>
    <row r="77" spans="1:27" x14ac:dyDescent="0.2">
      <c r="A77" t="s">
        <v>48</v>
      </c>
      <c r="B77" s="1">
        <v>44536</v>
      </c>
      <c r="C77" t="s">
        <v>8</v>
      </c>
      <c r="D77">
        <v>100</v>
      </c>
      <c r="E77">
        <v>0.50647004900000003</v>
      </c>
      <c r="F77">
        <v>14</v>
      </c>
      <c r="G77" t="s">
        <v>6</v>
      </c>
      <c r="H77">
        <v>2.44</v>
      </c>
      <c r="I77">
        <v>2.17</v>
      </c>
      <c r="J77">
        <v>-46.44</v>
      </c>
      <c r="K77" t="s">
        <v>7</v>
      </c>
      <c r="L77">
        <v>12.1</v>
      </c>
      <c r="M77">
        <v>285.25</v>
      </c>
      <c r="N77">
        <v>1006.3446279999999</v>
      </c>
      <c r="O77">
        <f t="shared" si="25"/>
        <v>0.99318495025240938</v>
      </c>
      <c r="P77">
        <f t="shared" si="32"/>
        <v>23.567469139107821</v>
      </c>
      <c r="Q77">
        <f t="shared" si="26"/>
        <v>23567.46913910782</v>
      </c>
      <c r="R77">
        <f t="shared" si="22"/>
        <v>0.27</v>
      </c>
      <c r="S77">
        <f t="shared" si="23"/>
        <v>11.456469865572558</v>
      </c>
      <c r="T77">
        <f t="shared" si="27"/>
        <v>11.456469865572558</v>
      </c>
      <c r="U77" s="8">
        <f t="shared" si="28"/>
        <v>4.1172817932770035E-2</v>
      </c>
      <c r="V77">
        <f t="shared" si="33"/>
        <v>1747019.0663980939</v>
      </c>
      <c r="W77">
        <f t="shared" si="24"/>
        <v>3.7910313740838637</v>
      </c>
      <c r="X77">
        <f t="shared" si="29"/>
        <v>4.2627265220113486</v>
      </c>
      <c r="Y77" s="2">
        <f t="shared" si="30"/>
        <v>15.719196387583906</v>
      </c>
      <c r="AA77" s="5">
        <f t="shared" si="31"/>
        <v>4.1464168550656186</v>
      </c>
    </row>
    <row r="78" spans="1:27" x14ac:dyDescent="0.2">
      <c r="A78" t="s">
        <v>48</v>
      </c>
      <c r="B78" s="1">
        <v>44536</v>
      </c>
      <c r="C78" t="s">
        <v>5</v>
      </c>
      <c r="D78">
        <v>125</v>
      </c>
      <c r="E78">
        <v>0.51771845699999997</v>
      </c>
      <c r="F78">
        <v>15</v>
      </c>
      <c r="G78" t="s">
        <v>6</v>
      </c>
      <c r="H78">
        <v>2.29</v>
      </c>
      <c r="I78">
        <v>2.17</v>
      </c>
      <c r="J78">
        <v>-46.57</v>
      </c>
      <c r="K78" t="s">
        <v>7</v>
      </c>
      <c r="L78">
        <v>12.1</v>
      </c>
      <c r="M78">
        <v>285.25</v>
      </c>
      <c r="N78">
        <v>1006.3446279999999</v>
      </c>
      <c r="O78">
        <f t="shared" si="25"/>
        <v>0.99318495025240938</v>
      </c>
      <c r="P78">
        <f t="shared" si="32"/>
        <v>23.567469139107821</v>
      </c>
      <c r="Q78">
        <f t="shared" si="26"/>
        <v>23567.46913910782</v>
      </c>
      <c r="R78">
        <f t="shared" si="22"/>
        <v>0.12000000000000011</v>
      </c>
      <c r="S78">
        <f t="shared" si="23"/>
        <v>5.0917643846989193</v>
      </c>
      <c r="T78">
        <f t="shared" si="27"/>
        <v>5.0917643846989193</v>
      </c>
      <c r="U78" s="8">
        <f t="shared" si="28"/>
        <v>4.1169761489078444E-2</v>
      </c>
      <c r="V78">
        <f t="shared" si="33"/>
        <v>1746889.3773053214</v>
      </c>
      <c r="W78">
        <f t="shared" si="24"/>
        <v>3.7907499487525471</v>
      </c>
      <c r="X78">
        <f t="shared" si="29"/>
        <v>4.0003766740291855</v>
      </c>
      <c r="Y78" s="2">
        <f t="shared" si="30"/>
        <v>9.0921410587281049</v>
      </c>
      <c r="AA78" s="5">
        <f t="shared" si="31"/>
        <v>2.3985072034941606</v>
      </c>
    </row>
    <row r="79" spans="1:27" x14ac:dyDescent="0.2">
      <c r="A79" t="s">
        <v>48</v>
      </c>
      <c r="B79" s="1">
        <v>44536</v>
      </c>
      <c r="C79" t="s">
        <v>8</v>
      </c>
      <c r="D79">
        <v>125</v>
      </c>
      <c r="E79">
        <v>0.51643883300000004</v>
      </c>
      <c r="F79">
        <v>16</v>
      </c>
      <c r="G79" t="s">
        <v>6</v>
      </c>
      <c r="H79">
        <v>2.2000000000000002</v>
      </c>
      <c r="I79">
        <v>2.17</v>
      </c>
      <c r="J79">
        <v>-46.83</v>
      </c>
      <c r="K79" t="s">
        <v>7</v>
      </c>
      <c r="L79">
        <v>12.1</v>
      </c>
      <c r="M79">
        <v>285.25</v>
      </c>
      <c r="N79">
        <v>1006.3446279999999</v>
      </c>
      <c r="O79">
        <f t="shared" si="25"/>
        <v>0.99318495025240938</v>
      </c>
      <c r="P79">
        <f t="shared" si="32"/>
        <v>23.567469139107821</v>
      </c>
      <c r="Q79">
        <f t="shared" si="26"/>
        <v>23567.46913910782</v>
      </c>
      <c r="R79">
        <f t="shared" si="22"/>
        <v>3.0000000000000249E-2</v>
      </c>
      <c r="S79">
        <f t="shared" si="23"/>
        <v>1.2729410961747392</v>
      </c>
      <c r="T79">
        <f t="shared" si="27"/>
        <v>1.2729410961747394</v>
      </c>
      <c r="U79" s="8">
        <f t="shared" si="28"/>
        <v>4.1170109180062288E-2</v>
      </c>
      <c r="V79">
        <f t="shared" si="33"/>
        <v>1746904.1303100584</v>
      </c>
      <c r="W79">
        <f t="shared" si="24"/>
        <v>3.7907819627728268</v>
      </c>
      <c r="X79">
        <f t="shared" si="29"/>
        <v>3.8431890866821288</v>
      </c>
      <c r="Y79" s="2">
        <f t="shared" si="30"/>
        <v>5.1161301828568675</v>
      </c>
      <c r="AA79" s="5">
        <f t="shared" si="31"/>
        <v>1.3496239649495942</v>
      </c>
    </row>
    <row r="80" spans="1:27" x14ac:dyDescent="0.2">
      <c r="A80" t="s">
        <v>48</v>
      </c>
      <c r="B80" s="1">
        <v>44536</v>
      </c>
      <c r="C80" t="s">
        <v>5</v>
      </c>
      <c r="D80">
        <v>100</v>
      </c>
      <c r="E80">
        <v>0.50851418400000004</v>
      </c>
      <c r="F80">
        <v>17</v>
      </c>
      <c r="G80" t="s">
        <v>6</v>
      </c>
      <c r="H80">
        <v>2.19</v>
      </c>
      <c r="I80">
        <v>2.17</v>
      </c>
      <c r="J80">
        <v>-46.97</v>
      </c>
      <c r="K80" t="s">
        <v>7</v>
      </c>
      <c r="L80">
        <v>12</v>
      </c>
      <c r="M80">
        <v>285.14999999999998</v>
      </c>
      <c r="N80">
        <v>1006.3446279999999</v>
      </c>
      <c r="O80">
        <f t="shared" si="25"/>
        <v>0.99318495025240938</v>
      </c>
      <c r="P80">
        <f t="shared" si="32"/>
        <v>23.559207099094113</v>
      </c>
      <c r="Q80">
        <f t="shared" si="26"/>
        <v>23559.207099094114</v>
      </c>
      <c r="R80">
        <f t="shared" si="22"/>
        <v>2.0000000000000018E-2</v>
      </c>
      <c r="S80">
        <f t="shared" si="23"/>
        <v>0.84892500481347033</v>
      </c>
      <c r="T80">
        <f t="shared" si="27"/>
        <v>0.84892500481347055</v>
      </c>
      <c r="U80" s="8">
        <f t="shared" si="28"/>
        <v>4.1271427981663368E-2</v>
      </c>
      <c r="V80">
        <f t="shared" si="33"/>
        <v>1751817.3598996173</v>
      </c>
      <c r="W80">
        <f t="shared" si="24"/>
        <v>3.8014436709821693</v>
      </c>
      <c r="X80">
        <f t="shared" si="29"/>
        <v>3.8364800181801617</v>
      </c>
      <c r="Y80" s="2">
        <f t="shared" si="30"/>
        <v>4.6854050229936322</v>
      </c>
      <c r="AA80" s="5">
        <f t="shared" si="31"/>
        <v>1.2325330659925513</v>
      </c>
    </row>
    <row r="81" spans="1:27" x14ac:dyDescent="0.2">
      <c r="A81" t="s">
        <v>48</v>
      </c>
      <c r="B81" s="1">
        <v>44536</v>
      </c>
      <c r="C81" t="s">
        <v>8</v>
      </c>
      <c r="D81">
        <v>150</v>
      </c>
      <c r="E81">
        <v>0.52847373200000003</v>
      </c>
      <c r="F81">
        <v>18</v>
      </c>
      <c r="G81" t="s">
        <v>6</v>
      </c>
      <c r="H81">
        <v>2.2000000000000002</v>
      </c>
      <c r="I81">
        <v>2.17</v>
      </c>
      <c r="J81">
        <v>-46.97</v>
      </c>
      <c r="K81" t="s">
        <v>7</v>
      </c>
      <c r="L81">
        <v>12.1</v>
      </c>
      <c r="M81">
        <v>285.25</v>
      </c>
      <c r="N81">
        <v>1006.3446279999999</v>
      </c>
      <c r="O81">
        <f t="shared" si="25"/>
        <v>0.99318495025240938</v>
      </c>
      <c r="P81">
        <f t="shared" si="32"/>
        <v>23.567469139107821</v>
      </c>
      <c r="Q81">
        <f t="shared" si="26"/>
        <v>23567.46913910782</v>
      </c>
      <c r="R81">
        <f t="shared" si="22"/>
        <v>3.0000000000000249E-2</v>
      </c>
      <c r="S81">
        <f t="shared" si="23"/>
        <v>1.2729410961747392</v>
      </c>
      <c r="T81">
        <f t="shared" si="27"/>
        <v>1.2729410961747394</v>
      </c>
      <c r="U81" s="8">
        <f t="shared" si="28"/>
        <v>4.1166839252828533E-2</v>
      </c>
      <c r="V81">
        <f t="shared" si="33"/>
        <v>1746765.3828181466</v>
      </c>
      <c r="W81">
        <f t="shared" si="24"/>
        <v>3.790480880715378</v>
      </c>
      <c r="X81">
        <f t="shared" si="29"/>
        <v>3.8428838421999232</v>
      </c>
      <c r="Y81" s="2">
        <f t="shared" si="30"/>
        <v>5.1158249383746623</v>
      </c>
      <c r="AA81" s="5">
        <f t="shared" si="31"/>
        <v>1.3496506378391631</v>
      </c>
    </row>
    <row r="82" spans="1:27" x14ac:dyDescent="0.2">
      <c r="A82" t="s">
        <v>48</v>
      </c>
      <c r="B82" s="1">
        <v>44536</v>
      </c>
      <c r="C82" t="s">
        <v>5</v>
      </c>
      <c r="D82">
        <v>75</v>
      </c>
      <c r="E82">
        <v>0.50493743499999999</v>
      </c>
      <c r="F82">
        <v>19</v>
      </c>
      <c r="G82" t="s">
        <v>6</v>
      </c>
      <c r="H82">
        <v>2.46</v>
      </c>
      <c r="I82">
        <v>2.17</v>
      </c>
      <c r="J82">
        <v>-46.64</v>
      </c>
      <c r="K82" t="s">
        <v>7</v>
      </c>
      <c r="L82">
        <v>12.7</v>
      </c>
      <c r="M82">
        <v>285.85000000000002</v>
      </c>
      <c r="N82">
        <v>1006.3446279999999</v>
      </c>
      <c r="O82">
        <f t="shared" si="25"/>
        <v>0.99318495025240938</v>
      </c>
      <c r="P82">
        <f t="shared" si="32"/>
        <v>23.617041379190088</v>
      </c>
      <c r="Q82">
        <f t="shared" si="26"/>
        <v>23617.041379190086</v>
      </c>
      <c r="R82">
        <f t="shared" si="22"/>
        <v>0.29000000000000004</v>
      </c>
      <c r="S82">
        <f t="shared" si="23"/>
        <v>12.279268827277006</v>
      </c>
      <c r="T82">
        <f t="shared" si="27"/>
        <v>12.279268827277008</v>
      </c>
      <c r="U82" s="8">
        <f t="shared" si="28"/>
        <v>4.0587552138567767E-2</v>
      </c>
      <c r="V82">
        <f t="shared" si="33"/>
        <v>1718570.5646572255</v>
      </c>
      <c r="W82">
        <f t="shared" si="24"/>
        <v>3.7292981253061792</v>
      </c>
      <c r="X82">
        <f t="shared" si="29"/>
        <v>4.2276835890567748</v>
      </c>
      <c r="Y82" s="2">
        <f t="shared" si="30"/>
        <v>16.506952416333782</v>
      </c>
      <c r="AA82" s="5">
        <f t="shared" si="31"/>
        <v>4.4262893074493856</v>
      </c>
    </row>
    <row r="83" spans="1:27" x14ac:dyDescent="0.2">
      <c r="A83" t="s">
        <v>48</v>
      </c>
      <c r="B83" s="1">
        <v>44536</v>
      </c>
      <c r="C83" t="s">
        <v>8</v>
      </c>
      <c r="D83">
        <v>175</v>
      </c>
      <c r="E83">
        <v>0.53462761400000003</v>
      </c>
      <c r="F83">
        <v>20</v>
      </c>
      <c r="G83" t="s">
        <v>6</v>
      </c>
      <c r="H83">
        <v>2.19</v>
      </c>
      <c r="I83">
        <v>2.17</v>
      </c>
      <c r="J83">
        <v>-46.79</v>
      </c>
      <c r="K83" t="s">
        <v>7</v>
      </c>
      <c r="L83">
        <v>12.7</v>
      </c>
      <c r="M83">
        <v>285.85000000000002</v>
      </c>
      <c r="N83">
        <v>1006.3446279999999</v>
      </c>
      <c r="O83">
        <f t="shared" si="25"/>
        <v>0.99318495025240938</v>
      </c>
      <c r="P83">
        <f t="shared" si="32"/>
        <v>23.617041379190088</v>
      </c>
      <c r="Q83">
        <f t="shared" si="26"/>
        <v>23617.041379190086</v>
      </c>
      <c r="R83">
        <f t="shared" si="22"/>
        <v>2.0000000000000018E-2</v>
      </c>
      <c r="S83">
        <f t="shared" si="23"/>
        <v>0.84684612601910458</v>
      </c>
      <c r="T83">
        <f t="shared" si="27"/>
        <v>0.84684612601910458</v>
      </c>
      <c r="U83" s="8">
        <f t="shared" si="28"/>
        <v>4.0579634364433785E-2</v>
      </c>
      <c r="V83">
        <f t="shared" si="33"/>
        <v>1718235.3078396225</v>
      </c>
      <c r="W83">
        <f t="shared" si="24"/>
        <v>3.7285706180119806</v>
      </c>
      <c r="X83">
        <f t="shared" si="29"/>
        <v>3.7629353241687733</v>
      </c>
      <c r="Y83" s="2">
        <f t="shared" si="30"/>
        <v>4.609781450187878</v>
      </c>
      <c r="AA83" s="5">
        <f t="shared" si="31"/>
        <v>1.2363401213105483</v>
      </c>
    </row>
    <row r="84" spans="1:27" x14ac:dyDescent="0.2">
      <c r="A84" t="s">
        <v>48</v>
      </c>
      <c r="B84" s="1">
        <v>44536</v>
      </c>
      <c r="C84" t="s">
        <v>5</v>
      </c>
      <c r="D84">
        <v>50</v>
      </c>
      <c r="E84">
        <v>0.49906690300000001</v>
      </c>
      <c r="F84">
        <v>21</v>
      </c>
      <c r="G84" t="s">
        <v>6</v>
      </c>
      <c r="H84">
        <v>2.15</v>
      </c>
      <c r="I84">
        <v>2.17</v>
      </c>
      <c r="J84">
        <v>-46.71</v>
      </c>
      <c r="K84" t="s">
        <v>7</v>
      </c>
      <c r="L84">
        <v>12.5</v>
      </c>
      <c r="M84">
        <v>285.64999999999998</v>
      </c>
      <c r="N84">
        <v>1006.3446279999999</v>
      </c>
      <c r="O84">
        <f t="shared" si="25"/>
        <v>0.99318495025240938</v>
      </c>
      <c r="P84">
        <f t="shared" si="32"/>
        <v>23.600517299162661</v>
      </c>
      <c r="Q84">
        <f t="shared" si="26"/>
        <v>23600.51729916266</v>
      </c>
      <c r="R84">
        <f t="shared" si="22"/>
        <v>-2.0000000000000018E-2</v>
      </c>
      <c r="S84">
        <f t="shared" si="23"/>
        <v>-0.84743905171559997</v>
      </c>
      <c r="T84">
        <f t="shared" si="27"/>
        <v>-0.84743905171559997</v>
      </c>
      <c r="U84" s="8">
        <f t="shared" si="28"/>
        <v>4.0782593570765177E-2</v>
      </c>
      <c r="V84">
        <f t="shared" si="33"/>
        <v>1728038.1211055969</v>
      </c>
      <c r="W84">
        <f t="shared" si="24"/>
        <v>3.7498427227991451</v>
      </c>
      <c r="X84">
        <f t="shared" si="29"/>
        <v>3.7152819603770335</v>
      </c>
      <c r="Y84" s="2">
        <f t="shared" si="30"/>
        <v>2.8678429086614337</v>
      </c>
      <c r="AA84" s="5">
        <f t="shared" si="31"/>
        <v>0.76479018472558091</v>
      </c>
    </row>
    <row r="85" spans="1:27" x14ac:dyDescent="0.2">
      <c r="A85" t="s">
        <v>48</v>
      </c>
      <c r="B85" s="1">
        <v>44536</v>
      </c>
      <c r="C85" t="s">
        <v>8</v>
      </c>
      <c r="D85">
        <v>200</v>
      </c>
      <c r="E85">
        <v>0.53976055899999997</v>
      </c>
      <c r="F85">
        <v>22</v>
      </c>
      <c r="G85" t="s">
        <v>6</v>
      </c>
      <c r="H85">
        <v>2.2400000000000002</v>
      </c>
      <c r="I85">
        <v>2.17</v>
      </c>
      <c r="J85">
        <v>-46.7</v>
      </c>
      <c r="K85" t="s">
        <v>7</v>
      </c>
      <c r="L85">
        <v>13.1</v>
      </c>
      <c r="M85">
        <v>286.25</v>
      </c>
      <c r="N85">
        <v>1006.3446279999999</v>
      </c>
      <c r="O85">
        <f t="shared" si="25"/>
        <v>0.99318495025240938</v>
      </c>
      <c r="P85">
        <f t="shared" si="32"/>
        <v>23.650089539244924</v>
      </c>
      <c r="Q85">
        <f t="shared" si="26"/>
        <v>23650.089539244924</v>
      </c>
      <c r="R85">
        <f t="shared" si="22"/>
        <v>7.0000000000000284E-2</v>
      </c>
      <c r="S85">
        <f t="shared" si="23"/>
        <v>2.9598196608872187</v>
      </c>
      <c r="T85">
        <f t="shared" si="27"/>
        <v>2.9598196608872192</v>
      </c>
      <c r="U85" s="8">
        <f t="shared" si="28"/>
        <v>4.0196640443910574E-2</v>
      </c>
      <c r="V85">
        <f t="shared" si="33"/>
        <v>1699640.09553572</v>
      </c>
      <c r="W85">
        <f t="shared" si="24"/>
        <v>3.6882190073125125</v>
      </c>
      <c r="X85">
        <f t="shared" si="29"/>
        <v>3.8071938140000134</v>
      </c>
      <c r="Y85" s="2">
        <f t="shared" si="30"/>
        <v>6.7670134748872321</v>
      </c>
      <c r="AA85" s="5">
        <f t="shared" si="31"/>
        <v>1.834764546647174</v>
      </c>
    </row>
    <row r="86" spans="1:27" x14ac:dyDescent="0.2">
      <c r="A86" t="s">
        <v>48</v>
      </c>
      <c r="B86" s="1">
        <v>44536</v>
      </c>
      <c r="C86" t="s">
        <v>5</v>
      </c>
      <c r="D86">
        <v>25</v>
      </c>
      <c r="E86">
        <v>0.51416272200000002</v>
      </c>
      <c r="F86">
        <v>23</v>
      </c>
      <c r="G86" t="s">
        <v>6</v>
      </c>
      <c r="H86">
        <v>2.13</v>
      </c>
      <c r="I86">
        <v>2.17</v>
      </c>
      <c r="J86">
        <v>-46.97</v>
      </c>
      <c r="K86" t="s">
        <v>7</v>
      </c>
      <c r="L86">
        <v>12.5</v>
      </c>
      <c r="M86">
        <v>285.64999999999998</v>
      </c>
      <c r="N86">
        <v>1006.3446279999999</v>
      </c>
      <c r="O86">
        <f t="shared" si="25"/>
        <v>0.99318495025240938</v>
      </c>
      <c r="P86">
        <f t="shared" si="32"/>
        <v>23.600517299162661</v>
      </c>
      <c r="Q86">
        <f t="shared" si="26"/>
        <v>23600.51729916266</v>
      </c>
      <c r="R86">
        <f t="shared" si="22"/>
        <v>-4.0000000000000036E-2</v>
      </c>
      <c r="S86">
        <f t="shared" si="23"/>
        <v>-1.6948781034311999</v>
      </c>
      <c r="T86">
        <f t="shared" si="27"/>
        <v>-1.6948781034311999</v>
      </c>
      <c r="U86" s="8">
        <f t="shared" si="28"/>
        <v>4.0778542427436996E-2</v>
      </c>
      <c r="V86">
        <f t="shared" si="33"/>
        <v>1727866.4662525768</v>
      </c>
      <c r="W86">
        <f t="shared" si="24"/>
        <v>3.7494702317680915</v>
      </c>
      <c r="X86">
        <f t="shared" si="29"/>
        <v>3.6803555731179882</v>
      </c>
      <c r="Y86" s="2">
        <f t="shared" si="30"/>
        <v>1.9854774696867883</v>
      </c>
      <c r="AA86" s="5">
        <f t="shared" si="31"/>
        <v>0.52953546686794772</v>
      </c>
    </row>
    <row r="87" spans="1:27" x14ac:dyDescent="0.2">
      <c r="A87" t="s">
        <v>48</v>
      </c>
      <c r="B87" s="1">
        <v>44536</v>
      </c>
      <c r="C87" t="s">
        <v>8</v>
      </c>
      <c r="D87">
        <v>225</v>
      </c>
      <c r="E87">
        <v>0.55029483700000004</v>
      </c>
      <c r="F87">
        <v>24</v>
      </c>
      <c r="G87" t="s">
        <v>6</v>
      </c>
      <c r="H87">
        <v>2.15</v>
      </c>
      <c r="I87">
        <v>2.17</v>
      </c>
      <c r="J87">
        <v>-47.11</v>
      </c>
      <c r="K87" t="s">
        <v>7</v>
      </c>
      <c r="L87">
        <v>12.5</v>
      </c>
      <c r="M87">
        <v>285.64999999999998</v>
      </c>
      <c r="N87">
        <v>1006.3446279999999</v>
      </c>
      <c r="O87">
        <f t="shared" si="25"/>
        <v>0.99318495025240938</v>
      </c>
      <c r="P87">
        <f t="shared" si="32"/>
        <v>23.600517299162661</v>
      </c>
      <c r="Q87">
        <f t="shared" si="26"/>
        <v>23600.51729916266</v>
      </c>
      <c r="R87">
        <f t="shared" si="22"/>
        <v>-2.0000000000000018E-2</v>
      </c>
      <c r="S87">
        <f t="shared" si="23"/>
        <v>-0.84743905171559997</v>
      </c>
      <c r="T87">
        <f t="shared" si="27"/>
        <v>-0.84743905171559997</v>
      </c>
      <c r="U87" s="8">
        <f t="shared" si="28"/>
        <v>4.0768847577071714E-2</v>
      </c>
      <c r="V87">
        <f t="shared" si="33"/>
        <v>1727455.6765125729</v>
      </c>
      <c r="W87">
        <f t="shared" si="24"/>
        <v>3.748578818032283</v>
      </c>
      <c r="X87">
        <f t="shared" si="29"/>
        <v>3.7140297045020318</v>
      </c>
      <c r="Y87" s="2">
        <f t="shared" si="30"/>
        <v>2.866590652786432</v>
      </c>
      <c r="AA87" s="5">
        <f t="shared" si="31"/>
        <v>0.76471398680398373</v>
      </c>
    </row>
    <row r="88" spans="1:27" x14ac:dyDescent="0.2">
      <c r="A88" t="s">
        <v>48</v>
      </c>
      <c r="B88" s="1">
        <v>44536</v>
      </c>
      <c r="C88" t="s">
        <v>5</v>
      </c>
      <c r="D88">
        <v>10</v>
      </c>
      <c r="E88">
        <v>0.49753640199999999</v>
      </c>
      <c r="F88">
        <v>25</v>
      </c>
      <c r="G88" t="s">
        <v>6</v>
      </c>
      <c r="H88">
        <v>2.37</v>
      </c>
      <c r="I88">
        <v>2.17</v>
      </c>
      <c r="J88">
        <v>-46.95</v>
      </c>
      <c r="K88" t="s">
        <v>7</v>
      </c>
      <c r="L88">
        <v>12.2</v>
      </c>
      <c r="M88">
        <v>285.35000000000002</v>
      </c>
      <c r="N88">
        <v>1006.3446279999999</v>
      </c>
      <c r="O88">
        <f t="shared" si="25"/>
        <v>0.99318495025240938</v>
      </c>
      <c r="P88">
        <f t="shared" si="32"/>
        <v>23.575731179121536</v>
      </c>
      <c r="Q88">
        <f t="shared" si="26"/>
        <v>23575.731179121536</v>
      </c>
      <c r="R88">
        <f t="shared" si="22"/>
        <v>0.20000000000000018</v>
      </c>
      <c r="S88">
        <f t="shared" si="23"/>
        <v>8.4832999867727708</v>
      </c>
      <c r="T88">
        <f t="shared" si="27"/>
        <v>8.4832999867727725</v>
      </c>
      <c r="U88" s="8">
        <f t="shared" si="28"/>
        <v>4.1076518861513985E-2</v>
      </c>
      <c r="V88">
        <f t="shared" si="33"/>
        <v>1742322.1595727643</v>
      </c>
      <c r="W88">
        <f t="shared" si="24"/>
        <v>3.7808390862728984</v>
      </c>
      <c r="X88">
        <f t="shared" si="29"/>
        <v>4.1293035181874513</v>
      </c>
      <c r="Y88" s="2">
        <f t="shared" si="30"/>
        <v>12.612603504960223</v>
      </c>
      <c r="AA88" s="5">
        <f t="shared" si="31"/>
        <v>3.3359270831580305</v>
      </c>
    </row>
    <row r="89" spans="1:27" x14ac:dyDescent="0.2">
      <c r="A89" t="s">
        <v>48</v>
      </c>
      <c r="B89" s="1">
        <v>44536</v>
      </c>
      <c r="C89" t="s">
        <v>8</v>
      </c>
      <c r="D89">
        <v>250</v>
      </c>
      <c r="E89">
        <v>0.54926621899999994</v>
      </c>
      <c r="F89">
        <v>26</v>
      </c>
      <c r="G89" t="s">
        <v>6</v>
      </c>
      <c r="H89">
        <v>2.4300000000000002</v>
      </c>
      <c r="I89">
        <v>2.17</v>
      </c>
      <c r="J89">
        <v>-46.94</v>
      </c>
      <c r="K89" t="s">
        <v>7</v>
      </c>
      <c r="L89">
        <v>12.4</v>
      </c>
      <c r="M89">
        <v>285.55</v>
      </c>
      <c r="N89">
        <v>1006.3446279999999</v>
      </c>
      <c r="O89">
        <f t="shared" si="25"/>
        <v>0.99318495025240938</v>
      </c>
      <c r="P89">
        <f t="shared" si="32"/>
        <v>23.592255259148956</v>
      </c>
      <c r="Q89">
        <f t="shared" si="26"/>
        <v>23592.255259148955</v>
      </c>
      <c r="R89">
        <f t="shared" si="22"/>
        <v>0.26000000000000023</v>
      </c>
      <c r="S89">
        <f t="shared" si="23"/>
        <v>11.020565738376092</v>
      </c>
      <c r="T89">
        <f t="shared" si="27"/>
        <v>11.020565738376096</v>
      </c>
      <c r="U89" s="8">
        <f t="shared" si="28"/>
        <v>4.0866476548847536E-2</v>
      </c>
      <c r="V89">
        <f t="shared" si="33"/>
        <v>1732198.8127014574</v>
      </c>
      <c r="W89">
        <f t="shared" si="24"/>
        <v>3.7588714235621628</v>
      </c>
      <c r="X89">
        <f t="shared" si="29"/>
        <v>4.2092431148645417</v>
      </c>
      <c r="Y89" s="2">
        <f t="shared" si="30"/>
        <v>15.229808853240634</v>
      </c>
      <c r="AA89" s="5">
        <f t="shared" si="31"/>
        <v>4.0516972083093572</v>
      </c>
    </row>
    <row r="90" spans="1:27" x14ac:dyDescent="0.2">
      <c r="A90" t="s">
        <v>48</v>
      </c>
      <c r="B90" s="1">
        <v>44536</v>
      </c>
      <c r="C90" t="s">
        <v>5</v>
      </c>
      <c r="D90">
        <v>5</v>
      </c>
      <c r="E90">
        <v>0.503405361</v>
      </c>
      <c r="F90">
        <v>27</v>
      </c>
      <c r="G90" t="s">
        <v>6</v>
      </c>
      <c r="H90">
        <v>2.2200000000000002</v>
      </c>
      <c r="I90">
        <v>2.17</v>
      </c>
      <c r="J90">
        <v>-47.08</v>
      </c>
      <c r="K90" t="s">
        <v>7</v>
      </c>
      <c r="L90">
        <v>12.4</v>
      </c>
      <c r="M90">
        <v>285.55</v>
      </c>
      <c r="N90">
        <v>1006.3446279999999</v>
      </c>
      <c r="O90">
        <f t="shared" si="25"/>
        <v>0.99318495025240938</v>
      </c>
      <c r="P90">
        <f t="shared" si="32"/>
        <v>23.592255259148956</v>
      </c>
      <c r="Q90">
        <f t="shared" si="26"/>
        <v>23592.255259148955</v>
      </c>
      <c r="R90">
        <f t="shared" si="22"/>
        <v>5.0000000000000266E-2</v>
      </c>
      <c r="S90">
        <f t="shared" si="23"/>
        <v>2.1193395650723352</v>
      </c>
      <c r="T90">
        <f t="shared" si="27"/>
        <v>2.1193395650723352</v>
      </c>
      <c r="U90" s="8">
        <f t="shared" si="28"/>
        <v>4.0878820593404884E-2</v>
      </c>
      <c r="V90">
        <f t="shared" si="33"/>
        <v>1732722.0371419254</v>
      </c>
      <c r="W90">
        <f t="shared" si="24"/>
        <v>3.7600068205979778</v>
      </c>
      <c r="X90">
        <f t="shared" si="29"/>
        <v>3.8466429224550747</v>
      </c>
      <c r="Y90" s="2">
        <f t="shared" si="30"/>
        <v>5.9659824875274099</v>
      </c>
      <c r="AA90" s="5">
        <f t="shared" si="31"/>
        <v>1.5866945918408206</v>
      </c>
    </row>
    <row r="91" spans="1:27" x14ac:dyDescent="0.2">
      <c r="A91" t="s">
        <v>48</v>
      </c>
      <c r="B91" s="1">
        <v>44536</v>
      </c>
      <c r="C91" t="s">
        <v>8</v>
      </c>
      <c r="D91">
        <v>300</v>
      </c>
      <c r="E91">
        <v>0.55441014</v>
      </c>
      <c r="F91">
        <v>28</v>
      </c>
      <c r="G91" t="s">
        <v>6</v>
      </c>
      <c r="H91">
        <v>2.4700000000000002</v>
      </c>
      <c r="I91">
        <v>2.17</v>
      </c>
      <c r="J91">
        <v>-47.01</v>
      </c>
      <c r="K91" t="s">
        <v>7</v>
      </c>
      <c r="L91">
        <v>12.4</v>
      </c>
      <c r="M91">
        <v>285.55</v>
      </c>
      <c r="N91">
        <v>1006.3446279999999</v>
      </c>
      <c r="O91">
        <f t="shared" si="25"/>
        <v>0.99318495025240938</v>
      </c>
      <c r="P91">
        <f t="shared" si="32"/>
        <v>23.592255259148956</v>
      </c>
      <c r="Q91">
        <f t="shared" si="26"/>
        <v>23592.255259148955</v>
      </c>
      <c r="R91">
        <f t="shared" si="22"/>
        <v>0.30000000000000027</v>
      </c>
      <c r="S91">
        <f t="shared" si="23"/>
        <v>12.716037390433954</v>
      </c>
      <c r="T91">
        <f t="shared" si="27"/>
        <v>12.716037390433955</v>
      </c>
      <c r="U91" s="8">
        <f t="shared" si="28"/>
        <v>4.0865092228327349E-2</v>
      </c>
      <c r="V91">
        <f t="shared" si="33"/>
        <v>1732140.1357964741</v>
      </c>
      <c r="W91">
        <f t="shared" si="24"/>
        <v>3.7587440946783484</v>
      </c>
      <c r="X91">
        <f t="shared" si="29"/>
        <v>4.278386135417291</v>
      </c>
      <c r="Y91" s="2">
        <f t="shared" si="30"/>
        <v>16.994423525851246</v>
      </c>
      <c r="AA91" s="5">
        <f t="shared" si="31"/>
        <v>4.5213036848962531</v>
      </c>
    </row>
    <row r="92" spans="1:27" x14ac:dyDescent="0.2">
      <c r="A92" t="s">
        <v>48</v>
      </c>
      <c r="B92" s="1">
        <v>44536</v>
      </c>
      <c r="C92" t="s">
        <v>5</v>
      </c>
      <c r="D92">
        <v>0</v>
      </c>
      <c r="E92">
        <v>0.499832322</v>
      </c>
      <c r="F92">
        <v>29</v>
      </c>
      <c r="G92" t="s">
        <v>6</v>
      </c>
      <c r="H92">
        <v>2.64</v>
      </c>
      <c r="I92">
        <v>2.17</v>
      </c>
      <c r="J92">
        <v>-47.25</v>
      </c>
      <c r="K92" t="s">
        <v>7</v>
      </c>
      <c r="L92">
        <v>12.7</v>
      </c>
      <c r="M92">
        <v>285.85000000000002</v>
      </c>
      <c r="N92">
        <v>1006.3446279999999</v>
      </c>
      <c r="O92">
        <f t="shared" si="25"/>
        <v>0.99318495025240938</v>
      </c>
      <c r="P92">
        <f t="shared" si="32"/>
        <v>23.617041379190088</v>
      </c>
      <c r="Q92">
        <f t="shared" si="26"/>
        <v>23617.041379190086</v>
      </c>
      <c r="R92">
        <f t="shared" si="22"/>
        <v>0.4700000000000002</v>
      </c>
      <c r="S92">
        <f t="shared" si="23"/>
        <v>19.900883961448947</v>
      </c>
      <c r="T92">
        <f t="shared" si="27"/>
        <v>19.900883961448951</v>
      </c>
      <c r="U92" s="8">
        <f t="shared" si="28"/>
        <v>4.0588913725269356E-2</v>
      </c>
      <c r="V92">
        <f t="shared" si="33"/>
        <v>1718628.2173783993</v>
      </c>
      <c r="W92">
        <f t="shared" si="24"/>
        <v>3.7294232317111264</v>
      </c>
      <c r="X92">
        <f t="shared" si="29"/>
        <v>4.537178493878975</v>
      </c>
      <c r="Y92" s="2">
        <f t="shared" si="30"/>
        <v>24.438062455327923</v>
      </c>
      <c r="AA92" s="5">
        <f t="shared" si="31"/>
        <v>6.552772623802019</v>
      </c>
    </row>
    <row r="93" spans="1:27" x14ac:dyDescent="0.2">
      <c r="A93" t="s">
        <v>48</v>
      </c>
      <c r="B93" s="1">
        <v>44536</v>
      </c>
      <c r="C93" t="s">
        <v>8</v>
      </c>
      <c r="D93">
        <v>400</v>
      </c>
      <c r="E93">
        <v>0.28502085999999999</v>
      </c>
      <c r="F93">
        <v>30</v>
      </c>
      <c r="G93" t="s">
        <v>6</v>
      </c>
      <c r="H93">
        <v>2.16</v>
      </c>
      <c r="I93">
        <v>2.17</v>
      </c>
      <c r="J93">
        <v>-47.18</v>
      </c>
      <c r="K93" t="s">
        <v>7</v>
      </c>
      <c r="L93">
        <v>12.5</v>
      </c>
      <c r="M93">
        <v>285.64999999999998</v>
      </c>
      <c r="N93">
        <v>1006.3446279999999</v>
      </c>
      <c r="O93">
        <f t="shared" si="25"/>
        <v>0.99318495025240938</v>
      </c>
      <c r="P93">
        <f t="shared" si="32"/>
        <v>23.600517299162661</v>
      </c>
      <c r="Q93">
        <f t="shared" si="26"/>
        <v>23600.51729916266</v>
      </c>
      <c r="R93">
        <f t="shared" si="22"/>
        <v>-9.9999999999997868E-3</v>
      </c>
      <c r="S93">
        <f t="shared" si="23"/>
        <v>-0.4237195258577906</v>
      </c>
      <c r="T93">
        <f t="shared" si="27"/>
        <v>-0.42371952585779055</v>
      </c>
      <c r="U93" s="8">
        <f t="shared" si="28"/>
        <v>4.0840078712168999E-2</v>
      </c>
      <c r="V93">
        <f t="shared" si="33"/>
        <v>1730473.8787915464</v>
      </c>
      <c r="W93">
        <f t="shared" si="24"/>
        <v>3.7551283169776557</v>
      </c>
      <c r="X93">
        <f t="shared" si="29"/>
        <v>3.7378235781897402</v>
      </c>
      <c r="Y93" s="2">
        <f t="shared" si="30"/>
        <v>3.3141040523319498</v>
      </c>
      <c r="AA93" s="5">
        <f t="shared" si="31"/>
        <v>0.88255414265026566</v>
      </c>
    </row>
    <row r="94" spans="1:27" x14ac:dyDescent="0.2">
      <c r="A94" t="s">
        <v>48</v>
      </c>
      <c r="B94" s="1">
        <v>44901</v>
      </c>
      <c r="C94" t="s">
        <v>7</v>
      </c>
      <c r="D94" t="s">
        <v>7</v>
      </c>
      <c r="E94">
        <v>0</v>
      </c>
      <c r="F94" t="s">
        <v>9</v>
      </c>
      <c r="G94" t="s">
        <v>6</v>
      </c>
      <c r="H94">
        <v>2.17</v>
      </c>
      <c r="I94" t="s">
        <v>7</v>
      </c>
      <c r="J94">
        <v>-46.62</v>
      </c>
      <c r="K94" t="s">
        <v>7</v>
      </c>
      <c r="L94">
        <v>0</v>
      </c>
      <c r="M94">
        <v>0</v>
      </c>
      <c r="O94">
        <f t="shared" si="25"/>
        <v>0</v>
      </c>
      <c r="P94" t="e">
        <f t="shared" si="32"/>
        <v>#DIV/0!</v>
      </c>
      <c r="Q94" t="e">
        <f t="shared" si="26"/>
        <v>#DIV/0!</v>
      </c>
      <c r="T94" t="e">
        <f t="shared" si="27"/>
        <v>#DIV/0!</v>
      </c>
      <c r="U94" s="8" t="e">
        <f t="shared" si="28"/>
        <v>#DIV/0!</v>
      </c>
      <c r="V94" t="e">
        <f t="shared" si="33"/>
        <v>#DIV/0!</v>
      </c>
      <c r="X94" t="e">
        <f t="shared" si="29"/>
        <v>#DIV/0!</v>
      </c>
      <c r="Y94" s="2" t="e">
        <f t="shared" si="30"/>
        <v>#DIV/0!</v>
      </c>
      <c r="AA94" s="5" t="e">
        <f t="shared" si="31"/>
        <v>#DIV/0!</v>
      </c>
    </row>
    <row r="95" spans="1:27" x14ac:dyDescent="0.2">
      <c r="A95" t="s">
        <v>49</v>
      </c>
      <c r="B95" s="1">
        <v>44199</v>
      </c>
      <c r="C95" t="s">
        <v>5</v>
      </c>
      <c r="D95">
        <v>400</v>
      </c>
      <c r="E95">
        <v>0.47869183500000001</v>
      </c>
      <c r="F95">
        <v>1</v>
      </c>
      <c r="G95" t="s">
        <v>6</v>
      </c>
      <c r="H95">
        <v>2.1</v>
      </c>
      <c r="I95">
        <v>2.06</v>
      </c>
      <c r="J95">
        <v>-47.88</v>
      </c>
      <c r="K95" t="s">
        <v>7</v>
      </c>
      <c r="L95">
        <v>14.5</v>
      </c>
      <c r="M95">
        <v>287.64999999999998</v>
      </c>
      <c r="N95">
        <v>1009.681967</v>
      </c>
      <c r="O95">
        <f t="shared" si="25"/>
        <v>0.99647864783519269</v>
      </c>
      <c r="P95">
        <f t="shared" si="32"/>
        <v>23.687204263712253</v>
      </c>
      <c r="Q95">
        <f t="shared" si="26"/>
        <v>23687.204263712254</v>
      </c>
      <c r="R95">
        <f t="shared" ref="R95:R124" si="34">H95-I95</f>
        <v>4.0000000000000036E-2</v>
      </c>
      <c r="S95">
        <f t="shared" ref="S95:S124" si="35">((R95/1000000)*(1/P95))/0.000000001</f>
        <v>1.6886754365215764</v>
      </c>
      <c r="T95">
        <f t="shared" si="27"/>
        <v>1.6886754365215764</v>
      </c>
      <c r="U95" s="8">
        <f t="shared" si="28"/>
        <v>3.892903143126452E-2</v>
      </c>
      <c r="V95">
        <f t="shared" si="33"/>
        <v>1643462.478638818</v>
      </c>
      <c r="W95">
        <f t="shared" ref="W95:W124" si="36">I95*V95/1000000</f>
        <v>3.3855327059959652</v>
      </c>
      <c r="X95">
        <f t="shared" si="29"/>
        <v>3.4512712051415178</v>
      </c>
      <c r="Y95" s="2">
        <f t="shared" si="30"/>
        <v>5.1399466416630943</v>
      </c>
      <c r="AA95" s="5">
        <f t="shared" si="31"/>
        <v>1.5182091233559685</v>
      </c>
    </row>
    <row r="96" spans="1:27" x14ac:dyDescent="0.2">
      <c r="A96" t="s">
        <v>49</v>
      </c>
      <c r="B96" s="1">
        <v>44199</v>
      </c>
      <c r="C96" t="s">
        <v>8</v>
      </c>
      <c r="D96">
        <v>0</v>
      </c>
      <c r="E96">
        <v>0.40368066600000002</v>
      </c>
      <c r="F96">
        <v>2</v>
      </c>
      <c r="G96" t="s">
        <v>6</v>
      </c>
      <c r="H96">
        <v>2.78</v>
      </c>
      <c r="I96">
        <v>2.06</v>
      </c>
      <c r="J96">
        <v>-48.58</v>
      </c>
      <c r="K96" t="s">
        <v>7</v>
      </c>
      <c r="L96">
        <v>12</v>
      </c>
      <c r="M96">
        <v>285.14999999999998</v>
      </c>
      <c r="N96">
        <v>1009.681967</v>
      </c>
      <c r="O96">
        <f t="shared" si="25"/>
        <v>0.99647864783519269</v>
      </c>
      <c r="P96">
        <f t="shared" si="32"/>
        <v>23.48133598399982</v>
      </c>
      <c r="Q96">
        <f t="shared" si="26"/>
        <v>23481.335983999819</v>
      </c>
      <c r="R96">
        <f t="shared" si="34"/>
        <v>0.71999999999999975</v>
      </c>
      <c r="S96">
        <f t="shared" si="35"/>
        <v>30.662650561731564</v>
      </c>
      <c r="T96">
        <f t="shared" si="27"/>
        <v>30.662650561731567</v>
      </c>
      <c r="U96" s="8">
        <f t="shared" si="28"/>
        <v>4.1300013642341073E-2</v>
      </c>
      <c r="V96">
        <f t="shared" si="33"/>
        <v>1758844.286819238</v>
      </c>
      <c r="W96">
        <f t="shared" si="36"/>
        <v>3.6232192308476301</v>
      </c>
      <c r="X96">
        <f t="shared" si="29"/>
        <v>4.8895871173574816</v>
      </c>
      <c r="Y96" s="2">
        <f t="shared" si="30"/>
        <v>35.552237679089046</v>
      </c>
      <c r="AA96" s="5">
        <f t="shared" si="31"/>
        <v>9.8123341188967519</v>
      </c>
    </row>
    <row r="97" spans="1:27" x14ac:dyDescent="0.2">
      <c r="A97" t="s">
        <v>49</v>
      </c>
      <c r="B97" s="1">
        <v>44199</v>
      </c>
      <c r="C97" t="s">
        <v>5</v>
      </c>
      <c r="D97">
        <v>300</v>
      </c>
      <c r="E97">
        <v>0.46548552900000001</v>
      </c>
      <c r="F97">
        <v>3</v>
      </c>
      <c r="G97" t="s">
        <v>6</v>
      </c>
      <c r="H97">
        <v>2.4700000000000002</v>
      </c>
      <c r="I97">
        <v>2.06</v>
      </c>
      <c r="J97">
        <v>-47.47</v>
      </c>
      <c r="K97" t="s">
        <v>7</v>
      </c>
      <c r="L97">
        <v>12.1</v>
      </c>
      <c r="M97">
        <v>285.25</v>
      </c>
      <c r="N97">
        <v>1009.681967</v>
      </c>
      <c r="O97">
        <f t="shared" si="25"/>
        <v>0.99647864783519269</v>
      </c>
      <c r="P97">
        <f t="shared" si="32"/>
        <v>23.489570715188318</v>
      </c>
      <c r="Q97">
        <f t="shared" si="26"/>
        <v>23489.570715188318</v>
      </c>
      <c r="R97">
        <f t="shared" si="34"/>
        <v>0.41000000000000014</v>
      </c>
      <c r="S97">
        <f t="shared" si="35"/>
        <v>17.454554830791128</v>
      </c>
      <c r="T97">
        <f t="shared" si="27"/>
        <v>17.454554830791132</v>
      </c>
      <c r="U97" s="8">
        <f t="shared" si="28"/>
        <v>4.1183956261967837E-2</v>
      </c>
      <c r="V97">
        <f t="shared" si="33"/>
        <v>1753286.884691271</v>
      </c>
      <c r="W97">
        <f t="shared" si="36"/>
        <v>3.6117709824640181</v>
      </c>
      <c r="X97">
        <f t="shared" si="29"/>
        <v>4.3306186051874391</v>
      </c>
      <c r="Y97" s="2">
        <f t="shared" si="30"/>
        <v>21.785173435978567</v>
      </c>
      <c r="AA97" s="5">
        <f t="shared" si="31"/>
        <v>6.0317150621538893</v>
      </c>
    </row>
    <row r="98" spans="1:27" x14ac:dyDescent="0.2">
      <c r="A98" t="s">
        <v>49</v>
      </c>
      <c r="B98" s="1">
        <v>44199</v>
      </c>
      <c r="C98" t="s">
        <v>8</v>
      </c>
      <c r="D98">
        <v>5</v>
      </c>
      <c r="E98">
        <v>0.41271725399999998</v>
      </c>
      <c r="F98">
        <v>4</v>
      </c>
      <c r="G98" t="s">
        <v>6</v>
      </c>
      <c r="H98">
        <v>2.65</v>
      </c>
      <c r="I98">
        <v>2.06</v>
      </c>
      <c r="J98">
        <v>-48.52</v>
      </c>
      <c r="K98" t="s">
        <v>7</v>
      </c>
      <c r="L98">
        <v>12.1</v>
      </c>
      <c r="M98">
        <v>285.25</v>
      </c>
      <c r="N98">
        <v>1009.681967</v>
      </c>
      <c r="O98">
        <f t="shared" ref="O98:O124" si="37">N98/1013.249977</f>
        <v>0.99647864783519269</v>
      </c>
      <c r="P98">
        <f t="shared" si="32"/>
        <v>23.489570715188318</v>
      </c>
      <c r="Q98">
        <f t="shared" ref="Q98:Q124" si="38">P98*1000</f>
        <v>23489.570715188318</v>
      </c>
      <c r="R98">
        <f t="shared" si="34"/>
        <v>0.58999999999999986</v>
      </c>
      <c r="S98">
        <f t="shared" si="35"/>
        <v>25.117530122357952</v>
      </c>
      <c r="T98">
        <f t="shared" ref="T98:T124" si="39">R98*0.025/0.025/P98*1000</f>
        <v>25.117530122357955</v>
      </c>
      <c r="U98" s="8">
        <f t="shared" ref="U98:U125" si="40" xml:space="preserve"> EXP(-67.1962+99.1624*(100/M98)+27.9015*LN(M98/100)+E98*(-0.072909+0.041674*(M98/100)-0.0064603*(M98/100)^2))</f>
        <v>4.1198301489939158E-2</v>
      </c>
      <c r="V98">
        <f t="shared" si="33"/>
        <v>1753897.5909551384</v>
      </c>
      <c r="W98">
        <f t="shared" si="36"/>
        <v>3.6130290373675851</v>
      </c>
      <c r="X98">
        <f t="shared" ref="X98:X124" si="41">V98*H98/1000000</f>
        <v>4.6478286160311164</v>
      </c>
      <c r="Y98" s="2">
        <f t="shared" ref="Y98:Y124" si="42">X98+S98</f>
        <v>29.765358738389068</v>
      </c>
      <c r="AA98" s="5">
        <f t="shared" ref="AA98:AA124" si="43">Y98/W98</f>
        <v>8.2383391969846436</v>
      </c>
    </row>
    <row r="99" spans="1:27" x14ac:dyDescent="0.2">
      <c r="A99" t="s">
        <v>49</v>
      </c>
      <c r="B99" s="1">
        <v>44199</v>
      </c>
      <c r="C99" t="s">
        <v>5</v>
      </c>
      <c r="D99">
        <v>250</v>
      </c>
      <c r="E99">
        <v>0.45711973299999997</v>
      </c>
      <c r="F99">
        <v>5</v>
      </c>
      <c r="G99" t="s">
        <v>6</v>
      </c>
      <c r="H99">
        <v>2.74</v>
      </c>
      <c r="I99">
        <v>2.06</v>
      </c>
      <c r="J99">
        <v>-48.42</v>
      </c>
      <c r="K99" t="s">
        <v>7</v>
      </c>
      <c r="L99">
        <v>12.4</v>
      </c>
      <c r="M99">
        <v>285.55</v>
      </c>
      <c r="N99">
        <v>1009.681967</v>
      </c>
      <c r="O99">
        <f t="shared" si="37"/>
        <v>0.99647864783519269</v>
      </c>
      <c r="P99">
        <f t="shared" si="32"/>
        <v>23.514274908753812</v>
      </c>
      <c r="Q99">
        <f t="shared" si="38"/>
        <v>23514.27490875381</v>
      </c>
      <c r="R99">
        <f t="shared" si="34"/>
        <v>0.68000000000000016</v>
      </c>
      <c r="S99">
        <f t="shared" si="35"/>
        <v>28.918603811459736</v>
      </c>
      <c r="T99">
        <f t="shared" si="39"/>
        <v>28.918603811459739</v>
      </c>
      <c r="U99" s="8">
        <f t="shared" si="40"/>
        <v>4.089128275089815E-2</v>
      </c>
      <c r="V99">
        <f t="shared" si="33"/>
        <v>1738998.2429641192</v>
      </c>
      <c r="W99">
        <f t="shared" si="36"/>
        <v>3.5823363805060855</v>
      </c>
      <c r="X99">
        <f t="shared" si="41"/>
        <v>4.7648551857216868</v>
      </c>
      <c r="Y99" s="2">
        <f t="shared" si="42"/>
        <v>33.683458997181425</v>
      </c>
      <c r="AA99" s="5">
        <f t="shared" si="43"/>
        <v>9.4026510688599494</v>
      </c>
    </row>
    <row r="100" spans="1:27" x14ac:dyDescent="0.2">
      <c r="A100" t="s">
        <v>49</v>
      </c>
      <c r="B100" s="1">
        <v>44199</v>
      </c>
      <c r="C100" t="s">
        <v>8</v>
      </c>
      <c r="D100">
        <v>10</v>
      </c>
      <c r="E100">
        <v>0.412214566</v>
      </c>
      <c r="F100">
        <v>6</v>
      </c>
      <c r="G100" t="s">
        <v>6</v>
      </c>
      <c r="H100">
        <v>2.6</v>
      </c>
      <c r="I100">
        <v>2.06</v>
      </c>
      <c r="J100">
        <v>-47.16</v>
      </c>
      <c r="K100" t="s">
        <v>7</v>
      </c>
      <c r="L100">
        <v>11.5</v>
      </c>
      <c r="M100">
        <v>284.64999999999998</v>
      </c>
      <c r="N100">
        <v>1009.681967</v>
      </c>
      <c r="O100">
        <f t="shared" si="37"/>
        <v>0.99647864783519269</v>
      </c>
      <c r="P100">
        <f t="shared" si="32"/>
        <v>23.440162328057337</v>
      </c>
      <c r="Q100">
        <f t="shared" si="38"/>
        <v>23440.162328057337</v>
      </c>
      <c r="R100">
        <f t="shared" si="34"/>
        <v>0.54</v>
      </c>
      <c r="S100">
        <f t="shared" si="35"/>
        <v>23.037383122284623</v>
      </c>
      <c r="T100">
        <f t="shared" si="39"/>
        <v>23.037383122284627</v>
      </c>
      <c r="U100" s="8">
        <f t="shared" si="40"/>
        <v>4.1800736250485769E-2</v>
      </c>
      <c r="V100">
        <f t="shared" si="33"/>
        <v>1783295.5107333555</v>
      </c>
      <c r="W100">
        <f t="shared" si="36"/>
        <v>3.6735887521107129</v>
      </c>
      <c r="X100">
        <f t="shared" si="41"/>
        <v>4.6365683279067254</v>
      </c>
      <c r="Y100" s="2">
        <f>X100+S100</f>
        <v>27.67395145019135</v>
      </c>
      <c r="AA100" s="5">
        <f t="shared" si="43"/>
        <v>7.5332197797837024</v>
      </c>
    </row>
    <row r="101" spans="1:27" x14ac:dyDescent="0.2">
      <c r="A101" t="s">
        <v>49</v>
      </c>
      <c r="B101" s="1">
        <v>44199</v>
      </c>
      <c r="C101" t="s">
        <v>5</v>
      </c>
      <c r="D101">
        <v>225</v>
      </c>
      <c r="E101">
        <v>0.462695366</v>
      </c>
      <c r="F101">
        <v>7</v>
      </c>
      <c r="G101" t="s">
        <v>6</v>
      </c>
      <c r="H101">
        <v>2.5499999999999998</v>
      </c>
      <c r="I101">
        <v>2.06</v>
      </c>
      <c r="J101">
        <v>-48.95</v>
      </c>
      <c r="K101" t="s">
        <v>7</v>
      </c>
      <c r="L101">
        <v>13.9</v>
      </c>
      <c r="M101">
        <v>287.05</v>
      </c>
      <c r="N101">
        <v>1009.681967</v>
      </c>
      <c r="O101">
        <f t="shared" si="37"/>
        <v>0.99647864783519269</v>
      </c>
      <c r="P101">
        <f t="shared" si="32"/>
        <v>23.637795876581272</v>
      </c>
      <c r="Q101">
        <f t="shared" si="38"/>
        <v>23637.795876581273</v>
      </c>
      <c r="R101">
        <f t="shared" si="34"/>
        <v>0.48999999999999977</v>
      </c>
      <c r="S101">
        <f t="shared" si="35"/>
        <v>20.72951313051394</v>
      </c>
      <c r="T101">
        <f t="shared" si="39"/>
        <v>20.72951313051394</v>
      </c>
      <c r="U101" s="8">
        <f t="shared" si="40"/>
        <v>3.9473471412905234E-2</v>
      </c>
      <c r="V101">
        <f t="shared" si="33"/>
        <v>1669930.2937975226</v>
      </c>
      <c r="W101">
        <f t="shared" si="36"/>
        <v>3.4400564052228964</v>
      </c>
      <c r="X101">
        <f t="shared" si="41"/>
        <v>4.2583222491836814</v>
      </c>
      <c r="Y101" s="2">
        <f t="shared" si="42"/>
        <v>24.987835379697621</v>
      </c>
      <c r="AA101" s="5">
        <f t="shared" si="43"/>
        <v>7.2637865302904965</v>
      </c>
    </row>
    <row r="102" spans="1:27" x14ac:dyDescent="0.2">
      <c r="A102" t="s">
        <v>49</v>
      </c>
      <c r="B102" s="1">
        <v>44199</v>
      </c>
      <c r="C102" t="s">
        <v>8</v>
      </c>
      <c r="D102">
        <v>25</v>
      </c>
      <c r="E102">
        <v>0.40393142500000001</v>
      </c>
      <c r="F102">
        <v>8</v>
      </c>
      <c r="G102" t="s">
        <v>6</v>
      </c>
      <c r="H102">
        <v>2.85</v>
      </c>
      <c r="I102">
        <v>2.06</v>
      </c>
      <c r="J102">
        <v>-47.94</v>
      </c>
      <c r="K102" t="s">
        <v>7</v>
      </c>
      <c r="L102">
        <v>12.7</v>
      </c>
      <c r="M102">
        <v>285.85000000000002</v>
      </c>
      <c r="N102">
        <v>1009.681967</v>
      </c>
      <c r="O102">
        <f t="shared" si="37"/>
        <v>0.99647864783519269</v>
      </c>
      <c r="P102">
        <f t="shared" si="32"/>
        <v>23.538979102319306</v>
      </c>
      <c r="Q102">
        <f t="shared" si="38"/>
        <v>23538.979102319307</v>
      </c>
      <c r="R102">
        <f t="shared" si="34"/>
        <v>0.79</v>
      </c>
      <c r="S102">
        <f t="shared" si="35"/>
        <v>33.561353555990074</v>
      </c>
      <c r="T102">
        <f t="shared" si="39"/>
        <v>33.561353555990074</v>
      </c>
      <c r="U102" s="8">
        <f t="shared" si="40"/>
        <v>4.0614499981439019E-2</v>
      </c>
      <c r="V102">
        <f t="shared" si="33"/>
        <v>1725414.6751605405</v>
      </c>
      <c r="W102">
        <f t="shared" si="36"/>
        <v>3.5543542308307137</v>
      </c>
      <c r="X102">
        <f t="shared" si="41"/>
        <v>4.917431824207541</v>
      </c>
      <c r="Y102" s="2">
        <f t="shared" si="42"/>
        <v>38.478785380197614</v>
      </c>
      <c r="AA102" s="5">
        <f t="shared" si="43"/>
        <v>10.825816134596259</v>
      </c>
    </row>
    <row r="103" spans="1:27" x14ac:dyDescent="0.2">
      <c r="A103" t="s">
        <v>49</v>
      </c>
      <c r="B103" s="1">
        <v>44199</v>
      </c>
      <c r="C103" t="s">
        <v>5</v>
      </c>
      <c r="D103">
        <v>200</v>
      </c>
      <c r="E103">
        <v>0.45382776800000002</v>
      </c>
      <c r="F103">
        <v>9</v>
      </c>
      <c r="G103" t="s">
        <v>6</v>
      </c>
      <c r="H103">
        <v>2.1</v>
      </c>
      <c r="I103">
        <v>2.06</v>
      </c>
      <c r="J103">
        <v>-46.92</v>
      </c>
      <c r="K103" t="s">
        <v>7</v>
      </c>
      <c r="L103">
        <v>12.9</v>
      </c>
      <c r="M103">
        <v>286.05</v>
      </c>
      <c r="N103">
        <v>1009.681967</v>
      </c>
      <c r="O103">
        <f t="shared" si="37"/>
        <v>0.99647864783519269</v>
      </c>
      <c r="P103">
        <f t="shared" si="32"/>
        <v>23.555448564696299</v>
      </c>
      <c r="Q103">
        <f t="shared" si="38"/>
        <v>23555.4485646963</v>
      </c>
      <c r="R103">
        <f t="shared" si="34"/>
        <v>4.0000000000000036E-2</v>
      </c>
      <c r="S103">
        <f t="shared" si="35"/>
        <v>1.6981209205223959</v>
      </c>
      <c r="T103">
        <f t="shared" si="39"/>
        <v>1.6981209205223962</v>
      </c>
      <c r="U103" s="8">
        <f t="shared" si="40"/>
        <v>4.0409372794110249E-2</v>
      </c>
      <c r="V103">
        <f t="shared" si="33"/>
        <v>1715500.0331716777</v>
      </c>
      <c r="W103">
        <f t="shared" si="36"/>
        <v>3.5339300683336559</v>
      </c>
      <c r="X103">
        <f t="shared" si="41"/>
        <v>3.6025500696605235</v>
      </c>
      <c r="Y103" s="2">
        <f t="shared" si="42"/>
        <v>5.300670990182919</v>
      </c>
      <c r="AA103" s="5">
        <f t="shared" si="43"/>
        <v>1.4999365826959699</v>
      </c>
    </row>
    <row r="104" spans="1:27" x14ac:dyDescent="0.2">
      <c r="A104" t="s">
        <v>49</v>
      </c>
      <c r="B104" s="1">
        <v>44199</v>
      </c>
      <c r="C104" t="s">
        <v>8</v>
      </c>
      <c r="D104">
        <v>50</v>
      </c>
      <c r="E104">
        <v>0.40618913899999998</v>
      </c>
      <c r="F104">
        <v>10</v>
      </c>
      <c r="G104" t="s">
        <v>6</v>
      </c>
      <c r="H104">
        <v>2.2599999999999998</v>
      </c>
      <c r="I104">
        <v>2.06</v>
      </c>
      <c r="J104">
        <v>-46.37</v>
      </c>
      <c r="K104" t="s">
        <v>7</v>
      </c>
      <c r="L104">
        <v>12.9</v>
      </c>
      <c r="M104">
        <v>286.05</v>
      </c>
      <c r="N104">
        <v>1009.681967</v>
      </c>
      <c r="O104">
        <f t="shared" si="37"/>
        <v>0.99647864783519269</v>
      </c>
      <c r="P104">
        <f t="shared" si="32"/>
        <v>23.555448564696299</v>
      </c>
      <c r="Q104">
        <f t="shared" si="38"/>
        <v>23555.4485646963</v>
      </c>
      <c r="R104">
        <f t="shared" si="34"/>
        <v>0.19999999999999973</v>
      </c>
      <c r="S104">
        <f t="shared" si="35"/>
        <v>8.4906046026119615</v>
      </c>
      <c r="T104">
        <f t="shared" si="39"/>
        <v>8.4906046026119633</v>
      </c>
      <c r="U104" s="8">
        <f t="shared" si="40"/>
        <v>4.042200629431586E-2</v>
      </c>
      <c r="V104">
        <f t="shared" si="33"/>
        <v>1716036.3634466419</v>
      </c>
      <c r="W104">
        <f t="shared" si="36"/>
        <v>3.5350349087000823</v>
      </c>
      <c r="X104">
        <f t="shared" si="41"/>
        <v>3.8782421813894103</v>
      </c>
      <c r="Y104" s="2">
        <f t="shared" si="42"/>
        <v>12.368846784001372</v>
      </c>
      <c r="AA104" s="5">
        <f t="shared" si="43"/>
        <v>3.4989320058934568</v>
      </c>
    </row>
    <row r="105" spans="1:27" x14ac:dyDescent="0.2">
      <c r="A105" t="s">
        <v>49</v>
      </c>
      <c r="B105" s="1">
        <v>44199</v>
      </c>
      <c r="C105" t="s">
        <v>5</v>
      </c>
      <c r="D105">
        <v>175</v>
      </c>
      <c r="E105">
        <v>0.44244677100000002</v>
      </c>
      <c r="F105">
        <v>11</v>
      </c>
      <c r="G105" t="s">
        <v>6</v>
      </c>
      <c r="H105">
        <v>2.14</v>
      </c>
      <c r="I105">
        <v>2.06</v>
      </c>
      <c r="J105">
        <v>-47.01</v>
      </c>
      <c r="K105" t="s">
        <v>7</v>
      </c>
      <c r="L105">
        <v>12.3</v>
      </c>
      <c r="M105">
        <v>285.45</v>
      </c>
      <c r="N105">
        <v>1009.681967</v>
      </c>
      <c r="O105">
        <f t="shared" si="37"/>
        <v>0.99647864783519269</v>
      </c>
      <c r="P105">
        <f t="shared" si="32"/>
        <v>23.506040177565314</v>
      </c>
      <c r="Q105">
        <f t="shared" si="38"/>
        <v>23506.040177565315</v>
      </c>
      <c r="R105">
        <f t="shared" si="34"/>
        <v>8.0000000000000071E-2</v>
      </c>
      <c r="S105">
        <f t="shared" si="35"/>
        <v>3.4033805522188225</v>
      </c>
      <c r="T105">
        <f t="shared" si="39"/>
        <v>3.403380552218823</v>
      </c>
      <c r="U105" s="8">
        <f t="shared" si="40"/>
        <v>4.0993117874439294E-2</v>
      </c>
      <c r="V105">
        <f t="shared" si="33"/>
        <v>1743939.7518585047</v>
      </c>
      <c r="W105">
        <f t="shared" si="36"/>
        <v>3.5925158888285198</v>
      </c>
      <c r="X105">
        <f t="shared" si="41"/>
        <v>3.7320310689772005</v>
      </c>
      <c r="Y105" s="2">
        <f t="shared" si="42"/>
        <v>7.135411621196023</v>
      </c>
      <c r="AA105" s="5">
        <f t="shared" si="43"/>
        <v>1.9861879089761807</v>
      </c>
    </row>
    <row r="106" spans="1:27" x14ac:dyDescent="0.2">
      <c r="A106" t="s">
        <v>49</v>
      </c>
      <c r="B106" s="1">
        <v>44199</v>
      </c>
      <c r="C106" t="s">
        <v>8</v>
      </c>
      <c r="D106">
        <v>75</v>
      </c>
      <c r="E106">
        <v>0.42151764899999999</v>
      </c>
      <c r="F106">
        <v>12</v>
      </c>
      <c r="G106" t="s">
        <v>6</v>
      </c>
      <c r="H106">
        <v>2.4300000000000002</v>
      </c>
      <c r="I106">
        <v>2.06</v>
      </c>
      <c r="J106">
        <v>-46.52</v>
      </c>
      <c r="K106" t="s">
        <v>7</v>
      </c>
      <c r="L106">
        <v>12.3</v>
      </c>
      <c r="M106">
        <v>285.45</v>
      </c>
      <c r="N106">
        <v>1009.681967</v>
      </c>
      <c r="O106">
        <f t="shared" si="37"/>
        <v>0.99647864783519269</v>
      </c>
      <c r="P106">
        <f t="shared" si="32"/>
        <v>23.506040177565314</v>
      </c>
      <c r="Q106">
        <f t="shared" si="38"/>
        <v>23506.040177565315</v>
      </c>
      <c r="R106">
        <f t="shared" si="34"/>
        <v>0.37000000000000011</v>
      </c>
      <c r="S106">
        <f t="shared" si="35"/>
        <v>15.740635054012046</v>
      </c>
      <c r="T106">
        <f t="shared" si="39"/>
        <v>15.740635054012044</v>
      </c>
      <c r="U106" s="8">
        <f t="shared" si="40"/>
        <v>4.0998772318747462E-2</v>
      </c>
      <c r="V106">
        <f t="shared" si="33"/>
        <v>1744180.3046809051</v>
      </c>
      <c r="W106">
        <f t="shared" si="36"/>
        <v>3.5930114276426646</v>
      </c>
      <c r="X106">
        <f t="shared" si="41"/>
        <v>4.2383581403745998</v>
      </c>
      <c r="Y106" s="2">
        <f t="shared" si="42"/>
        <v>19.978993194386646</v>
      </c>
      <c r="AA106" s="5">
        <f t="shared" si="43"/>
        <v>5.5605147928779743</v>
      </c>
    </row>
    <row r="107" spans="1:27" x14ac:dyDescent="0.2">
      <c r="A107" t="s">
        <v>49</v>
      </c>
      <c r="B107" s="1">
        <v>44199</v>
      </c>
      <c r="C107" t="s">
        <v>5</v>
      </c>
      <c r="D107">
        <v>150</v>
      </c>
      <c r="E107">
        <v>0.42781308099999998</v>
      </c>
      <c r="F107">
        <v>13</v>
      </c>
      <c r="G107" t="s">
        <v>6</v>
      </c>
      <c r="H107">
        <v>2.5099999999999998</v>
      </c>
      <c r="I107">
        <v>2.06</v>
      </c>
      <c r="J107">
        <v>-46.96</v>
      </c>
      <c r="K107" t="s">
        <v>7</v>
      </c>
      <c r="L107">
        <v>12.4</v>
      </c>
      <c r="M107">
        <v>285.55</v>
      </c>
      <c r="N107">
        <v>1009.681967</v>
      </c>
      <c r="O107">
        <f t="shared" si="37"/>
        <v>0.99647864783519269</v>
      </c>
      <c r="P107">
        <f t="shared" si="32"/>
        <v>23.514274908753812</v>
      </c>
      <c r="Q107">
        <f t="shared" si="38"/>
        <v>23514.27490875381</v>
      </c>
      <c r="R107">
        <f t="shared" si="34"/>
        <v>0.44999999999999973</v>
      </c>
      <c r="S107">
        <f t="shared" si="35"/>
        <v>19.137311345818929</v>
      </c>
      <c r="T107">
        <f t="shared" si="39"/>
        <v>19.137311345818929</v>
      </c>
      <c r="U107" s="8">
        <f t="shared" si="40"/>
        <v>4.0899175374254922E-2</v>
      </c>
      <c r="V107">
        <f t="shared" si="33"/>
        <v>1739333.8953874831</v>
      </c>
      <c r="W107">
        <f t="shared" si="36"/>
        <v>3.5830278244982154</v>
      </c>
      <c r="X107">
        <f t="shared" si="41"/>
        <v>4.3657280774225828</v>
      </c>
      <c r="Y107" s="2">
        <f t="shared" si="42"/>
        <v>23.503039423241511</v>
      </c>
      <c r="AA107" s="5">
        <f t="shared" si="43"/>
        <v>6.5595470017129971</v>
      </c>
    </row>
    <row r="108" spans="1:27" x14ac:dyDescent="0.2">
      <c r="A108" t="s">
        <v>49</v>
      </c>
      <c r="B108" s="1">
        <v>44199</v>
      </c>
      <c r="C108" t="s">
        <v>8</v>
      </c>
      <c r="D108">
        <v>100</v>
      </c>
      <c r="E108">
        <v>0.42000789999999999</v>
      </c>
      <c r="F108">
        <v>14</v>
      </c>
      <c r="G108" t="s">
        <v>6</v>
      </c>
      <c r="H108">
        <v>2.12</v>
      </c>
      <c r="I108">
        <v>2.06</v>
      </c>
      <c r="J108">
        <v>-46.13</v>
      </c>
      <c r="K108" t="s">
        <v>7</v>
      </c>
      <c r="L108">
        <v>11.5</v>
      </c>
      <c r="M108">
        <v>284.64999999999998</v>
      </c>
      <c r="N108">
        <v>1009.681967</v>
      </c>
      <c r="O108">
        <f t="shared" si="37"/>
        <v>0.99647864783519269</v>
      </c>
      <c r="P108">
        <f t="shared" si="32"/>
        <v>23.440162328057337</v>
      </c>
      <c r="Q108">
        <f t="shared" si="38"/>
        <v>23440.162328057337</v>
      </c>
      <c r="R108">
        <f t="shared" si="34"/>
        <v>6.0000000000000053E-2</v>
      </c>
      <c r="S108">
        <f t="shared" si="35"/>
        <v>2.5597092358094042</v>
      </c>
      <c r="T108">
        <f t="shared" si="39"/>
        <v>2.5597092358094051</v>
      </c>
      <c r="U108" s="8">
        <f t="shared" si="40"/>
        <v>4.1798576815092449E-2</v>
      </c>
      <c r="V108">
        <f t="shared" si="33"/>
        <v>1783203.3852880155</v>
      </c>
      <c r="W108">
        <f t="shared" si="36"/>
        <v>3.6733989736933124</v>
      </c>
      <c r="X108">
        <f t="shared" si="41"/>
        <v>3.7803911768105927</v>
      </c>
      <c r="Y108" s="2">
        <f t="shared" si="42"/>
        <v>6.3401004126199965</v>
      </c>
      <c r="AA108" s="5">
        <f t="shared" si="43"/>
        <v>1.7259493069018654</v>
      </c>
    </row>
    <row r="109" spans="1:27" x14ac:dyDescent="0.2">
      <c r="A109" t="s">
        <v>49</v>
      </c>
      <c r="B109" s="1">
        <v>44199</v>
      </c>
      <c r="C109" t="s">
        <v>5</v>
      </c>
      <c r="D109">
        <v>125</v>
      </c>
      <c r="E109">
        <v>0.41849866200000002</v>
      </c>
      <c r="F109">
        <v>15</v>
      </c>
      <c r="G109" t="s">
        <v>6</v>
      </c>
      <c r="H109">
        <v>2.19</v>
      </c>
      <c r="I109">
        <v>2.06</v>
      </c>
      <c r="J109">
        <v>-47.29</v>
      </c>
      <c r="K109" t="s">
        <v>7</v>
      </c>
      <c r="L109">
        <v>11.4</v>
      </c>
      <c r="M109">
        <v>284.55</v>
      </c>
      <c r="N109">
        <v>1009.681967</v>
      </c>
      <c r="O109">
        <f t="shared" si="37"/>
        <v>0.99647864783519269</v>
      </c>
      <c r="P109">
        <f t="shared" si="32"/>
        <v>23.431927596868842</v>
      </c>
      <c r="Q109">
        <f t="shared" si="38"/>
        <v>23431.927596868842</v>
      </c>
      <c r="R109">
        <f t="shared" si="34"/>
        <v>0.12999999999999989</v>
      </c>
      <c r="S109">
        <f t="shared" si="35"/>
        <v>5.5479857328242819</v>
      </c>
      <c r="T109">
        <f t="shared" si="39"/>
        <v>5.547985732824281</v>
      </c>
      <c r="U109" s="8">
        <f t="shared" si="40"/>
        <v>4.190097876144265E-2</v>
      </c>
      <c r="V109">
        <f t="shared" si="33"/>
        <v>1788200.248921979</v>
      </c>
      <c r="W109">
        <f t="shared" si="36"/>
        <v>3.683692512779277</v>
      </c>
      <c r="X109">
        <f t="shared" si="41"/>
        <v>3.9161585451391341</v>
      </c>
      <c r="Y109" s="2">
        <f t="shared" si="42"/>
        <v>9.4641442779634168</v>
      </c>
      <c r="AA109" s="5">
        <f t="shared" si="43"/>
        <v>2.5692004001775102</v>
      </c>
    </row>
    <row r="110" spans="1:27" x14ac:dyDescent="0.2">
      <c r="A110" t="s">
        <v>49</v>
      </c>
      <c r="B110" s="1">
        <v>44199</v>
      </c>
      <c r="C110" t="s">
        <v>8</v>
      </c>
      <c r="D110">
        <v>125</v>
      </c>
      <c r="E110">
        <v>0.42529391100000002</v>
      </c>
      <c r="F110">
        <v>16</v>
      </c>
      <c r="G110" t="s">
        <v>6</v>
      </c>
      <c r="H110">
        <v>2.7</v>
      </c>
      <c r="I110">
        <v>2.06</v>
      </c>
      <c r="J110">
        <v>-47.23</v>
      </c>
      <c r="K110" t="s">
        <v>7</v>
      </c>
      <c r="L110">
        <v>12.7</v>
      </c>
      <c r="M110">
        <v>285.85000000000002</v>
      </c>
      <c r="N110">
        <v>1009.681967</v>
      </c>
      <c r="O110">
        <f t="shared" si="37"/>
        <v>0.99647864783519269</v>
      </c>
      <c r="P110">
        <f t="shared" si="32"/>
        <v>23.538979102319306</v>
      </c>
      <c r="Q110">
        <f t="shared" si="38"/>
        <v>23538.979102319307</v>
      </c>
      <c r="R110">
        <f t="shared" si="34"/>
        <v>0.64000000000000012</v>
      </c>
      <c r="S110">
        <f t="shared" si="35"/>
        <v>27.188944652953982</v>
      </c>
      <c r="T110">
        <f t="shared" si="39"/>
        <v>27.188944652953985</v>
      </c>
      <c r="U110" s="8">
        <f t="shared" si="40"/>
        <v>4.0608799097261818E-2</v>
      </c>
      <c r="V110">
        <f t="shared" si="33"/>
        <v>1725172.4860599672</v>
      </c>
      <c r="W110">
        <f t="shared" si="36"/>
        <v>3.5538553212835322</v>
      </c>
      <c r="X110">
        <f t="shared" si="41"/>
        <v>4.6579657123619116</v>
      </c>
      <c r="Y110" s="2">
        <f t="shared" si="42"/>
        <v>31.846910365315892</v>
      </c>
      <c r="AA110" s="5">
        <f t="shared" si="43"/>
        <v>8.9612287181724284</v>
      </c>
    </row>
    <row r="111" spans="1:27" x14ac:dyDescent="0.2">
      <c r="A111" t="s">
        <v>49</v>
      </c>
      <c r="B111" s="1">
        <v>44199</v>
      </c>
      <c r="C111" t="s">
        <v>5</v>
      </c>
      <c r="D111">
        <v>100</v>
      </c>
      <c r="E111">
        <v>0.41397329599999999</v>
      </c>
      <c r="F111">
        <v>17</v>
      </c>
      <c r="G111" t="s">
        <v>6</v>
      </c>
      <c r="H111">
        <v>2.2200000000000002</v>
      </c>
      <c r="I111">
        <v>2.06</v>
      </c>
      <c r="J111">
        <v>-47.64</v>
      </c>
      <c r="K111" t="s">
        <v>7</v>
      </c>
      <c r="L111">
        <v>11.7</v>
      </c>
      <c r="M111">
        <v>284.85000000000002</v>
      </c>
      <c r="N111">
        <v>1009.681967</v>
      </c>
      <c r="O111">
        <f t="shared" si="37"/>
        <v>0.99647864783519269</v>
      </c>
      <c r="P111">
        <f t="shared" si="32"/>
        <v>23.456631790434336</v>
      </c>
      <c r="Q111">
        <f t="shared" si="38"/>
        <v>23456.631790434338</v>
      </c>
      <c r="R111">
        <f t="shared" si="34"/>
        <v>0.16000000000000014</v>
      </c>
      <c r="S111">
        <f t="shared" si="35"/>
        <v>6.8210986739045998</v>
      </c>
      <c r="T111">
        <f t="shared" si="39"/>
        <v>6.8210986739045998</v>
      </c>
      <c r="U111" s="8">
        <f t="shared" si="40"/>
        <v>4.1597659911907982E-2</v>
      </c>
      <c r="V111">
        <f t="shared" si="33"/>
        <v>1773385.8928915614</v>
      </c>
      <c r="W111">
        <f t="shared" si="36"/>
        <v>3.6531749393566169</v>
      </c>
      <c r="X111">
        <f t="shared" si="41"/>
        <v>3.9369166822192665</v>
      </c>
      <c r="Y111" s="2">
        <f t="shared" si="42"/>
        <v>10.758015356123867</v>
      </c>
      <c r="AA111" s="5">
        <f t="shared" si="43"/>
        <v>2.9448399090404709</v>
      </c>
    </row>
    <row r="112" spans="1:27" x14ac:dyDescent="0.2">
      <c r="A112" t="s">
        <v>49</v>
      </c>
      <c r="B112" s="1">
        <v>44199</v>
      </c>
      <c r="C112" t="s">
        <v>8</v>
      </c>
      <c r="D112">
        <v>150</v>
      </c>
      <c r="E112">
        <v>0.44573214100000003</v>
      </c>
      <c r="F112">
        <v>18</v>
      </c>
      <c r="G112" t="s">
        <v>6</v>
      </c>
      <c r="H112">
        <v>2.37</v>
      </c>
      <c r="I112">
        <v>2.06</v>
      </c>
      <c r="J112">
        <v>-46.8</v>
      </c>
      <c r="K112" t="s">
        <v>7</v>
      </c>
      <c r="L112">
        <v>11.9</v>
      </c>
      <c r="M112">
        <v>285.05</v>
      </c>
      <c r="N112">
        <v>1009.681967</v>
      </c>
      <c r="O112">
        <f t="shared" si="37"/>
        <v>0.99647864783519269</v>
      </c>
      <c r="P112">
        <f t="shared" si="32"/>
        <v>23.473101252811329</v>
      </c>
      <c r="Q112">
        <f t="shared" si="38"/>
        <v>23473.101252811328</v>
      </c>
      <c r="R112">
        <f t="shared" si="34"/>
        <v>0.31000000000000005</v>
      </c>
      <c r="S112">
        <f t="shared" si="35"/>
        <v>13.206606006646521</v>
      </c>
      <c r="T112">
        <f t="shared" si="39"/>
        <v>13.206606006646519</v>
      </c>
      <c r="U112" s="8">
        <f t="shared" si="40"/>
        <v>4.1388214680424328E-2</v>
      </c>
      <c r="V112">
        <f t="shared" si="33"/>
        <v>1763218.8535576372</v>
      </c>
      <c r="W112">
        <f t="shared" si="36"/>
        <v>3.6322308383287325</v>
      </c>
      <c r="X112">
        <f t="shared" si="41"/>
        <v>4.1788286829316004</v>
      </c>
      <c r="Y112" s="2">
        <f t="shared" si="42"/>
        <v>17.385434689578119</v>
      </c>
      <c r="AA112" s="5">
        <f t="shared" si="43"/>
        <v>4.7864344154892784</v>
      </c>
    </row>
    <row r="113" spans="1:27" x14ac:dyDescent="0.2">
      <c r="A113" t="s">
        <v>49</v>
      </c>
      <c r="B113" s="1">
        <v>44199</v>
      </c>
      <c r="C113" t="s">
        <v>5</v>
      </c>
      <c r="D113">
        <v>75</v>
      </c>
      <c r="E113">
        <v>0.409954235</v>
      </c>
      <c r="F113">
        <v>19</v>
      </c>
      <c r="G113" t="s">
        <v>6</v>
      </c>
      <c r="H113">
        <v>2.46</v>
      </c>
      <c r="I113">
        <v>2.06</v>
      </c>
      <c r="J113">
        <v>-47.02</v>
      </c>
      <c r="K113" t="s">
        <v>7</v>
      </c>
      <c r="L113">
        <v>13.6</v>
      </c>
      <c r="M113">
        <v>286.75</v>
      </c>
      <c r="N113">
        <v>1009.681967</v>
      </c>
      <c r="O113">
        <f t="shared" si="37"/>
        <v>0.99647864783519269</v>
      </c>
      <c r="P113">
        <f t="shared" si="32"/>
        <v>23.613091683015778</v>
      </c>
      <c r="Q113">
        <f t="shared" si="38"/>
        <v>23613.091683015777</v>
      </c>
      <c r="R113">
        <f t="shared" si="34"/>
        <v>0.39999999999999991</v>
      </c>
      <c r="S113">
        <f t="shared" si="35"/>
        <v>16.939755512307965</v>
      </c>
      <c r="T113">
        <f t="shared" si="39"/>
        <v>16.939755512307968</v>
      </c>
      <c r="U113" s="8">
        <f t="shared" si="40"/>
        <v>3.9762843093724951E-2</v>
      </c>
      <c r="V113">
        <f t="shared" si="33"/>
        <v>1683932.1012049103</v>
      </c>
      <c r="W113">
        <f t="shared" si="36"/>
        <v>3.4689001284821153</v>
      </c>
      <c r="X113">
        <f t="shared" si="41"/>
        <v>4.1424729689640793</v>
      </c>
      <c r="Y113" s="2">
        <f t="shared" si="42"/>
        <v>21.082228481272043</v>
      </c>
      <c r="AA113" s="5">
        <f t="shared" si="43"/>
        <v>6.0774965263981189</v>
      </c>
    </row>
    <row r="114" spans="1:27" x14ac:dyDescent="0.2">
      <c r="A114" t="s">
        <v>49</v>
      </c>
      <c r="B114" s="1">
        <v>44199</v>
      </c>
      <c r="C114" t="s">
        <v>8</v>
      </c>
      <c r="D114">
        <v>175</v>
      </c>
      <c r="E114">
        <v>0.44775600500000001</v>
      </c>
      <c r="F114">
        <v>20</v>
      </c>
      <c r="G114" t="s">
        <v>6</v>
      </c>
      <c r="H114">
        <v>2.5</v>
      </c>
      <c r="I114">
        <v>2.06</v>
      </c>
      <c r="J114">
        <v>-47.12</v>
      </c>
      <c r="K114" t="s">
        <v>7</v>
      </c>
      <c r="L114">
        <v>12.9</v>
      </c>
      <c r="M114">
        <v>286.05</v>
      </c>
      <c r="N114">
        <v>1009.681967</v>
      </c>
      <c r="O114">
        <f t="shared" si="37"/>
        <v>0.99647864783519269</v>
      </c>
      <c r="P114">
        <f t="shared" si="32"/>
        <v>23.555448564696299</v>
      </c>
      <c r="Q114">
        <f t="shared" si="38"/>
        <v>23555.4485646963</v>
      </c>
      <c r="R114">
        <f t="shared" si="34"/>
        <v>0.43999999999999995</v>
      </c>
      <c r="S114">
        <f t="shared" si="35"/>
        <v>18.67933012574634</v>
      </c>
      <c r="T114">
        <f t="shared" si="39"/>
        <v>18.679330125746336</v>
      </c>
      <c r="U114" s="8">
        <f t="shared" si="40"/>
        <v>4.0410982772403008E-2</v>
      </c>
      <c r="V114">
        <f t="shared" si="33"/>
        <v>1715568.3816171908</v>
      </c>
      <c r="W114">
        <f t="shared" si="36"/>
        <v>3.5340708661314131</v>
      </c>
      <c r="X114">
        <f t="shared" si="41"/>
        <v>4.2889209540429771</v>
      </c>
      <c r="Y114" s="2">
        <f t="shared" si="42"/>
        <v>22.968251079789319</v>
      </c>
      <c r="AA114" s="5">
        <f t="shared" si="43"/>
        <v>6.4990918263423563</v>
      </c>
    </row>
    <row r="115" spans="1:27" x14ac:dyDescent="0.2">
      <c r="A115" t="s">
        <v>49</v>
      </c>
      <c r="B115" s="1">
        <v>44199</v>
      </c>
      <c r="C115" t="s">
        <v>5</v>
      </c>
      <c r="D115">
        <v>50</v>
      </c>
      <c r="E115">
        <v>0.22387605599999999</v>
      </c>
      <c r="F115">
        <v>21</v>
      </c>
      <c r="G115" t="s">
        <v>6</v>
      </c>
      <c r="H115">
        <v>2.29</v>
      </c>
      <c r="I115">
        <v>2.06</v>
      </c>
      <c r="J115">
        <v>-47.42</v>
      </c>
      <c r="K115" t="s">
        <v>7</v>
      </c>
      <c r="L115">
        <v>12.8</v>
      </c>
      <c r="M115">
        <v>285.95</v>
      </c>
      <c r="N115">
        <v>1009.681967</v>
      </c>
      <c r="O115">
        <f t="shared" si="37"/>
        <v>0.99647864783519269</v>
      </c>
      <c r="P115">
        <f t="shared" si="32"/>
        <v>23.547213833507801</v>
      </c>
      <c r="Q115">
        <f t="shared" si="38"/>
        <v>23547.213833507802</v>
      </c>
      <c r="R115">
        <f t="shared" si="34"/>
        <v>0.22999999999999998</v>
      </c>
      <c r="S115">
        <f t="shared" si="35"/>
        <v>9.7676099442690258</v>
      </c>
      <c r="T115">
        <f t="shared" si="39"/>
        <v>9.7676099442690258</v>
      </c>
      <c r="U115" s="8">
        <f t="shared" si="40"/>
        <v>4.0566270079368749E-2</v>
      </c>
      <c r="V115">
        <f t="shared" si="33"/>
        <v>1722763.0566484579</v>
      </c>
      <c r="W115">
        <f t="shared" si="36"/>
        <v>3.5488918966958236</v>
      </c>
      <c r="X115">
        <f t="shared" si="41"/>
        <v>3.9451273997249685</v>
      </c>
      <c r="Y115" s="2">
        <f t="shared" si="42"/>
        <v>13.712737343993995</v>
      </c>
      <c r="AA115" s="5">
        <f t="shared" si="43"/>
        <v>3.8639490137079586</v>
      </c>
    </row>
    <row r="116" spans="1:27" x14ac:dyDescent="0.2">
      <c r="A116" t="s">
        <v>49</v>
      </c>
      <c r="B116" s="1">
        <v>44199</v>
      </c>
      <c r="C116" t="s">
        <v>8</v>
      </c>
      <c r="D116">
        <v>200</v>
      </c>
      <c r="E116">
        <v>0.45256188200000003</v>
      </c>
      <c r="F116">
        <v>22</v>
      </c>
      <c r="G116" t="s">
        <v>6</v>
      </c>
      <c r="H116">
        <v>2.27</v>
      </c>
      <c r="I116">
        <v>2.06</v>
      </c>
      <c r="J116">
        <v>-48.55</v>
      </c>
      <c r="K116" t="s">
        <v>7</v>
      </c>
      <c r="L116">
        <v>14</v>
      </c>
      <c r="M116">
        <v>287.14999999999998</v>
      </c>
      <c r="N116">
        <v>1009.681967</v>
      </c>
      <c r="O116">
        <f t="shared" si="37"/>
        <v>0.99647864783519269</v>
      </c>
      <c r="P116">
        <f t="shared" si="32"/>
        <v>23.646030607769767</v>
      </c>
      <c r="Q116">
        <f t="shared" si="38"/>
        <v>23646.030607769768</v>
      </c>
      <c r="R116">
        <f t="shared" si="34"/>
        <v>0.20999999999999996</v>
      </c>
      <c r="S116">
        <f t="shared" si="35"/>
        <v>8.8809831757130855</v>
      </c>
      <c r="T116">
        <f t="shared" si="39"/>
        <v>8.8809831757130855</v>
      </c>
      <c r="U116" s="8">
        <f t="shared" si="40"/>
        <v>3.9384994939797885E-2</v>
      </c>
      <c r="V116">
        <f t="shared" si="33"/>
        <v>1665607.0354090002</v>
      </c>
      <c r="W116">
        <f t="shared" si="36"/>
        <v>3.4311504929425403</v>
      </c>
      <c r="X116">
        <f t="shared" si="41"/>
        <v>3.7809279703784306</v>
      </c>
      <c r="Y116" s="2">
        <f t="shared" si="42"/>
        <v>12.661911146091516</v>
      </c>
      <c r="AA116" s="5">
        <f t="shared" si="43"/>
        <v>3.6902814878378343</v>
      </c>
    </row>
    <row r="117" spans="1:27" x14ac:dyDescent="0.2">
      <c r="A117" t="s">
        <v>49</v>
      </c>
      <c r="B117" s="1">
        <v>44199</v>
      </c>
      <c r="C117" t="s">
        <v>5</v>
      </c>
      <c r="D117">
        <v>25</v>
      </c>
      <c r="E117">
        <v>0.38994810499999999</v>
      </c>
      <c r="F117">
        <v>23</v>
      </c>
      <c r="G117" t="s">
        <v>6</v>
      </c>
      <c r="H117">
        <v>2.66</v>
      </c>
      <c r="I117">
        <v>2.06</v>
      </c>
      <c r="J117">
        <v>-48.19</v>
      </c>
      <c r="K117" t="s">
        <v>7</v>
      </c>
      <c r="L117">
        <v>13.3</v>
      </c>
      <c r="M117">
        <v>286.45</v>
      </c>
      <c r="N117">
        <v>1009.681967</v>
      </c>
      <c r="O117">
        <f t="shared" si="37"/>
        <v>0.99647864783519269</v>
      </c>
      <c r="P117">
        <f t="shared" si="32"/>
        <v>23.588387489450284</v>
      </c>
      <c r="Q117">
        <f t="shared" si="38"/>
        <v>23588.387489450284</v>
      </c>
      <c r="R117">
        <f t="shared" si="34"/>
        <v>0.60000000000000009</v>
      </c>
      <c r="S117">
        <f t="shared" si="35"/>
        <v>25.436244858549369</v>
      </c>
      <c r="T117">
        <f t="shared" si="39"/>
        <v>25.436244858549372</v>
      </c>
      <c r="U117" s="8">
        <f t="shared" si="40"/>
        <v>4.0047623396269889E-2</v>
      </c>
      <c r="V117">
        <f t="shared" si="33"/>
        <v>1697768.5911841523</v>
      </c>
      <c r="W117">
        <f t="shared" si="36"/>
        <v>3.4974032978393539</v>
      </c>
      <c r="X117">
        <f t="shared" si="41"/>
        <v>4.5160644525498448</v>
      </c>
      <c r="Y117" s="2">
        <f t="shared" si="42"/>
        <v>29.952309311099214</v>
      </c>
      <c r="AA117" s="5">
        <f t="shared" si="43"/>
        <v>8.5641565356798637</v>
      </c>
    </row>
    <row r="118" spans="1:27" x14ac:dyDescent="0.2">
      <c r="A118" t="s">
        <v>49</v>
      </c>
      <c r="B118" s="1">
        <v>44199</v>
      </c>
      <c r="C118" t="s">
        <v>8</v>
      </c>
      <c r="D118">
        <v>225</v>
      </c>
      <c r="E118">
        <v>0.45560000899999997</v>
      </c>
      <c r="F118">
        <v>24</v>
      </c>
      <c r="G118" t="s">
        <v>6</v>
      </c>
      <c r="H118">
        <v>2.3199999999999998</v>
      </c>
      <c r="I118">
        <v>2.06</v>
      </c>
      <c r="J118">
        <v>-48.35</v>
      </c>
      <c r="K118" t="s">
        <v>7</v>
      </c>
      <c r="L118">
        <v>13.8</v>
      </c>
      <c r="M118">
        <v>286.95</v>
      </c>
      <c r="N118">
        <v>1009.681967</v>
      </c>
      <c r="O118">
        <f t="shared" si="37"/>
        <v>0.99647864783519269</v>
      </c>
      <c r="P118">
        <f t="shared" si="32"/>
        <v>23.629561145392774</v>
      </c>
      <c r="Q118">
        <f t="shared" si="38"/>
        <v>23629.561145392774</v>
      </c>
      <c r="R118">
        <f t="shared" si="34"/>
        <v>0.25999999999999979</v>
      </c>
      <c r="S118">
        <f t="shared" si="35"/>
        <v>11.003166686009056</v>
      </c>
      <c r="T118">
        <f t="shared" si="39"/>
        <v>11.003166686009056</v>
      </c>
      <c r="U118" s="8">
        <f t="shared" si="40"/>
        <v>3.9566784702134192E-2</v>
      </c>
      <c r="V118">
        <f t="shared" si="33"/>
        <v>1674461.2588731388</v>
      </c>
      <c r="W118">
        <f t="shared" si="36"/>
        <v>3.4493901932786661</v>
      </c>
      <c r="X118">
        <f t="shared" si="41"/>
        <v>3.8847501205856818</v>
      </c>
      <c r="Y118" s="2">
        <f t="shared" si="42"/>
        <v>14.887916806594738</v>
      </c>
      <c r="AA118" s="5">
        <f t="shared" si="43"/>
        <v>4.3161010997261764</v>
      </c>
    </row>
    <row r="119" spans="1:27" x14ac:dyDescent="0.2">
      <c r="A119" t="s">
        <v>49</v>
      </c>
      <c r="B119" s="1">
        <v>44199</v>
      </c>
      <c r="C119" t="s">
        <v>5</v>
      </c>
      <c r="D119">
        <v>10</v>
      </c>
      <c r="E119">
        <v>0.38665674100000003</v>
      </c>
      <c r="F119">
        <v>25</v>
      </c>
      <c r="G119" t="s">
        <v>6</v>
      </c>
      <c r="H119">
        <v>2.3199999999999998</v>
      </c>
      <c r="I119">
        <v>2.06</v>
      </c>
      <c r="J119">
        <v>-45.52</v>
      </c>
      <c r="K119" t="s">
        <v>7</v>
      </c>
      <c r="L119">
        <v>13.1</v>
      </c>
      <c r="M119">
        <v>286.25</v>
      </c>
      <c r="N119">
        <v>1009.681967</v>
      </c>
      <c r="O119">
        <f t="shared" si="37"/>
        <v>0.99647864783519269</v>
      </c>
      <c r="P119">
        <f t="shared" si="32"/>
        <v>23.571918027073295</v>
      </c>
      <c r="Q119">
        <f t="shared" si="38"/>
        <v>23571.918027073294</v>
      </c>
      <c r="R119">
        <f t="shared" si="34"/>
        <v>0.25999999999999979</v>
      </c>
      <c r="S119">
        <f t="shared" si="35"/>
        <v>11.030073993188816</v>
      </c>
      <c r="T119">
        <f t="shared" si="39"/>
        <v>11.030073993188818</v>
      </c>
      <c r="U119" s="8">
        <f t="shared" si="40"/>
        <v>4.0236985029235714E-2</v>
      </c>
      <c r="V119">
        <f t="shared" si="33"/>
        <v>1706988.1620588498</v>
      </c>
      <c r="W119">
        <f t="shared" si="36"/>
        <v>3.5163956138412304</v>
      </c>
      <c r="X119">
        <f t="shared" si="41"/>
        <v>3.9602125359765314</v>
      </c>
      <c r="Y119" s="2">
        <f t="shared" si="42"/>
        <v>14.990286529165347</v>
      </c>
      <c r="AA119" s="5">
        <f t="shared" si="43"/>
        <v>4.2629692945129971</v>
      </c>
    </row>
    <row r="120" spans="1:27" x14ac:dyDescent="0.2">
      <c r="A120" t="s">
        <v>49</v>
      </c>
      <c r="B120" s="1">
        <v>44199</v>
      </c>
      <c r="C120" t="s">
        <v>8</v>
      </c>
      <c r="D120">
        <v>250</v>
      </c>
      <c r="E120">
        <v>0.440425917</v>
      </c>
      <c r="F120">
        <v>26</v>
      </c>
      <c r="G120" t="s">
        <v>6</v>
      </c>
      <c r="H120">
        <v>2.63</v>
      </c>
      <c r="I120">
        <v>2.06</v>
      </c>
      <c r="J120">
        <v>-48.31</v>
      </c>
      <c r="K120" t="s">
        <v>7</v>
      </c>
      <c r="L120">
        <v>13.7</v>
      </c>
      <c r="M120">
        <v>286.85000000000002</v>
      </c>
      <c r="N120">
        <v>1009.681967</v>
      </c>
      <c r="O120">
        <f t="shared" si="37"/>
        <v>0.99647864783519269</v>
      </c>
      <c r="P120">
        <f t="shared" si="32"/>
        <v>23.621326414204276</v>
      </c>
      <c r="Q120">
        <f t="shared" si="38"/>
        <v>23621.326414204275</v>
      </c>
      <c r="R120">
        <f t="shared" si="34"/>
        <v>0.56999999999999984</v>
      </c>
      <c r="S120">
        <f t="shared" si="35"/>
        <v>24.130736352605506</v>
      </c>
      <c r="T120">
        <f t="shared" si="39"/>
        <v>24.130736352605506</v>
      </c>
      <c r="U120" s="8">
        <f t="shared" si="40"/>
        <v>3.9662609950495961E-2</v>
      </c>
      <c r="V120">
        <f t="shared" si="33"/>
        <v>1679101.7259151686</v>
      </c>
      <c r="W120">
        <f t="shared" si="36"/>
        <v>3.4589495553852472</v>
      </c>
      <c r="X120">
        <f t="shared" si="41"/>
        <v>4.4160375391568936</v>
      </c>
      <c r="Y120" s="2">
        <f t="shared" si="42"/>
        <v>28.546773891762399</v>
      </c>
      <c r="AA120" s="5">
        <f t="shared" si="43"/>
        <v>8.2530182746718168</v>
      </c>
    </row>
    <row r="121" spans="1:27" x14ac:dyDescent="0.2">
      <c r="A121" t="s">
        <v>49</v>
      </c>
      <c r="B121" s="1">
        <v>44199</v>
      </c>
      <c r="C121" t="s">
        <v>5</v>
      </c>
      <c r="D121">
        <v>5</v>
      </c>
      <c r="E121">
        <v>0.38715654300000002</v>
      </c>
      <c r="F121">
        <v>27</v>
      </c>
      <c r="G121" t="s">
        <v>6</v>
      </c>
      <c r="H121">
        <v>2.16</v>
      </c>
      <c r="I121">
        <v>2.06</v>
      </c>
      <c r="J121">
        <v>-46.85</v>
      </c>
      <c r="K121" t="s">
        <v>7</v>
      </c>
      <c r="L121">
        <v>11.8</v>
      </c>
      <c r="M121">
        <v>284.95</v>
      </c>
      <c r="N121">
        <v>1009.681967</v>
      </c>
      <c r="O121">
        <f t="shared" si="37"/>
        <v>0.99647864783519269</v>
      </c>
      <c r="P121">
        <f t="shared" si="32"/>
        <v>23.464866521622831</v>
      </c>
      <c r="Q121">
        <f t="shared" si="38"/>
        <v>23464.866521622829</v>
      </c>
      <c r="R121">
        <f t="shared" si="34"/>
        <v>0.10000000000000009</v>
      </c>
      <c r="S121">
        <f t="shared" si="35"/>
        <v>4.2616905537412828</v>
      </c>
      <c r="T121">
        <f t="shared" si="39"/>
        <v>4.2616905537412828</v>
      </c>
      <c r="U121" s="8">
        <f t="shared" si="40"/>
        <v>4.1504414951836689E-2</v>
      </c>
      <c r="V121">
        <f t="shared" si="33"/>
        <v>1768789.7313880073</v>
      </c>
      <c r="W121">
        <f t="shared" si="36"/>
        <v>3.6437068466592955</v>
      </c>
      <c r="X121">
        <f t="shared" si="41"/>
        <v>3.820585819798096</v>
      </c>
      <c r="Y121" s="2">
        <f t="shared" si="42"/>
        <v>8.0822763735393792</v>
      </c>
      <c r="AA121" s="5">
        <f t="shared" si="43"/>
        <v>2.2181467153290755</v>
      </c>
    </row>
    <row r="122" spans="1:27" x14ac:dyDescent="0.2">
      <c r="A122" t="s">
        <v>49</v>
      </c>
      <c r="B122" s="1">
        <v>44199</v>
      </c>
      <c r="C122" t="s">
        <v>8</v>
      </c>
      <c r="D122">
        <v>300</v>
      </c>
      <c r="E122">
        <v>0.442699395</v>
      </c>
      <c r="F122">
        <v>28</v>
      </c>
      <c r="G122" t="s">
        <v>6</v>
      </c>
      <c r="H122">
        <v>2.72</v>
      </c>
      <c r="I122">
        <v>2.06</v>
      </c>
      <c r="J122">
        <v>-48.23</v>
      </c>
      <c r="K122" t="s">
        <v>7</v>
      </c>
      <c r="L122">
        <v>14.1</v>
      </c>
      <c r="M122">
        <v>287.25</v>
      </c>
      <c r="N122">
        <v>1009.681967</v>
      </c>
      <c r="O122">
        <f t="shared" si="37"/>
        <v>0.99647864783519269</v>
      </c>
      <c r="P122">
        <f t="shared" si="32"/>
        <v>23.654265338958265</v>
      </c>
      <c r="Q122">
        <f t="shared" si="38"/>
        <v>23654.265338958263</v>
      </c>
      <c r="R122">
        <f t="shared" si="34"/>
        <v>0.66000000000000014</v>
      </c>
      <c r="S122">
        <f t="shared" si="35"/>
        <v>27.901944555977767</v>
      </c>
      <c r="T122">
        <f t="shared" si="39"/>
        <v>27.901944555977764</v>
      </c>
      <c r="U122" s="8">
        <f t="shared" si="40"/>
        <v>3.9296839809498822E-2</v>
      </c>
      <c r="V122">
        <f t="shared" si="33"/>
        <v>1661300.3721057209</v>
      </c>
      <c r="W122">
        <f t="shared" si="36"/>
        <v>3.4222787665377852</v>
      </c>
      <c r="X122">
        <f t="shared" si="41"/>
        <v>4.5187370121275618</v>
      </c>
      <c r="Y122" s="2">
        <f t="shared" si="42"/>
        <v>32.42068156810533</v>
      </c>
      <c r="AA122" s="5">
        <f t="shared" si="43"/>
        <v>9.4734192565219768</v>
      </c>
    </row>
    <row r="123" spans="1:27" x14ac:dyDescent="0.2">
      <c r="A123" t="s">
        <v>49</v>
      </c>
      <c r="B123" s="1">
        <v>44199</v>
      </c>
      <c r="C123" t="s">
        <v>5</v>
      </c>
      <c r="D123">
        <v>0</v>
      </c>
      <c r="E123">
        <v>0.38191070599999999</v>
      </c>
      <c r="F123">
        <v>29</v>
      </c>
      <c r="G123" t="s">
        <v>6</v>
      </c>
      <c r="H123">
        <v>2.3199999999999998</v>
      </c>
      <c r="I123">
        <v>2.06</v>
      </c>
      <c r="J123">
        <v>-47.54</v>
      </c>
      <c r="K123" t="s">
        <v>7</v>
      </c>
      <c r="L123">
        <v>12.9</v>
      </c>
      <c r="M123">
        <v>286.05</v>
      </c>
      <c r="N123">
        <v>1009.681967</v>
      </c>
      <c r="O123">
        <f t="shared" si="37"/>
        <v>0.99647864783519269</v>
      </c>
      <c r="P123">
        <f t="shared" si="32"/>
        <v>23.555448564696299</v>
      </c>
      <c r="Q123">
        <f t="shared" si="38"/>
        <v>23555.4485646963</v>
      </c>
      <c r="R123">
        <f t="shared" si="34"/>
        <v>0.25999999999999979</v>
      </c>
      <c r="S123">
        <f t="shared" si="35"/>
        <v>11.037785983395555</v>
      </c>
      <c r="T123">
        <f t="shared" si="39"/>
        <v>11.037785983395556</v>
      </c>
      <c r="U123" s="8">
        <f t="shared" si="40"/>
        <v>4.0428446319411268E-2</v>
      </c>
      <c r="V123">
        <f t="shared" si="33"/>
        <v>1716309.7619802221</v>
      </c>
      <c r="W123">
        <f t="shared" si="36"/>
        <v>3.5355981096792575</v>
      </c>
      <c r="X123">
        <f t="shared" si="41"/>
        <v>3.981838647794115</v>
      </c>
      <c r="Y123" s="2">
        <f t="shared" si="42"/>
        <v>15.01962463118967</v>
      </c>
      <c r="AA123" s="5">
        <f t="shared" si="43"/>
        <v>4.2481142271433727</v>
      </c>
    </row>
    <row r="124" spans="1:27" x14ac:dyDescent="0.2">
      <c r="A124" t="s">
        <v>49</v>
      </c>
      <c r="B124" s="1">
        <v>44199</v>
      </c>
      <c r="C124" t="s">
        <v>8</v>
      </c>
      <c r="D124">
        <v>400</v>
      </c>
      <c r="E124">
        <v>0.46168116399999998</v>
      </c>
      <c r="F124">
        <v>30</v>
      </c>
      <c r="G124" t="s">
        <v>6</v>
      </c>
      <c r="H124">
        <v>2.1</v>
      </c>
      <c r="I124">
        <v>2.06</v>
      </c>
      <c r="J124">
        <v>-46.88</v>
      </c>
      <c r="K124" t="s">
        <v>7</v>
      </c>
      <c r="L124">
        <v>15.3</v>
      </c>
      <c r="M124">
        <v>288.45</v>
      </c>
      <c r="N124">
        <v>1009.681967</v>
      </c>
      <c r="O124">
        <f t="shared" si="37"/>
        <v>0.99647864783519269</v>
      </c>
      <c r="P124">
        <f t="shared" si="32"/>
        <v>23.753082113220231</v>
      </c>
      <c r="Q124">
        <f t="shared" si="38"/>
        <v>23753.082113220229</v>
      </c>
      <c r="R124">
        <f t="shared" si="34"/>
        <v>4.0000000000000036E-2</v>
      </c>
      <c r="S124">
        <f t="shared" si="35"/>
        <v>1.6839919893064013</v>
      </c>
      <c r="T124">
        <f t="shared" si="39"/>
        <v>1.6839919893064013</v>
      </c>
      <c r="U124" s="8">
        <f t="shared" si="40"/>
        <v>3.8234878023639625E-2</v>
      </c>
      <c r="V124">
        <f t="shared" si="33"/>
        <v>1609680.7075979111</v>
      </c>
      <c r="W124">
        <f t="shared" si="36"/>
        <v>3.315942257651697</v>
      </c>
      <c r="X124">
        <f t="shared" si="41"/>
        <v>3.3803294859556137</v>
      </c>
      <c r="Y124" s="2">
        <f t="shared" si="42"/>
        <v>5.0643214752620151</v>
      </c>
      <c r="AA124" s="5">
        <f t="shared" si="43"/>
        <v>1.5272646752445247</v>
      </c>
    </row>
    <row r="125" spans="1:27" x14ac:dyDescent="0.2">
      <c r="A125" t="s">
        <v>49</v>
      </c>
      <c r="B125" s="1">
        <v>44199</v>
      </c>
      <c r="C125" t="s">
        <v>7</v>
      </c>
      <c r="D125" t="s">
        <v>7</v>
      </c>
      <c r="E125">
        <v>0</v>
      </c>
      <c r="F125" t="s">
        <v>9</v>
      </c>
      <c r="G125" t="s">
        <v>6</v>
      </c>
      <c r="H125">
        <v>2.06</v>
      </c>
      <c r="I125" t="s">
        <v>7</v>
      </c>
      <c r="J125">
        <v>-46.81</v>
      </c>
      <c r="K125" t="s">
        <v>7</v>
      </c>
      <c r="L125">
        <v>0</v>
      </c>
      <c r="M125">
        <v>0</v>
      </c>
      <c r="U125" s="8" t="e">
        <f t="shared" si="40"/>
        <v>#DIV/0!</v>
      </c>
    </row>
  </sheetData>
  <sortState xmlns:xlrd2="http://schemas.microsoft.com/office/spreadsheetml/2017/richdata2" ref="B2:Y125">
    <sortCondition ref="G2:G125"/>
  </sortState>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A377-F8BE-5F49-9B04-E8176044BC1B}">
  <dimension ref="A1:AB125"/>
  <sheetViews>
    <sheetView topLeftCell="T1" workbookViewId="0">
      <selection activeCell="W2" sqref="W2"/>
    </sheetView>
  </sheetViews>
  <sheetFormatPr baseColWidth="10" defaultColWidth="11.5" defaultRowHeight="15" x14ac:dyDescent="0.2"/>
  <cols>
    <col min="1" max="26" width="19.5" customWidth="1"/>
    <col min="27" max="27" width="26.33203125" customWidth="1"/>
    <col min="28" max="28" width="15.83203125" style="28" customWidth="1"/>
  </cols>
  <sheetData>
    <row r="1" spans="1:28" x14ac:dyDescent="0.2">
      <c r="A1" t="s">
        <v>0</v>
      </c>
      <c r="B1" s="1" t="s">
        <v>62</v>
      </c>
      <c r="C1" t="s">
        <v>63</v>
      </c>
      <c r="D1" t="s">
        <v>64</v>
      </c>
      <c r="E1" t="s">
        <v>12</v>
      </c>
      <c r="F1" t="s">
        <v>1</v>
      </c>
      <c r="G1" t="s">
        <v>65</v>
      </c>
      <c r="H1" t="s">
        <v>60</v>
      </c>
      <c r="I1" t="s">
        <v>61</v>
      </c>
      <c r="J1" t="s">
        <v>3</v>
      </c>
      <c r="K1" t="s">
        <v>4</v>
      </c>
      <c r="L1" t="s">
        <v>11</v>
      </c>
      <c r="M1" t="s">
        <v>10</v>
      </c>
      <c r="N1" t="s">
        <v>14</v>
      </c>
      <c r="O1" t="s">
        <v>13</v>
      </c>
      <c r="P1" t="s">
        <v>22</v>
      </c>
      <c r="Q1" t="s">
        <v>23</v>
      </c>
      <c r="R1" t="s">
        <v>19</v>
      </c>
      <c r="S1" t="s">
        <v>20</v>
      </c>
      <c r="T1" t="s">
        <v>25</v>
      </c>
      <c r="U1" t="s">
        <v>51</v>
      </c>
      <c r="V1" s="3" t="s">
        <v>50</v>
      </c>
      <c r="W1" t="s">
        <v>38</v>
      </c>
      <c r="X1" t="s">
        <v>39</v>
      </c>
      <c r="Y1" t="s">
        <v>40</v>
      </c>
      <c r="Z1" s="2" t="s">
        <v>37</v>
      </c>
      <c r="AA1" t="s">
        <v>67</v>
      </c>
      <c r="AB1" s="28" t="s">
        <v>68</v>
      </c>
    </row>
    <row r="2" spans="1:28" x14ac:dyDescent="0.2">
      <c r="A2" t="s">
        <v>46</v>
      </c>
      <c r="B2" s="1">
        <v>44504</v>
      </c>
      <c r="C2" t="s">
        <v>5</v>
      </c>
      <c r="D2">
        <v>400</v>
      </c>
      <c r="E2">
        <v>0.46244175999999998</v>
      </c>
      <c r="F2">
        <v>1</v>
      </c>
      <c r="G2" t="s">
        <v>2</v>
      </c>
      <c r="H2">
        <v>688</v>
      </c>
      <c r="I2">
        <v>531</v>
      </c>
      <c r="J2">
        <v>-13.46</v>
      </c>
      <c r="K2">
        <v>1.090875</v>
      </c>
      <c r="L2">
        <v>22.4</v>
      </c>
      <c r="M2">
        <v>295.55</v>
      </c>
      <c r="N2">
        <v>1005.857025</v>
      </c>
      <c r="O2">
        <f t="shared" ref="O2:O33" si="0">N2/1013.249977</f>
        <v>0.99270372349586555</v>
      </c>
      <c r="P2">
        <f>(1*0.08206*M2)/O2</f>
        <v>24.431088980498831</v>
      </c>
      <c r="Q2">
        <f>P2*1000</f>
        <v>24431.088980498833</v>
      </c>
      <c r="R2">
        <f t="shared" ref="R2:R31" si="1">H2-I2</f>
        <v>157</v>
      </c>
      <c r="S2">
        <f>((R2/1000000)*(1/P2))/0.000000001</f>
        <v>6426.2383115758421</v>
      </c>
      <c r="T2">
        <f>R2*0.025/0.025/P2*1000</f>
        <v>6426.238311575843</v>
      </c>
      <c r="U2">
        <f>EXP(-58.0931+90.5069*(100/M2)+22.294*LN(M2/100)+E2*(0.027766+(-0.025888)*(M2/100)+(0.0050578)*(M2/100)^2))</f>
        <v>3.6417356691001067E-2</v>
      </c>
      <c r="V2" s="4">
        <f t="shared" ref="V2:V33" si="2">U2*(44.0095/1000)/0.001836</f>
        <v>0.87293554427702158</v>
      </c>
      <c r="W2">
        <f>V2/P2*1000000000</f>
        <v>35730521.262224883</v>
      </c>
      <c r="X2">
        <f>I2*W2/1000000</f>
        <v>18972.906790241414</v>
      </c>
      <c r="Y2">
        <f t="shared" ref="Y2:Y33" si="3">W2*H2/1000000</f>
        <v>24582.59862841072</v>
      </c>
      <c r="Z2" s="2">
        <f t="shared" ref="Z2:Z33" si="4">Y2+S2</f>
        <v>31008.836939986562</v>
      </c>
      <c r="AA2">
        <f>Z2/1000</f>
        <v>31.008836939986562</v>
      </c>
      <c r="AB2" s="28">
        <f t="shared" ref="AB2:AB33" si="5">AA2/(X2/1000)</f>
        <v>1.6343745996757728</v>
      </c>
    </row>
    <row r="3" spans="1:28" x14ac:dyDescent="0.2">
      <c r="A3" t="s">
        <v>46</v>
      </c>
      <c r="B3" s="1">
        <v>44504</v>
      </c>
      <c r="C3" t="s">
        <v>8</v>
      </c>
      <c r="D3">
        <v>0</v>
      </c>
      <c r="E3">
        <v>0.46244175999999998</v>
      </c>
      <c r="F3">
        <v>2</v>
      </c>
      <c r="G3" t="s">
        <v>2</v>
      </c>
      <c r="H3">
        <v>721</v>
      </c>
      <c r="I3">
        <v>531</v>
      </c>
      <c r="J3">
        <v>-13.93</v>
      </c>
      <c r="K3">
        <v>1.090363</v>
      </c>
      <c r="L3">
        <v>21.5</v>
      </c>
      <c r="M3">
        <v>294.64999999999998</v>
      </c>
      <c r="N3">
        <v>1005.857025</v>
      </c>
      <c r="O3">
        <f t="shared" si="0"/>
        <v>0.99270372349586555</v>
      </c>
      <c r="P3">
        <f t="shared" ref="P3:P33" si="6">(1*0.08206*M3)/O3</f>
        <v>24.35669216073077</v>
      </c>
      <c r="Q3">
        <f t="shared" ref="Q3:Q33" si="7">P3*1000</f>
        <v>24356.69216073077</v>
      </c>
      <c r="R3">
        <f t="shared" si="1"/>
        <v>190</v>
      </c>
      <c r="S3">
        <f t="shared" ref="S3:S31" si="8">((R3/1000000)*(1/P3))/0.000000001</f>
        <v>7800.7308523744741</v>
      </c>
      <c r="T3">
        <f t="shared" ref="T3:T66" si="9">R3*0.025/0.025/P3*1000</f>
        <v>7800.7308523744741</v>
      </c>
      <c r="U3">
        <f t="shared" ref="U3:U66" si="10">EXP(-58.0931+90.5069*(100/M3)+22.294*LN(M3/100)+E3*(0.027766+(-0.025888)*(M3/100)+(0.0050578)*(M3/100)^2))</f>
        <v>3.7359010346547317E-2</v>
      </c>
      <c r="V3" s="4">
        <f t="shared" si="2"/>
        <v>0.8955072798727528</v>
      </c>
      <c r="W3">
        <f>V3/P3*1000000000</f>
        <v>36766375.087522767</v>
      </c>
      <c r="X3">
        <f t="shared" ref="X3:X31" si="11">I3*W3/1000000</f>
        <v>19522.945171474592</v>
      </c>
      <c r="Y3">
        <f t="shared" si="3"/>
        <v>26508.556438103915</v>
      </c>
      <c r="Z3" s="2">
        <f t="shared" si="4"/>
        <v>34309.287290478387</v>
      </c>
      <c r="AA3">
        <f t="shared" ref="AA3:AA66" si="12">Z3/1000</f>
        <v>34.309287290478387</v>
      </c>
      <c r="AB3" s="28">
        <f t="shared" si="5"/>
        <v>1.7573827611117019</v>
      </c>
    </row>
    <row r="4" spans="1:28" x14ac:dyDescent="0.2">
      <c r="A4" t="s">
        <v>46</v>
      </c>
      <c r="B4" s="1">
        <v>44504</v>
      </c>
      <c r="C4" t="s">
        <v>5</v>
      </c>
      <c r="D4">
        <v>300</v>
      </c>
      <c r="E4">
        <v>0.46244175999999998</v>
      </c>
      <c r="F4">
        <v>3</v>
      </c>
      <c r="G4" t="s">
        <v>2</v>
      </c>
      <c r="H4">
        <v>711</v>
      </c>
      <c r="I4">
        <v>531</v>
      </c>
      <c r="J4">
        <v>-13.86</v>
      </c>
      <c r="K4">
        <v>1.0904430000000001</v>
      </c>
      <c r="L4">
        <v>21.2</v>
      </c>
      <c r="M4">
        <v>294.35000000000002</v>
      </c>
      <c r="N4">
        <v>1005.857025</v>
      </c>
      <c r="O4">
        <f t="shared" si="0"/>
        <v>0.99270372349586555</v>
      </c>
      <c r="P4">
        <f t="shared" si="6"/>
        <v>24.331893220808091</v>
      </c>
      <c r="Q4">
        <f t="shared" si="7"/>
        <v>24331.893220808091</v>
      </c>
      <c r="R4">
        <f t="shared" si="1"/>
        <v>180</v>
      </c>
      <c r="S4">
        <f t="shared" si="8"/>
        <v>7397.6980897675494</v>
      </c>
      <c r="T4">
        <f t="shared" si="9"/>
        <v>7397.6980897675494</v>
      </c>
      <c r="U4">
        <f t="shared" si="10"/>
        <v>3.7681328350128988E-2</v>
      </c>
      <c r="V4" s="4">
        <f t="shared" si="2"/>
        <v>0.90323334424019708</v>
      </c>
      <c r="W4">
        <f t="shared" ref="W4:W33" si="13">V4/Q4*1000000000*1000</f>
        <v>37121375.473889232</v>
      </c>
      <c r="X4">
        <f t="shared" si="11"/>
        <v>19711.450376635181</v>
      </c>
      <c r="Y4">
        <f t="shared" si="3"/>
        <v>26393.297961935245</v>
      </c>
      <c r="Z4" s="2">
        <f t="shared" si="4"/>
        <v>33790.996051702794</v>
      </c>
      <c r="AA4">
        <f t="shared" si="12"/>
        <v>33.790996051702791</v>
      </c>
      <c r="AB4" s="28">
        <f t="shared" si="5"/>
        <v>1.7142825822577061</v>
      </c>
    </row>
    <row r="5" spans="1:28" x14ac:dyDescent="0.2">
      <c r="A5" t="s">
        <v>46</v>
      </c>
      <c r="B5" s="1">
        <v>44504</v>
      </c>
      <c r="C5" t="s">
        <v>8</v>
      </c>
      <c r="D5">
        <v>5</v>
      </c>
      <c r="E5">
        <v>0.46244175999999998</v>
      </c>
      <c r="F5">
        <v>4</v>
      </c>
      <c r="G5" t="s">
        <v>2</v>
      </c>
      <c r="H5">
        <v>772</v>
      </c>
      <c r="I5">
        <v>531</v>
      </c>
      <c r="J5">
        <v>-17.13</v>
      </c>
      <c r="K5">
        <v>1.0868660000000001</v>
      </c>
      <c r="L5">
        <v>21.3</v>
      </c>
      <c r="M5">
        <v>294.45</v>
      </c>
      <c r="N5">
        <v>1005.857025</v>
      </c>
      <c r="O5">
        <f t="shared" si="0"/>
        <v>0.99270372349586555</v>
      </c>
      <c r="P5">
        <f t="shared" si="6"/>
        <v>24.340159534115649</v>
      </c>
      <c r="Q5">
        <f t="shared" si="7"/>
        <v>24340.15953411565</v>
      </c>
      <c r="R5">
        <f t="shared" si="1"/>
        <v>241</v>
      </c>
      <c r="S5">
        <f t="shared" si="8"/>
        <v>9901.3319802694641</v>
      </c>
      <c r="T5">
        <f t="shared" si="9"/>
        <v>9901.3319802694641</v>
      </c>
      <c r="U5">
        <f t="shared" si="10"/>
        <v>3.7573411307049956E-2</v>
      </c>
      <c r="V5" s="4">
        <f t="shared" si="2"/>
        <v>0.90064653862615196</v>
      </c>
      <c r="W5">
        <f t="shared" si="13"/>
        <v>37002491.185967289</v>
      </c>
      <c r="X5">
        <f t="shared" si="11"/>
        <v>19648.322819748631</v>
      </c>
      <c r="Y5">
        <f t="shared" si="3"/>
        <v>28565.923195566746</v>
      </c>
      <c r="Z5" s="2">
        <f t="shared" si="4"/>
        <v>38467.25517583621</v>
      </c>
      <c r="AA5">
        <f t="shared" si="12"/>
        <v>38.467255175836208</v>
      </c>
      <c r="AB5" s="28">
        <f t="shared" si="5"/>
        <v>1.9577882310225772</v>
      </c>
    </row>
    <row r="6" spans="1:28" x14ac:dyDescent="0.2">
      <c r="A6" t="s">
        <v>46</v>
      </c>
      <c r="B6" s="1">
        <v>44504</v>
      </c>
      <c r="C6" t="s">
        <v>5</v>
      </c>
      <c r="D6">
        <v>250</v>
      </c>
      <c r="E6">
        <v>0.46244175999999998</v>
      </c>
      <c r="F6">
        <v>5</v>
      </c>
      <c r="G6" t="s">
        <v>2</v>
      </c>
      <c r="H6">
        <v>799</v>
      </c>
      <c r="I6">
        <v>531</v>
      </c>
      <c r="J6">
        <v>-14.25</v>
      </c>
      <c r="K6">
        <v>1.0900209999999999</v>
      </c>
      <c r="L6">
        <v>20.9</v>
      </c>
      <c r="M6">
        <v>294.05</v>
      </c>
      <c r="N6">
        <v>1005.857025</v>
      </c>
      <c r="O6">
        <f t="shared" si="0"/>
        <v>0.99270372349586555</v>
      </c>
      <c r="P6">
        <f t="shared" si="6"/>
        <v>24.307094280885401</v>
      </c>
      <c r="Q6">
        <f t="shared" si="7"/>
        <v>24307.094280885402</v>
      </c>
      <c r="R6">
        <f t="shared" si="1"/>
        <v>268</v>
      </c>
      <c r="S6">
        <f t="shared" si="8"/>
        <v>11025.587711269531</v>
      </c>
      <c r="T6">
        <f t="shared" si="9"/>
        <v>11025.587711269533</v>
      </c>
      <c r="U6">
        <f t="shared" si="10"/>
        <v>3.8007976492240511E-2</v>
      </c>
      <c r="V6" s="4">
        <f t="shared" si="2"/>
        <v>0.91106320339611047</v>
      </c>
      <c r="W6">
        <f t="shared" si="13"/>
        <v>37481370.371470183</v>
      </c>
      <c r="X6">
        <f t="shared" si="11"/>
        <v>19902.607667250668</v>
      </c>
      <c r="Y6">
        <f t="shared" si="3"/>
        <v>29947.614926804676</v>
      </c>
      <c r="Z6" s="2">
        <f t="shared" si="4"/>
        <v>40973.202638074203</v>
      </c>
      <c r="AA6">
        <f t="shared" si="12"/>
        <v>40.973202638074206</v>
      </c>
      <c r="AB6" s="28">
        <f t="shared" si="5"/>
        <v>2.0586851393093966</v>
      </c>
    </row>
    <row r="7" spans="1:28" x14ac:dyDescent="0.2">
      <c r="A7" t="s">
        <v>46</v>
      </c>
      <c r="B7" s="1">
        <v>44504</v>
      </c>
      <c r="C7" t="s">
        <v>8</v>
      </c>
      <c r="D7">
        <v>10</v>
      </c>
      <c r="E7">
        <v>0.46244175999999998</v>
      </c>
      <c r="F7">
        <v>6</v>
      </c>
      <c r="G7" t="s">
        <v>2</v>
      </c>
      <c r="H7">
        <v>758</v>
      </c>
      <c r="I7">
        <v>531</v>
      </c>
      <c r="J7">
        <v>-18.010000000000002</v>
      </c>
      <c r="K7">
        <v>1.0858989999999999</v>
      </c>
      <c r="L7">
        <v>21</v>
      </c>
      <c r="M7">
        <v>294.14999999999998</v>
      </c>
      <c r="N7">
        <v>1005.857025</v>
      </c>
      <c r="O7">
        <f t="shared" si="0"/>
        <v>0.99270372349586555</v>
      </c>
      <c r="P7">
        <f t="shared" si="6"/>
        <v>24.315360594192963</v>
      </c>
      <c r="Q7">
        <f t="shared" si="7"/>
        <v>24315.360594192964</v>
      </c>
      <c r="R7">
        <f t="shared" si="1"/>
        <v>227</v>
      </c>
      <c r="S7">
        <f t="shared" si="8"/>
        <v>9335.662496990175</v>
      </c>
      <c r="T7">
        <f t="shared" si="9"/>
        <v>9335.6624969901768</v>
      </c>
      <c r="U7">
        <f t="shared" si="10"/>
        <v>3.7898608359244801E-2</v>
      </c>
      <c r="V7" s="4">
        <f t="shared" si="2"/>
        <v>0.90844161469835738</v>
      </c>
      <c r="W7">
        <f t="shared" si="13"/>
        <v>37360811.951738566</v>
      </c>
      <c r="X7">
        <f t="shared" si="11"/>
        <v>19838.591146373179</v>
      </c>
      <c r="Y7">
        <f t="shared" si="3"/>
        <v>28319.495459417831</v>
      </c>
      <c r="Z7" s="2">
        <f t="shared" si="4"/>
        <v>37655.157956408002</v>
      </c>
      <c r="AA7">
        <f t="shared" si="12"/>
        <v>37.655157956408004</v>
      </c>
      <c r="AB7" s="28">
        <f t="shared" si="5"/>
        <v>1.8980762131030653</v>
      </c>
    </row>
    <row r="8" spans="1:28" x14ac:dyDescent="0.2">
      <c r="A8" t="s">
        <v>46</v>
      </c>
      <c r="B8" s="1">
        <v>44504</v>
      </c>
      <c r="C8" t="s">
        <v>5</v>
      </c>
      <c r="D8">
        <v>225</v>
      </c>
      <c r="E8">
        <v>0.46244175999999998</v>
      </c>
      <c r="F8">
        <v>7</v>
      </c>
      <c r="G8" t="s">
        <v>2</v>
      </c>
      <c r="H8">
        <v>721</v>
      </c>
      <c r="I8">
        <v>531</v>
      </c>
      <c r="J8">
        <v>-13.44</v>
      </c>
      <c r="K8">
        <v>1.0908979999999999</v>
      </c>
      <c r="L8">
        <v>21.7</v>
      </c>
      <c r="M8">
        <v>294.85000000000002</v>
      </c>
      <c r="N8">
        <v>1005.857025</v>
      </c>
      <c r="O8">
        <f t="shared" si="0"/>
        <v>0.99270372349586555</v>
      </c>
      <c r="P8">
        <f t="shared" si="6"/>
        <v>24.373224787345901</v>
      </c>
      <c r="Q8">
        <f t="shared" si="7"/>
        <v>24373.224787345902</v>
      </c>
      <c r="R8">
        <f t="shared" si="1"/>
        <v>190</v>
      </c>
      <c r="S8">
        <f t="shared" si="8"/>
        <v>7795.4395307856112</v>
      </c>
      <c r="T8">
        <f t="shared" si="9"/>
        <v>7795.439530785613</v>
      </c>
      <c r="U8">
        <f t="shared" si="10"/>
        <v>3.7146503341909512E-2</v>
      </c>
      <c r="V8" s="4">
        <f t="shared" si="2"/>
        <v>0.8904134198397422</v>
      </c>
      <c r="W8">
        <f t="shared" si="13"/>
        <v>36532441.95663543</v>
      </c>
      <c r="X8">
        <f t="shared" si="11"/>
        <v>19398.726678973417</v>
      </c>
      <c r="Y8">
        <f t="shared" si="3"/>
        <v>26339.890650734145</v>
      </c>
      <c r="Z8" s="2">
        <f t="shared" si="4"/>
        <v>34135.330181519756</v>
      </c>
      <c r="AA8">
        <f t="shared" si="12"/>
        <v>34.135330181519755</v>
      </c>
      <c r="AB8" s="28">
        <f t="shared" si="5"/>
        <v>1.7596685981724549</v>
      </c>
    </row>
    <row r="9" spans="1:28" x14ac:dyDescent="0.2">
      <c r="A9" t="s">
        <v>46</v>
      </c>
      <c r="B9" s="1">
        <v>44504</v>
      </c>
      <c r="C9" t="s">
        <v>8</v>
      </c>
      <c r="D9">
        <v>25</v>
      </c>
      <c r="E9">
        <v>0.46244175999999998</v>
      </c>
      <c r="F9">
        <v>8</v>
      </c>
      <c r="G9" t="s">
        <v>2</v>
      </c>
      <c r="H9">
        <v>835</v>
      </c>
      <c r="I9">
        <v>531</v>
      </c>
      <c r="J9">
        <v>-18.45</v>
      </c>
      <c r="K9">
        <v>1.0854200000000001</v>
      </c>
      <c r="L9">
        <v>21.7</v>
      </c>
      <c r="M9">
        <v>294.85000000000002</v>
      </c>
      <c r="N9">
        <v>1005.857025</v>
      </c>
      <c r="O9">
        <f t="shared" si="0"/>
        <v>0.99270372349586555</v>
      </c>
      <c r="P9">
        <f t="shared" si="6"/>
        <v>24.373224787345901</v>
      </c>
      <c r="Q9">
        <f t="shared" si="7"/>
        <v>24373.224787345902</v>
      </c>
      <c r="R9">
        <f t="shared" si="1"/>
        <v>304</v>
      </c>
      <c r="S9">
        <f t="shared" si="8"/>
        <v>12472.70324925698</v>
      </c>
      <c r="T9">
        <f t="shared" si="9"/>
        <v>12472.70324925698</v>
      </c>
      <c r="U9">
        <f t="shared" si="10"/>
        <v>3.7146503341909512E-2</v>
      </c>
      <c r="V9" s="4">
        <f t="shared" si="2"/>
        <v>0.8904134198397422</v>
      </c>
      <c r="W9">
        <f t="shared" si="13"/>
        <v>36532441.95663543</v>
      </c>
      <c r="X9">
        <f t="shared" si="11"/>
        <v>19398.726678973417</v>
      </c>
      <c r="Y9">
        <f t="shared" si="3"/>
        <v>30504.589033790584</v>
      </c>
      <c r="Z9" s="2">
        <f t="shared" si="4"/>
        <v>42977.292283047565</v>
      </c>
      <c r="AA9">
        <f t="shared" si="12"/>
        <v>42.977292283047568</v>
      </c>
      <c r="AB9" s="28">
        <f t="shared" si="5"/>
        <v>2.2154697570759283</v>
      </c>
    </row>
    <row r="10" spans="1:28" x14ac:dyDescent="0.2">
      <c r="A10" t="s">
        <v>46</v>
      </c>
      <c r="B10" s="1">
        <v>44504</v>
      </c>
      <c r="C10" t="s">
        <v>5</v>
      </c>
      <c r="D10">
        <v>200</v>
      </c>
      <c r="E10">
        <v>0.46244175999999998</v>
      </c>
      <c r="F10">
        <v>9</v>
      </c>
      <c r="G10" t="s">
        <v>2</v>
      </c>
      <c r="H10">
        <v>638</v>
      </c>
      <c r="I10">
        <v>531</v>
      </c>
      <c r="J10">
        <v>-13.51</v>
      </c>
      <c r="K10">
        <v>1.0908230000000001</v>
      </c>
      <c r="L10">
        <v>21.6</v>
      </c>
      <c r="M10">
        <v>294.75</v>
      </c>
      <c r="N10">
        <v>1005.857025</v>
      </c>
      <c r="O10">
        <f t="shared" si="0"/>
        <v>0.99270372349586555</v>
      </c>
      <c r="P10">
        <f t="shared" si="6"/>
        <v>24.364958474038335</v>
      </c>
      <c r="Q10">
        <f t="shared" si="7"/>
        <v>24364.958474038336</v>
      </c>
      <c r="R10">
        <f t="shared" si="1"/>
        <v>107</v>
      </c>
      <c r="S10">
        <f t="shared" si="8"/>
        <v>4391.5527339811397</v>
      </c>
      <c r="T10">
        <f t="shared" si="9"/>
        <v>4391.5527339811397</v>
      </c>
      <c r="U10">
        <f t="shared" si="10"/>
        <v>3.7252521357770386E-2</v>
      </c>
      <c r="V10" s="4">
        <f t="shared" si="2"/>
        <v>0.89295470517145747</v>
      </c>
      <c r="W10">
        <f t="shared" si="13"/>
        <v>36649137.166514359</v>
      </c>
      <c r="X10">
        <f t="shared" si="11"/>
        <v>19460.691835419126</v>
      </c>
      <c r="Y10">
        <f t="shared" si="3"/>
        <v>23382.149512236159</v>
      </c>
      <c r="Z10" s="2">
        <f t="shared" si="4"/>
        <v>27773.702246217297</v>
      </c>
      <c r="AA10">
        <f t="shared" si="12"/>
        <v>27.773702246217297</v>
      </c>
      <c r="AB10" s="28">
        <f t="shared" si="5"/>
        <v>1.4271693155157108</v>
      </c>
    </row>
    <row r="11" spans="1:28" x14ac:dyDescent="0.2">
      <c r="A11" t="s">
        <v>46</v>
      </c>
      <c r="B11" s="1">
        <v>44504</v>
      </c>
      <c r="C11" t="s">
        <v>8</v>
      </c>
      <c r="D11">
        <v>50</v>
      </c>
      <c r="E11">
        <v>0.46244175999999998</v>
      </c>
      <c r="F11">
        <v>10</v>
      </c>
      <c r="G11" t="s">
        <v>2</v>
      </c>
      <c r="H11">
        <v>716</v>
      </c>
      <c r="I11">
        <v>531</v>
      </c>
      <c r="J11">
        <v>-13.94</v>
      </c>
      <c r="K11">
        <v>1.0903590000000001</v>
      </c>
      <c r="L11">
        <v>21.6</v>
      </c>
      <c r="M11">
        <v>294.75</v>
      </c>
      <c r="N11">
        <v>1005.857025</v>
      </c>
      <c r="O11">
        <f t="shared" si="0"/>
        <v>0.99270372349586555</v>
      </c>
      <c r="P11">
        <f t="shared" si="6"/>
        <v>24.364958474038335</v>
      </c>
      <c r="Q11">
        <f t="shared" si="7"/>
        <v>24364.958474038336</v>
      </c>
      <c r="R11">
        <f t="shared" si="1"/>
        <v>185</v>
      </c>
      <c r="S11">
        <f t="shared" si="8"/>
        <v>7592.8715494066428</v>
      </c>
      <c r="T11">
        <f t="shared" si="9"/>
        <v>7592.8715494066446</v>
      </c>
      <c r="U11">
        <f t="shared" si="10"/>
        <v>3.7252521357770386E-2</v>
      </c>
      <c r="V11" s="4">
        <f t="shared" si="2"/>
        <v>0.89295470517145747</v>
      </c>
      <c r="W11">
        <f t="shared" si="13"/>
        <v>36649137.166514359</v>
      </c>
      <c r="X11">
        <f t="shared" si="11"/>
        <v>19460.691835419126</v>
      </c>
      <c r="Y11">
        <f t="shared" si="3"/>
        <v>26240.782211224283</v>
      </c>
      <c r="Z11" s="2">
        <f t="shared" si="4"/>
        <v>33833.653760630928</v>
      </c>
      <c r="AA11">
        <f t="shared" si="12"/>
        <v>33.833653760630931</v>
      </c>
      <c r="AB11" s="28">
        <f t="shared" si="5"/>
        <v>1.7385637698168839</v>
      </c>
    </row>
    <row r="12" spans="1:28" x14ac:dyDescent="0.2">
      <c r="A12" t="s">
        <v>46</v>
      </c>
      <c r="B12" s="1">
        <v>44504</v>
      </c>
      <c r="C12" t="s">
        <v>5</v>
      </c>
      <c r="D12">
        <v>175</v>
      </c>
      <c r="E12">
        <v>0.46244175999999998</v>
      </c>
      <c r="F12">
        <v>11</v>
      </c>
      <c r="G12" t="s">
        <v>2</v>
      </c>
      <c r="H12">
        <v>688</v>
      </c>
      <c r="I12">
        <v>531</v>
      </c>
      <c r="J12">
        <v>-13.93</v>
      </c>
      <c r="K12">
        <v>1.0903670000000001</v>
      </c>
      <c r="L12">
        <v>21.2</v>
      </c>
      <c r="M12">
        <v>294.35000000000002</v>
      </c>
      <c r="N12">
        <v>1005.857025</v>
      </c>
      <c r="O12">
        <f t="shared" si="0"/>
        <v>0.99270372349586555</v>
      </c>
      <c r="P12">
        <f t="shared" si="6"/>
        <v>24.331893220808091</v>
      </c>
      <c r="Q12">
        <f t="shared" si="7"/>
        <v>24331.893220808091</v>
      </c>
      <c r="R12">
        <f t="shared" si="1"/>
        <v>157</v>
      </c>
      <c r="S12">
        <f t="shared" si="8"/>
        <v>6452.4366671861399</v>
      </c>
      <c r="T12">
        <f t="shared" si="9"/>
        <v>6452.4366671861408</v>
      </c>
      <c r="U12">
        <f t="shared" si="10"/>
        <v>3.7681328350128988E-2</v>
      </c>
      <c r="V12" s="4">
        <f t="shared" si="2"/>
        <v>0.90323334424019708</v>
      </c>
      <c r="W12">
        <f t="shared" si="13"/>
        <v>37121375.473889232</v>
      </c>
      <c r="X12">
        <f t="shared" si="11"/>
        <v>19711.450376635181</v>
      </c>
      <c r="Y12">
        <f t="shared" si="3"/>
        <v>25539.506326035789</v>
      </c>
      <c r="Z12" s="2">
        <f t="shared" si="4"/>
        <v>31991.942993221928</v>
      </c>
      <c r="AA12">
        <f t="shared" si="12"/>
        <v>31.991942993221929</v>
      </c>
      <c r="AB12" s="28">
        <f t="shared" si="5"/>
        <v>1.6230131411914437</v>
      </c>
    </row>
    <row r="13" spans="1:28" x14ac:dyDescent="0.2">
      <c r="A13" t="s">
        <v>46</v>
      </c>
      <c r="B13" s="1">
        <v>44504</v>
      </c>
      <c r="C13" t="s">
        <v>8</v>
      </c>
      <c r="D13">
        <v>75</v>
      </c>
      <c r="E13">
        <v>0.46244175999999998</v>
      </c>
      <c r="F13">
        <v>12</v>
      </c>
      <c r="G13" t="s">
        <v>2</v>
      </c>
      <c r="H13">
        <v>745</v>
      </c>
      <c r="I13">
        <v>531</v>
      </c>
      <c r="J13">
        <v>-14.12</v>
      </c>
      <c r="K13">
        <v>1.090155</v>
      </c>
      <c r="L13">
        <v>21.4</v>
      </c>
      <c r="M13">
        <v>294.55</v>
      </c>
      <c r="N13">
        <v>1005.857025</v>
      </c>
      <c r="O13">
        <f t="shared" si="0"/>
        <v>0.99270372349586555</v>
      </c>
      <c r="P13">
        <f t="shared" si="6"/>
        <v>24.348425847423215</v>
      </c>
      <c r="Q13">
        <f t="shared" si="7"/>
        <v>24348.425847423216</v>
      </c>
      <c r="R13">
        <f t="shared" si="1"/>
        <v>214</v>
      </c>
      <c r="S13">
        <f t="shared" si="8"/>
        <v>8789.0692129753224</v>
      </c>
      <c r="T13">
        <f t="shared" si="9"/>
        <v>8789.0692129753243</v>
      </c>
      <c r="U13">
        <f t="shared" si="10"/>
        <v>3.7465972820376156E-2</v>
      </c>
      <c r="V13" s="4">
        <f t="shared" si="2"/>
        <v>0.89807120416031838</v>
      </c>
      <c r="W13">
        <f t="shared" si="13"/>
        <v>36884158.745537996</v>
      </c>
      <c r="X13">
        <f t="shared" si="11"/>
        <v>19585.488293880677</v>
      </c>
      <c r="Y13">
        <f t="shared" si="3"/>
        <v>27478.698265425806</v>
      </c>
      <c r="Z13" s="2">
        <f t="shared" si="4"/>
        <v>36267.767478401132</v>
      </c>
      <c r="AA13">
        <f t="shared" si="12"/>
        <v>36.267767478401133</v>
      </c>
      <c r="AB13" s="28">
        <f t="shared" si="5"/>
        <v>1.8517673358050868</v>
      </c>
    </row>
    <row r="14" spans="1:28" x14ac:dyDescent="0.2">
      <c r="A14" t="s">
        <v>46</v>
      </c>
      <c r="B14" s="1">
        <v>44504</v>
      </c>
      <c r="C14" t="s">
        <v>5</v>
      </c>
      <c r="D14">
        <v>150</v>
      </c>
      <c r="E14">
        <v>0.46244175999999998</v>
      </c>
      <c r="F14">
        <v>13</v>
      </c>
      <c r="G14" t="s">
        <v>2</v>
      </c>
      <c r="H14">
        <v>534</v>
      </c>
      <c r="I14">
        <v>531</v>
      </c>
      <c r="J14">
        <v>-11.1</v>
      </c>
      <c r="K14">
        <v>1.0934630000000001</v>
      </c>
      <c r="L14">
        <v>21.6</v>
      </c>
      <c r="M14">
        <v>294.75</v>
      </c>
      <c r="N14">
        <v>1005.857025</v>
      </c>
      <c r="O14">
        <f t="shared" si="0"/>
        <v>0.99270372349586555</v>
      </c>
      <c r="P14">
        <f t="shared" si="6"/>
        <v>24.364958474038335</v>
      </c>
      <c r="Q14">
        <f t="shared" si="7"/>
        <v>24364.958474038336</v>
      </c>
      <c r="R14">
        <f t="shared" si="1"/>
        <v>3</v>
      </c>
      <c r="S14">
        <f t="shared" si="8"/>
        <v>123.12764674713475</v>
      </c>
      <c r="T14">
        <f t="shared" si="9"/>
        <v>123.12764674713479</v>
      </c>
      <c r="U14">
        <f t="shared" si="10"/>
        <v>3.7252521357770386E-2</v>
      </c>
      <c r="V14" s="4">
        <f t="shared" si="2"/>
        <v>0.89295470517145747</v>
      </c>
      <c r="W14">
        <f t="shared" si="13"/>
        <v>36649137.166514359</v>
      </c>
      <c r="X14">
        <f t="shared" si="11"/>
        <v>19460.691835419126</v>
      </c>
      <c r="Y14">
        <f t="shared" si="3"/>
        <v>19570.639246918669</v>
      </c>
      <c r="Z14" s="2">
        <f t="shared" si="4"/>
        <v>19693.766893665805</v>
      </c>
      <c r="AA14">
        <f t="shared" si="12"/>
        <v>19.693766893665806</v>
      </c>
      <c r="AB14" s="28">
        <f t="shared" si="5"/>
        <v>1.0119767097808143</v>
      </c>
    </row>
    <row r="15" spans="1:28" x14ac:dyDescent="0.2">
      <c r="A15" t="s">
        <v>46</v>
      </c>
      <c r="B15" s="1">
        <v>44504</v>
      </c>
      <c r="C15" t="s">
        <v>8</v>
      </c>
      <c r="D15">
        <v>100</v>
      </c>
      <c r="E15">
        <v>0.46244175999999998</v>
      </c>
      <c r="F15">
        <v>14</v>
      </c>
      <c r="G15" t="s">
        <v>2</v>
      </c>
      <c r="H15">
        <v>692</v>
      </c>
      <c r="I15">
        <v>531</v>
      </c>
      <c r="J15">
        <v>-13.99</v>
      </c>
      <c r="K15">
        <v>1.090298</v>
      </c>
      <c r="L15">
        <v>21.7</v>
      </c>
      <c r="M15">
        <v>294.85000000000002</v>
      </c>
      <c r="N15">
        <v>1005.857025</v>
      </c>
      <c r="O15">
        <f t="shared" si="0"/>
        <v>0.99270372349586555</v>
      </c>
      <c r="P15">
        <f t="shared" si="6"/>
        <v>24.373224787345901</v>
      </c>
      <c r="Q15">
        <f t="shared" si="7"/>
        <v>24373.224787345902</v>
      </c>
      <c r="R15">
        <f t="shared" si="1"/>
        <v>161</v>
      </c>
      <c r="S15">
        <f t="shared" si="8"/>
        <v>6605.6092866130721</v>
      </c>
      <c r="T15">
        <f t="shared" si="9"/>
        <v>6605.6092866130721</v>
      </c>
      <c r="U15">
        <f t="shared" si="10"/>
        <v>3.7146503341909512E-2</v>
      </c>
      <c r="V15" s="4">
        <f t="shared" si="2"/>
        <v>0.8904134198397422</v>
      </c>
      <c r="W15">
        <f t="shared" si="13"/>
        <v>36532441.95663543</v>
      </c>
      <c r="X15">
        <f t="shared" si="11"/>
        <v>19398.726678973417</v>
      </c>
      <c r="Y15">
        <f t="shared" si="3"/>
        <v>25280.449833991719</v>
      </c>
      <c r="Z15" s="2">
        <f t="shared" si="4"/>
        <v>31886.05912060479</v>
      </c>
      <c r="AA15">
        <f t="shared" si="12"/>
        <v>31.886059120604791</v>
      </c>
      <c r="AB15" s="28">
        <f t="shared" si="5"/>
        <v>1.6437191805566593</v>
      </c>
    </row>
    <row r="16" spans="1:28" x14ac:dyDescent="0.2">
      <c r="A16" t="s">
        <v>46</v>
      </c>
      <c r="B16" s="1">
        <v>44504</v>
      </c>
      <c r="C16" t="s">
        <v>5</v>
      </c>
      <c r="D16">
        <v>125</v>
      </c>
      <c r="E16">
        <v>0.46244175999999998</v>
      </c>
      <c r="F16">
        <v>15</v>
      </c>
      <c r="G16" t="s">
        <v>2</v>
      </c>
      <c r="H16">
        <v>644</v>
      </c>
      <c r="I16">
        <v>531</v>
      </c>
      <c r="J16">
        <v>-15.75</v>
      </c>
      <c r="K16">
        <v>1.0883780000000001</v>
      </c>
      <c r="L16">
        <v>22</v>
      </c>
      <c r="M16">
        <v>295.14999999999998</v>
      </c>
      <c r="N16">
        <v>1005.857025</v>
      </c>
      <c r="O16">
        <f t="shared" si="0"/>
        <v>0.99270372349586555</v>
      </c>
      <c r="P16">
        <f t="shared" si="6"/>
        <v>24.398023727268583</v>
      </c>
      <c r="Q16">
        <f t="shared" si="7"/>
        <v>24398.023727268584</v>
      </c>
      <c r="R16">
        <f t="shared" si="1"/>
        <v>113</v>
      </c>
      <c r="S16">
        <f t="shared" si="8"/>
        <v>4631.5226701622114</v>
      </c>
      <c r="T16">
        <f t="shared" si="9"/>
        <v>4631.5226701622123</v>
      </c>
      <c r="U16">
        <f t="shared" si="10"/>
        <v>3.6831250243031383E-2</v>
      </c>
      <c r="V16" s="4">
        <f t="shared" si="2"/>
        <v>0.88285670346987455</v>
      </c>
      <c r="W16">
        <f t="shared" si="13"/>
        <v>36185582.625003554</v>
      </c>
      <c r="X16">
        <f t="shared" si="11"/>
        <v>19214.544373876888</v>
      </c>
      <c r="Y16">
        <f t="shared" si="3"/>
        <v>23303.51521050229</v>
      </c>
      <c r="Z16" s="2">
        <f t="shared" si="4"/>
        <v>27935.037880664502</v>
      </c>
      <c r="AA16">
        <f t="shared" si="12"/>
        <v>27.935037880664503</v>
      </c>
      <c r="AB16" s="28">
        <f t="shared" si="5"/>
        <v>1.4538485710149627</v>
      </c>
    </row>
    <row r="17" spans="1:28" x14ac:dyDescent="0.2">
      <c r="A17" t="s">
        <v>46</v>
      </c>
      <c r="B17" s="1">
        <v>44504</v>
      </c>
      <c r="C17" t="s">
        <v>8</v>
      </c>
      <c r="D17">
        <v>125</v>
      </c>
      <c r="E17">
        <v>0.46244175999999998</v>
      </c>
      <c r="F17">
        <v>16</v>
      </c>
      <c r="G17" t="s">
        <v>2</v>
      </c>
      <c r="H17">
        <v>714</v>
      </c>
      <c r="I17">
        <v>531</v>
      </c>
      <c r="J17">
        <v>-14.32</v>
      </c>
      <c r="K17">
        <v>1.089942</v>
      </c>
      <c r="L17">
        <v>22.2</v>
      </c>
      <c r="M17">
        <v>295.35000000000002</v>
      </c>
      <c r="N17">
        <v>1005.857025</v>
      </c>
      <c r="O17">
        <f t="shared" si="0"/>
        <v>0.99270372349586555</v>
      </c>
      <c r="P17">
        <f t="shared" si="6"/>
        <v>24.414556353883707</v>
      </c>
      <c r="Q17">
        <f t="shared" si="7"/>
        <v>24414.556353883709</v>
      </c>
      <c r="R17">
        <f t="shared" si="1"/>
        <v>183</v>
      </c>
      <c r="S17">
        <f t="shared" si="8"/>
        <v>7495.5283785400234</v>
      </c>
      <c r="T17">
        <f t="shared" si="9"/>
        <v>7495.5283785400243</v>
      </c>
      <c r="U17">
        <f t="shared" si="10"/>
        <v>3.6623391013884961E-2</v>
      </c>
      <c r="V17" s="4">
        <f t="shared" si="2"/>
        <v>0.87787425208364389</v>
      </c>
      <c r="W17">
        <f t="shared" si="13"/>
        <v>35957002.017937444</v>
      </c>
      <c r="X17">
        <f t="shared" si="11"/>
        <v>19093.168071524786</v>
      </c>
      <c r="Y17">
        <f t="shared" si="3"/>
        <v>25673.299440807335</v>
      </c>
      <c r="Z17" s="2">
        <f t="shared" si="4"/>
        <v>33168.82781934736</v>
      </c>
      <c r="AA17">
        <f t="shared" si="12"/>
        <v>33.168827819347356</v>
      </c>
      <c r="AB17" s="28">
        <f t="shared" si="5"/>
        <v>1.737209230814595</v>
      </c>
    </row>
    <row r="18" spans="1:28" x14ac:dyDescent="0.2">
      <c r="A18" t="s">
        <v>46</v>
      </c>
      <c r="B18" s="1">
        <v>44504</v>
      </c>
      <c r="C18" t="s">
        <v>5</v>
      </c>
      <c r="D18">
        <v>100</v>
      </c>
      <c r="E18">
        <v>0.46244175999999998</v>
      </c>
      <c r="F18">
        <v>17</v>
      </c>
      <c r="G18" t="s">
        <v>2</v>
      </c>
      <c r="H18">
        <v>611</v>
      </c>
      <c r="I18">
        <v>531</v>
      </c>
      <c r="J18">
        <v>-13.37</v>
      </c>
      <c r="K18">
        <v>1.090984</v>
      </c>
      <c r="L18">
        <v>22.4</v>
      </c>
      <c r="M18">
        <v>295.55</v>
      </c>
      <c r="N18">
        <v>1005.857025</v>
      </c>
      <c r="O18">
        <f t="shared" si="0"/>
        <v>0.99270372349586555</v>
      </c>
      <c r="P18">
        <f t="shared" si="6"/>
        <v>24.431088980498831</v>
      </c>
      <c r="Q18">
        <f t="shared" si="7"/>
        <v>24431.088980498833</v>
      </c>
      <c r="R18">
        <f t="shared" si="1"/>
        <v>80</v>
      </c>
      <c r="S18">
        <f t="shared" si="8"/>
        <v>3274.5163371087101</v>
      </c>
      <c r="T18">
        <f t="shared" si="9"/>
        <v>3274.5163371087101</v>
      </c>
      <c r="U18">
        <f t="shared" si="10"/>
        <v>3.6417356691001067E-2</v>
      </c>
      <c r="V18" s="4">
        <f t="shared" si="2"/>
        <v>0.87293554427702158</v>
      </c>
      <c r="W18">
        <f t="shared" si="13"/>
        <v>35730521.262224883</v>
      </c>
      <c r="X18">
        <f t="shared" si="11"/>
        <v>18972.906790241414</v>
      </c>
      <c r="Y18">
        <f t="shared" si="3"/>
        <v>21831.348491219404</v>
      </c>
      <c r="Z18" s="2">
        <f t="shared" si="4"/>
        <v>25105.864828328115</v>
      </c>
      <c r="AA18">
        <f t="shared" si="12"/>
        <v>25.105864828328116</v>
      </c>
      <c r="AB18" s="28">
        <f t="shared" si="5"/>
        <v>1.3232482036564448</v>
      </c>
    </row>
    <row r="19" spans="1:28" x14ac:dyDescent="0.2">
      <c r="A19" t="s">
        <v>46</v>
      </c>
      <c r="B19" s="1">
        <v>44504</v>
      </c>
      <c r="C19" t="s">
        <v>8</v>
      </c>
      <c r="D19">
        <v>150</v>
      </c>
      <c r="E19">
        <v>0.46244175999999998</v>
      </c>
      <c r="F19">
        <v>18</v>
      </c>
      <c r="G19" t="s">
        <v>2</v>
      </c>
      <c r="H19">
        <v>748</v>
      </c>
      <c r="I19">
        <v>531</v>
      </c>
      <c r="J19">
        <v>-14.1</v>
      </c>
      <c r="K19">
        <v>1.090184</v>
      </c>
      <c r="L19">
        <v>22.3</v>
      </c>
      <c r="M19">
        <v>295.45</v>
      </c>
      <c r="N19">
        <v>1005.857025</v>
      </c>
      <c r="O19">
        <f t="shared" si="0"/>
        <v>0.99270372349586555</v>
      </c>
      <c r="P19">
        <f t="shared" si="6"/>
        <v>24.422822667191266</v>
      </c>
      <c r="Q19">
        <f t="shared" si="7"/>
        <v>24422.822667191267</v>
      </c>
      <c r="R19">
        <f t="shared" si="1"/>
        <v>217</v>
      </c>
      <c r="S19">
        <f t="shared" si="8"/>
        <v>8885.1318685415463</v>
      </c>
      <c r="T19">
        <f t="shared" si="9"/>
        <v>8885.1318685415499</v>
      </c>
      <c r="U19">
        <f t="shared" si="10"/>
        <v>3.6520146943798626E-2</v>
      </c>
      <c r="V19" s="4">
        <f t="shared" si="2"/>
        <v>0.87539945910844541</v>
      </c>
      <c r="W19">
        <f t="shared" si="13"/>
        <v>35843500.607504524</v>
      </c>
      <c r="X19">
        <f t="shared" si="11"/>
        <v>19032.898822584903</v>
      </c>
      <c r="Y19">
        <f t="shared" si="3"/>
        <v>26810.938454413383</v>
      </c>
      <c r="Z19" s="2">
        <f t="shared" si="4"/>
        <v>35696.070322954925</v>
      </c>
      <c r="AA19">
        <f t="shared" si="12"/>
        <v>35.696070322954924</v>
      </c>
      <c r="AB19" s="28">
        <f t="shared" si="5"/>
        <v>1.8754930951767104</v>
      </c>
    </row>
    <row r="20" spans="1:28" x14ac:dyDescent="0.2">
      <c r="A20" t="s">
        <v>46</v>
      </c>
      <c r="B20" s="1">
        <v>44504</v>
      </c>
      <c r="C20" t="s">
        <v>5</v>
      </c>
      <c r="D20">
        <v>75</v>
      </c>
      <c r="E20">
        <v>0.46244175999999998</v>
      </c>
      <c r="F20">
        <v>19</v>
      </c>
      <c r="G20" t="s">
        <v>2</v>
      </c>
      <c r="H20">
        <v>684</v>
      </c>
      <c r="I20">
        <v>531</v>
      </c>
      <c r="J20">
        <v>-13.91</v>
      </c>
      <c r="K20">
        <v>1.090387</v>
      </c>
      <c r="L20">
        <v>21.9</v>
      </c>
      <c r="M20">
        <v>295.05</v>
      </c>
      <c r="N20">
        <v>1005.857025</v>
      </c>
      <c r="O20">
        <f t="shared" si="0"/>
        <v>0.99270372349586555</v>
      </c>
      <c r="P20">
        <f t="shared" si="6"/>
        <v>24.389757413961021</v>
      </c>
      <c r="Q20">
        <f t="shared" si="7"/>
        <v>24389.757413961022</v>
      </c>
      <c r="R20">
        <f t="shared" si="1"/>
        <v>153</v>
      </c>
      <c r="S20">
        <f t="shared" si="8"/>
        <v>6273.1251239268486</v>
      </c>
      <c r="T20">
        <f t="shared" si="9"/>
        <v>6273.1251239268486</v>
      </c>
      <c r="U20">
        <f t="shared" si="10"/>
        <v>3.6935870258023119E-2</v>
      </c>
      <c r="V20" s="4">
        <f t="shared" si="2"/>
        <v>0.88536447827912235</v>
      </c>
      <c r="W20">
        <f t="shared" si="13"/>
        <v>36300667.663563065</v>
      </c>
      <c r="X20">
        <f t="shared" si="11"/>
        <v>19275.654529351985</v>
      </c>
      <c r="Y20">
        <f t="shared" si="3"/>
        <v>24829.656681877135</v>
      </c>
      <c r="Z20" s="2">
        <f t="shared" si="4"/>
        <v>31102.781805803985</v>
      </c>
      <c r="AA20">
        <f t="shared" si="12"/>
        <v>31.102781805803986</v>
      </c>
      <c r="AB20" s="28">
        <f t="shared" si="5"/>
        <v>1.6135785043481794</v>
      </c>
    </row>
    <row r="21" spans="1:28" x14ac:dyDescent="0.2">
      <c r="A21" t="s">
        <v>46</v>
      </c>
      <c r="B21" s="1">
        <v>44504</v>
      </c>
      <c r="C21" t="s">
        <v>8</v>
      </c>
      <c r="D21">
        <v>175</v>
      </c>
      <c r="E21">
        <v>0.46244175999999998</v>
      </c>
      <c r="F21">
        <v>20</v>
      </c>
      <c r="G21" t="s">
        <v>2</v>
      </c>
      <c r="H21">
        <v>738</v>
      </c>
      <c r="I21">
        <v>531</v>
      </c>
      <c r="J21">
        <v>-13.73</v>
      </c>
      <c r="K21">
        <v>1.0905860000000001</v>
      </c>
      <c r="L21">
        <v>21.9</v>
      </c>
      <c r="M21">
        <v>295.05</v>
      </c>
      <c r="N21">
        <v>1005.857025</v>
      </c>
      <c r="O21">
        <f t="shared" si="0"/>
        <v>0.99270372349586555</v>
      </c>
      <c r="P21">
        <f t="shared" si="6"/>
        <v>24.389757413961021</v>
      </c>
      <c r="Q21">
        <f t="shared" si="7"/>
        <v>24389.757413961022</v>
      </c>
      <c r="R21">
        <f t="shared" si="1"/>
        <v>207</v>
      </c>
      <c r="S21">
        <f t="shared" si="8"/>
        <v>8487.1692853127952</v>
      </c>
      <c r="T21">
        <f t="shared" si="9"/>
        <v>8487.1692853127952</v>
      </c>
      <c r="U21">
        <f t="shared" si="10"/>
        <v>3.6935870258023119E-2</v>
      </c>
      <c r="V21" s="4">
        <f t="shared" si="2"/>
        <v>0.88536447827912235</v>
      </c>
      <c r="W21">
        <f t="shared" si="13"/>
        <v>36300667.663563065</v>
      </c>
      <c r="X21">
        <f t="shared" si="11"/>
        <v>19275.654529351985</v>
      </c>
      <c r="Y21">
        <f t="shared" si="3"/>
        <v>26789.892735709542</v>
      </c>
      <c r="Z21" s="2">
        <f t="shared" si="4"/>
        <v>35277.062021022335</v>
      </c>
      <c r="AA21">
        <f t="shared" si="12"/>
        <v>35.277062021022338</v>
      </c>
      <c r="AB21" s="28">
        <f t="shared" si="5"/>
        <v>1.8301356235298898</v>
      </c>
    </row>
    <row r="22" spans="1:28" x14ac:dyDescent="0.2">
      <c r="A22" t="s">
        <v>46</v>
      </c>
      <c r="B22" s="1">
        <v>44504</v>
      </c>
      <c r="C22" t="s">
        <v>5</v>
      </c>
      <c r="D22">
        <v>50</v>
      </c>
      <c r="E22">
        <v>0.46244175999999998</v>
      </c>
      <c r="F22">
        <v>21</v>
      </c>
      <c r="G22" t="s">
        <v>2</v>
      </c>
      <c r="H22">
        <v>668</v>
      </c>
      <c r="I22">
        <v>531</v>
      </c>
      <c r="J22">
        <v>-13.86</v>
      </c>
      <c r="K22">
        <v>1.090446</v>
      </c>
      <c r="L22">
        <v>21.9</v>
      </c>
      <c r="M22">
        <v>295.05</v>
      </c>
      <c r="N22">
        <v>1005.857025</v>
      </c>
      <c r="O22">
        <f t="shared" si="0"/>
        <v>0.99270372349586555</v>
      </c>
      <c r="P22">
        <f t="shared" si="6"/>
        <v>24.389757413961021</v>
      </c>
      <c r="Q22">
        <f t="shared" si="7"/>
        <v>24389.757413961022</v>
      </c>
      <c r="R22">
        <f t="shared" si="1"/>
        <v>137</v>
      </c>
      <c r="S22">
        <f t="shared" si="8"/>
        <v>5617.1120390717524</v>
      </c>
      <c r="T22">
        <f t="shared" si="9"/>
        <v>5617.1120390717533</v>
      </c>
      <c r="U22">
        <f t="shared" si="10"/>
        <v>3.6935870258023119E-2</v>
      </c>
      <c r="V22" s="4">
        <f t="shared" si="2"/>
        <v>0.88536447827912235</v>
      </c>
      <c r="W22">
        <f t="shared" si="13"/>
        <v>36300667.663563065</v>
      </c>
      <c r="X22">
        <f t="shared" si="11"/>
        <v>19275.654529351985</v>
      </c>
      <c r="Y22">
        <f t="shared" si="3"/>
        <v>24248.845999260127</v>
      </c>
      <c r="Z22" s="2">
        <f t="shared" si="4"/>
        <v>29865.958038331879</v>
      </c>
      <c r="AA22">
        <f t="shared" si="12"/>
        <v>29.865958038331879</v>
      </c>
      <c r="AB22" s="28">
        <f t="shared" si="5"/>
        <v>1.5494134319980428</v>
      </c>
    </row>
    <row r="23" spans="1:28" x14ac:dyDescent="0.2">
      <c r="A23" t="s">
        <v>46</v>
      </c>
      <c r="B23" s="1">
        <v>44504</v>
      </c>
      <c r="C23" t="s">
        <v>8</v>
      </c>
      <c r="D23">
        <v>200</v>
      </c>
      <c r="E23">
        <v>0.46244175999999998</v>
      </c>
      <c r="F23">
        <v>22</v>
      </c>
      <c r="G23" t="s">
        <v>2</v>
      </c>
      <c r="H23">
        <v>690</v>
      </c>
      <c r="I23">
        <v>531</v>
      </c>
      <c r="J23">
        <v>-14.2</v>
      </c>
      <c r="K23">
        <v>1.090071</v>
      </c>
      <c r="L23">
        <v>21.7</v>
      </c>
      <c r="M23">
        <v>294.85000000000002</v>
      </c>
      <c r="N23">
        <v>1005.857025</v>
      </c>
      <c r="O23">
        <f t="shared" si="0"/>
        <v>0.99270372349586555</v>
      </c>
      <c r="P23">
        <f t="shared" si="6"/>
        <v>24.373224787345901</v>
      </c>
      <c r="Q23">
        <f t="shared" si="7"/>
        <v>24373.224787345902</v>
      </c>
      <c r="R23">
        <f t="shared" si="1"/>
        <v>159</v>
      </c>
      <c r="S23">
        <f t="shared" si="8"/>
        <v>6523.5520283942742</v>
      </c>
      <c r="T23">
        <f t="shared" si="9"/>
        <v>6523.552028394276</v>
      </c>
      <c r="U23">
        <f t="shared" si="10"/>
        <v>3.7146503341909512E-2</v>
      </c>
      <c r="V23" s="4">
        <f t="shared" si="2"/>
        <v>0.8904134198397422</v>
      </c>
      <c r="W23">
        <f t="shared" si="13"/>
        <v>36532441.95663543</v>
      </c>
      <c r="X23">
        <f t="shared" si="11"/>
        <v>19398.726678973417</v>
      </c>
      <c r="Y23">
        <f t="shared" si="3"/>
        <v>25207.384950078445</v>
      </c>
      <c r="Z23" s="2">
        <f t="shared" si="4"/>
        <v>31730.936978472721</v>
      </c>
      <c r="AA23">
        <f t="shared" si="12"/>
        <v>31.73093697847272</v>
      </c>
      <c r="AB23" s="28">
        <f t="shared" si="5"/>
        <v>1.6357226689969491</v>
      </c>
    </row>
    <row r="24" spans="1:28" x14ac:dyDescent="0.2">
      <c r="A24" t="s">
        <v>46</v>
      </c>
      <c r="B24" s="1">
        <v>44504</v>
      </c>
      <c r="C24" t="s">
        <v>5</v>
      </c>
      <c r="D24">
        <v>25</v>
      </c>
      <c r="E24">
        <v>0.46244175999999998</v>
      </c>
      <c r="F24">
        <v>23</v>
      </c>
      <c r="G24" t="s">
        <v>2</v>
      </c>
      <c r="H24">
        <v>675</v>
      </c>
      <c r="I24">
        <v>531</v>
      </c>
      <c r="J24">
        <v>-14.01</v>
      </c>
      <c r="K24">
        <v>1.0902769999999999</v>
      </c>
      <c r="L24">
        <v>21.6</v>
      </c>
      <c r="M24">
        <v>294.75</v>
      </c>
      <c r="N24">
        <v>1005.857025</v>
      </c>
      <c r="O24">
        <f t="shared" si="0"/>
        <v>0.99270372349586555</v>
      </c>
      <c r="P24">
        <f t="shared" si="6"/>
        <v>24.364958474038335</v>
      </c>
      <c r="Q24">
        <f t="shared" si="7"/>
        <v>24364.958474038336</v>
      </c>
      <c r="R24">
        <f t="shared" si="1"/>
        <v>144</v>
      </c>
      <c r="S24">
        <f t="shared" si="8"/>
        <v>5910.1270438624688</v>
      </c>
      <c r="T24">
        <f t="shared" si="9"/>
        <v>5910.1270438624697</v>
      </c>
      <c r="U24">
        <f t="shared" si="10"/>
        <v>3.7252521357770386E-2</v>
      </c>
      <c r="V24" s="4">
        <f t="shared" si="2"/>
        <v>0.89295470517145747</v>
      </c>
      <c r="W24">
        <f t="shared" si="13"/>
        <v>36649137.166514359</v>
      </c>
      <c r="X24">
        <f t="shared" si="11"/>
        <v>19460.691835419126</v>
      </c>
      <c r="Y24">
        <f t="shared" si="3"/>
        <v>24738.167587397194</v>
      </c>
      <c r="Z24" s="2">
        <f t="shared" si="4"/>
        <v>30648.294631259661</v>
      </c>
      <c r="AA24">
        <f t="shared" si="12"/>
        <v>30.648294631259663</v>
      </c>
      <c r="AB24" s="28">
        <f t="shared" si="5"/>
        <v>1.5748820694790879</v>
      </c>
    </row>
    <row r="25" spans="1:28" x14ac:dyDescent="0.2">
      <c r="A25" t="s">
        <v>46</v>
      </c>
      <c r="B25" s="1">
        <v>44504</v>
      </c>
      <c r="C25" t="s">
        <v>8</v>
      </c>
      <c r="D25">
        <v>225</v>
      </c>
      <c r="E25">
        <v>0.46244175999999998</v>
      </c>
      <c r="F25">
        <v>24</v>
      </c>
      <c r="G25" t="s">
        <v>2</v>
      </c>
      <c r="H25">
        <v>730</v>
      </c>
      <c r="I25">
        <v>531</v>
      </c>
      <c r="J25">
        <v>-21.78</v>
      </c>
      <c r="K25">
        <v>1.0817859999999999</v>
      </c>
      <c r="L25">
        <v>21.8</v>
      </c>
      <c r="M25">
        <v>294.95</v>
      </c>
      <c r="N25">
        <v>1005.857025</v>
      </c>
      <c r="O25">
        <f t="shared" si="0"/>
        <v>0.99270372349586555</v>
      </c>
      <c r="P25">
        <f t="shared" si="6"/>
        <v>24.381491100653459</v>
      </c>
      <c r="Q25">
        <f t="shared" si="7"/>
        <v>24381.49110065346</v>
      </c>
      <c r="R25">
        <f t="shared" si="1"/>
        <v>199</v>
      </c>
      <c r="S25">
        <f t="shared" si="8"/>
        <v>8161.9290296263525</v>
      </c>
      <c r="T25">
        <f t="shared" si="9"/>
        <v>8161.9290296263498</v>
      </c>
      <c r="U25">
        <f t="shared" si="10"/>
        <v>3.7040953802377014E-2</v>
      </c>
      <c r="V25" s="4">
        <f t="shared" si="2"/>
        <v>0.88788336403361179</v>
      </c>
      <c r="W25">
        <f t="shared" si="13"/>
        <v>36416286.451398179</v>
      </c>
      <c r="X25">
        <f t="shared" si="11"/>
        <v>19337.048105692433</v>
      </c>
      <c r="Y25">
        <f t="shared" si="3"/>
        <v>26583.889109520671</v>
      </c>
      <c r="Z25" s="2">
        <f t="shared" si="4"/>
        <v>34745.818139147021</v>
      </c>
      <c r="AA25">
        <f t="shared" si="12"/>
        <v>34.745818139147019</v>
      </c>
      <c r="AB25" s="28">
        <f t="shared" si="5"/>
        <v>1.796852236661632</v>
      </c>
    </row>
    <row r="26" spans="1:28" x14ac:dyDescent="0.2">
      <c r="A26" t="s">
        <v>46</v>
      </c>
      <c r="B26" s="1">
        <v>44504</v>
      </c>
      <c r="C26" t="s">
        <v>5</v>
      </c>
      <c r="D26">
        <v>10</v>
      </c>
      <c r="E26">
        <v>0.46244175999999998</v>
      </c>
      <c r="F26">
        <v>25</v>
      </c>
      <c r="G26" t="s">
        <v>2</v>
      </c>
      <c r="H26">
        <v>641</v>
      </c>
      <c r="I26">
        <v>531</v>
      </c>
      <c r="J26">
        <v>-13.48</v>
      </c>
      <c r="K26">
        <v>1.090862</v>
      </c>
      <c r="L26">
        <v>21.8</v>
      </c>
      <c r="M26">
        <v>294.95</v>
      </c>
      <c r="N26">
        <v>1005.857025</v>
      </c>
      <c r="O26">
        <f t="shared" si="0"/>
        <v>0.99270372349586555</v>
      </c>
      <c r="P26">
        <f t="shared" si="6"/>
        <v>24.381491100653459</v>
      </c>
      <c r="Q26">
        <f t="shared" si="7"/>
        <v>24381.49110065346</v>
      </c>
      <c r="R26">
        <f t="shared" si="1"/>
        <v>110</v>
      </c>
      <c r="S26">
        <f t="shared" si="8"/>
        <v>4511.619061602506</v>
      </c>
      <c r="T26">
        <f t="shared" si="9"/>
        <v>4511.619061602506</v>
      </c>
      <c r="U26">
        <f t="shared" si="10"/>
        <v>3.7040953802377014E-2</v>
      </c>
      <c r="V26" s="4">
        <f t="shared" si="2"/>
        <v>0.88788336403361179</v>
      </c>
      <c r="W26">
        <f t="shared" si="13"/>
        <v>36416286.451398179</v>
      </c>
      <c r="X26">
        <f t="shared" si="11"/>
        <v>19337.048105692433</v>
      </c>
      <c r="Y26">
        <f t="shared" si="3"/>
        <v>23342.839615346234</v>
      </c>
      <c r="Z26" s="2">
        <f t="shared" si="4"/>
        <v>27854.45867694874</v>
      </c>
      <c r="AA26">
        <f t="shared" si="12"/>
        <v>27.854458676948738</v>
      </c>
      <c r="AB26" s="28">
        <f t="shared" si="5"/>
        <v>1.440471085591857</v>
      </c>
    </row>
    <row r="27" spans="1:28" x14ac:dyDescent="0.2">
      <c r="A27" t="s">
        <v>46</v>
      </c>
      <c r="B27" s="1">
        <v>44504</v>
      </c>
      <c r="C27" t="s">
        <v>8</v>
      </c>
      <c r="D27">
        <v>250</v>
      </c>
      <c r="E27">
        <v>0.46244175999999998</v>
      </c>
      <c r="F27">
        <v>26</v>
      </c>
      <c r="G27" t="s">
        <v>2</v>
      </c>
      <c r="H27">
        <v>692</v>
      </c>
      <c r="I27">
        <v>531</v>
      </c>
      <c r="J27">
        <v>-13.91</v>
      </c>
      <c r="K27">
        <v>1.090387</v>
      </c>
      <c r="L27">
        <v>22.1</v>
      </c>
      <c r="M27">
        <v>295.25</v>
      </c>
      <c r="N27">
        <v>1005.857025</v>
      </c>
      <c r="O27">
        <f t="shared" si="0"/>
        <v>0.99270372349586555</v>
      </c>
      <c r="P27">
        <f t="shared" si="6"/>
        <v>24.406290040576145</v>
      </c>
      <c r="Q27">
        <f t="shared" si="7"/>
        <v>24406.290040576147</v>
      </c>
      <c r="R27">
        <f t="shared" si="1"/>
        <v>161</v>
      </c>
      <c r="S27">
        <f t="shared" si="8"/>
        <v>6596.6601123043674</v>
      </c>
      <c r="T27">
        <f t="shared" si="9"/>
        <v>6596.6601123043674</v>
      </c>
      <c r="U27">
        <f t="shared" si="10"/>
        <v>3.6727091306809526E-2</v>
      </c>
      <c r="V27" s="4">
        <f t="shared" si="2"/>
        <v>0.88035998086439748</v>
      </c>
      <c r="W27">
        <f t="shared" si="13"/>
        <v>36071028.386566505</v>
      </c>
      <c r="X27">
        <f t="shared" si="11"/>
        <v>19153.716073266816</v>
      </c>
      <c r="Y27">
        <f t="shared" si="3"/>
        <v>24961.151643504021</v>
      </c>
      <c r="Z27" s="2">
        <f t="shared" si="4"/>
        <v>31557.81175580839</v>
      </c>
      <c r="AA27">
        <f t="shared" si="12"/>
        <v>31.557811755808391</v>
      </c>
      <c r="AB27" s="28">
        <f t="shared" si="5"/>
        <v>1.6476077871830934</v>
      </c>
    </row>
    <row r="28" spans="1:28" x14ac:dyDescent="0.2">
      <c r="A28" t="s">
        <v>46</v>
      </c>
      <c r="B28" s="1">
        <v>44504</v>
      </c>
      <c r="C28" t="s">
        <v>5</v>
      </c>
      <c r="D28">
        <v>5</v>
      </c>
      <c r="E28">
        <v>0.46244175999999998</v>
      </c>
      <c r="F28">
        <v>27</v>
      </c>
      <c r="G28" t="s">
        <v>2</v>
      </c>
      <c r="H28">
        <v>659</v>
      </c>
      <c r="I28">
        <v>531</v>
      </c>
      <c r="J28">
        <v>-13.78</v>
      </c>
      <c r="K28">
        <v>1.0905279999999999</v>
      </c>
      <c r="L28">
        <v>22.2</v>
      </c>
      <c r="M28">
        <v>295.35000000000002</v>
      </c>
      <c r="N28">
        <v>1005.857025</v>
      </c>
      <c r="O28">
        <f t="shared" si="0"/>
        <v>0.99270372349586555</v>
      </c>
      <c r="P28">
        <f t="shared" si="6"/>
        <v>24.414556353883707</v>
      </c>
      <c r="Q28">
        <f t="shared" si="7"/>
        <v>24414.556353883709</v>
      </c>
      <c r="R28">
        <f t="shared" si="1"/>
        <v>128</v>
      </c>
      <c r="S28">
        <f t="shared" si="8"/>
        <v>5242.7739478312733</v>
      </c>
      <c r="T28">
        <f t="shared" si="9"/>
        <v>5242.7739478312733</v>
      </c>
      <c r="U28">
        <f t="shared" si="10"/>
        <v>3.6623391013884961E-2</v>
      </c>
      <c r="V28" s="4">
        <f t="shared" si="2"/>
        <v>0.87787425208364389</v>
      </c>
      <c r="W28">
        <f t="shared" si="13"/>
        <v>35957002.017937444</v>
      </c>
      <c r="X28">
        <f t="shared" si="11"/>
        <v>19093.168071524786</v>
      </c>
      <c r="Y28">
        <f t="shared" si="3"/>
        <v>23695.664329820775</v>
      </c>
      <c r="Z28" s="2">
        <f t="shared" si="4"/>
        <v>28938.438277652047</v>
      </c>
      <c r="AA28">
        <f t="shared" si="12"/>
        <v>28.938438277652047</v>
      </c>
      <c r="AB28" s="28">
        <f t="shared" si="5"/>
        <v>1.5156436149960006</v>
      </c>
    </row>
    <row r="29" spans="1:28" x14ac:dyDescent="0.2">
      <c r="A29" t="s">
        <v>46</v>
      </c>
      <c r="B29" s="1">
        <v>44504</v>
      </c>
      <c r="C29" t="s">
        <v>8</v>
      </c>
      <c r="D29">
        <v>300</v>
      </c>
      <c r="E29">
        <v>0.46244175999999998</v>
      </c>
      <c r="F29">
        <v>28</v>
      </c>
      <c r="G29" t="s">
        <v>2</v>
      </c>
      <c r="H29">
        <v>684</v>
      </c>
      <c r="I29">
        <v>531</v>
      </c>
      <c r="J29">
        <v>-13.91</v>
      </c>
      <c r="K29">
        <v>1.0903890000000001</v>
      </c>
      <c r="L29">
        <v>22.3</v>
      </c>
      <c r="M29">
        <v>295.45</v>
      </c>
      <c r="N29">
        <v>1005.857025</v>
      </c>
      <c r="O29">
        <f t="shared" si="0"/>
        <v>0.99270372349586555</v>
      </c>
      <c r="P29">
        <f t="shared" si="6"/>
        <v>24.422822667191266</v>
      </c>
      <c r="Q29">
        <f t="shared" si="7"/>
        <v>24422.822667191267</v>
      </c>
      <c r="R29">
        <f t="shared" si="1"/>
        <v>153</v>
      </c>
      <c r="S29">
        <f t="shared" si="8"/>
        <v>6264.63214694404</v>
      </c>
      <c r="T29">
        <f t="shared" si="9"/>
        <v>6264.6321469440409</v>
      </c>
      <c r="U29">
        <f t="shared" si="10"/>
        <v>3.6520146943798626E-2</v>
      </c>
      <c r="V29" s="4">
        <f t="shared" si="2"/>
        <v>0.87539945910844541</v>
      </c>
      <c r="W29">
        <f t="shared" si="13"/>
        <v>35843500.607504524</v>
      </c>
      <c r="X29">
        <f t="shared" si="11"/>
        <v>19032.898822584903</v>
      </c>
      <c r="Y29">
        <f t="shared" si="3"/>
        <v>24516.954415533095</v>
      </c>
      <c r="Z29" s="2">
        <f t="shared" si="4"/>
        <v>30781.586562477136</v>
      </c>
      <c r="AA29">
        <f t="shared" si="12"/>
        <v>30.781586562477138</v>
      </c>
      <c r="AB29" s="28">
        <f t="shared" si="5"/>
        <v>1.6172831500554692</v>
      </c>
    </row>
    <row r="30" spans="1:28" x14ac:dyDescent="0.2">
      <c r="A30" t="s">
        <v>46</v>
      </c>
      <c r="B30" s="1">
        <v>44504</v>
      </c>
      <c r="C30" t="s">
        <v>5</v>
      </c>
      <c r="D30">
        <v>0</v>
      </c>
      <c r="E30">
        <v>0.46244175999999998</v>
      </c>
      <c r="F30">
        <v>29</v>
      </c>
      <c r="G30" t="s">
        <v>2</v>
      </c>
      <c r="H30">
        <v>700</v>
      </c>
      <c r="I30">
        <v>531</v>
      </c>
      <c r="J30">
        <v>-13.76</v>
      </c>
      <c r="K30">
        <v>1.0905480000000001</v>
      </c>
      <c r="L30">
        <v>22.4</v>
      </c>
      <c r="M30">
        <v>295.55</v>
      </c>
      <c r="N30">
        <v>1005.857025</v>
      </c>
      <c r="O30">
        <f t="shared" si="0"/>
        <v>0.99270372349586555</v>
      </c>
      <c r="P30">
        <f t="shared" si="6"/>
        <v>24.431088980498831</v>
      </c>
      <c r="Q30">
        <f t="shared" si="7"/>
        <v>24431.088980498833</v>
      </c>
      <c r="R30">
        <f t="shared" si="1"/>
        <v>169</v>
      </c>
      <c r="S30">
        <f t="shared" si="8"/>
        <v>6917.4157621421491</v>
      </c>
      <c r="T30">
        <f t="shared" si="9"/>
        <v>6917.4157621421491</v>
      </c>
      <c r="U30">
        <f t="shared" si="10"/>
        <v>3.6417356691001067E-2</v>
      </c>
      <c r="V30" s="4">
        <f t="shared" si="2"/>
        <v>0.87293554427702158</v>
      </c>
      <c r="W30">
        <f t="shared" si="13"/>
        <v>35730521.262224883</v>
      </c>
      <c r="X30">
        <f t="shared" si="11"/>
        <v>18972.906790241414</v>
      </c>
      <c r="Y30">
        <f t="shared" si="3"/>
        <v>25011.36488355742</v>
      </c>
      <c r="Z30" s="2">
        <f t="shared" si="4"/>
        <v>31928.780645699568</v>
      </c>
      <c r="AA30">
        <f t="shared" si="12"/>
        <v>31.928780645699568</v>
      </c>
      <c r="AB30" s="28">
        <f t="shared" si="5"/>
        <v>1.6828618302242395</v>
      </c>
    </row>
    <row r="31" spans="1:28" x14ac:dyDescent="0.2">
      <c r="A31" t="s">
        <v>46</v>
      </c>
      <c r="B31" s="1">
        <v>44504</v>
      </c>
      <c r="C31" t="s">
        <v>8</v>
      </c>
      <c r="D31">
        <v>400</v>
      </c>
      <c r="E31">
        <v>0.46244175999999998</v>
      </c>
      <c r="F31">
        <v>30</v>
      </c>
      <c r="G31" t="s">
        <v>2</v>
      </c>
      <c r="H31">
        <v>657</v>
      </c>
      <c r="I31">
        <v>531</v>
      </c>
      <c r="J31">
        <v>-13.97</v>
      </c>
      <c r="K31">
        <v>1.0903179999999999</v>
      </c>
      <c r="L31">
        <v>22.5</v>
      </c>
      <c r="M31">
        <v>295.64999999999998</v>
      </c>
      <c r="N31">
        <v>1005.857025</v>
      </c>
      <c r="O31">
        <f t="shared" si="0"/>
        <v>0.99270372349586555</v>
      </c>
      <c r="P31">
        <f t="shared" si="6"/>
        <v>24.43935529380639</v>
      </c>
      <c r="Q31">
        <f t="shared" si="7"/>
        <v>24439.355293806391</v>
      </c>
      <c r="R31">
        <f t="shared" si="1"/>
        <v>126</v>
      </c>
      <c r="S31">
        <f t="shared" si="8"/>
        <v>5155.6188158503464</v>
      </c>
      <c r="T31">
        <f t="shared" si="9"/>
        <v>5155.6188158503464</v>
      </c>
      <c r="U31">
        <f t="shared" si="10"/>
        <v>3.6315017864749971E-2</v>
      </c>
      <c r="V31" s="4">
        <f t="shared" si="2"/>
        <v>0.8704824502825238</v>
      </c>
      <c r="W31">
        <f t="shared" si="13"/>
        <v>35618061.107492805</v>
      </c>
      <c r="X31">
        <f t="shared" si="11"/>
        <v>18913.19044807868</v>
      </c>
      <c r="Y31">
        <f t="shared" si="3"/>
        <v>23401.066147622772</v>
      </c>
      <c r="Z31" s="2">
        <f t="shared" si="4"/>
        <v>28556.684963473119</v>
      </c>
      <c r="AA31">
        <f t="shared" si="12"/>
        <v>28.556684963473121</v>
      </c>
      <c r="AB31" s="28">
        <f t="shared" si="5"/>
        <v>1.5098819547060653</v>
      </c>
    </row>
    <row r="32" spans="1:28" x14ac:dyDescent="0.2">
      <c r="A32" t="s">
        <v>46</v>
      </c>
      <c r="B32" s="1">
        <v>44504</v>
      </c>
      <c r="C32" t="s">
        <v>7</v>
      </c>
      <c r="D32" t="s">
        <v>7</v>
      </c>
      <c r="E32">
        <v>0</v>
      </c>
      <c r="F32" t="s">
        <v>9</v>
      </c>
      <c r="G32" t="s">
        <v>2</v>
      </c>
      <c r="H32">
        <v>531</v>
      </c>
      <c r="J32">
        <v>-10.92</v>
      </c>
      <c r="K32">
        <v>1.093656</v>
      </c>
      <c r="L32">
        <v>0</v>
      </c>
      <c r="M32">
        <v>0</v>
      </c>
      <c r="O32">
        <f t="shared" si="0"/>
        <v>0</v>
      </c>
      <c r="P32" t="e">
        <f t="shared" si="6"/>
        <v>#DIV/0!</v>
      </c>
      <c r="Q32" t="e">
        <f t="shared" si="7"/>
        <v>#DIV/0!</v>
      </c>
      <c r="T32" t="e">
        <f t="shared" si="9"/>
        <v>#DIV/0!</v>
      </c>
      <c r="U32" t="e">
        <f t="shared" si="10"/>
        <v>#DIV/0!</v>
      </c>
      <c r="V32" s="4" t="e">
        <f t="shared" si="2"/>
        <v>#DIV/0!</v>
      </c>
      <c r="W32" t="e">
        <f t="shared" si="13"/>
        <v>#DIV/0!</v>
      </c>
      <c r="Y32" t="e">
        <f t="shared" si="3"/>
        <v>#DIV/0!</v>
      </c>
      <c r="Z32" s="2" t="e">
        <f t="shared" si="4"/>
        <v>#DIV/0!</v>
      </c>
      <c r="AA32" t="e">
        <f t="shared" si="12"/>
        <v>#DIV/0!</v>
      </c>
      <c r="AB32" s="28" t="e">
        <f t="shared" si="5"/>
        <v>#DIV/0!</v>
      </c>
    </row>
    <row r="33" spans="1:28" x14ac:dyDescent="0.2">
      <c r="A33" t="s">
        <v>47</v>
      </c>
      <c r="B33" s="1">
        <v>44515</v>
      </c>
      <c r="C33" t="s">
        <v>5</v>
      </c>
      <c r="D33">
        <v>400</v>
      </c>
      <c r="E33">
        <v>0.500087426</v>
      </c>
      <c r="F33">
        <v>1</v>
      </c>
      <c r="G33" t="s">
        <v>2</v>
      </c>
      <c r="H33">
        <v>4628</v>
      </c>
      <c r="I33">
        <v>540</v>
      </c>
      <c r="J33">
        <v>-17.93</v>
      </c>
      <c r="K33">
        <v>1.0859909999999999</v>
      </c>
      <c r="L33">
        <v>20.9</v>
      </c>
      <c r="M33">
        <v>294.05</v>
      </c>
      <c r="N33">
        <v>1007.265934</v>
      </c>
      <c r="O33">
        <f t="shared" si="0"/>
        <v>0.99409420860021402</v>
      </c>
      <c r="P33">
        <f t="shared" si="6"/>
        <v>24.273094834721082</v>
      </c>
      <c r="Q33">
        <f t="shared" si="7"/>
        <v>24273.094834721083</v>
      </c>
      <c r="R33">
        <f t="shared" ref="R33:R62" si="14">H33-I33</f>
        <v>4088</v>
      </c>
      <c r="S33">
        <f t="shared" ref="S33:S62" si="15">((R33/1000000)*(1/P33))/0.000000001</f>
        <v>168416.9253173428</v>
      </c>
      <c r="T33">
        <f t="shared" si="9"/>
        <v>168416.92531734283</v>
      </c>
      <c r="U33">
        <f t="shared" si="10"/>
        <v>3.8001359178003638E-2</v>
      </c>
      <c r="V33" s="4">
        <f t="shared" si="2"/>
        <v>0.9109045842834157</v>
      </c>
      <c r="W33">
        <f t="shared" si="13"/>
        <v>37527335.94483494</v>
      </c>
      <c r="X33">
        <f t="shared" ref="X33:X62" si="16">I33*W33/1000000</f>
        <v>20264.761410210867</v>
      </c>
      <c r="Y33">
        <f t="shared" si="3"/>
        <v>173676.51075269611</v>
      </c>
      <c r="Z33" s="2">
        <f t="shared" si="4"/>
        <v>342093.43607003894</v>
      </c>
      <c r="AA33">
        <f t="shared" si="12"/>
        <v>342.09343607003893</v>
      </c>
      <c r="AB33" s="28">
        <f t="shared" si="5"/>
        <v>16.881197323037185</v>
      </c>
    </row>
    <row r="34" spans="1:28" x14ac:dyDescent="0.2">
      <c r="A34" t="s">
        <v>47</v>
      </c>
      <c r="B34" s="1">
        <v>44515</v>
      </c>
      <c r="C34" t="s">
        <v>8</v>
      </c>
      <c r="D34">
        <v>0</v>
      </c>
      <c r="E34">
        <v>0.454333918</v>
      </c>
      <c r="F34">
        <v>2</v>
      </c>
      <c r="G34" t="s">
        <v>2</v>
      </c>
      <c r="H34">
        <v>534</v>
      </c>
      <c r="I34">
        <v>540</v>
      </c>
      <c r="J34">
        <v>-11.67</v>
      </c>
      <c r="K34">
        <v>1.092838</v>
      </c>
      <c r="L34">
        <v>18.100000000000001</v>
      </c>
      <c r="M34">
        <v>291.25</v>
      </c>
      <c r="N34">
        <v>1007.265934</v>
      </c>
      <c r="O34">
        <f t="shared" ref="O34:O63" si="17">N34/1013.249977</f>
        <v>0.99409420860021402</v>
      </c>
      <c r="P34">
        <f t="shared" ref="P34:P65" si="18">(1*0.08206*M34)/O34</f>
        <v>24.041961811299153</v>
      </c>
      <c r="Q34">
        <f t="shared" ref="Q34:Q65" si="19">P34*1000</f>
        <v>24041.961811299152</v>
      </c>
      <c r="R34">
        <f t="shared" si="14"/>
        <v>-6</v>
      </c>
      <c r="S34">
        <f t="shared" si="15"/>
        <v>-249.56366069844361</v>
      </c>
      <c r="T34">
        <f t="shared" si="9"/>
        <v>-249.56366069844364</v>
      </c>
      <c r="U34">
        <f t="shared" si="10"/>
        <v>4.1280349836299357E-2</v>
      </c>
      <c r="V34" s="4">
        <f t="shared" ref="V34:V65" si="20">U34*(44.0095/1000)/0.001836</f>
        <v>0.98950302620948616</v>
      </c>
      <c r="W34">
        <f t="shared" ref="W34:W65" si="21">V34/Q34*1000000000*1000</f>
        <v>41157332.91550456</v>
      </c>
      <c r="X34">
        <f t="shared" si="16"/>
        <v>22224.959774372463</v>
      </c>
      <c r="Y34">
        <f t="shared" ref="Y34:Y65" si="22">W34*H34/1000000</f>
        <v>21978.015776879438</v>
      </c>
      <c r="Z34" s="2">
        <f t="shared" ref="Z34:Z65" si="23">Y34+S34</f>
        <v>21728.452116180993</v>
      </c>
      <c r="AA34">
        <f t="shared" si="12"/>
        <v>21.728452116180993</v>
      </c>
      <c r="AB34" s="28">
        <f t="shared" ref="AB34:AB65" si="24">AA34/(X34/1000)</f>
        <v>0.97765990745396125</v>
      </c>
    </row>
    <row r="35" spans="1:28" x14ac:dyDescent="0.2">
      <c r="A35" t="s">
        <v>47</v>
      </c>
      <c r="B35" s="1">
        <v>44515</v>
      </c>
      <c r="C35" t="s">
        <v>5</v>
      </c>
      <c r="D35">
        <v>300</v>
      </c>
      <c r="E35">
        <v>0.48683530800000002</v>
      </c>
      <c r="F35">
        <v>3</v>
      </c>
      <c r="G35" t="s">
        <v>2</v>
      </c>
      <c r="H35">
        <v>4260</v>
      </c>
      <c r="I35">
        <v>540</v>
      </c>
      <c r="J35">
        <v>-18.190000000000001</v>
      </c>
      <c r="K35">
        <v>1.0857079999999999</v>
      </c>
      <c r="L35">
        <v>18.2</v>
      </c>
      <c r="M35">
        <v>291.35000000000002</v>
      </c>
      <c r="N35">
        <v>1007.265934</v>
      </c>
      <c r="O35">
        <f t="shared" si="17"/>
        <v>0.99409420860021402</v>
      </c>
      <c r="P35">
        <f t="shared" si="18"/>
        <v>24.050216562135649</v>
      </c>
      <c r="Q35">
        <f t="shared" si="19"/>
        <v>24050.216562135651</v>
      </c>
      <c r="R35">
        <f t="shared" si="14"/>
        <v>3720</v>
      </c>
      <c r="S35">
        <f t="shared" si="15"/>
        <v>154676.36186930307</v>
      </c>
      <c r="T35">
        <f t="shared" si="9"/>
        <v>154676.3618693031</v>
      </c>
      <c r="U35">
        <f t="shared" si="10"/>
        <v>4.1149917863993794E-2</v>
      </c>
      <c r="V35" s="4">
        <f t="shared" si="20"/>
        <v>0.98637653062932185</v>
      </c>
      <c r="W35">
        <f t="shared" si="21"/>
        <v>41013207.847045347</v>
      </c>
      <c r="X35">
        <f t="shared" si="16"/>
        <v>22147.132237404487</v>
      </c>
      <c r="Y35">
        <f t="shared" si="22"/>
        <v>174716.26542841317</v>
      </c>
      <c r="Z35" s="2">
        <f t="shared" si="23"/>
        <v>329392.62729771622</v>
      </c>
      <c r="AA35">
        <f t="shared" si="12"/>
        <v>329.39262729771622</v>
      </c>
      <c r="AB35" s="28">
        <f t="shared" si="24"/>
        <v>14.872924574017853</v>
      </c>
    </row>
    <row r="36" spans="1:28" x14ac:dyDescent="0.2">
      <c r="A36" t="s">
        <v>47</v>
      </c>
      <c r="B36" s="1">
        <v>44515</v>
      </c>
      <c r="C36" t="s">
        <v>8</v>
      </c>
      <c r="D36">
        <v>5</v>
      </c>
      <c r="E36">
        <v>0.46193488300000002</v>
      </c>
      <c r="F36">
        <v>4</v>
      </c>
      <c r="G36" t="s">
        <v>2</v>
      </c>
      <c r="H36">
        <v>574</v>
      </c>
      <c r="I36">
        <v>540</v>
      </c>
      <c r="J36">
        <v>-13.38</v>
      </c>
      <c r="K36">
        <v>1.090967</v>
      </c>
      <c r="L36">
        <v>18.2</v>
      </c>
      <c r="M36">
        <v>291.35000000000002</v>
      </c>
      <c r="N36">
        <v>1007.265934</v>
      </c>
      <c r="O36">
        <f t="shared" si="17"/>
        <v>0.99409420860021402</v>
      </c>
      <c r="P36">
        <f t="shared" si="18"/>
        <v>24.050216562135649</v>
      </c>
      <c r="Q36">
        <f t="shared" si="19"/>
        <v>24050.216562135651</v>
      </c>
      <c r="R36">
        <f t="shared" si="14"/>
        <v>34</v>
      </c>
      <c r="S36">
        <f t="shared" si="15"/>
        <v>1413.7086837516947</v>
      </c>
      <c r="T36">
        <f t="shared" si="9"/>
        <v>1413.7086837516947</v>
      </c>
      <c r="U36">
        <f t="shared" si="10"/>
        <v>4.1154760280551955E-2</v>
      </c>
      <c r="V36" s="4">
        <f t="shared" si="20"/>
        <v>0.9864926048839604</v>
      </c>
      <c r="W36">
        <f t="shared" si="21"/>
        <v>41018034.175920136</v>
      </c>
      <c r="X36">
        <f t="shared" si="16"/>
        <v>22149.73845499687</v>
      </c>
      <c r="Y36">
        <f t="shared" si="22"/>
        <v>23544.351616978158</v>
      </c>
      <c r="Z36" s="2">
        <f t="shared" si="23"/>
        <v>24958.060300729852</v>
      </c>
      <c r="AA36">
        <f t="shared" si="12"/>
        <v>24.958060300729851</v>
      </c>
      <c r="AB36" s="28">
        <f t="shared" si="24"/>
        <v>1.126788036411303</v>
      </c>
    </row>
    <row r="37" spans="1:28" x14ac:dyDescent="0.2">
      <c r="A37" t="s">
        <v>47</v>
      </c>
      <c r="B37" s="1">
        <v>44515</v>
      </c>
      <c r="C37" t="s">
        <v>5</v>
      </c>
      <c r="D37">
        <v>250</v>
      </c>
      <c r="E37">
        <v>0.48250841</v>
      </c>
      <c r="F37">
        <v>5</v>
      </c>
      <c r="G37" t="s">
        <v>2</v>
      </c>
      <c r="H37">
        <v>3533</v>
      </c>
      <c r="I37">
        <v>540</v>
      </c>
      <c r="J37">
        <v>-18.07</v>
      </c>
      <c r="K37">
        <v>1.0858410000000001</v>
      </c>
      <c r="L37">
        <v>18.100000000000001</v>
      </c>
      <c r="M37">
        <v>291.25</v>
      </c>
      <c r="N37">
        <v>1007.265934</v>
      </c>
      <c r="O37">
        <f t="shared" si="17"/>
        <v>0.99409420860021402</v>
      </c>
      <c r="P37">
        <f t="shared" si="18"/>
        <v>24.041961811299153</v>
      </c>
      <c r="Q37">
        <f t="shared" si="19"/>
        <v>24041.961811299152</v>
      </c>
      <c r="R37">
        <f t="shared" si="14"/>
        <v>2993</v>
      </c>
      <c r="S37">
        <f t="shared" si="15"/>
        <v>124490.67274507361</v>
      </c>
      <c r="T37">
        <f t="shared" si="9"/>
        <v>124490.67274507361</v>
      </c>
      <c r="U37">
        <f t="shared" si="10"/>
        <v>4.1274849868336683E-2</v>
      </c>
      <c r="V37" s="4">
        <f t="shared" si="20"/>
        <v>0.98937119023995823</v>
      </c>
      <c r="W37">
        <f t="shared" si="21"/>
        <v>41151849.337643377</v>
      </c>
      <c r="X37">
        <f t="shared" si="16"/>
        <v>22221.998642327424</v>
      </c>
      <c r="Y37">
        <f t="shared" si="22"/>
        <v>145389.48370989403</v>
      </c>
      <c r="Z37" s="2">
        <f t="shared" si="23"/>
        <v>269880.15645496763</v>
      </c>
      <c r="AA37">
        <f t="shared" si="12"/>
        <v>269.88015645496762</v>
      </c>
      <c r="AB37" s="28">
        <f t="shared" si="24"/>
        <v>12.144729229751302</v>
      </c>
    </row>
    <row r="38" spans="1:28" x14ac:dyDescent="0.2">
      <c r="A38" t="s">
        <v>47</v>
      </c>
      <c r="B38" s="1">
        <v>44515</v>
      </c>
      <c r="C38" t="s">
        <v>8</v>
      </c>
      <c r="D38">
        <v>10</v>
      </c>
      <c r="E38">
        <v>0.46016031099999999</v>
      </c>
      <c r="F38">
        <v>6</v>
      </c>
      <c r="G38" t="s">
        <v>2</v>
      </c>
      <c r="H38">
        <v>558</v>
      </c>
      <c r="I38">
        <v>540</v>
      </c>
      <c r="J38">
        <v>-13.25</v>
      </c>
      <c r="K38">
        <v>1.0911139999999999</v>
      </c>
      <c r="L38">
        <v>18</v>
      </c>
      <c r="M38">
        <v>291.14999999999998</v>
      </c>
      <c r="N38">
        <v>1007.265934</v>
      </c>
      <c r="O38">
        <f t="shared" si="17"/>
        <v>0.99409420860021402</v>
      </c>
      <c r="P38">
        <f t="shared" si="18"/>
        <v>24.033707060462653</v>
      </c>
      <c r="Q38">
        <f t="shared" si="19"/>
        <v>24033.707060462653</v>
      </c>
      <c r="R38">
        <f t="shared" si="14"/>
        <v>18</v>
      </c>
      <c r="S38">
        <f t="shared" si="15"/>
        <v>748.94813166843585</v>
      </c>
      <c r="T38">
        <f t="shared" si="9"/>
        <v>748.94813166843585</v>
      </c>
      <c r="U38">
        <f t="shared" si="10"/>
        <v>4.140388838490474E-2</v>
      </c>
      <c r="V38" s="4">
        <f t="shared" si="20"/>
        <v>0.99246428424589606</v>
      </c>
      <c r="W38">
        <f t="shared" si="21"/>
        <v>41294681.746311955</v>
      </c>
      <c r="X38">
        <f t="shared" si="16"/>
        <v>22299.128143008456</v>
      </c>
      <c r="Y38">
        <f t="shared" si="22"/>
        <v>23042.432414442072</v>
      </c>
      <c r="Z38" s="2">
        <f t="shared" si="23"/>
        <v>23791.380546110508</v>
      </c>
      <c r="AA38">
        <f t="shared" si="12"/>
        <v>23.791380546110506</v>
      </c>
      <c r="AB38" s="28">
        <f t="shared" si="24"/>
        <v>1.0669197644648687</v>
      </c>
    </row>
    <row r="39" spans="1:28" x14ac:dyDescent="0.2">
      <c r="A39" t="s">
        <v>47</v>
      </c>
      <c r="B39" s="1">
        <v>44515</v>
      </c>
      <c r="C39" t="s">
        <v>5</v>
      </c>
      <c r="D39">
        <v>225</v>
      </c>
      <c r="E39">
        <v>0.49090938099999998</v>
      </c>
      <c r="F39">
        <v>7</v>
      </c>
      <c r="G39" t="s">
        <v>2</v>
      </c>
      <c r="H39">
        <v>3313</v>
      </c>
      <c r="I39">
        <v>540</v>
      </c>
      <c r="J39">
        <v>-18.420000000000002</v>
      </c>
      <c r="K39">
        <v>1.0854539999999999</v>
      </c>
      <c r="L39">
        <v>20.100000000000001</v>
      </c>
      <c r="M39">
        <v>293.25</v>
      </c>
      <c r="N39">
        <v>1007.265934</v>
      </c>
      <c r="O39">
        <f t="shared" si="17"/>
        <v>0.99409420860021402</v>
      </c>
      <c r="P39">
        <f t="shared" si="18"/>
        <v>24.207056828029103</v>
      </c>
      <c r="Q39">
        <f t="shared" si="19"/>
        <v>24207.056828029105</v>
      </c>
      <c r="R39">
        <f t="shared" si="14"/>
        <v>2773</v>
      </c>
      <c r="S39">
        <f t="shared" si="15"/>
        <v>114553.37258469073</v>
      </c>
      <c r="T39">
        <f t="shared" si="9"/>
        <v>114553.37258469075</v>
      </c>
      <c r="U39">
        <f t="shared" si="10"/>
        <v>3.889558866369465E-2</v>
      </c>
      <c r="V39" s="4">
        <f t="shared" si="20"/>
        <v>0.93233954754622539</v>
      </c>
      <c r="W39">
        <f t="shared" si="21"/>
        <v>38515196.381357647</v>
      </c>
      <c r="X39">
        <f t="shared" si="16"/>
        <v>20798.20604593313</v>
      </c>
      <c r="Y39">
        <f t="shared" si="22"/>
        <v>127600.84561143788</v>
      </c>
      <c r="Z39" s="2">
        <f t="shared" si="23"/>
        <v>242154.21819612861</v>
      </c>
      <c r="AA39">
        <f t="shared" si="12"/>
        <v>242.15421819612862</v>
      </c>
      <c r="AB39" s="28">
        <f t="shared" si="24"/>
        <v>11.64303390693061</v>
      </c>
    </row>
    <row r="40" spans="1:28" x14ac:dyDescent="0.2">
      <c r="A40" t="s">
        <v>47</v>
      </c>
      <c r="B40" s="1">
        <v>44515</v>
      </c>
      <c r="C40" t="s">
        <v>8</v>
      </c>
      <c r="D40">
        <v>25</v>
      </c>
      <c r="E40">
        <v>0.45787967400000001</v>
      </c>
      <c r="F40">
        <v>8</v>
      </c>
      <c r="G40" t="s">
        <v>2</v>
      </c>
      <c r="H40">
        <v>286</v>
      </c>
      <c r="I40">
        <v>540</v>
      </c>
      <c r="J40">
        <v>-5.45</v>
      </c>
      <c r="K40">
        <v>1.0996440000000001</v>
      </c>
      <c r="L40">
        <v>18.899999999999999</v>
      </c>
      <c r="M40">
        <v>292.05</v>
      </c>
      <c r="N40">
        <v>1007.265934</v>
      </c>
      <c r="O40">
        <f t="shared" si="17"/>
        <v>0.99409420860021402</v>
      </c>
      <c r="P40">
        <f t="shared" si="18"/>
        <v>24.107999817991136</v>
      </c>
      <c r="Q40">
        <f t="shared" si="19"/>
        <v>24107.999817991134</v>
      </c>
      <c r="R40">
        <f t="shared" si="14"/>
        <v>-254</v>
      </c>
      <c r="S40">
        <f t="shared" si="15"/>
        <v>-10535.921765290823</v>
      </c>
      <c r="T40">
        <f t="shared" si="9"/>
        <v>-10535.921765290823</v>
      </c>
      <c r="U40">
        <f t="shared" si="10"/>
        <v>4.0302461241652487E-2</v>
      </c>
      <c r="V40" s="4">
        <f t="shared" si="20"/>
        <v>0.96606272767674572</v>
      </c>
      <c r="W40">
        <f t="shared" si="21"/>
        <v>40072288.658132471</v>
      </c>
      <c r="X40">
        <f t="shared" si="16"/>
        <v>21639.035875391532</v>
      </c>
      <c r="Y40">
        <f t="shared" si="22"/>
        <v>11460.674556225887</v>
      </c>
      <c r="Z40" s="2">
        <f t="shared" si="23"/>
        <v>924.7527909350647</v>
      </c>
      <c r="AA40">
        <f t="shared" si="12"/>
        <v>0.92475279093506468</v>
      </c>
      <c r="AB40" s="28">
        <f t="shared" si="24"/>
        <v>4.273539709718386E-2</v>
      </c>
    </row>
    <row r="41" spans="1:28" x14ac:dyDescent="0.2">
      <c r="A41" t="s">
        <v>47</v>
      </c>
      <c r="B41" s="1">
        <v>44515</v>
      </c>
      <c r="C41" t="s">
        <v>5</v>
      </c>
      <c r="D41">
        <v>200</v>
      </c>
      <c r="E41">
        <v>0.48963577000000003</v>
      </c>
      <c r="F41">
        <v>9</v>
      </c>
      <c r="G41" t="s">
        <v>2</v>
      </c>
      <c r="H41">
        <v>3557</v>
      </c>
      <c r="I41">
        <v>540</v>
      </c>
      <c r="J41">
        <v>-18.25</v>
      </c>
      <c r="K41">
        <v>1.085642</v>
      </c>
      <c r="L41">
        <v>19.100000000000001</v>
      </c>
      <c r="M41">
        <v>292.25</v>
      </c>
      <c r="N41">
        <v>1007.265934</v>
      </c>
      <c r="O41">
        <f t="shared" si="17"/>
        <v>0.99409420860021402</v>
      </c>
      <c r="P41">
        <f t="shared" si="18"/>
        <v>24.124509319664128</v>
      </c>
      <c r="Q41">
        <f t="shared" si="19"/>
        <v>24124.509319664128</v>
      </c>
      <c r="R41">
        <f t="shared" si="14"/>
        <v>3017</v>
      </c>
      <c r="S41">
        <f t="shared" si="15"/>
        <v>125059.53841476947</v>
      </c>
      <c r="T41">
        <f t="shared" si="9"/>
        <v>125059.53841476944</v>
      </c>
      <c r="U41">
        <f t="shared" si="10"/>
        <v>4.0057698497353092E-2</v>
      </c>
      <c r="V41" s="4">
        <f t="shared" si="20"/>
        <v>0.96019568737432515</v>
      </c>
      <c r="W41">
        <f t="shared" si="21"/>
        <v>39801667.037084974</v>
      </c>
      <c r="X41">
        <f t="shared" si="16"/>
        <v>21492.900200025888</v>
      </c>
      <c r="Y41">
        <f t="shared" si="22"/>
        <v>141574.52965091125</v>
      </c>
      <c r="Z41" s="2">
        <f t="shared" si="23"/>
        <v>266634.06806568074</v>
      </c>
      <c r="AA41">
        <f t="shared" si="12"/>
        <v>266.63406806568076</v>
      </c>
      <c r="AB41" s="28">
        <f t="shared" si="24"/>
        <v>12.405681205617826</v>
      </c>
    </row>
    <row r="42" spans="1:28" x14ac:dyDescent="0.2">
      <c r="A42" t="s">
        <v>47</v>
      </c>
      <c r="B42" s="1">
        <v>44515</v>
      </c>
      <c r="C42" t="s">
        <v>8</v>
      </c>
      <c r="D42">
        <v>50</v>
      </c>
      <c r="E42">
        <v>0.47691286900000002</v>
      </c>
      <c r="F42">
        <v>10</v>
      </c>
      <c r="G42" t="s">
        <v>2</v>
      </c>
      <c r="H42">
        <v>1437</v>
      </c>
      <c r="I42">
        <v>540</v>
      </c>
      <c r="J42">
        <v>-18.670000000000002</v>
      </c>
      <c r="K42">
        <v>1.0851820000000001</v>
      </c>
      <c r="L42">
        <v>18.7</v>
      </c>
      <c r="M42">
        <v>291.85000000000002</v>
      </c>
      <c r="N42">
        <v>1007.265934</v>
      </c>
      <c r="O42">
        <f t="shared" si="17"/>
        <v>0.99409420860021402</v>
      </c>
      <c r="P42">
        <f t="shared" si="18"/>
        <v>24.09149031631814</v>
      </c>
      <c r="Q42">
        <f t="shared" si="19"/>
        <v>24091.490316318141</v>
      </c>
      <c r="R42">
        <f t="shared" si="14"/>
        <v>897</v>
      </c>
      <c r="S42">
        <f t="shared" si="15"/>
        <v>37233.063966674803</v>
      </c>
      <c r="T42">
        <f t="shared" si="9"/>
        <v>37233.063966674803</v>
      </c>
      <c r="U42">
        <f t="shared" si="10"/>
        <v>4.0539799771325429E-2</v>
      </c>
      <c r="V42" s="4">
        <f t="shared" si="20"/>
        <v>0.97175180720923016</v>
      </c>
      <c r="W42">
        <f t="shared" si="21"/>
        <v>40335894.311653413</v>
      </c>
      <c r="X42">
        <f t="shared" si="16"/>
        <v>21781.382928292842</v>
      </c>
      <c r="Y42">
        <f t="shared" si="22"/>
        <v>57962.680125845953</v>
      </c>
      <c r="Z42" s="2">
        <f t="shared" si="23"/>
        <v>95195.744092520763</v>
      </c>
      <c r="AA42">
        <f t="shared" si="12"/>
        <v>95.195744092520769</v>
      </c>
      <c r="AB42" s="28">
        <f t="shared" si="24"/>
        <v>4.3705096414638867</v>
      </c>
    </row>
    <row r="43" spans="1:28" x14ac:dyDescent="0.2">
      <c r="A43" t="s">
        <v>47</v>
      </c>
      <c r="B43" s="1">
        <v>44515</v>
      </c>
      <c r="C43" t="s">
        <v>5</v>
      </c>
      <c r="D43">
        <v>175</v>
      </c>
      <c r="E43">
        <v>0.484288836</v>
      </c>
      <c r="F43">
        <v>11</v>
      </c>
      <c r="G43" t="s">
        <v>2</v>
      </c>
      <c r="H43">
        <v>2806</v>
      </c>
      <c r="I43">
        <v>540</v>
      </c>
      <c r="J43">
        <v>-18.239999999999998</v>
      </c>
      <c r="K43">
        <v>1.085653</v>
      </c>
      <c r="L43">
        <v>19.2</v>
      </c>
      <c r="M43">
        <v>292.35000000000002</v>
      </c>
      <c r="N43">
        <v>1007.265934</v>
      </c>
      <c r="O43">
        <f t="shared" si="17"/>
        <v>0.99409420860021402</v>
      </c>
      <c r="P43">
        <f t="shared" si="18"/>
        <v>24.132764070500627</v>
      </c>
      <c r="Q43">
        <f t="shared" si="19"/>
        <v>24132.764070500627</v>
      </c>
      <c r="R43">
        <f t="shared" si="14"/>
        <v>2266</v>
      </c>
      <c r="S43">
        <f t="shared" si="15"/>
        <v>93897.242494899663</v>
      </c>
      <c r="T43">
        <f t="shared" si="9"/>
        <v>93897.242494899692</v>
      </c>
      <c r="U43">
        <f t="shared" si="10"/>
        <v>3.9940135617648989E-2</v>
      </c>
      <c r="V43" s="4">
        <f t="shared" si="20"/>
        <v>0.95737766800921742</v>
      </c>
      <c r="W43">
        <f t="shared" si="21"/>
        <v>39671281.135155812</v>
      </c>
      <c r="X43">
        <f t="shared" si="16"/>
        <v>21422.491812984139</v>
      </c>
      <c r="Y43">
        <f t="shared" si="22"/>
        <v>111317.6148652472</v>
      </c>
      <c r="Z43" s="2">
        <f t="shared" si="23"/>
        <v>205214.85736014688</v>
      </c>
      <c r="AA43">
        <f t="shared" si="12"/>
        <v>205.21485736014688</v>
      </c>
      <c r="AB43" s="28">
        <f t="shared" si="24"/>
        <v>9.5794111698885782</v>
      </c>
    </row>
    <row r="44" spans="1:28" x14ac:dyDescent="0.2">
      <c r="A44" t="s">
        <v>47</v>
      </c>
      <c r="B44" s="1">
        <v>44515</v>
      </c>
      <c r="C44" t="s">
        <v>8</v>
      </c>
      <c r="D44">
        <v>75</v>
      </c>
      <c r="E44">
        <v>0.48021803699999999</v>
      </c>
      <c r="F44">
        <v>12</v>
      </c>
      <c r="G44" t="s">
        <v>2</v>
      </c>
      <c r="H44">
        <v>1220</v>
      </c>
      <c r="I44">
        <v>540</v>
      </c>
      <c r="J44">
        <v>-16.59</v>
      </c>
      <c r="K44">
        <v>1.0874619999999999</v>
      </c>
      <c r="L44">
        <v>18.5</v>
      </c>
      <c r="M44">
        <v>291.64999999999998</v>
      </c>
      <c r="N44">
        <v>1007.265934</v>
      </c>
      <c r="O44">
        <f t="shared" si="17"/>
        <v>0.99409420860021402</v>
      </c>
      <c r="P44">
        <f t="shared" si="18"/>
        <v>24.074980814645141</v>
      </c>
      <c r="Q44">
        <f t="shared" si="19"/>
        <v>24074.98081464514</v>
      </c>
      <c r="R44">
        <f t="shared" si="14"/>
        <v>680</v>
      </c>
      <c r="S44">
        <f t="shared" si="15"/>
        <v>28245.090005901344</v>
      </c>
      <c r="T44">
        <f t="shared" si="9"/>
        <v>28245.090005901344</v>
      </c>
      <c r="U44">
        <f t="shared" si="10"/>
        <v>4.0782310406193588E-2</v>
      </c>
      <c r="V44" s="4">
        <f t="shared" si="20"/>
        <v>0.97756486373713336</v>
      </c>
      <c r="W44">
        <f t="shared" si="21"/>
        <v>40605011.1218559</v>
      </c>
      <c r="X44">
        <f t="shared" si="16"/>
        <v>21926.706005802185</v>
      </c>
      <c r="Y44">
        <f t="shared" si="22"/>
        <v>49538.113568664201</v>
      </c>
      <c r="Z44" s="2">
        <f t="shared" si="23"/>
        <v>77783.203574565545</v>
      </c>
      <c r="AA44">
        <f t="shared" si="12"/>
        <v>77.783203574565547</v>
      </c>
      <c r="AB44" s="28">
        <f t="shared" si="24"/>
        <v>3.5474185476825735</v>
      </c>
    </row>
    <row r="45" spans="1:28" x14ac:dyDescent="0.2">
      <c r="A45" t="s">
        <v>47</v>
      </c>
      <c r="B45" s="1">
        <v>44515</v>
      </c>
      <c r="C45" t="s">
        <v>5</v>
      </c>
      <c r="D45">
        <v>150</v>
      </c>
      <c r="E45">
        <v>0.483526179</v>
      </c>
      <c r="F45">
        <v>13</v>
      </c>
      <c r="G45" t="s">
        <v>2</v>
      </c>
      <c r="H45">
        <v>2589</v>
      </c>
      <c r="I45">
        <v>540</v>
      </c>
      <c r="J45">
        <v>-17.47</v>
      </c>
      <c r="K45">
        <v>1.086495</v>
      </c>
      <c r="L45">
        <v>19.899999999999999</v>
      </c>
      <c r="M45">
        <v>293.05</v>
      </c>
      <c r="N45">
        <v>1007.265934</v>
      </c>
      <c r="O45">
        <f t="shared" si="17"/>
        <v>0.99409420860021402</v>
      </c>
      <c r="P45">
        <f t="shared" si="18"/>
        <v>24.190547326356107</v>
      </c>
      <c r="Q45">
        <f t="shared" si="19"/>
        <v>24190.547326356107</v>
      </c>
      <c r="R45">
        <f t="shared" si="14"/>
        <v>2049</v>
      </c>
      <c r="S45">
        <f t="shared" si="15"/>
        <v>84702.506824538505</v>
      </c>
      <c r="T45">
        <f t="shared" si="9"/>
        <v>84702.506824538519</v>
      </c>
      <c r="U45">
        <f t="shared" si="10"/>
        <v>3.912513820377176E-2</v>
      </c>
      <c r="V45" s="4">
        <f t="shared" si="20"/>
        <v>0.93784192253752363</v>
      </c>
      <c r="W45">
        <f t="shared" si="21"/>
        <v>38768941.846790098</v>
      </c>
      <c r="X45">
        <f t="shared" si="16"/>
        <v>20935.22859726665</v>
      </c>
      <c r="Y45">
        <f t="shared" si="22"/>
        <v>100372.79044133957</v>
      </c>
      <c r="Z45" s="2">
        <f t="shared" si="23"/>
        <v>185075.29726587806</v>
      </c>
      <c r="AA45">
        <f t="shared" si="12"/>
        <v>185.07529726587808</v>
      </c>
      <c r="AB45" s="28">
        <f t="shared" si="24"/>
        <v>8.8403762302381512</v>
      </c>
    </row>
    <row r="46" spans="1:28" x14ac:dyDescent="0.2">
      <c r="A46" t="s">
        <v>47</v>
      </c>
      <c r="B46" s="1">
        <v>44515</v>
      </c>
      <c r="C46" t="s">
        <v>8</v>
      </c>
      <c r="D46">
        <v>100</v>
      </c>
      <c r="E46">
        <v>0.47462609100000003</v>
      </c>
      <c r="F46">
        <v>14</v>
      </c>
      <c r="G46" t="s">
        <v>2</v>
      </c>
      <c r="H46">
        <v>1562</v>
      </c>
      <c r="I46">
        <v>540</v>
      </c>
      <c r="J46">
        <v>-17.010000000000002</v>
      </c>
      <c r="K46">
        <v>1.0869960000000001</v>
      </c>
      <c r="L46">
        <v>18.7</v>
      </c>
      <c r="M46">
        <v>291.85000000000002</v>
      </c>
      <c r="N46">
        <v>1007.265934</v>
      </c>
      <c r="O46">
        <f t="shared" si="17"/>
        <v>0.99409420860021402</v>
      </c>
      <c r="P46">
        <f t="shared" si="18"/>
        <v>24.09149031631814</v>
      </c>
      <c r="Q46">
        <f t="shared" si="19"/>
        <v>24091.490316318141</v>
      </c>
      <c r="R46">
        <f t="shared" si="14"/>
        <v>1022</v>
      </c>
      <c r="S46">
        <f t="shared" si="15"/>
        <v>42421.618031150108</v>
      </c>
      <c r="T46">
        <f t="shared" si="9"/>
        <v>42421.618031150116</v>
      </c>
      <c r="U46">
        <f t="shared" si="10"/>
        <v>4.0540236193915502E-2</v>
      </c>
      <c r="V46" s="4">
        <f t="shared" si="20"/>
        <v>0.97176226839658186</v>
      </c>
      <c r="W46">
        <f t="shared" si="21"/>
        <v>40336328.539142631</v>
      </c>
      <c r="X46">
        <f t="shared" si="16"/>
        <v>21781.61741113702</v>
      </c>
      <c r="Y46">
        <f t="shared" si="22"/>
        <v>63005.345178140793</v>
      </c>
      <c r="Z46" s="2">
        <f t="shared" si="23"/>
        <v>105426.9632092909</v>
      </c>
      <c r="AA46">
        <f t="shared" si="12"/>
        <v>105.4269632092909</v>
      </c>
      <c r="AB46" s="28">
        <f t="shared" si="24"/>
        <v>4.8401806541412169</v>
      </c>
    </row>
    <row r="47" spans="1:28" x14ac:dyDescent="0.2">
      <c r="A47" t="s">
        <v>47</v>
      </c>
      <c r="B47" s="1">
        <v>44515</v>
      </c>
      <c r="C47" t="s">
        <v>5</v>
      </c>
      <c r="D47">
        <v>125</v>
      </c>
      <c r="E47">
        <v>0.47818403900000001</v>
      </c>
      <c r="F47">
        <v>15</v>
      </c>
      <c r="G47" t="s">
        <v>2</v>
      </c>
      <c r="H47">
        <v>2275</v>
      </c>
      <c r="I47">
        <v>540</v>
      </c>
      <c r="J47">
        <v>-17.82</v>
      </c>
      <c r="K47">
        <v>1.086111</v>
      </c>
      <c r="L47">
        <v>18.3</v>
      </c>
      <c r="M47">
        <v>291.45</v>
      </c>
      <c r="N47">
        <v>1007.265934</v>
      </c>
      <c r="O47">
        <f t="shared" si="17"/>
        <v>0.99409420860021402</v>
      </c>
      <c r="P47">
        <f t="shared" si="18"/>
        <v>24.058471312972145</v>
      </c>
      <c r="Q47">
        <f t="shared" si="19"/>
        <v>24058.471312972146</v>
      </c>
      <c r="R47">
        <f t="shared" si="14"/>
        <v>1735</v>
      </c>
      <c r="S47">
        <f t="shared" si="15"/>
        <v>72115.9701890328</v>
      </c>
      <c r="T47">
        <f t="shared" si="9"/>
        <v>72115.9701890328</v>
      </c>
      <c r="U47">
        <f t="shared" si="10"/>
        <v>4.1028072280178823E-2</v>
      </c>
      <c r="V47" s="4">
        <f t="shared" si="20"/>
        <v>0.98345585349375275</v>
      </c>
      <c r="W47">
        <f t="shared" si="21"/>
        <v>40877736.606792673</v>
      </c>
      <c r="X47">
        <f t="shared" si="16"/>
        <v>22073.977767668046</v>
      </c>
      <c r="Y47">
        <f t="shared" si="22"/>
        <v>92996.850780453344</v>
      </c>
      <c r="Z47" s="2">
        <f t="shared" si="23"/>
        <v>165112.82096948614</v>
      </c>
      <c r="AA47">
        <f t="shared" si="12"/>
        <v>165.11282096948614</v>
      </c>
      <c r="AB47" s="28">
        <f t="shared" si="24"/>
        <v>7.4799758660321007</v>
      </c>
    </row>
    <row r="48" spans="1:28" x14ac:dyDescent="0.2">
      <c r="A48" t="s">
        <v>47</v>
      </c>
      <c r="B48" s="1">
        <v>44515</v>
      </c>
      <c r="C48" t="s">
        <v>8</v>
      </c>
      <c r="D48">
        <v>125</v>
      </c>
      <c r="E48">
        <v>0.475896494</v>
      </c>
      <c r="F48">
        <v>16</v>
      </c>
      <c r="G48" t="s">
        <v>2</v>
      </c>
      <c r="H48">
        <v>1904</v>
      </c>
      <c r="I48">
        <v>540</v>
      </c>
      <c r="J48">
        <v>-17.649999999999999</v>
      </c>
      <c r="K48">
        <v>1.086293</v>
      </c>
      <c r="L48">
        <v>18.8</v>
      </c>
      <c r="M48">
        <v>291.95</v>
      </c>
      <c r="N48">
        <v>1007.265934</v>
      </c>
      <c r="O48">
        <f t="shared" si="17"/>
        <v>0.99409420860021402</v>
      </c>
      <c r="P48">
        <f t="shared" si="18"/>
        <v>24.099745067154632</v>
      </c>
      <c r="Q48">
        <f t="shared" si="19"/>
        <v>24099.745067154632</v>
      </c>
      <c r="R48">
        <f t="shared" si="14"/>
        <v>1364</v>
      </c>
      <c r="S48">
        <f t="shared" si="15"/>
        <v>56598.109075393739</v>
      </c>
      <c r="T48">
        <f t="shared" si="9"/>
        <v>56598.109075393739</v>
      </c>
      <c r="U48">
        <f t="shared" si="10"/>
        <v>4.041924728048997E-2</v>
      </c>
      <c r="V48" s="4">
        <f t="shared" si="20"/>
        <v>0.96886212592087328</v>
      </c>
      <c r="W48">
        <f t="shared" si="21"/>
        <v>40202173.227190204</v>
      </c>
      <c r="X48">
        <f t="shared" si="16"/>
        <v>21709.173542682707</v>
      </c>
      <c r="Y48">
        <f t="shared" si="22"/>
        <v>76544.937824570152</v>
      </c>
      <c r="Z48" s="2">
        <f t="shared" si="23"/>
        <v>133143.0468999639</v>
      </c>
      <c r="AA48">
        <f t="shared" si="12"/>
        <v>133.14304689996391</v>
      </c>
      <c r="AB48" s="28">
        <f t="shared" si="24"/>
        <v>6.1330315794007326</v>
      </c>
    </row>
    <row r="49" spans="1:28" x14ac:dyDescent="0.2">
      <c r="A49" t="s">
        <v>47</v>
      </c>
      <c r="B49" s="1">
        <v>44515</v>
      </c>
      <c r="C49" t="s">
        <v>5</v>
      </c>
      <c r="D49">
        <v>100</v>
      </c>
      <c r="E49">
        <v>0.473101506</v>
      </c>
      <c r="F49">
        <v>17</v>
      </c>
      <c r="G49" t="s">
        <v>2</v>
      </c>
      <c r="H49">
        <v>1988</v>
      </c>
      <c r="I49">
        <v>540</v>
      </c>
      <c r="J49">
        <v>-17.32</v>
      </c>
      <c r="K49">
        <v>1.08666</v>
      </c>
      <c r="L49">
        <v>19.2</v>
      </c>
      <c r="M49">
        <v>292.35000000000002</v>
      </c>
      <c r="N49">
        <v>1007.265934</v>
      </c>
      <c r="O49">
        <f t="shared" si="17"/>
        <v>0.99409420860021402</v>
      </c>
      <c r="P49">
        <f t="shared" si="18"/>
        <v>24.132764070500627</v>
      </c>
      <c r="Q49">
        <f t="shared" si="19"/>
        <v>24132.764070500627</v>
      </c>
      <c r="R49">
        <f t="shared" si="14"/>
        <v>1448</v>
      </c>
      <c r="S49">
        <f t="shared" si="15"/>
        <v>60001.415327720541</v>
      </c>
      <c r="T49">
        <f t="shared" si="9"/>
        <v>60001.415327720541</v>
      </c>
      <c r="U49">
        <f t="shared" si="10"/>
        <v>3.9942230961357357E-2</v>
      </c>
      <c r="V49" s="4">
        <f t="shared" si="20"/>
        <v>0.95742789405983475</v>
      </c>
      <c r="W49">
        <f t="shared" si="21"/>
        <v>39673362.374191284</v>
      </c>
      <c r="X49">
        <f t="shared" si="16"/>
        <v>21423.615682063293</v>
      </c>
      <c r="Y49">
        <f t="shared" si="22"/>
        <v>78870.644399892277</v>
      </c>
      <c r="Z49" s="2">
        <f t="shared" si="23"/>
        <v>138872.05972761282</v>
      </c>
      <c r="AA49">
        <f t="shared" si="12"/>
        <v>138.87205972761282</v>
      </c>
      <c r="AB49" s="28">
        <f t="shared" si="24"/>
        <v>6.4821952460565306</v>
      </c>
    </row>
    <row r="50" spans="1:28" x14ac:dyDescent="0.2">
      <c r="A50" t="s">
        <v>47</v>
      </c>
      <c r="B50" s="1">
        <v>44515</v>
      </c>
      <c r="C50" t="s">
        <v>8</v>
      </c>
      <c r="D50">
        <v>150</v>
      </c>
      <c r="E50">
        <v>0.48352505400000001</v>
      </c>
      <c r="F50">
        <v>18</v>
      </c>
      <c r="G50" t="s">
        <v>2</v>
      </c>
      <c r="H50">
        <v>2147</v>
      </c>
      <c r="I50">
        <v>540</v>
      </c>
      <c r="J50">
        <v>-17.84</v>
      </c>
      <c r="K50">
        <v>1.0860920000000001</v>
      </c>
      <c r="L50">
        <v>18.899999999999999</v>
      </c>
      <c r="M50">
        <v>292.05</v>
      </c>
      <c r="N50">
        <v>1007.265934</v>
      </c>
      <c r="O50">
        <f t="shared" si="17"/>
        <v>0.99409420860021402</v>
      </c>
      <c r="P50">
        <f t="shared" si="18"/>
        <v>24.107999817991136</v>
      </c>
      <c r="Q50">
        <f t="shared" si="19"/>
        <v>24107.999817991134</v>
      </c>
      <c r="R50">
        <f t="shared" si="14"/>
        <v>1607</v>
      </c>
      <c r="S50">
        <f t="shared" si="15"/>
        <v>66658.371168591941</v>
      </c>
      <c r="T50">
        <f t="shared" si="9"/>
        <v>66658.371168591941</v>
      </c>
      <c r="U50">
        <f t="shared" si="10"/>
        <v>4.0297603427973304E-2</v>
      </c>
      <c r="V50" s="4">
        <f t="shared" si="20"/>
        <v>0.96594628434825236</v>
      </c>
      <c r="W50">
        <f t="shared" si="21"/>
        <v>40067458.588057287</v>
      </c>
      <c r="X50">
        <f t="shared" si="16"/>
        <v>21636.427637550933</v>
      </c>
      <c r="Y50">
        <f t="shared" si="22"/>
        <v>86024.833588558991</v>
      </c>
      <c r="Z50" s="2">
        <f t="shared" si="23"/>
        <v>152683.20475715093</v>
      </c>
      <c r="AA50">
        <f t="shared" si="12"/>
        <v>152.68320475715092</v>
      </c>
      <c r="AB50" s="28">
        <f t="shared" si="24"/>
        <v>7.0567659003079957</v>
      </c>
    </row>
    <row r="51" spans="1:28" x14ac:dyDescent="0.2">
      <c r="A51" t="s">
        <v>47</v>
      </c>
      <c r="B51" s="1">
        <v>44515</v>
      </c>
      <c r="C51" t="s">
        <v>5</v>
      </c>
      <c r="D51">
        <v>75</v>
      </c>
      <c r="E51">
        <v>0.48047226300000001</v>
      </c>
      <c r="F51">
        <v>19</v>
      </c>
      <c r="G51" t="s">
        <v>2</v>
      </c>
      <c r="H51">
        <v>1092</v>
      </c>
      <c r="I51">
        <v>540</v>
      </c>
      <c r="J51">
        <v>-16.09</v>
      </c>
      <c r="K51">
        <v>1.088001</v>
      </c>
      <c r="L51">
        <v>20</v>
      </c>
      <c r="M51">
        <v>293.14999999999998</v>
      </c>
      <c r="N51">
        <v>1007.265934</v>
      </c>
      <c r="O51">
        <f t="shared" si="17"/>
        <v>0.99409420860021402</v>
      </c>
      <c r="P51">
        <f t="shared" si="18"/>
        <v>24.198802077192603</v>
      </c>
      <c r="Q51">
        <f t="shared" si="19"/>
        <v>24198.802077192602</v>
      </c>
      <c r="R51">
        <f t="shared" si="14"/>
        <v>552</v>
      </c>
      <c r="S51">
        <f t="shared" si="15"/>
        <v>22811.046523673194</v>
      </c>
      <c r="T51">
        <f t="shared" si="9"/>
        <v>22811.046523673194</v>
      </c>
      <c r="U51">
        <f t="shared" si="10"/>
        <v>3.9011330538071397E-2</v>
      </c>
      <c r="V51" s="4">
        <f t="shared" si="20"/>
        <v>0.93511391683837319</v>
      </c>
      <c r="W51">
        <f t="shared" si="21"/>
        <v>38642983.807852171</v>
      </c>
      <c r="X51">
        <f t="shared" si="16"/>
        <v>20867.211256240174</v>
      </c>
      <c r="Y51">
        <f t="shared" si="22"/>
        <v>42198.13831817457</v>
      </c>
      <c r="Z51" s="2">
        <f t="shared" si="23"/>
        <v>65009.18484184776</v>
      </c>
      <c r="AA51">
        <f t="shared" si="12"/>
        <v>65.009184841847755</v>
      </c>
      <c r="AB51" s="28">
        <f t="shared" si="24"/>
        <v>3.115374835839996</v>
      </c>
    </row>
    <row r="52" spans="1:28" x14ac:dyDescent="0.2">
      <c r="A52" t="s">
        <v>47</v>
      </c>
      <c r="B52" s="1">
        <v>44515</v>
      </c>
      <c r="C52" t="s">
        <v>8</v>
      </c>
      <c r="D52">
        <v>175</v>
      </c>
      <c r="E52">
        <v>0.48683530800000002</v>
      </c>
      <c r="F52">
        <v>20</v>
      </c>
      <c r="G52" t="s">
        <v>2</v>
      </c>
      <c r="H52">
        <v>2107</v>
      </c>
      <c r="I52">
        <v>540</v>
      </c>
      <c r="J52">
        <v>-17.54</v>
      </c>
      <c r="K52">
        <v>1.086416</v>
      </c>
      <c r="L52">
        <v>19.600000000000001</v>
      </c>
      <c r="M52">
        <v>292.75</v>
      </c>
      <c r="N52">
        <v>1007.265934</v>
      </c>
      <c r="O52">
        <f t="shared" si="17"/>
        <v>0.99409420860021402</v>
      </c>
      <c r="P52">
        <f t="shared" si="18"/>
        <v>24.165783073846615</v>
      </c>
      <c r="Q52">
        <f t="shared" si="19"/>
        <v>24165.783073846615</v>
      </c>
      <c r="R52">
        <f t="shared" si="14"/>
        <v>1567</v>
      </c>
      <c r="S52">
        <f t="shared" si="15"/>
        <v>64843.750157464739</v>
      </c>
      <c r="T52">
        <f t="shared" si="9"/>
        <v>64843.750157464725</v>
      </c>
      <c r="U52">
        <f t="shared" si="10"/>
        <v>3.9470722134812369E-2</v>
      </c>
      <c r="V52" s="4">
        <f t="shared" si="20"/>
        <v>0.94612567853596141</v>
      </c>
      <c r="W52">
        <f t="shared" si="21"/>
        <v>39151459.551083386</v>
      </c>
      <c r="X52">
        <f t="shared" si="16"/>
        <v>21141.78815758503</v>
      </c>
      <c r="Y52">
        <f t="shared" si="22"/>
        <v>82492.12527413269</v>
      </c>
      <c r="Z52" s="2">
        <f t="shared" si="23"/>
        <v>147335.87543159744</v>
      </c>
      <c r="AA52">
        <f t="shared" si="12"/>
        <v>147.33587543159743</v>
      </c>
      <c r="AB52" s="28">
        <f t="shared" si="24"/>
        <v>6.9689410533014824</v>
      </c>
    </row>
    <row r="53" spans="1:28" x14ac:dyDescent="0.2">
      <c r="A53" t="s">
        <v>47</v>
      </c>
      <c r="B53" s="1">
        <v>44515</v>
      </c>
      <c r="C53" t="s">
        <v>5</v>
      </c>
      <c r="D53">
        <v>50</v>
      </c>
      <c r="E53">
        <v>0.47792946400000003</v>
      </c>
      <c r="F53">
        <v>21</v>
      </c>
      <c r="G53" t="s">
        <v>2</v>
      </c>
      <c r="H53">
        <v>1000</v>
      </c>
      <c r="I53">
        <v>540</v>
      </c>
      <c r="J53">
        <v>-15.75</v>
      </c>
      <c r="K53">
        <v>1.088381</v>
      </c>
      <c r="L53">
        <v>19.100000000000001</v>
      </c>
      <c r="M53">
        <v>292.25</v>
      </c>
      <c r="N53">
        <v>1007.265934</v>
      </c>
      <c r="O53">
        <f t="shared" si="17"/>
        <v>0.99409420860021402</v>
      </c>
      <c r="P53">
        <f t="shared" si="18"/>
        <v>24.124509319664128</v>
      </c>
      <c r="Q53">
        <f t="shared" si="19"/>
        <v>24124.509319664128</v>
      </c>
      <c r="R53">
        <f t="shared" si="14"/>
        <v>460</v>
      </c>
      <c r="S53">
        <f t="shared" si="15"/>
        <v>19067.745333375526</v>
      </c>
      <c r="T53">
        <f t="shared" si="9"/>
        <v>19067.745333375522</v>
      </c>
      <c r="U53">
        <f t="shared" si="10"/>
        <v>4.0059899225348111E-2</v>
      </c>
      <c r="V53" s="4">
        <f t="shared" si="20"/>
        <v>0.96024843951958483</v>
      </c>
      <c r="W53">
        <f t="shared" si="21"/>
        <v>39803853.698979765</v>
      </c>
      <c r="X53">
        <f t="shared" si="16"/>
        <v>21494.080997449073</v>
      </c>
      <c r="Y53">
        <f t="shared" si="22"/>
        <v>39803.853698979765</v>
      </c>
      <c r="Z53" s="2">
        <f t="shared" si="23"/>
        <v>58871.599032355291</v>
      </c>
      <c r="AA53">
        <f t="shared" si="12"/>
        <v>58.871599032355292</v>
      </c>
      <c r="AB53" s="28">
        <f t="shared" si="24"/>
        <v>2.7389679530537823</v>
      </c>
    </row>
    <row r="54" spans="1:28" x14ac:dyDescent="0.2">
      <c r="A54" t="s">
        <v>47</v>
      </c>
      <c r="B54" s="1">
        <v>44515</v>
      </c>
      <c r="C54" t="s">
        <v>8</v>
      </c>
      <c r="D54">
        <v>200</v>
      </c>
      <c r="E54">
        <v>0.491673633</v>
      </c>
      <c r="F54">
        <v>22</v>
      </c>
      <c r="G54" t="s">
        <v>2</v>
      </c>
      <c r="H54">
        <v>2540</v>
      </c>
      <c r="I54">
        <v>540</v>
      </c>
      <c r="J54">
        <v>-17.97</v>
      </c>
      <c r="K54">
        <v>1.08595</v>
      </c>
      <c r="L54">
        <v>19.899999999999999</v>
      </c>
      <c r="M54">
        <v>293.05</v>
      </c>
      <c r="N54">
        <v>1007.265934</v>
      </c>
      <c r="O54">
        <f t="shared" si="17"/>
        <v>0.99409420860021402</v>
      </c>
      <c r="P54">
        <f t="shared" si="18"/>
        <v>24.190547326356107</v>
      </c>
      <c r="Q54">
        <f t="shared" si="19"/>
        <v>24190.547326356107</v>
      </c>
      <c r="R54">
        <f t="shared" si="14"/>
        <v>2000</v>
      </c>
      <c r="S54">
        <f t="shared" si="15"/>
        <v>82676.922229905816</v>
      </c>
      <c r="T54">
        <f t="shared" si="9"/>
        <v>82676.922229905816</v>
      </c>
      <c r="U54">
        <f t="shared" si="10"/>
        <v>3.9123651724613739E-2</v>
      </c>
      <c r="V54" s="4">
        <f t="shared" si="20"/>
        <v>0.9378062911625209</v>
      </c>
      <c r="W54">
        <f t="shared" si="21"/>
        <v>38767468.900580078</v>
      </c>
      <c r="X54">
        <f t="shared" si="16"/>
        <v>20934.433206313242</v>
      </c>
      <c r="Y54">
        <f t="shared" si="22"/>
        <v>98469.371007473397</v>
      </c>
      <c r="Z54" s="2">
        <f t="shared" si="23"/>
        <v>181146.29323737923</v>
      </c>
      <c r="AA54">
        <f t="shared" si="12"/>
        <v>181.14629323737924</v>
      </c>
      <c r="AB54" s="28">
        <f t="shared" si="24"/>
        <v>8.6530307007667417</v>
      </c>
    </row>
    <row r="55" spans="1:28" x14ac:dyDescent="0.2">
      <c r="A55" t="s">
        <v>47</v>
      </c>
      <c r="B55" s="1">
        <v>44515</v>
      </c>
      <c r="C55" t="s">
        <v>5</v>
      </c>
      <c r="D55">
        <v>25</v>
      </c>
      <c r="E55">
        <v>0.47615006199999999</v>
      </c>
      <c r="F55">
        <v>23</v>
      </c>
      <c r="G55" t="s">
        <v>2</v>
      </c>
      <c r="H55">
        <v>837</v>
      </c>
      <c r="I55">
        <v>540</v>
      </c>
      <c r="J55">
        <v>-15.84</v>
      </c>
      <c r="K55">
        <v>1.088279</v>
      </c>
      <c r="L55">
        <v>19.3</v>
      </c>
      <c r="M55">
        <v>292.45</v>
      </c>
      <c r="N55">
        <v>1007.265934</v>
      </c>
      <c r="O55">
        <f t="shared" si="17"/>
        <v>0.99409420860021402</v>
      </c>
      <c r="P55">
        <f t="shared" si="18"/>
        <v>24.141018821337124</v>
      </c>
      <c r="Q55">
        <f t="shared" si="19"/>
        <v>24141.018821337122</v>
      </c>
      <c r="R55">
        <f t="shared" si="14"/>
        <v>297</v>
      </c>
      <c r="S55">
        <f t="shared" si="15"/>
        <v>12302.711919411435</v>
      </c>
      <c r="T55">
        <f t="shared" si="9"/>
        <v>12302.711919411435</v>
      </c>
      <c r="U55">
        <f t="shared" si="10"/>
        <v>3.9823621957583086E-2</v>
      </c>
      <c r="V55" s="4">
        <f t="shared" si="20"/>
        <v>0.95458479877029023</v>
      </c>
      <c r="W55">
        <f t="shared" si="21"/>
        <v>39542026.20175156</v>
      </c>
      <c r="X55">
        <f t="shared" si="16"/>
        <v>21352.694148945844</v>
      </c>
      <c r="Y55">
        <f t="shared" si="22"/>
        <v>33096.675930866055</v>
      </c>
      <c r="Z55" s="2">
        <f t="shared" si="23"/>
        <v>45399.38785027749</v>
      </c>
      <c r="AA55">
        <f t="shared" si="12"/>
        <v>45.399387850277492</v>
      </c>
      <c r="AB55" s="28">
        <f t="shared" si="24"/>
        <v>2.1261667278889398</v>
      </c>
    </row>
    <row r="56" spans="1:28" x14ac:dyDescent="0.2">
      <c r="A56" t="s">
        <v>47</v>
      </c>
      <c r="B56" s="1">
        <v>44515</v>
      </c>
      <c r="C56" t="s">
        <v>8</v>
      </c>
      <c r="D56">
        <v>225</v>
      </c>
      <c r="E56">
        <v>0.501108895</v>
      </c>
      <c r="F56">
        <v>24</v>
      </c>
      <c r="G56" t="s">
        <v>2</v>
      </c>
      <c r="H56">
        <v>3013</v>
      </c>
      <c r="I56">
        <v>540</v>
      </c>
      <c r="J56">
        <v>-18.149999999999999</v>
      </c>
      <c r="K56">
        <v>1.0857559999999999</v>
      </c>
      <c r="L56">
        <v>19.8</v>
      </c>
      <c r="M56">
        <v>292.95</v>
      </c>
      <c r="N56">
        <v>1007.265934</v>
      </c>
      <c r="O56">
        <f t="shared" si="17"/>
        <v>0.99409420860021402</v>
      </c>
      <c r="P56">
        <f t="shared" si="18"/>
        <v>24.182292575519611</v>
      </c>
      <c r="Q56">
        <f t="shared" si="19"/>
        <v>24182.292575519612</v>
      </c>
      <c r="R56">
        <f t="shared" si="14"/>
        <v>2473</v>
      </c>
      <c r="S56">
        <f t="shared" si="15"/>
        <v>102264.91108223067</v>
      </c>
      <c r="T56">
        <f t="shared" si="9"/>
        <v>102264.91108223067</v>
      </c>
      <c r="U56">
        <f t="shared" si="10"/>
        <v>3.9236796959410451E-2</v>
      </c>
      <c r="V56" s="4">
        <f t="shared" si="20"/>
        <v>0.94051841818364612</v>
      </c>
      <c r="W56">
        <f t="shared" si="21"/>
        <v>38892855.805398628</v>
      </c>
      <c r="X56">
        <f t="shared" si="16"/>
        <v>21002.142134915259</v>
      </c>
      <c r="Y56">
        <f t="shared" si="22"/>
        <v>117184.17454166606</v>
      </c>
      <c r="Z56" s="2">
        <f t="shared" si="23"/>
        <v>219449.08562389674</v>
      </c>
      <c r="AA56">
        <f t="shared" si="12"/>
        <v>219.44908562389674</v>
      </c>
      <c r="AB56" s="28">
        <f t="shared" si="24"/>
        <v>10.448890604309881</v>
      </c>
    </row>
    <row r="57" spans="1:28" x14ac:dyDescent="0.2">
      <c r="A57" t="s">
        <v>47</v>
      </c>
      <c r="B57" s="1">
        <v>44515</v>
      </c>
      <c r="C57" t="s">
        <v>5</v>
      </c>
      <c r="D57">
        <v>10</v>
      </c>
      <c r="E57">
        <v>0.47513355400000001</v>
      </c>
      <c r="F57">
        <v>25</v>
      </c>
      <c r="G57" t="s">
        <v>2</v>
      </c>
      <c r="H57">
        <v>535</v>
      </c>
      <c r="I57">
        <v>540</v>
      </c>
      <c r="J57">
        <v>-12.45</v>
      </c>
      <c r="K57">
        <v>1.0919859999999999</v>
      </c>
      <c r="L57">
        <v>19.5</v>
      </c>
      <c r="M57">
        <v>292.64999999999998</v>
      </c>
      <c r="N57">
        <v>1007.265934</v>
      </c>
      <c r="O57">
        <f t="shared" si="17"/>
        <v>0.99409420860021402</v>
      </c>
      <c r="P57">
        <f t="shared" si="18"/>
        <v>24.157528323010116</v>
      </c>
      <c r="Q57">
        <f t="shared" si="19"/>
        <v>24157.528323010116</v>
      </c>
      <c r="R57">
        <f t="shared" si="14"/>
        <v>-5</v>
      </c>
      <c r="S57">
        <f t="shared" si="15"/>
        <v>-206.97481684156759</v>
      </c>
      <c r="T57">
        <f t="shared" si="9"/>
        <v>-206.97481684156756</v>
      </c>
      <c r="U57">
        <f t="shared" si="10"/>
        <v>3.9589329944309679E-2</v>
      </c>
      <c r="V57" s="4">
        <f t="shared" si="20"/>
        <v>0.94896874519830976</v>
      </c>
      <c r="W57">
        <f t="shared" si="21"/>
        <v>39282526.445158474</v>
      </c>
      <c r="X57">
        <f t="shared" si="16"/>
        <v>21212.564280385574</v>
      </c>
      <c r="Y57">
        <f t="shared" si="22"/>
        <v>21016.151648159783</v>
      </c>
      <c r="Z57" s="2">
        <f t="shared" si="23"/>
        <v>20809.176831318215</v>
      </c>
      <c r="AA57">
        <f t="shared" si="12"/>
        <v>20.809176831318215</v>
      </c>
      <c r="AB57" s="28">
        <f t="shared" si="24"/>
        <v>0.9809835603213537</v>
      </c>
    </row>
    <row r="58" spans="1:28" x14ac:dyDescent="0.2">
      <c r="A58" t="s">
        <v>47</v>
      </c>
      <c r="B58" s="1">
        <v>44515</v>
      </c>
      <c r="C58" t="s">
        <v>8</v>
      </c>
      <c r="D58">
        <v>250</v>
      </c>
      <c r="E58">
        <v>0.49575191699999999</v>
      </c>
      <c r="F58">
        <v>26</v>
      </c>
      <c r="G58" t="s">
        <v>2</v>
      </c>
      <c r="H58">
        <v>3665</v>
      </c>
      <c r="I58">
        <v>540</v>
      </c>
      <c r="J58">
        <v>-18.12</v>
      </c>
      <c r="K58">
        <v>1.0857870000000001</v>
      </c>
      <c r="L58">
        <v>20.100000000000001</v>
      </c>
      <c r="M58">
        <v>293.25</v>
      </c>
      <c r="N58">
        <v>1007.265934</v>
      </c>
      <c r="O58">
        <f t="shared" si="17"/>
        <v>0.99409420860021402</v>
      </c>
      <c r="P58">
        <f t="shared" si="18"/>
        <v>24.207056828029103</v>
      </c>
      <c r="Q58">
        <f t="shared" si="19"/>
        <v>24207.056828029105</v>
      </c>
      <c r="R58">
        <f t="shared" si="14"/>
        <v>3125</v>
      </c>
      <c r="S58">
        <f t="shared" si="15"/>
        <v>129094.58684715421</v>
      </c>
      <c r="T58">
        <f t="shared" si="9"/>
        <v>129094.58684715421</v>
      </c>
      <c r="U58">
        <f t="shared" si="10"/>
        <v>3.8894711752579754E-2</v>
      </c>
      <c r="V58" s="4">
        <f t="shared" si="20"/>
        <v>0.93231852770978141</v>
      </c>
      <c r="W58">
        <f t="shared" si="21"/>
        <v>38514328.046285212</v>
      </c>
      <c r="X58">
        <f t="shared" si="16"/>
        <v>20797.737144994015</v>
      </c>
      <c r="Y58">
        <f t="shared" si="22"/>
        <v>141155.01228963531</v>
      </c>
      <c r="Z58" s="2">
        <f t="shared" si="23"/>
        <v>270249.5991367895</v>
      </c>
      <c r="AA58">
        <f t="shared" si="12"/>
        <v>270.24959913678953</v>
      </c>
      <c r="AB58" s="28">
        <f t="shared" si="24"/>
        <v>12.994182840792284</v>
      </c>
    </row>
    <row r="59" spans="1:28" x14ac:dyDescent="0.2">
      <c r="A59" t="s">
        <v>47</v>
      </c>
      <c r="B59" s="1">
        <v>44515</v>
      </c>
      <c r="C59" t="s">
        <v>5</v>
      </c>
      <c r="D59">
        <v>5</v>
      </c>
      <c r="E59">
        <v>0.47259305299999999</v>
      </c>
      <c r="F59">
        <v>27</v>
      </c>
      <c r="G59" t="s">
        <v>2</v>
      </c>
      <c r="H59">
        <v>511</v>
      </c>
      <c r="I59">
        <v>540</v>
      </c>
      <c r="J59">
        <v>-12.74</v>
      </c>
      <c r="K59">
        <v>1.0916729999999999</v>
      </c>
      <c r="L59">
        <v>19.600000000000001</v>
      </c>
      <c r="M59">
        <v>292.75</v>
      </c>
      <c r="N59">
        <v>1007.265934</v>
      </c>
      <c r="O59">
        <f t="shared" si="17"/>
        <v>0.99409420860021402</v>
      </c>
      <c r="P59">
        <f t="shared" si="18"/>
        <v>24.165783073846615</v>
      </c>
      <c r="Q59">
        <f t="shared" si="19"/>
        <v>24165.783073846615</v>
      </c>
      <c r="R59">
        <f t="shared" si="14"/>
        <v>-29</v>
      </c>
      <c r="S59">
        <f t="shared" si="15"/>
        <v>-1200.0438765580582</v>
      </c>
      <c r="T59">
        <f t="shared" si="9"/>
        <v>-1200.0438765580584</v>
      </c>
      <c r="U59">
        <f t="shared" si="10"/>
        <v>3.9473349989827683E-2</v>
      </c>
      <c r="V59" s="4">
        <f t="shared" si="20"/>
        <v>0.94618866905082866</v>
      </c>
      <c r="W59">
        <f t="shared" si="21"/>
        <v>39154066.150450557</v>
      </c>
      <c r="X59">
        <f t="shared" si="16"/>
        <v>21143.195721243301</v>
      </c>
      <c r="Y59">
        <f t="shared" si="22"/>
        <v>20007.727802880232</v>
      </c>
      <c r="Z59" s="2">
        <f t="shared" si="23"/>
        <v>18807.683926322174</v>
      </c>
      <c r="AA59">
        <f t="shared" si="12"/>
        <v>18.807683926322174</v>
      </c>
      <c r="AB59" s="28">
        <f t="shared" si="24"/>
        <v>0.88953837320937446</v>
      </c>
    </row>
    <row r="60" spans="1:28" x14ac:dyDescent="0.2">
      <c r="A60" t="s">
        <v>47</v>
      </c>
      <c r="B60" s="1">
        <v>44515</v>
      </c>
      <c r="C60" t="s">
        <v>8</v>
      </c>
      <c r="D60">
        <v>300</v>
      </c>
      <c r="E60">
        <v>0.50340598800000003</v>
      </c>
      <c r="F60">
        <v>28</v>
      </c>
      <c r="G60" t="s">
        <v>2</v>
      </c>
      <c r="H60">
        <v>3808</v>
      </c>
      <c r="I60">
        <v>540</v>
      </c>
      <c r="J60">
        <v>-18.149999999999999</v>
      </c>
      <c r="K60">
        <v>1.0857460000000001</v>
      </c>
      <c r="L60">
        <v>20.2</v>
      </c>
      <c r="M60">
        <v>293.35000000000002</v>
      </c>
      <c r="N60">
        <v>1007.265934</v>
      </c>
      <c r="O60">
        <f t="shared" si="17"/>
        <v>0.99409420860021402</v>
      </c>
      <c r="P60">
        <f t="shared" si="18"/>
        <v>24.215311578865602</v>
      </c>
      <c r="Q60">
        <f t="shared" si="19"/>
        <v>24215.311578865603</v>
      </c>
      <c r="R60">
        <f t="shared" si="14"/>
        <v>3268</v>
      </c>
      <c r="S60">
        <f t="shared" si="15"/>
        <v>134955.93436229878</v>
      </c>
      <c r="T60">
        <f t="shared" si="9"/>
        <v>134955.93436229878</v>
      </c>
      <c r="U60">
        <f t="shared" si="10"/>
        <v>3.8779999717050026E-2</v>
      </c>
      <c r="V60" s="4">
        <f t="shared" si="20"/>
        <v>0.92956884398012707</v>
      </c>
      <c r="W60">
        <f t="shared" si="21"/>
        <v>38387647.458206847</v>
      </c>
      <c r="X60">
        <f t="shared" si="16"/>
        <v>20729.329627431696</v>
      </c>
      <c r="Y60">
        <f t="shared" si="22"/>
        <v>146180.16152085169</v>
      </c>
      <c r="Z60" s="2">
        <f t="shared" si="23"/>
        <v>281136.09588315047</v>
      </c>
      <c r="AA60">
        <f t="shared" si="12"/>
        <v>281.13609588315046</v>
      </c>
      <c r="AB60" s="28">
        <f t="shared" si="24"/>
        <v>13.562237705512448</v>
      </c>
    </row>
    <row r="61" spans="1:28" x14ac:dyDescent="0.2">
      <c r="A61" t="s">
        <v>47</v>
      </c>
      <c r="B61" s="1">
        <v>44515</v>
      </c>
      <c r="C61" t="s">
        <v>5</v>
      </c>
      <c r="D61">
        <v>0</v>
      </c>
      <c r="E61">
        <v>0.47106894999999999</v>
      </c>
      <c r="F61">
        <v>29</v>
      </c>
      <c r="G61" t="s">
        <v>2</v>
      </c>
      <c r="H61">
        <v>496</v>
      </c>
      <c r="I61">
        <v>540</v>
      </c>
      <c r="J61">
        <v>-11.77</v>
      </c>
      <c r="K61">
        <v>1.0927290000000001</v>
      </c>
      <c r="L61">
        <v>19.7</v>
      </c>
      <c r="M61">
        <v>292.85000000000002</v>
      </c>
      <c r="N61">
        <v>1007.265934</v>
      </c>
      <c r="O61">
        <f t="shared" si="17"/>
        <v>0.99409420860021402</v>
      </c>
      <c r="P61">
        <f t="shared" si="18"/>
        <v>24.174037824683115</v>
      </c>
      <c r="Q61">
        <f t="shared" si="19"/>
        <v>24174.037824683113</v>
      </c>
      <c r="R61">
        <f t="shared" si="14"/>
        <v>-44</v>
      </c>
      <c r="S61">
        <f t="shared" si="15"/>
        <v>-1820.1344896992509</v>
      </c>
      <c r="T61">
        <f t="shared" si="9"/>
        <v>-1820.1344896992514</v>
      </c>
      <c r="U61">
        <f t="shared" si="10"/>
        <v>3.9357703980002212E-2</v>
      </c>
      <c r="V61" s="4">
        <f t="shared" si="20"/>
        <v>0.94341659766225894</v>
      </c>
      <c r="W61">
        <f t="shared" si="21"/>
        <v>39026024.717268169</v>
      </c>
      <c r="X61">
        <f t="shared" si="16"/>
        <v>21074.053347324811</v>
      </c>
      <c r="Y61">
        <f t="shared" si="22"/>
        <v>19356.908259765012</v>
      </c>
      <c r="Z61" s="2">
        <f t="shared" si="23"/>
        <v>17536.77377006576</v>
      </c>
      <c r="AA61">
        <f t="shared" si="12"/>
        <v>17.536773770065761</v>
      </c>
      <c r="AB61" s="28">
        <f t="shared" si="24"/>
        <v>0.83215001314836856</v>
      </c>
    </row>
    <row r="62" spans="1:28" x14ac:dyDescent="0.2">
      <c r="A62" t="s">
        <v>47</v>
      </c>
      <c r="B62" s="1">
        <v>44515</v>
      </c>
      <c r="C62" t="s">
        <v>8</v>
      </c>
      <c r="D62">
        <v>400</v>
      </c>
      <c r="E62">
        <v>0.26222896200000001</v>
      </c>
      <c r="F62">
        <v>30</v>
      </c>
      <c r="G62" t="s">
        <v>2</v>
      </c>
      <c r="H62">
        <v>4315</v>
      </c>
      <c r="I62">
        <v>540</v>
      </c>
      <c r="J62">
        <v>-18.18</v>
      </c>
      <c r="K62">
        <v>1.0857159999999999</v>
      </c>
      <c r="L62">
        <v>20.2</v>
      </c>
      <c r="M62">
        <v>293.35000000000002</v>
      </c>
      <c r="N62">
        <v>1007.265934</v>
      </c>
      <c r="O62">
        <f t="shared" si="17"/>
        <v>0.99409420860021402</v>
      </c>
      <c r="P62">
        <f t="shared" si="18"/>
        <v>24.215311578865602</v>
      </c>
      <c r="Q62">
        <f t="shared" si="19"/>
        <v>24215.311578865603</v>
      </c>
      <c r="R62">
        <f t="shared" si="14"/>
        <v>3775</v>
      </c>
      <c r="S62">
        <f t="shared" si="15"/>
        <v>155893.10043380599</v>
      </c>
      <c r="T62">
        <f t="shared" si="9"/>
        <v>155893.10043380599</v>
      </c>
      <c r="U62">
        <f t="shared" si="10"/>
        <v>3.882353303845628E-2</v>
      </c>
      <c r="V62" s="4">
        <f t="shared" si="20"/>
        <v>0.93061235144659127</v>
      </c>
      <c r="W62">
        <f t="shared" si="21"/>
        <v>38430740.336159945</v>
      </c>
      <c r="X62">
        <f t="shared" si="16"/>
        <v>20752.599781526373</v>
      </c>
      <c r="Y62">
        <f t="shared" si="22"/>
        <v>165828.64455053015</v>
      </c>
      <c r="Z62" s="2">
        <f t="shared" si="23"/>
        <v>321721.74498433614</v>
      </c>
      <c r="AA62">
        <f t="shared" si="12"/>
        <v>321.72174498433611</v>
      </c>
      <c r="AB62" s="28">
        <f t="shared" si="24"/>
        <v>15.502720062607652</v>
      </c>
    </row>
    <row r="63" spans="1:28" x14ac:dyDescent="0.2">
      <c r="A63" t="s">
        <v>47</v>
      </c>
      <c r="B63" s="1">
        <v>44515</v>
      </c>
      <c r="C63" t="s">
        <v>7</v>
      </c>
      <c r="D63" t="s">
        <v>7</v>
      </c>
      <c r="E63">
        <v>0</v>
      </c>
      <c r="F63" t="s">
        <v>9</v>
      </c>
      <c r="G63" t="s">
        <v>2</v>
      </c>
      <c r="H63">
        <v>540</v>
      </c>
      <c r="J63">
        <v>-11.14</v>
      </c>
      <c r="K63">
        <v>1.093423</v>
      </c>
      <c r="L63">
        <v>0</v>
      </c>
      <c r="M63">
        <v>0</v>
      </c>
      <c r="O63">
        <f t="shared" si="17"/>
        <v>0</v>
      </c>
      <c r="P63" t="e">
        <f t="shared" si="18"/>
        <v>#DIV/0!</v>
      </c>
      <c r="Q63" t="e">
        <f t="shared" si="19"/>
        <v>#DIV/0!</v>
      </c>
      <c r="T63" t="e">
        <f t="shared" si="9"/>
        <v>#DIV/0!</v>
      </c>
      <c r="U63" t="e">
        <f t="shared" si="10"/>
        <v>#DIV/0!</v>
      </c>
      <c r="V63" s="4" t="e">
        <f t="shared" si="20"/>
        <v>#DIV/0!</v>
      </c>
      <c r="W63" t="e">
        <f t="shared" si="21"/>
        <v>#DIV/0!</v>
      </c>
      <c r="Y63" t="e">
        <f t="shared" si="22"/>
        <v>#DIV/0!</v>
      </c>
      <c r="Z63" s="2" t="e">
        <f t="shared" si="23"/>
        <v>#DIV/0!</v>
      </c>
      <c r="AA63" t="e">
        <f t="shared" si="12"/>
        <v>#DIV/0!</v>
      </c>
      <c r="AB63" s="28" t="e">
        <f t="shared" si="24"/>
        <v>#DIV/0!</v>
      </c>
    </row>
    <row r="64" spans="1:28" x14ac:dyDescent="0.2">
      <c r="A64" t="s">
        <v>48</v>
      </c>
      <c r="B64" s="1">
        <v>44536</v>
      </c>
      <c r="C64" t="s">
        <v>5</v>
      </c>
      <c r="D64">
        <v>400</v>
      </c>
      <c r="E64">
        <v>0.54669572300000002</v>
      </c>
      <c r="F64">
        <v>1</v>
      </c>
      <c r="G64" t="s">
        <v>2</v>
      </c>
      <c r="H64">
        <v>1495</v>
      </c>
      <c r="I64">
        <v>538</v>
      </c>
      <c r="J64">
        <v>-21.06</v>
      </c>
      <c r="K64">
        <v>1.082573</v>
      </c>
      <c r="L64">
        <v>13.4</v>
      </c>
      <c r="M64">
        <v>286.55</v>
      </c>
      <c r="N64">
        <v>1006.3446279999999</v>
      </c>
      <c r="O64">
        <v>1</v>
      </c>
      <c r="P64">
        <f t="shared" si="18"/>
        <v>23.514292999999999</v>
      </c>
      <c r="Q64">
        <f t="shared" si="19"/>
        <v>23514.292999999998</v>
      </c>
      <c r="R64">
        <f t="shared" ref="R64:R93" si="25">H64-I64</f>
        <v>957</v>
      </c>
      <c r="S64">
        <f t="shared" ref="S64:S93" si="26">((R64/1000000)*(1/P64))/0.000000001</f>
        <v>40698.650816335408</v>
      </c>
      <c r="T64">
        <f t="shared" si="9"/>
        <v>40698.650816335408</v>
      </c>
      <c r="U64">
        <f t="shared" si="10"/>
        <v>4.7792184294113013E-2</v>
      </c>
      <c r="V64" s="4">
        <f t="shared" si="20"/>
        <v>1.1455937552787401</v>
      </c>
      <c r="W64">
        <f t="shared" si="21"/>
        <v>48719038.895991474</v>
      </c>
      <c r="X64">
        <f t="shared" ref="X64:X93" si="27">I64*W64/1000000</f>
        <v>26210.842926043417</v>
      </c>
      <c r="Y64">
        <f t="shared" si="22"/>
        <v>72834.963149507254</v>
      </c>
      <c r="Z64" s="2">
        <f t="shared" si="23"/>
        <v>113533.61396584267</v>
      </c>
      <c r="AA64">
        <f t="shared" si="12"/>
        <v>113.53361396584268</v>
      </c>
      <c r="AB64" s="28">
        <f t="shared" si="24"/>
        <v>4.3315514226760818</v>
      </c>
    </row>
    <row r="65" spans="1:28" x14ac:dyDescent="0.2">
      <c r="A65" t="s">
        <v>48</v>
      </c>
      <c r="B65" s="1">
        <v>44536</v>
      </c>
      <c r="C65" t="s">
        <v>8</v>
      </c>
      <c r="D65">
        <v>0</v>
      </c>
      <c r="E65">
        <v>0.45813303300000002</v>
      </c>
      <c r="F65">
        <v>2</v>
      </c>
      <c r="G65" t="s">
        <v>2</v>
      </c>
      <c r="H65">
        <v>383</v>
      </c>
      <c r="I65">
        <v>538</v>
      </c>
      <c r="J65">
        <v>-8.83</v>
      </c>
      <c r="K65">
        <v>1.0959429999999999</v>
      </c>
      <c r="L65">
        <v>12.9</v>
      </c>
      <c r="M65">
        <v>286.05</v>
      </c>
      <c r="N65">
        <v>1006.3446279999999</v>
      </c>
      <c r="O65">
        <f t="shared" ref="O65:O96" si="28">N65/1013.249977</f>
        <v>0.99318495025240938</v>
      </c>
      <c r="P65">
        <f t="shared" si="18"/>
        <v>23.634332149348893</v>
      </c>
      <c r="Q65">
        <f t="shared" si="19"/>
        <v>23634.332149348891</v>
      </c>
      <c r="R65">
        <f t="shared" si="25"/>
        <v>-155</v>
      </c>
      <c r="S65">
        <f t="shared" si="26"/>
        <v>-6558.2559735782552</v>
      </c>
      <c r="T65">
        <f t="shared" si="9"/>
        <v>-6558.2559735782561</v>
      </c>
      <c r="U65">
        <f t="shared" si="10"/>
        <v>4.8597011291126632E-2</v>
      </c>
      <c r="V65" s="4">
        <f t="shared" si="20"/>
        <v>1.1648857126453362</v>
      </c>
      <c r="W65">
        <f t="shared" si="21"/>
        <v>49287862.474143483</v>
      </c>
      <c r="X65">
        <f t="shared" si="27"/>
        <v>26516.870011089195</v>
      </c>
      <c r="Y65">
        <f t="shared" si="22"/>
        <v>18877.251327596954</v>
      </c>
      <c r="Z65" s="2">
        <f t="shared" si="23"/>
        <v>12318.995354018698</v>
      </c>
      <c r="AA65">
        <f t="shared" si="12"/>
        <v>12.318995354018698</v>
      </c>
      <c r="AB65" s="28">
        <f t="shared" si="24"/>
        <v>0.46457200072508437</v>
      </c>
    </row>
    <row r="66" spans="1:28" x14ac:dyDescent="0.2">
      <c r="A66" t="s">
        <v>48</v>
      </c>
      <c r="B66" s="1">
        <v>44536</v>
      </c>
      <c r="C66" t="s">
        <v>5</v>
      </c>
      <c r="D66">
        <v>300</v>
      </c>
      <c r="E66">
        <v>0.52872990900000005</v>
      </c>
      <c r="F66">
        <v>3</v>
      </c>
      <c r="G66" t="s">
        <v>2</v>
      </c>
      <c r="H66">
        <v>1659</v>
      </c>
      <c r="I66">
        <v>538</v>
      </c>
      <c r="J66">
        <v>-20.239999999999998</v>
      </c>
      <c r="K66">
        <v>1.0834680000000001</v>
      </c>
      <c r="L66">
        <v>12.9</v>
      </c>
      <c r="M66">
        <v>286.05</v>
      </c>
      <c r="N66">
        <v>1006.3446279999999</v>
      </c>
      <c r="O66">
        <f t="shared" si="28"/>
        <v>0.99318495025240938</v>
      </c>
      <c r="P66">
        <f t="shared" ref="P66:P97" si="29">(1*0.08206*M66)/O66</f>
        <v>23.634332149348893</v>
      </c>
      <c r="Q66">
        <f t="shared" ref="Q66:Q97" si="30">P66*1000</f>
        <v>23634.332149348891</v>
      </c>
      <c r="R66">
        <f t="shared" si="25"/>
        <v>1121</v>
      </c>
      <c r="S66">
        <f t="shared" si="26"/>
        <v>47430.999654072417</v>
      </c>
      <c r="T66">
        <f t="shared" si="9"/>
        <v>47430.999654072424</v>
      </c>
      <c r="U66">
        <f t="shared" si="10"/>
        <v>4.8580198571240893E-2</v>
      </c>
      <c r="V66" s="4">
        <f t="shared" ref="V66:V97" si="31">U66*(44.0095/1000)/0.001836</f>
        <v>1.1644827064384675</v>
      </c>
      <c r="W66">
        <f t="shared" ref="W66:W97" si="32">V66/Q66*1000000000*1000</f>
        <v>49270810.745991312</v>
      </c>
      <c r="X66">
        <f t="shared" si="27"/>
        <v>26507.696181343326</v>
      </c>
      <c r="Y66">
        <f t="shared" ref="Y66:Y97" si="33">W66*H66/1000000</f>
        <v>81740.275027599593</v>
      </c>
      <c r="Z66" s="2">
        <f t="shared" ref="Z66:Z97" si="34">Y66+S66</f>
        <v>129171.27468167202</v>
      </c>
      <c r="AA66">
        <f t="shared" si="12"/>
        <v>129.17127468167203</v>
      </c>
      <c r="AB66" s="28">
        <f t="shared" ref="AB66:AB97" si="35">AA66/(X66/1000)</f>
        <v>4.8729725057202629</v>
      </c>
    </row>
    <row r="67" spans="1:28" x14ac:dyDescent="0.2">
      <c r="A67" t="s">
        <v>48</v>
      </c>
      <c r="B67" s="1">
        <v>44536</v>
      </c>
      <c r="C67" t="s">
        <v>8</v>
      </c>
      <c r="D67">
        <v>5</v>
      </c>
      <c r="E67">
        <v>0.47640391500000001</v>
      </c>
      <c r="F67">
        <v>4</v>
      </c>
      <c r="G67" t="s">
        <v>2</v>
      </c>
      <c r="H67">
        <v>450</v>
      </c>
      <c r="I67">
        <v>538</v>
      </c>
      <c r="J67">
        <v>-12.25</v>
      </c>
      <c r="K67">
        <v>1.092203</v>
      </c>
      <c r="L67">
        <v>12.8</v>
      </c>
      <c r="M67">
        <v>285.95</v>
      </c>
      <c r="N67">
        <v>1006.3446279999999</v>
      </c>
      <c r="O67">
        <f t="shared" si="28"/>
        <v>0.99318495025240938</v>
      </c>
      <c r="P67">
        <f t="shared" si="29"/>
        <v>23.626069841308567</v>
      </c>
      <c r="Q67">
        <f t="shared" si="30"/>
        <v>23626.069841308567</v>
      </c>
      <c r="R67">
        <f t="shared" si="25"/>
        <v>-88</v>
      </c>
      <c r="S67">
        <f t="shared" si="26"/>
        <v>-3724.6990545223061</v>
      </c>
      <c r="T67">
        <f t="shared" ref="T67:T124" si="36">R67*0.025/0.025/P67*1000</f>
        <v>-3724.6990545223066</v>
      </c>
      <c r="U67">
        <f t="shared" ref="U67:U125" si="37">EXP(-58.0931+90.5069*(100/M67)+22.294*LN(M67/100)+E67*(0.027766+(-0.025888)*(M67/100)+(0.0050578)*(M67/100)^2))</f>
        <v>4.875173958497564E-2</v>
      </c>
      <c r="V67" s="4">
        <f t="shared" si="31"/>
        <v>1.1685945987282056</v>
      </c>
      <c r="W67">
        <f t="shared" si="32"/>
        <v>49462081.784122974</v>
      </c>
      <c r="X67">
        <f t="shared" si="27"/>
        <v>26610.599999858157</v>
      </c>
      <c r="Y67">
        <f t="shared" si="33"/>
        <v>22257.93680285534</v>
      </c>
      <c r="Z67" s="2">
        <f t="shared" si="34"/>
        <v>18533.237748333035</v>
      </c>
      <c r="AA67">
        <f t="shared" ref="AA67:AA125" si="38">Z67/1000</f>
        <v>18.533237748333036</v>
      </c>
      <c r="AB67" s="28">
        <f t="shared" si="35"/>
        <v>0.6964607242389057</v>
      </c>
    </row>
    <row r="68" spans="1:28" x14ac:dyDescent="0.2">
      <c r="A68" t="s">
        <v>48</v>
      </c>
      <c r="B68" s="1">
        <v>44536</v>
      </c>
      <c r="C68" t="s">
        <v>5</v>
      </c>
      <c r="D68">
        <v>250</v>
      </c>
      <c r="E68">
        <v>0.52334993200000002</v>
      </c>
      <c r="F68">
        <v>5</v>
      </c>
      <c r="G68" t="s">
        <v>2</v>
      </c>
      <c r="H68">
        <v>2058</v>
      </c>
      <c r="I68">
        <v>538</v>
      </c>
      <c r="J68">
        <v>-19.78</v>
      </c>
      <c r="K68">
        <v>1.0839639999999999</v>
      </c>
      <c r="L68">
        <v>12.7</v>
      </c>
      <c r="M68">
        <v>285.85000000000002</v>
      </c>
      <c r="N68">
        <v>1006.3446279999999</v>
      </c>
      <c r="O68">
        <f t="shared" si="28"/>
        <v>0.99318495025240938</v>
      </c>
      <c r="P68">
        <f t="shared" si="29"/>
        <v>23.617807533268245</v>
      </c>
      <c r="Q68">
        <f t="shared" si="30"/>
        <v>23617.807533268246</v>
      </c>
      <c r="R68">
        <f t="shared" si="25"/>
        <v>1520</v>
      </c>
      <c r="S68">
        <f t="shared" si="26"/>
        <v>64358.217749844691</v>
      </c>
      <c r="T68">
        <f t="shared" si="36"/>
        <v>64358.217749844684</v>
      </c>
      <c r="U68">
        <f t="shared" si="37"/>
        <v>4.8900318781749164E-2</v>
      </c>
      <c r="V68" s="4">
        <f t="shared" si="31"/>
        <v>1.1721560890116505</v>
      </c>
      <c r="W68">
        <f t="shared" si="32"/>
        <v>49630182.114090875</v>
      </c>
      <c r="X68">
        <f t="shared" si="27"/>
        <v>26701.037977380889</v>
      </c>
      <c r="Y68">
        <f t="shared" si="33"/>
        <v>102138.91479079903</v>
      </c>
      <c r="Z68" s="2">
        <f t="shared" si="34"/>
        <v>166497.13254064371</v>
      </c>
      <c r="AA68">
        <f t="shared" si="38"/>
        <v>166.49713254064372</v>
      </c>
      <c r="AB68" s="28">
        <f t="shared" si="35"/>
        <v>6.235605248068917</v>
      </c>
    </row>
    <row r="69" spans="1:28" x14ac:dyDescent="0.2">
      <c r="A69" t="s">
        <v>48</v>
      </c>
      <c r="B69" s="1">
        <v>44536</v>
      </c>
      <c r="C69" t="s">
        <v>8</v>
      </c>
      <c r="D69">
        <v>10</v>
      </c>
      <c r="E69">
        <v>0.470053322</v>
      </c>
      <c r="F69">
        <v>6</v>
      </c>
      <c r="G69" t="s">
        <v>2</v>
      </c>
      <c r="H69">
        <v>564</v>
      </c>
      <c r="I69">
        <v>538</v>
      </c>
      <c r="J69">
        <v>-13.13</v>
      </c>
      <c r="K69">
        <v>1.0912360000000001</v>
      </c>
      <c r="L69">
        <v>12.8</v>
      </c>
      <c r="M69">
        <v>285.95</v>
      </c>
      <c r="N69">
        <v>1006.3446279999999</v>
      </c>
      <c r="O69">
        <f t="shared" si="28"/>
        <v>0.99318495025240938</v>
      </c>
      <c r="P69">
        <f t="shared" si="29"/>
        <v>23.626069841308567</v>
      </c>
      <c r="Q69">
        <f t="shared" si="30"/>
        <v>23626.069841308567</v>
      </c>
      <c r="R69">
        <f t="shared" si="25"/>
        <v>26</v>
      </c>
      <c r="S69">
        <f t="shared" si="26"/>
        <v>1100.4792661088632</v>
      </c>
      <c r="T69">
        <f t="shared" si="36"/>
        <v>1100.4792661088634</v>
      </c>
      <c r="U69">
        <f t="shared" si="37"/>
        <v>4.8753258028841236E-2</v>
      </c>
      <c r="V69" s="4">
        <f t="shared" si="31"/>
        <v>1.1686309963073467</v>
      </c>
      <c r="W69">
        <f t="shared" si="32"/>
        <v>49463622.352629945</v>
      </c>
      <c r="X69">
        <f t="shared" si="27"/>
        <v>26611.428825714909</v>
      </c>
      <c r="Y69">
        <f t="shared" si="33"/>
        <v>27897.483006883289</v>
      </c>
      <c r="Z69" s="2">
        <f t="shared" si="34"/>
        <v>28997.962272992154</v>
      </c>
      <c r="AA69">
        <f t="shared" si="38"/>
        <v>28.997962272992154</v>
      </c>
      <c r="AB69" s="28">
        <f t="shared" si="35"/>
        <v>1.0896807707285192</v>
      </c>
    </row>
    <row r="70" spans="1:28" x14ac:dyDescent="0.2">
      <c r="A70" t="s">
        <v>48</v>
      </c>
      <c r="B70" s="1">
        <v>44536</v>
      </c>
      <c r="C70" t="s">
        <v>5</v>
      </c>
      <c r="D70">
        <v>225</v>
      </c>
      <c r="E70">
        <v>0.54258516700000003</v>
      </c>
      <c r="F70">
        <v>7</v>
      </c>
      <c r="G70" t="s">
        <v>2</v>
      </c>
      <c r="H70">
        <v>1362</v>
      </c>
      <c r="I70">
        <v>538</v>
      </c>
      <c r="J70">
        <v>-19.510000000000002</v>
      </c>
      <c r="K70">
        <v>1.084265</v>
      </c>
      <c r="L70">
        <v>13.5</v>
      </c>
      <c r="M70">
        <v>286.64999999999998</v>
      </c>
      <c r="N70">
        <v>1006.3446279999999</v>
      </c>
      <c r="O70">
        <f t="shared" si="28"/>
        <v>0.99318495025240938</v>
      </c>
      <c r="P70">
        <f t="shared" si="29"/>
        <v>23.683905997590838</v>
      </c>
      <c r="Q70">
        <f t="shared" si="30"/>
        <v>23683.905997590839</v>
      </c>
      <c r="R70">
        <f t="shared" si="25"/>
        <v>824</v>
      </c>
      <c r="S70">
        <f t="shared" si="26"/>
        <v>34791.558456777289</v>
      </c>
      <c r="T70">
        <f t="shared" si="36"/>
        <v>34791.558456777297</v>
      </c>
      <c r="U70">
        <f t="shared" si="37"/>
        <v>4.7638630517746854E-2</v>
      </c>
      <c r="V70" s="4">
        <f t="shared" si="31"/>
        <v>1.1419130227509695</v>
      </c>
      <c r="W70">
        <f t="shared" si="32"/>
        <v>48214725.34416943</v>
      </c>
      <c r="X70">
        <f t="shared" si="27"/>
        <v>25939.522235163153</v>
      </c>
      <c r="Y70">
        <f t="shared" si="33"/>
        <v>65668.455918758773</v>
      </c>
      <c r="Z70" s="2">
        <f t="shared" si="34"/>
        <v>100460.01437553606</v>
      </c>
      <c r="AA70">
        <f t="shared" si="38"/>
        <v>100.46001437553606</v>
      </c>
      <c r="AB70" s="28">
        <f t="shared" si="35"/>
        <v>3.872855230901449</v>
      </c>
    </row>
    <row r="71" spans="1:28" x14ac:dyDescent="0.2">
      <c r="A71" t="s">
        <v>48</v>
      </c>
      <c r="B71" s="1">
        <v>44536</v>
      </c>
      <c r="C71" t="s">
        <v>8</v>
      </c>
      <c r="D71">
        <v>25</v>
      </c>
      <c r="E71">
        <v>0.48352462200000002</v>
      </c>
      <c r="F71">
        <v>8</v>
      </c>
      <c r="G71" t="s">
        <v>2</v>
      </c>
      <c r="H71">
        <v>509</v>
      </c>
      <c r="I71">
        <v>538</v>
      </c>
      <c r="J71">
        <v>-14.68</v>
      </c>
      <c r="K71">
        <v>1.0895440000000001</v>
      </c>
      <c r="L71">
        <v>12.8</v>
      </c>
      <c r="M71">
        <v>285.95</v>
      </c>
      <c r="N71">
        <v>1006.3446279999999</v>
      </c>
      <c r="O71">
        <f t="shared" si="28"/>
        <v>0.99318495025240938</v>
      </c>
      <c r="P71">
        <f t="shared" si="29"/>
        <v>23.626069841308567</v>
      </c>
      <c r="Q71">
        <f t="shared" si="30"/>
        <v>23626.069841308567</v>
      </c>
      <c r="R71">
        <f t="shared" si="25"/>
        <v>-29</v>
      </c>
      <c r="S71">
        <f t="shared" si="26"/>
        <v>-1227.4576429675781</v>
      </c>
      <c r="T71">
        <f t="shared" si="36"/>
        <v>-1227.4576429675785</v>
      </c>
      <c r="U71">
        <f t="shared" si="37"/>
        <v>4.8750037061024376E-2</v>
      </c>
      <c r="V71" s="4">
        <f t="shared" si="31"/>
        <v>1.1685537886912594</v>
      </c>
      <c r="W71">
        <f t="shared" si="32"/>
        <v>49460354.45337265</v>
      </c>
      <c r="X71">
        <f t="shared" si="27"/>
        <v>26609.670695914487</v>
      </c>
      <c r="Y71">
        <f t="shared" si="33"/>
        <v>25175.320416766677</v>
      </c>
      <c r="Z71" s="2">
        <f t="shared" si="34"/>
        <v>23947.862773799097</v>
      </c>
      <c r="AA71">
        <f t="shared" si="38"/>
        <v>23.947862773799098</v>
      </c>
      <c r="AB71" s="28">
        <f t="shared" si="35"/>
        <v>0.89996840049117666</v>
      </c>
    </row>
    <row r="72" spans="1:28" x14ac:dyDescent="0.2">
      <c r="A72" t="s">
        <v>48</v>
      </c>
      <c r="B72" s="1">
        <v>44536</v>
      </c>
      <c r="C72" t="s">
        <v>5</v>
      </c>
      <c r="D72">
        <v>200</v>
      </c>
      <c r="E72">
        <v>0.53770680400000004</v>
      </c>
      <c r="F72">
        <v>9</v>
      </c>
      <c r="G72" t="s">
        <v>2</v>
      </c>
      <c r="H72">
        <v>1590</v>
      </c>
      <c r="I72">
        <v>538</v>
      </c>
      <c r="J72">
        <v>-19.850000000000001</v>
      </c>
      <c r="K72">
        <v>1.0838909999999999</v>
      </c>
      <c r="L72">
        <v>12.7</v>
      </c>
      <c r="M72">
        <v>285.85000000000002</v>
      </c>
      <c r="N72">
        <v>1006.3446279999999</v>
      </c>
      <c r="O72">
        <f t="shared" si="28"/>
        <v>0.99318495025240938</v>
      </c>
      <c r="P72">
        <f t="shared" si="29"/>
        <v>23.617807533268245</v>
      </c>
      <c r="Q72">
        <f t="shared" si="30"/>
        <v>23617.807533268246</v>
      </c>
      <c r="R72">
        <f t="shared" si="25"/>
        <v>1052</v>
      </c>
      <c r="S72">
        <f t="shared" si="26"/>
        <v>44542.661232129343</v>
      </c>
      <c r="T72">
        <f t="shared" si="36"/>
        <v>44542.661232129358</v>
      </c>
      <c r="U72">
        <f t="shared" si="37"/>
        <v>4.8896873599108569E-2</v>
      </c>
      <c r="V72" s="4">
        <f t="shared" si="31"/>
        <v>1.1720735068954076</v>
      </c>
      <c r="W72">
        <f t="shared" si="32"/>
        <v>49626685.510262325</v>
      </c>
      <c r="X72">
        <f t="shared" si="27"/>
        <v>26699.156804521128</v>
      </c>
      <c r="Y72">
        <f t="shared" si="33"/>
        <v>78906.429961317088</v>
      </c>
      <c r="Z72" s="2">
        <f t="shared" si="34"/>
        <v>123449.09119344642</v>
      </c>
      <c r="AA72">
        <f t="shared" si="38"/>
        <v>123.44909119344642</v>
      </c>
      <c r="AB72" s="28">
        <f t="shared" si="35"/>
        <v>4.6237074862432381</v>
      </c>
    </row>
    <row r="73" spans="1:28" x14ac:dyDescent="0.2">
      <c r="A73" t="s">
        <v>48</v>
      </c>
      <c r="B73" s="1">
        <v>44536</v>
      </c>
      <c r="C73" t="s">
        <v>8</v>
      </c>
      <c r="D73">
        <v>50</v>
      </c>
      <c r="E73">
        <v>0.50315006799999995</v>
      </c>
      <c r="F73">
        <v>10</v>
      </c>
      <c r="G73" t="s">
        <v>2</v>
      </c>
      <c r="H73">
        <v>389</v>
      </c>
      <c r="I73">
        <v>538</v>
      </c>
      <c r="J73">
        <v>-8.44</v>
      </c>
      <c r="K73">
        <v>1.0963750000000001</v>
      </c>
      <c r="L73">
        <v>12.9</v>
      </c>
      <c r="M73">
        <v>286.05</v>
      </c>
      <c r="N73">
        <v>1006.3446279999999</v>
      </c>
      <c r="O73">
        <f t="shared" si="28"/>
        <v>0.99318495025240938</v>
      </c>
      <c r="P73">
        <f t="shared" si="29"/>
        <v>23.634332149348893</v>
      </c>
      <c r="Q73">
        <f t="shared" si="30"/>
        <v>23634.332149348891</v>
      </c>
      <c r="R73">
        <f t="shared" si="25"/>
        <v>-149</v>
      </c>
      <c r="S73">
        <f t="shared" si="26"/>
        <v>-6304.3880004074845</v>
      </c>
      <c r="T73">
        <f t="shared" si="36"/>
        <v>-6304.3880004074854</v>
      </c>
      <c r="U73">
        <f t="shared" si="37"/>
        <v>4.8586289765078984E-2</v>
      </c>
      <c r="V73" s="4">
        <f t="shared" si="31"/>
        <v>1.1646287142789997</v>
      </c>
      <c r="W73">
        <f t="shared" si="32"/>
        <v>49276988.531748481</v>
      </c>
      <c r="X73">
        <f t="shared" si="27"/>
        <v>26511.019830080684</v>
      </c>
      <c r="Y73">
        <f t="shared" si="33"/>
        <v>19168.748538850159</v>
      </c>
      <c r="Z73" s="2">
        <f t="shared" si="34"/>
        <v>12864.360538442674</v>
      </c>
      <c r="AA73">
        <f t="shared" si="38"/>
        <v>12.864360538442673</v>
      </c>
      <c r="AB73" s="28">
        <f t="shared" si="35"/>
        <v>0.48524578159932374</v>
      </c>
    </row>
    <row r="74" spans="1:28" x14ac:dyDescent="0.2">
      <c r="A74" t="s">
        <v>48</v>
      </c>
      <c r="B74" s="1">
        <v>44536</v>
      </c>
      <c r="C74" t="s">
        <v>5</v>
      </c>
      <c r="D74">
        <v>175</v>
      </c>
      <c r="E74">
        <v>0.53026801000000001</v>
      </c>
      <c r="F74">
        <v>11</v>
      </c>
      <c r="G74" t="s">
        <v>2</v>
      </c>
      <c r="H74">
        <v>1517</v>
      </c>
      <c r="I74">
        <v>538</v>
      </c>
      <c r="J74">
        <v>-19.27</v>
      </c>
      <c r="K74">
        <v>1.0845229999999999</v>
      </c>
      <c r="L74">
        <v>12.8</v>
      </c>
      <c r="M74">
        <v>285.95</v>
      </c>
      <c r="N74">
        <v>1006.3446279999999</v>
      </c>
      <c r="O74">
        <f t="shared" si="28"/>
        <v>0.99318495025240938</v>
      </c>
      <c r="P74">
        <f t="shared" si="29"/>
        <v>23.626069841308567</v>
      </c>
      <c r="Q74">
        <f t="shared" si="30"/>
        <v>23626.069841308567</v>
      </c>
      <c r="R74">
        <f t="shared" si="25"/>
        <v>979</v>
      </c>
      <c r="S74">
        <f t="shared" si="26"/>
        <v>41437.276981560659</v>
      </c>
      <c r="T74">
        <f t="shared" si="36"/>
        <v>41437.276981560659</v>
      </c>
      <c r="U74">
        <f t="shared" si="37"/>
        <v>4.8738862436529806E-2</v>
      </c>
      <c r="V74" s="4">
        <f t="shared" si="31"/>
        <v>1.1682859294120145</v>
      </c>
      <c r="W74">
        <f t="shared" si="32"/>
        <v>49449017.007870965</v>
      </c>
      <c r="X74">
        <f t="shared" si="27"/>
        <v>26603.571150234577</v>
      </c>
      <c r="Y74">
        <f t="shared" si="33"/>
        <v>75014.158800940248</v>
      </c>
      <c r="Z74" s="2">
        <f t="shared" si="34"/>
        <v>116451.43578250091</v>
      </c>
      <c r="AA74">
        <f t="shared" si="38"/>
        <v>116.45143578250091</v>
      </c>
      <c r="AB74" s="28">
        <f t="shared" si="35"/>
        <v>4.3772858585368564</v>
      </c>
    </row>
    <row r="75" spans="1:28" x14ac:dyDescent="0.2">
      <c r="A75" t="s">
        <v>48</v>
      </c>
      <c r="B75" s="1">
        <v>44536</v>
      </c>
      <c r="C75" t="s">
        <v>8</v>
      </c>
      <c r="D75">
        <v>75</v>
      </c>
      <c r="E75">
        <v>0.504426869</v>
      </c>
      <c r="F75">
        <v>12</v>
      </c>
      <c r="G75" t="s">
        <v>2</v>
      </c>
      <c r="H75">
        <v>354</v>
      </c>
      <c r="I75">
        <v>538</v>
      </c>
      <c r="J75">
        <v>-8.1</v>
      </c>
      <c r="K75">
        <v>1.0967439999999999</v>
      </c>
      <c r="L75">
        <v>12.6</v>
      </c>
      <c r="M75">
        <v>285.75</v>
      </c>
      <c r="N75">
        <v>1006.3446279999999</v>
      </c>
      <c r="O75">
        <f t="shared" si="28"/>
        <v>0.99318495025240938</v>
      </c>
      <c r="P75">
        <f t="shared" si="29"/>
        <v>23.609545225227919</v>
      </c>
      <c r="Q75">
        <f t="shared" si="30"/>
        <v>23609.545225227917</v>
      </c>
      <c r="R75">
        <f t="shared" si="25"/>
        <v>-184</v>
      </c>
      <c r="S75">
        <f t="shared" si="26"/>
        <v>-7793.4580376155345</v>
      </c>
      <c r="T75">
        <f t="shared" si="36"/>
        <v>-7793.4580376155345</v>
      </c>
      <c r="U75">
        <f t="shared" si="37"/>
        <v>4.9065450993464536E-2</v>
      </c>
      <c r="V75" s="4">
        <f t="shared" si="31"/>
        <v>1.1761143602924169</v>
      </c>
      <c r="W75">
        <f t="shared" si="32"/>
        <v>49815206.056391254</v>
      </c>
      <c r="X75">
        <f t="shared" si="27"/>
        <v>26800.580858338493</v>
      </c>
      <c r="Y75">
        <f t="shared" si="33"/>
        <v>17634.582943962505</v>
      </c>
      <c r="Z75" s="2">
        <f t="shared" si="34"/>
        <v>9841.1249063469695</v>
      </c>
      <c r="AA75">
        <f t="shared" si="38"/>
        <v>9.8411249063469697</v>
      </c>
      <c r="AB75" s="28">
        <f t="shared" si="35"/>
        <v>0.36719819463484094</v>
      </c>
    </row>
    <row r="76" spans="1:28" x14ac:dyDescent="0.2">
      <c r="A76" t="s">
        <v>48</v>
      </c>
      <c r="B76" s="1">
        <v>44536</v>
      </c>
      <c r="C76" t="s">
        <v>5</v>
      </c>
      <c r="D76">
        <v>150</v>
      </c>
      <c r="E76">
        <v>0.53180633099999997</v>
      </c>
      <c r="F76">
        <v>13</v>
      </c>
      <c r="G76" t="s">
        <v>2</v>
      </c>
      <c r="H76">
        <v>1354</v>
      </c>
      <c r="I76">
        <v>538</v>
      </c>
      <c r="J76">
        <v>-18.760000000000002</v>
      </c>
      <c r="K76">
        <v>1.085081</v>
      </c>
      <c r="L76">
        <v>12.6</v>
      </c>
      <c r="M76">
        <v>285.75</v>
      </c>
      <c r="N76">
        <v>1006.3446279999999</v>
      </c>
      <c r="O76">
        <f t="shared" si="28"/>
        <v>0.99318495025240938</v>
      </c>
      <c r="P76">
        <f t="shared" si="29"/>
        <v>23.609545225227919</v>
      </c>
      <c r="Q76">
        <f t="shared" si="30"/>
        <v>23609.545225227917</v>
      </c>
      <c r="R76">
        <f t="shared" si="25"/>
        <v>816</v>
      </c>
      <c r="S76">
        <f t="shared" si="26"/>
        <v>34562.292166816718</v>
      </c>
      <c r="T76">
        <f t="shared" si="36"/>
        <v>34562.292166816718</v>
      </c>
      <c r="U76">
        <f t="shared" si="37"/>
        <v>4.9058854776515774E-2</v>
      </c>
      <c r="V76" s="4">
        <f t="shared" si="31"/>
        <v>1.1759562468883831</v>
      </c>
      <c r="W76">
        <f t="shared" si="32"/>
        <v>49808509.044546016</v>
      </c>
      <c r="X76">
        <f t="shared" si="27"/>
        <v>26796.977865965757</v>
      </c>
      <c r="Y76">
        <f t="shared" si="33"/>
        <v>67440.721246315312</v>
      </c>
      <c r="Z76" s="2">
        <f t="shared" si="34"/>
        <v>102003.01341313202</v>
      </c>
      <c r="AA76">
        <f t="shared" si="38"/>
        <v>102.00301341313202</v>
      </c>
      <c r="AB76" s="28">
        <f t="shared" si="35"/>
        <v>3.806511835899367</v>
      </c>
    </row>
    <row r="77" spans="1:28" x14ac:dyDescent="0.2">
      <c r="A77" t="s">
        <v>48</v>
      </c>
      <c r="B77" s="1">
        <v>44536</v>
      </c>
      <c r="C77" t="s">
        <v>8</v>
      </c>
      <c r="D77">
        <v>100</v>
      </c>
      <c r="E77">
        <v>0.50647004900000003</v>
      </c>
      <c r="F77">
        <v>14</v>
      </c>
      <c r="G77" t="s">
        <v>2</v>
      </c>
      <c r="H77">
        <v>763</v>
      </c>
      <c r="I77">
        <v>538</v>
      </c>
      <c r="J77">
        <v>-20.84</v>
      </c>
      <c r="K77">
        <v>1.0828070000000001</v>
      </c>
      <c r="L77">
        <v>12.1</v>
      </c>
      <c r="M77">
        <v>285.25</v>
      </c>
      <c r="N77">
        <v>1006.3446279999999</v>
      </c>
      <c r="O77">
        <f t="shared" si="28"/>
        <v>0.99318495025240938</v>
      </c>
      <c r="P77">
        <f t="shared" si="29"/>
        <v>23.568233685026296</v>
      </c>
      <c r="Q77">
        <f t="shared" si="30"/>
        <v>23568.233685026295</v>
      </c>
      <c r="R77">
        <f t="shared" si="25"/>
        <v>225</v>
      </c>
      <c r="S77">
        <f t="shared" si="26"/>
        <v>9546.7485178132029</v>
      </c>
      <c r="T77">
        <f t="shared" si="36"/>
        <v>9546.7485178132029</v>
      </c>
      <c r="U77">
        <f t="shared" si="37"/>
        <v>4.987962009283764E-2</v>
      </c>
      <c r="V77" s="4">
        <f t="shared" si="31"/>
        <v>1.195630250803779</v>
      </c>
      <c r="W77">
        <f t="shared" si="32"/>
        <v>50730583.6653938</v>
      </c>
      <c r="X77">
        <f t="shared" si="27"/>
        <v>27293.054011981865</v>
      </c>
      <c r="Y77">
        <f t="shared" si="33"/>
        <v>38707.435336695475</v>
      </c>
      <c r="Z77" s="2">
        <f t="shared" si="34"/>
        <v>48254.183854508679</v>
      </c>
      <c r="AA77">
        <f t="shared" si="38"/>
        <v>48.254183854508682</v>
      </c>
      <c r="AB77" s="28">
        <f t="shared" si="35"/>
        <v>1.7680023581576731</v>
      </c>
    </row>
    <row r="78" spans="1:28" x14ac:dyDescent="0.2">
      <c r="A78" t="s">
        <v>48</v>
      </c>
      <c r="B78" s="1">
        <v>44536</v>
      </c>
      <c r="C78" t="s">
        <v>5</v>
      </c>
      <c r="D78">
        <v>125</v>
      </c>
      <c r="E78">
        <v>0.51771845699999997</v>
      </c>
      <c r="F78">
        <v>15</v>
      </c>
      <c r="G78" t="s">
        <v>2</v>
      </c>
      <c r="H78">
        <v>568</v>
      </c>
      <c r="I78">
        <v>538</v>
      </c>
      <c r="J78">
        <v>-14.14</v>
      </c>
      <c r="K78">
        <v>1.0901380000000001</v>
      </c>
      <c r="L78">
        <v>12.1</v>
      </c>
      <c r="M78">
        <v>285.25</v>
      </c>
      <c r="N78">
        <v>1006.3446279999999</v>
      </c>
      <c r="O78">
        <f t="shared" si="28"/>
        <v>0.99318495025240938</v>
      </c>
      <c r="P78">
        <f t="shared" si="29"/>
        <v>23.568233685026296</v>
      </c>
      <c r="Q78">
        <f t="shared" si="30"/>
        <v>23568.233685026295</v>
      </c>
      <c r="R78">
        <f t="shared" si="25"/>
        <v>30</v>
      </c>
      <c r="S78">
        <f t="shared" si="26"/>
        <v>1272.8998023750939</v>
      </c>
      <c r="T78">
        <f t="shared" si="36"/>
        <v>1272.8998023750937</v>
      </c>
      <c r="U78">
        <f t="shared" si="37"/>
        <v>4.9876856674138256E-2</v>
      </c>
      <c r="V78" s="4">
        <f t="shared" si="31"/>
        <v>1.1955640107845795</v>
      </c>
      <c r="W78">
        <f t="shared" si="32"/>
        <v>50727773.101815522</v>
      </c>
      <c r="X78">
        <f t="shared" si="27"/>
        <v>27291.541928776751</v>
      </c>
      <c r="Y78">
        <f t="shared" si="33"/>
        <v>28813.375121831214</v>
      </c>
      <c r="Z78" s="2">
        <f t="shared" si="34"/>
        <v>30086.274924206307</v>
      </c>
      <c r="AA78">
        <f t="shared" si="38"/>
        <v>30.086274924206307</v>
      </c>
      <c r="AB78" s="28">
        <f t="shared" si="35"/>
        <v>1.1024028984043124</v>
      </c>
    </row>
    <row r="79" spans="1:28" x14ac:dyDescent="0.2">
      <c r="A79" t="s">
        <v>48</v>
      </c>
      <c r="B79" s="1">
        <v>44536</v>
      </c>
      <c r="C79" t="s">
        <v>8</v>
      </c>
      <c r="D79">
        <v>125</v>
      </c>
      <c r="E79">
        <v>0.51643883300000004</v>
      </c>
      <c r="F79">
        <v>16</v>
      </c>
      <c r="G79" t="s">
        <v>2</v>
      </c>
      <c r="H79">
        <v>805</v>
      </c>
      <c r="I79">
        <v>538</v>
      </c>
      <c r="J79">
        <v>-15.58</v>
      </c>
      <c r="K79">
        <v>1.0885640000000001</v>
      </c>
      <c r="L79">
        <v>12.1</v>
      </c>
      <c r="M79">
        <v>285.25</v>
      </c>
      <c r="N79">
        <v>1006.3446279999999</v>
      </c>
      <c r="O79">
        <f t="shared" si="28"/>
        <v>0.99318495025240938</v>
      </c>
      <c r="P79">
        <f t="shared" si="29"/>
        <v>23.568233685026296</v>
      </c>
      <c r="Q79">
        <f t="shared" si="30"/>
        <v>23568.233685026295</v>
      </c>
      <c r="R79">
        <f t="shared" si="25"/>
        <v>267</v>
      </c>
      <c r="S79">
        <f t="shared" si="26"/>
        <v>11328.808241138333</v>
      </c>
      <c r="T79">
        <f t="shared" si="36"/>
        <v>11328.808241138335</v>
      </c>
      <c r="U79">
        <f t="shared" si="37"/>
        <v>4.9877171034186089E-2</v>
      </c>
      <c r="V79" s="4">
        <f t="shared" si="31"/>
        <v>1.1955715460942336</v>
      </c>
      <c r="W79">
        <f t="shared" si="32"/>
        <v>50728092.82495451</v>
      </c>
      <c r="X79">
        <f t="shared" si="27"/>
        <v>27291.713939825528</v>
      </c>
      <c r="Y79">
        <f t="shared" si="33"/>
        <v>40836.11472408838</v>
      </c>
      <c r="Z79" s="2">
        <f t="shared" si="34"/>
        <v>52164.922965226709</v>
      </c>
      <c r="AA79">
        <f t="shared" si="38"/>
        <v>52.164922965226708</v>
      </c>
      <c r="AB79" s="28">
        <f t="shared" si="35"/>
        <v>1.9113831795336556</v>
      </c>
    </row>
    <row r="80" spans="1:28" x14ac:dyDescent="0.2">
      <c r="A80" t="s">
        <v>48</v>
      </c>
      <c r="B80" s="1">
        <v>44536</v>
      </c>
      <c r="C80" t="s">
        <v>5</v>
      </c>
      <c r="D80">
        <v>100</v>
      </c>
      <c r="E80">
        <v>0.50851418400000004</v>
      </c>
      <c r="F80">
        <v>17</v>
      </c>
      <c r="G80" t="s">
        <v>2</v>
      </c>
      <c r="H80">
        <v>1061</v>
      </c>
      <c r="I80">
        <v>538</v>
      </c>
      <c r="J80">
        <v>-17.149999999999999</v>
      </c>
      <c r="K80">
        <v>1.0868469999999999</v>
      </c>
      <c r="L80">
        <v>12</v>
      </c>
      <c r="M80">
        <v>285.14999999999998</v>
      </c>
      <c r="N80">
        <v>1006.3446279999999</v>
      </c>
      <c r="O80">
        <f t="shared" si="28"/>
        <v>0.99318495025240938</v>
      </c>
      <c r="P80">
        <f t="shared" si="29"/>
        <v>23.559971376985967</v>
      </c>
      <c r="Q80">
        <f t="shared" si="30"/>
        <v>23559.971376985966</v>
      </c>
      <c r="R80">
        <f t="shared" si="25"/>
        <v>523</v>
      </c>
      <c r="S80">
        <f t="shared" si="26"/>
        <v>22198.668734838993</v>
      </c>
      <c r="T80">
        <f t="shared" si="36"/>
        <v>22198.668734838997</v>
      </c>
      <c r="U80">
        <f t="shared" si="37"/>
        <v>5.0044423280153787E-2</v>
      </c>
      <c r="V80" s="4">
        <f t="shared" si="31"/>
        <v>1.1995806352657561</v>
      </c>
      <c r="W80">
        <f t="shared" si="32"/>
        <v>50916048.07455495</v>
      </c>
      <c r="X80">
        <f t="shared" si="27"/>
        <v>27392.833864110562</v>
      </c>
      <c r="Y80">
        <f t="shared" si="33"/>
        <v>54021.9270071028</v>
      </c>
      <c r="Z80" s="2">
        <f t="shared" si="34"/>
        <v>76220.595741941797</v>
      </c>
      <c r="AA80">
        <f t="shared" si="38"/>
        <v>76.220595741941793</v>
      </c>
      <c r="AB80" s="28">
        <f t="shared" si="35"/>
        <v>2.7825012965089457</v>
      </c>
    </row>
    <row r="81" spans="1:28" x14ac:dyDescent="0.2">
      <c r="A81" t="s">
        <v>48</v>
      </c>
      <c r="B81" s="1">
        <v>44536</v>
      </c>
      <c r="C81" t="s">
        <v>8</v>
      </c>
      <c r="D81">
        <v>150</v>
      </c>
      <c r="E81">
        <v>0.52847373200000003</v>
      </c>
      <c r="F81">
        <v>18</v>
      </c>
      <c r="G81" t="s">
        <v>2</v>
      </c>
      <c r="H81">
        <v>970</v>
      </c>
      <c r="I81">
        <v>538</v>
      </c>
      <c r="J81">
        <v>-16.760000000000002</v>
      </c>
      <c r="K81">
        <v>1.08727</v>
      </c>
      <c r="L81">
        <v>12.1</v>
      </c>
      <c r="M81">
        <v>285.25</v>
      </c>
      <c r="N81">
        <v>1006.3446279999999</v>
      </c>
      <c r="O81">
        <f t="shared" si="28"/>
        <v>0.99318495025240938</v>
      </c>
      <c r="P81">
        <f t="shared" si="29"/>
        <v>23.568233685026296</v>
      </c>
      <c r="Q81">
        <f t="shared" si="30"/>
        <v>23568.233685026295</v>
      </c>
      <c r="R81">
        <f t="shared" si="25"/>
        <v>432</v>
      </c>
      <c r="S81">
        <f t="shared" si="26"/>
        <v>18329.757154201347</v>
      </c>
      <c r="T81">
        <f t="shared" si="36"/>
        <v>18329.75715420135</v>
      </c>
      <c r="U81">
        <f t="shared" si="37"/>
        <v>4.9874214547578566E-2</v>
      </c>
      <c r="V81" s="4">
        <f t="shared" si="31"/>
        <v>1.1955006781762847</v>
      </c>
      <c r="W81">
        <f t="shared" si="32"/>
        <v>50725085.899662778</v>
      </c>
      <c r="X81">
        <f t="shared" si="27"/>
        <v>27290.096214018573</v>
      </c>
      <c r="Y81">
        <f t="shared" si="33"/>
        <v>49203.333322672901</v>
      </c>
      <c r="Z81" s="2">
        <f t="shared" si="34"/>
        <v>67533.090476874248</v>
      </c>
      <c r="AA81">
        <f t="shared" si="38"/>
        <v>67.53309047687425</v>
      </c>
      <c r="AB81" s="28">
        <f t="shared" si="35"/>
        <v>2.4746373170419007</v>
      </c>
    </row>
    <row r="82" spans="1:28" x14ac:dyDescent="0.2">
      <c r="A82" t="s">
        <v>48</v>
      </c>
      <c r="B82" s="1">
        <v>44536</v>
      </c>
      <c r="C82" t="s">
        <v>5</v>
      </c>
      <c r="D82">
        <v>75</v>
      </c>
      <c r="E82">
        <v>0.50493743499999999</v>
      </c>
      <c r="F82">
        <v>19</v>
      </c>
      <c r="G82" t="s">
        <v>2</v>
      </c>
      <c r="H82">
        <v>597</v>
      </c>
      <c r="I82">
        <v>538</v>
      </c>
      <c r="J82">
        <v>-20.239999999999998</v>
      </c>
      <c r="K82">
        <v>1.0834630000000001</v>
      </c>
      <c r="L82">
        <v>12.7</v>
      </c>
      <c r="M82">
        <v>285.85000000000002</v>
      </c>
      <c r="N82">
        <v>1006.3446279999999</v>
      </c>
      <c r="O82">
        <f t="shared" si="28"/>
        <v>0.99318495025240938</v>
      </c>
      <c r="P82">
        <f t="shared" si="29"/>
        <v>23.617807533268245</v>
      </c>
      <c r="Q82">
        <f t="shared" si="30"/>
        <v>23617.807533268246</v>
      </c>
      <c r="R82">
        <f t="shared" si="25"/>
        <v>59</v>
      </c>
      <c r="S82">
        <f t="shared" si="26"/>
        <v>2498.1150310794974</v>
      </c>
      <c r="T82">
        <f t="shared" si="36"/>
        <v>2498.1150310794978</v>
      </c>
      <c r="U82">
        <f t="shared" si="37"/>
        <v>4.8904737537855805E-2</v>
      </c>
      <c r="V82" s="4">
        <f t="shared" si="31"/>
        <v>1.1722620079914299</v>
      </c>
      <c r="W82">
        <f t="shared" si="32"/>
        <v>49634666.822488569</v>
      </c>
      <c r="X82">
        <f t="shared" si="27"/>
        <v>26703.450750498851</v>
      </c>
      <c r="Y82">
        <f t="shared" si="33"/>
        <v>29631.896093025676</v>
      </c>
      <c r="Z82" s="2">
        <f t="shared" si="34"/>
        <v>32130.011124105175</v>
      </c>
      <c r="AA82">
        <f t="shared" si="38"/>
        <v>32.130011124105174</v>
      </c>
      <c r="AB82" s="28">
        <f t="shared" si="35"/>
        <v>1.2032156976380646</v>
      </c>
    </row>
    <row r="83" spans="1:28" x14ac:dyDescent="0.2">
      <c r="A83" t="s">
        <v>48</v>
      </c>
      <c r="B83" s="1">
        <v>44536</v>
      </c>
      <c r="C83" t="s">
        <v>8</v>
      </c>
      <c r="D83">
        <v>175</v>
      </c>
      <c r="E83">
        <v>0.53462761400000003</v>
      </c>
      <c r="F83">
        <v>20</v>
      </c>
      <c r="G83" t="s">
        <v>2</v>
      </c>
      <c r="H83">
        <v>1039</v>
      </c>
      <c r="I83">
        <v>538</v>
      </c>
      <c r="J83">
        <v>-17.059999999999999</v>
      </c>
      <c r="K83">
        <v>1.086946</v>
      </c>
      <c r="L83">
        <v>12.7</v>
      </c>
      <c r="M83">
        <v>285.85000000000002</v>
      </c>
      <c r="N83">
        <v>1006.3446279999999</v>
      </c>
      <c r="O83">
        <f t="shared" si="28"/>
        <v>0.99318495025240938</v>
      </c>
      <c r="P83">
        <f t="shared" si="29"/>
        <v>23.617807533268245</v>
      </c>
      <c r="Q83">
        <f t="shared" si="30"/>
        <v>23617.807533268246</v>
      </c>
      <c r="R83">
        <f t="shared" si="25"/>
        <v>501</v>
      </c>
      <c r="S83">
        <f t="shared" si="26"/>
        <v>21212.80729781065</v>
      </c>
      <c r="T83">
        <f t="shared" si="36"/>
        <v>21212.807297810654</v>
      </c>
      <c r="U83">
        <f t="shared" si="37"/>
        <v>4.8897612484178975E-2</v>
      </c>
      <c r="V83" s="4">
        <f t="shared" si="31"/>
        <v>1.1720912182039622</v>
      </c>
      <c r="W83">
        <f t="shared" si="32"/>
        <v>49627435.423586398</v>
      </c>
      <c r="X83">
        <f t="shared" si="27"/>
        <v>26699.56025788948</v>
      </c>
      <c r="Y83">
        <f t="shared" si="33"/>
        <v>51562.90540510627</v>
      </c>
      <c r="Z83" s="2">
        <f t="shared" si="34"/>
        <v>72775.712702916921</v>
      </c>
      <c r="AA83">
        <f t="shared" si="38"/>
        <v>72.77571270291692</v>
      </c>
      <c r="AB83" s="28">
        <f t="shared" si="35"/>
        <v>2.7257270157253752</v>
      </c>
    </row>
    <row r="84" spans="1:28" x14ac:dyDescent="0.2">
      <c r="A84" t="s">
        <v>48</v>
      </c>
      <c r="B84" s="1">
        <v>44536</v>
      </c>
      <c r="C84" t="s">
        <v>5</v>
      </c>
      <c r="D84">
        <v>50</v>
      </c>
      <c r="E84">
        <v>0.49906690300000001</v>
      </c>
      <c r="F84">
        <v>21</v>
      </c>
      <c r="G84" t="s">
        <v>2</v>
      </c>
      <c r="H84">
        <v>424</v>
      </c>
      <c r="I84">
        <v>538</v>
      </c>
      <c r="J84">
        <v>-11.16</v>
      </c>
      <c r="K84">
        <v>1.093397</v>
      </c>
      <c r="L84">
        <v>12.5</v>
      </c>
      <c r="M84">
        <v>285.64999999999998</v>
      </c>
      <c r="N84">
        <v>1006.3446279999999</v>
      </c>
      <c r="O84">
        <f t="shared" si="28"/>
        <v>0.99318495025240938</v>
      </c>
      <c r="P84">
        <f t="shared" si="29"/>
        <v>23.601282917187593</v>
      </c>
      <c r="Q84">
        <f t="shared" si="30"/>
        <v>23601.282917187593</v>
      </c>
      <c r="R84">
        <f t="shared" si="25"/>
        <v>-114</v>
      </c>
      <c r="S84">
        <f t="shared" si="26"/>
        <v>-4830.245898072757</v>
      </c>
      <c r="T84">
        <f t="shared" si="36"/>
        <v>-4830.245898072757</v>
      </c>
      <c r="U84">
        <f t="shared" si="37"/>
        <v>4.9228113463258963E-2</v>
      </c>
      <c r="V84" s="4">
        <f t="shared" si="31"/>
        <v>1.1800134310791368</v>
      </c>
      <c r="W84">
        <f t="shared" si="32"/>
        <v>49997851.185445264</v>
      </c>
      <c r="X84">
        <f t="shared" si="27"/>
        <v>26898.84393776955</v>
      </c>
      <c r="Y84">
        <f t="shared" si="33"/>
        <v>21199.088902628791</v>
      </c>
      <c r="Z84" s="2">
        <f t="shared" si="34"/>
        <v>16368.843004556034</v>
      </c>
      <c r="AA84">
        <f t="shared" si="38"/>
        <v>16.368843004556034</v>
      </c>
      <c r="AB84" s="28">
        <f t="shared" si="35"/>
        <v>0.60853332739597787</v>
      </c>
    </row>
    <row r="85" spans="1:28" x14ac:dyDescent="0.2">
      <c r="A85" t="s">
        <v>48</v>
      </c>
      <c r="B85" s="1">
        <v>44536</v>
      </c>
      <c r="C85" t="s">
        <v>8</v>
      </c>
      <c r="D85">
        <v>200</v>
      </c>
      <c r="E85">
        <v>0.53976055899999997</v>
      </c>
      <c r="F85">
        <v>22</v>
      </c>
      <c r="G85" t="s">
        <v>2</v>
      </c>
      <c r="H85">
        <v>1266</v>
      </c>
      <c r="I85">
        <v>538</v>
      </c>
      <c r="J85">
        <v>-18.11</v>
      </c>
      <c r="K85">
        <v>1.0857939999999999</v>
      </c>
      <c r="L85">
        <v>13.1</v>
      </c>
      <c r="M85">
        <v>286.25</v>
      </c>
      <c r="N85">
        <v>1006.3446279999999</v>
      </c>
      <c r="O85">
        <f t="shared" si="28"/>
        <v>0.99318495025240938</v>
      </c>
      <c r="P85">
        <f t="shared" si="29"/>
        <v>23.650856765429541</v>
      </c>
      <c r="Q85">
        <f t="shared" si="30"/>
        <v>23650.85676542954</v>
      </c>
      <c r="R85">
        <f t="shared" si="25"/>
        <v>728</v>
      </c>
      <c r="S85">
        <f t="shared" si="26"/>
        <v>30781.125911012139</v>
      </c>
      <c r="T85">
        <f t="shared" si="36"/>
        <v>30781.125911012132</v>
      </c>
      <c r="U85">
        <f t="shared" si="37"/>
        <v>4.8261810178416853E-2</v>
      </c>
      <c r="V85" s="4">
        <f t="shared" si="31"/>
        <v>1.1568508360822638</v>
      </c>
      <c r="W85">
        <f t="shared" si="32"/>
        <v>48913696.766082183</v>
      </c>
      <c r="X85">
        <f t="shared" si="27"/>
        <v>26315.568860152212</v>
      </c>
      <c r="Y85">
        <f t="shared" si="33"/>
        <v>61924.740105860044</v>
      </c>
      <c r="Z85" s="2">
        <f t="shared" si="34"/>
        <v>92705.866016872184</v>
      </c>
      <c r="AA85">
        <f t="shared" si="38"/>
        <v>92.705866016872179</v>
      </c>
      <c r="AB85" s="28">
        <f t="shared" si="35"/>
        <v>3.522852441820099</v>
      </c>
    </row>
    <row r="86" spans="1:28" x14ac:dyDescent="0.2">
      <c r="A86" t="s">
        <v>48</v>
      </c>
      <c r="B86" s="1">
        <v>44536</v>
      </c>
      <c r="C86" t="s">
        <v>5</v>
      </c>
      <c r="D86">
        <v>25</v>
      </c>
      <c r="E86">
        <v>0.51416272200000002</v>
      </c>
      <c r="F86">
        <v>23</v>
      </c>
      <c r="G86" t="s">
        <v>2</v>
      </c>
      <c r="H86">
        <v>407</v>
      </c>
      <c r="I86">
        <v>538</v>
      </c>
      <c r="J86">
        <v>-8.0299999999999994</v>
      </c>
      <c r="K86">
        <v>1.096822</v>
      </c>
      <c r="L86">
        <v>12.5</v>
      </c>
      <c r="M86">
        <v>285.64999999999998</v>
      </c>
      <c r="N86">
        <v>1006.3446279999999</v>
      </c>
      <c r="O86">
        <f t="shared" si="28"/>
        <v>0.99318495025240938</v>
      </c>
      <c r="P86">
        <f t="shared" si="29"/>
        <v>23.601282917187593</v>
      </c>
      <c r="Q86">
        <f t="shared" si="30"/>
        <v>23601.282917187593</v>
      </c>
      <c r="R86">
        <f t="shared" si="25"/>
        <v>-131</v>
      </c>
      <c r="S86">
        <f t="shared" si="26"/>
        <v>-5550.545724978344</v>
      </c>
      <c r="T86">
        <f t="shared" si="36"/>
        <v>-5550.545724978344</v>
      </c>
      <c r="U86">
        <f t="shared" si="37"/>
        <v>4.9224462196885137E-2</v>
      </c>
      <c r="V86" s="4">
        <f t="shared" si="31"/>
        <v>1.1799259090707062</v>
      </c>
      <c r="W86">
        <f t="shared" si="32"/>
        <v>49994142.827355683</v>
      </c>
      <c r="X86">
        <f t="shared" si="27"/>
        <v>26896.84884111736</v>
      </c>
      <c r="Y86">
        <f t="shared" si="33"/>
        <v>20347.616130733764</v>
      </c>
      <c r="Z86" s="2">
        <f t="shared" si="34"/>
        <v>14797.070405755421</v>
      </c>
      <c r="AA86">
        <f t="shared" si="38"/>
        <v>14.797070405755422</v>
      </c>
      <c r="AB86" s="28">
        <f t="shared" si="35"/>
        <v>0.55014141222131041</v>
      </c>
    </row>
    <row r="87" spans="1:28" x14ac:dyDescent="0.2">
      <c r="A87" t="s">
        <v>48</v>
      </c>
      <c r="B87" s="1">
        <v>44536</v>
      </c>
      <c r="C87" t="s">
        <v>8</v>
      </c>
      <c r="D87">
        <v>225</v>
      </c>
      <c r="E87">
        <v>0.55029483700000004</v>
      </c>
      <c r="F87">
        <v>24</v>
      </c>
      <c r="G87" t="s">
        <v>2</v>
      </c>
      <c r="H87">
        <v>1558</v>
      </c>
      <c r="I87">
        <v>538</v>
      </c>
      <c r="J87">
        <v>-18.940000000000001</v>
      </c>
      <c r="K87">
        <v>1.0848819999999999</v>
      </c>
      <c r="L87">
        <v>12.5</v>
      </c>
      <c r="M87">
        <v>285.64999999999998</v>
      </c>
      <c r="N87">
        <v>1006.3446279999999</v>
      </c>
      <c r="O87">
        <f t="shared" si="28"/>
        <v>0.99318495025240938</v>
      </c>
      <c r="P87">
        <f t="shared" si="29"/>
        <v>23.601282917187593</v>
      </c>
      <c r="Q87">
        <f t="shared" si="30"/>
        <v>23601.282917187593</v>
      </c>
      <c r="R87">
        <f t="shared" si="25"/>
        <v>1020</v>
      </c>
      <c r="S87">
        <f t="shared" si="26"/>
        <v>43217.989614335194</v>
      </c>
      <c r="T87">
        <f t="shared" si="36"/>
        <v>43217.989614335194</v>
      </c>
      <c r="U87">
        <f t="shared" si="37"/>
        <v>4.9215723924781095E-2</v>
      </c>
      <c r="V87" s="4">
        <f t="shared" si="31"/>
        <v>1.179716449927916</v>
      </c>
      <c r="W87">
        <f t="shared" si="32"/>
        <v>49985267.922397114</v>
      </c>
      <c r="X87">
        <f t="shared" si="27"/>
        <v>26892.07414224965</v>
      </c>
      <c r="Y87">
        <f t="shared" si="33"/>
        <v>77877.047423094715</v>
      </c>
      <c r="Z87" s="2">
        <f t="shared" si="34"/>
        <v>121095.03703742991</v>
      </c>
      <c r="AA87">
        <f t="shared" si="38"/>
        <v>121.0950370374299</v>
      </c>
      <c r="AB87" s="28">
        <f t="shared" si="35"/>
        <v>4.503001010516317</v>
      </c>
    </row>
    <row r="88" spans="1:28" x14ac:dyDescent="0.2">
      <c r="A88" t="s">
        <v>48</v>
      </c>
      <c r="B88" s="1">
        <v>44536</v>
      </c>
      <c r="C88" t="s">
        <v>5</v>
      </c>
      <c r="D88">
        <v>10</v>
      </c>
      <c r="E88">
        <v>0.49753640199999999</v>
      </c>
      <c r="F88">
        <v>25</v>
      </c>
      <c r="G88" t="s">
        <v>2</v>
      </c>
      <c r="H88">
        <v>557</v>
      </c>
      <c r="I88">
        <v>538</v>
      </c>
      <c r="J88">
        <v>-13.2</v>
      </c>
      <c r="K88">
        <v>1.09117</v>
      </c>
      <c r="L88">
        <v>12.2</v>
      </c>
      <c r="M88">
        <v>285.35000000000002</v>
      </c>
      <c r="N88">
        <v>1006.3446279999999</v>
      </c>
      <c r="O88">
        <f t="shared" si="28"/>
        <v>0.99318495025240938</v>
      </c>
      <c r="P88">
        <f t="shared" si="29"/>
        <v>23.576495993066622</v>
      </c>
      <c r="Q88">
        <f t="shared" si="30"/>
        <v>23576.495993066623</v>
      </c>
      <c r="R88">
        <f t="shared" si="25"/>
        <v>19</v>
      </c>
      <c r="S88">
        <f t="shared" si="26"/>
        <v>805.88735516878853</v>
      </c>
      <c r="T88">
        <f t="shared" si="36"/>
        <v>805.88735516878853</v>
      </c>
      <c r="U88">
        <f t="shared" si="37"/>
        <v>4.9717296840336607E-2</v>
      </c>
      <c r="V88" s="4">
        <f t="shared" si="31"/>
        <v>1.1917393111627417</v>
      </c>
      <c r="W88">
        <f t="shared" si="32"/>
        <v>50547770.606506094</v>
      </c>
      <c r="X88">
        <f t="shared" si="27"/>
        <v>27194.700586300278</v>
      </c>
      <c r="Y88">
        <f t="shared" si="33"/>
        <v>28155.108227823894</v>
      </c>
      <c r="Z88" s="2">
        <f t="shared" si="34"/>
        <v>28960.995582992684</v>
      </c>
      <c r="AA88">
        <f t="shared" si="38"/>
        <v>28.960995582992684</v>
      </c>
      <c r="AB88" s="28">
        <f t="shared" si="35"/>
        <v>1.0649499703476126</v>
      </c>
    </row>
    <row r="89" spans="1:28" x14ac:dyDescent="0.2">
      <c r="A89" t="s">
        <v>48</v>
      </c>
      <c r="B89" s="1">
        <v>44536</v>
      </c>
      <c r="C89" t="s">
        <v>8</v>
      </c>
      <c r="D89">
        <v>250</v>
      </c>
      <c r="E89">
        <v>0.54926621899999994</v>
      </c>
      <c r="F89">
        <v>26</v>
      </c>
      <c r="G89" t="s">
        <v>2</v>
      </c>
      <c r="H89">
        <v>1539</v>
      </c>
      <c r="I89">
        <v>538</v>
      </c>
      <c r="J89">
        <v>-19.420000000000002</v>
      </c>
      <c r="K89">
        <v>1.084362</v>
      </c>
      <c r="L89">
        <v>12.4</v>
      </c>
      <c r="M89">
        <v>285.55</v>
      </c>
      <c r="N89">
        <v>1006.3446279999999</v>
      </c>
      <c r="O89">
        <f t="shared" si="28"/>
        <v>0.99318495025240938</v>
      </c>
      <c r="P89">
        <f t="shared" si="29"/>
        <v>23.593020609147271</v>
      </c>
      <c r="Q89">
        <f t="shared" si="30"/>
        <v>23593.020609147272</v>
      </c>
      <c r="R89">
        <f t="shared" si="25"/>
        <v>1001</v>
      </c>
      <c r="S89">
        <f t="shared" si="26"/>
        <v>42427.801703860729</v>
      </c>
      <c r="T89">
        <f t="shared" si="36"/>
        <v>42427.801703860736</v>
      </c>
      <c r="U89">
        <f t="shared" si="37"/>
        <v>4.9378075882128773E-2</v>
      </c>
      <c r="V89" s="4">
        <f t="shared" si="31"/>
        <v>1.1836080776331952</v>
      </c>
      <c r="W89">
        <f t="shared" si="32"/>
        <v>50167721.091817185</v>
      </c>
      <c r="X89">
        <f t="shared" si="27"/>
        <v>26990.233947397643</v>
      </c>
      <c r="Y89">
        <f t="shared" si="33"/>
        <v>77208.122760306636</v>
      </c>
      <c r="Z89" s="2">
        <f t="shared" si="34"/>
        <v>119635.92446416736</v>
      </c>
      <c r="AA89">
        <f t="shared" si="38"/>
        <v>119.63592446416736</v>
      </c>
      <c r="AB89" s="28">
        <f t="shared" si="35"/>
        <v>4.4325634485914662</v>
      </c>
    </row>
    <row r="90" spans="1:28" x14ac:dyDescent="0.2">
      <c r="A90" t="s">
        <v>48</v>
      </c>
      <c r="B90" s="1">
        <v>44536</v>
      </c>
      <c r="C90" t="s">
        <v>5</v>
      </c>
      <c r="D90">
        <v>5</v>
      </c>
      <c r="E90">
        <v>0.503405361</v>
      </c>
      <c r="F90">
        <v>27</v>
      </c>
      <c r="G90" t="s">
        <v>2</v>
      </c>
      <c r="H90">
        <v>548</v>
      </c>
      <c r="I90">
        <v>538</v>
      </c>
      <c r="J90">
        <v>-11.62</v>
      </c>
      <c r="K90">
        <v>1.092892</v>
      </c>
      <c r="L90">
        <v>12.4</v>
      </c>
      <c r="M90">
        <v>285.55</v>
      </c>
      <c r="N90">
        <v>1006.3446279999999</v>
      </c>
      <c r="O90">
        <f t="shared" si="28"/>
        <v>0.99318495025240938</v>
      </c>
      <c r="P90">
        <f t="shared" si="29"/>
        <v>23.593020609147271</v>
      </c>
      <c r="Q90">
        <f t="shared" si="30"/>
        <v>23593.020609147272</v>
      </c>
      <c r="R90">
        <f t="shared" si="25"/>
        <v>10</v>
      </c>
      <c r="S90">
        <f t="shared" si="26"/>
        <v>423.85416287573167</v>
      </c>
      <c r="T90">
        <f t="shared" si="36"/>
        <v>423.85416287573162</v>
      </c>
      <c r="U90">
        <f t="shared" si="37"/>
        <v>4.9389210628409556E-2</v>
      </c>
      <c r="V90" s="4">
        <f t="shared" si="31"/>
        <v>1.1838749810190579</v>
      </c>
      <c r="W90">
        <f t="shared" si="32"/>
        <v>50179033.902935535</v>
      </c>
      <c r="X90">
        <f t="shared" si="27"/>
        <v>26996.320239779317</v>
      </c>
      <c r="Y90">
        <f t="shared" si="33"/>
        <v>27498.110578808675</v>
      </c>
      <c r="Z90" s="2">
        <f t="shared" si="34"/>
        <v>27921.964741684405</v>
      </c>
      <c r="AA90">
        <f t="shared" si="38"/>
        <v>27.921964741684405</v>
      </c>
      <c r="AB90" s="28">
        <f t="shared" si="35"/>
        <v>1.0342878026962039</v>
      </c>
    </row>
    <row r="91" spans="1:28" x14ac:dyDescent="0.2">
      <c r="A91" t="s">
        <v>48</v>
      </c>
      <c r="B91" s="1">
        <v>44536</v>
      </c>
      <c r="C91" t="s">
        <v>8</v>
      </c>
      <c r="D91">
        <v>300</v>
      </c>
      <c r="E91">
        <v>0.55441014</v>
      </c>
      <c r="F91">
        <v>28</v>
      </c>
      <c r="G91" t="s">
        <v>2</v>
      </c>
      <c r="H91">
        <v>1546</v>
      </c>
      <c r="I91">
        <v>538</v>
      </c>
      <c r="J91">
        <v>-19.55</v>
      </c>
      <c r="K91">
        <v>1.084219</v>
      </c>
      <c r="L91">
        <v>12.4</v>
      </c>
      <c r="M91">
        <v>285.55</v>
      </c>
      <c r="N91">
        <v>1006.3446279999999</v>
      </c>
      <c r="O91">
        <f t="shared" si="28"/>
        <v>0.99318495025240938</v>
      </c>
      <c r="P91">
        <f t="shared" si="29"/>
        <v>23.593020609147271</v>
      </c>
      <c r="Q91">
        <f t="shared" si="30"/>
        <v>23593.020609147272</v>
      </c>
      <c r="R91">
        <f t="shared" si="25"/>
        <v>1008</v>
      </c>
      <c r="S91">
        <f t="shared" si="26"/>
        <v>42724.499617873742</v>
      </c>
      <c r="T91">
        <f t="shared" si="36"/>
        <v>42724.499617873757</v>
      </c>
      <c r="U91">
        <f t="shared" si="37"/>
        <v>4.9376827124983175E-2</v>
      </c>
      <c r="V91" s="4">
        <f t="shared" si="31"/>
        <v>1.1835781445299276</v>
      </c>
      <c r="W91">
        <f t="shared" si="32"/>
        <v>50166452.364774413</v>
      </c>
      <c r="X91">
        <f t="shared" si="27"/>
        <v>26989.551372248636</v>
      </c>
      <c r="Y91">
        <f t="shared" si="33"/>
        <v>77557.335355941235</v>
      </c>
      <c r="Z91" s="2">
        <f t="shared" si="34"/>
        <v>120281.83497381498</v>
      </c>
      <c r="AA91">
        <f t="shared" si="38"/>
        <v>120.28183497381498</v>
      </c>
      <c r="AB91" s="28">
        <f t="shared" si="35"/>
        <v>4.4566074224372594</v>
      </c>
    </row>
    <row r="92" spans="1:28" x14ac:dyDescent="0.2">
      <c r="A92" t="s">
        <v>48</v>
      </c>
      <c r="B92" s="1">
        <v>44536</v>
      </c>
      <c r="C92" t="s">
        <v>5</v>
      </c>
      <c r="D92">
        <v>0</v>
      </c>
      <c r="E92">
        <v>0.499832322</v>
      </c>
      <c r="F92">
        <v>29</v>
      </c>
      <c r="G92" t="s">
        <v>2</v>
      </c>
      <c r="H92">
        <v>541</v>
      </c>
      <c r="I92">
        <v>538</v>
      </c>
      <c r="J92">
        <v>-11.81</v>
      </c>
      <c r="K92">
        <v>1.092686</v>
      </c>
      <c r="L92">
        <v>12.7</v>
      </c>
      <c r="M92">
        <v>285.85000000000002</v>
      </c>
      <c r="N92">
        <v>1006.3446279999999</v>
      </c>
      <c r="O92">
        <f t="shared" si="28"/>
        <v>0.99318495025240938</v>
      </c>
      <c r="P92">
        <f t="shared" si="29"/>
        <v>23.617807533268245</v>
      </c>
      <c r="Q92">
        <f t="shared" si="30"/>
        <v>23617.807533268246</v>
      </c>
      <c r="R92">
        <f t="shared" si="25"/>
        <v>3</v>
      </c>
      <c r="S92">
        <f t="shared" si="26"/>
        <v>127.02279819048293</v>
      </c>
      <c r="T92">
        <f t="shared" si="36"/>
        <v>127.02279819048296</v>
      </c>
      <c r="U92">
        <f t="shared" si="37"/>
        <v>4.8905962768253139E-2</v>
      </c>
      <c r="V92" s="4">
        <f t="shared" si="31"/>
        <v>1.1722913771511092</v>
      </c>
      <c r="W92">
        <f t="shared" si="32"/>
        <v>49635910.340102889</v>
      </c>
      <c r="X92">
        <f t="shared" si="27"/>
        <v>26704.119762975351</v>
      </c>
      <c r="Y92">
        <f t="shared" si="33"/>
        <v>26853.027493995662</v>
      </c>
      <c r="Z92" s="2">
        <f t="shared" si="34"/>
        <v>26980.050292186144</v>
      </c>
      <c r="AA92">
        <f t="shared" si="38"/>
        <v>26.980050292186146</v>
      </c>
      <c r="AB92" s="28">
        <f t="shared" si="35"/>
        <v>1.0103328824039115</v>
      </c>
    </row>
    <row r="93" spans="1:28" x14ac:dyDescent="0.2">
      <c r="A93" t="s">
        <v>48</v>
      </c>
      <c r="B93" s="1">
        <v>44536</v>
      </c>
      <c r="C93" t="s">
        <v>8</v>
      </c>
      <c r="D93">
        <v>400</v>
      </c>
      <c r="E93">
        <v>0.28502085999999999</v>
      </c>
      <c r="F93">
        <v>30</v>
      </c>
      <c r="G93" t="s">
        <v>2</v>
      </c>
      <c r="H93">
        <v>2843</v>
      </c>
      <c r="I93">
        <v>538</v>
      </c>
      <c r="J93">
        <v>-20.079999999999998</v>
      </c>
      <c r="K93">
        <v>1.083639</v>
      </c>
      <c r="L93">
        <v>12.5</v>
      </c>
      <c r="M93">
        <v>285.64999999999998</v>
      </c>
      <c r="N93">
        <v>1006.3446279999999</v>
      </c>
      <c r="O93">
        <f t="shared" si="28"/>
        <v>0.99318495025240938</v>
      </c>
      <c r="P93">
        <f t="shared" si="29"/>
        <v>23.601282917187593</v>
      </c>
      <c r="Q93">
        <f t="shared" si="30"/>
        <v>23601.282917187593</v>
      </c>
      <c r="R93">
        <f t="shared" si="25"/>
        <v>2305</v>
      </c>
      <c r="S93">
        <f t="shared" si="26"/>
        <v>97664.182412786889</v>
      </c>
      <c r="T93">
        <f t="shared" si="36"/>
        <v>97664.182412786889</v>
      </c>
      <c r="U93">
        <f t="shared" si="37"/>
        <v>4.9279914511000666E-2</v>
      </c>
      <c r="V93" s="4">
        <f t="shared" si="31"/>
        <v>1.181255118557671</v>
      </c>
      <c r="W93">
        <f t="shared" si="32"/>
        <v>50050462.201672263</v>
      </c>
      <c r="X93">
        <f t="shared" si="27"/>
        <v>26927.14866449968</v>
      </c>
      <c r="Y93">
        <f t="shared" si="33"/>
        <v>142293.46403935424</v>
      </c>
      <c r="Z93" s="2">
        <f t="shared" si="34"/>
        <v>239957.64645214111</v>
      </c>
      <c r="AA93">
        <f t="shared" si="38"/>
        <v>239.95764645214112</v>
      </c>
      <c r="AB93" s="28">
        <f t="shared" si="35"/>
        <v>8.9113648623516326</v>
      </c>
    </row>
    <row r="94" spans="1:28" x14ac:dyDescent="0.2">
      <c r="A94" t="s">
        <v>48</v>
      </c>
      <c r="B94" s="1">
        <v>44901</v>
      </c>
      <c r="C94" t="s">
        <v>7</v>
      </c>
      <c r="D94" t="s">
        <v>7</v>
      </c>
      <c r="E94">
        <v>0</v>
      </c>
      <c r="F94" t="s">
        <v>9</v>
      </c>
      <c r="G94" t="s">
        <v>2</v>
      </c>
      <c r="H94">
        <v>538</v>
      </c>
      <c r="J94">
        <v>-11.45</v>
      </c>
      <c r="K94">
        <v>1.0900000000000001</v>
      </c>
      <c r="L94">
        <v>0</v>
      </c>
      <c r="M94">
        <v>0</v>
      </c>
      <c r="O94">
        <f t="shared" si="28"/>
        <v>0</v>
      </c>
      <c r="P94" t="e">
        <f t="shared" si="29"/>
        <v>#DIV/0!</v>
      </c>
      <c r="Q94" t="e">
        <f t="shared" si="30"/>
        <v>#DIV/0!</v>
      </c>
      <c r="T94" t="e">
        <f t="shared" si="36"/>
        <v>#DIV/0!</v>
      </c>
      <c r="U94" t="e">
        <f t="shared" si="37"/>
        <v>#DIV/0!</v>
      </c>
      <c r="V94" s="4" t="e">
        <f t="shared" si="31"/>
        <v>#DIV/0!</v>
      </c>
      <c r="W94" t="e">
        <f t="shared" si="32"/>
        <v>#DIV/0!</v>
      </c>
      <c r="Y94" t="e">
        <f t="shared" si="33"/>
        <v>#DIV/0!</v>
      </c>
      <c r="Z94" s="2" t="e">
        <f t="shared" si="34"/>
        <v>#DIV/0!</v>
      </c>
      <c r="AA94" t="e">
        <f t="shared" si="38"/>
        <v>#DIV/0!</v>
      </c>
      <c r="AB94" s="28" t="e">
        <f t="shared" si="35"/>
        <v>#DIV/0!</v>
      </c>
    </row>
    <row r="95" spans="1:28" x14ac:dyDescent="0.2">
      <c r="A95" t="s">
        <v>49</v>
      </c>
      <c r="B95" s="1">
        <v>44199</v>
      </c>
      <c r="C95" t="s">
        <v>5</v>
      </c>
      <c r="D95">
        <v>400</v>
      </c>
      <c r="E95">
        <v>0.47869183500000001</v>
      </c>
      <c r="F95">
        <v>1</v>
      </c>
      <c r="G95" t="s">
        <v>2</v>
      </c>
      <c r="H95">
        <v>1339</v>
      </c>
      <c r="I95">
        <v>505</v>
      </c>
      <c r="J95">
        <v>-18.78</v>
      </c>
      <c r="K95">
        <v>1.085064</v>
      </c>
      <c r="L95">
        <v>14.5</v>
      </c>
      <c r="M95">
        <v>287.64999999999998</v>
      </c>
      <c r="N95">
        <v>1009.681967</v>
      </c>
      <c r="O95">
        <f t="shared" si="28"/>
        <v>0.99647864783519269</v>
      </c>
      <c r="P95">
        <f t="shared" si="29"/>
        <v>23.687972693925648</v>
      </c>
      <c r="Q95">
        <f t="shared" si="30"/>
        <v>23687.972693925647</v>
      </c>
      <c r="R95">
        <f t="shared" ref="R95:R124" si="39">H95-I95</f>
        <v>834</v>
      </c>
      <c r="S95">
        <f t="shared" ref="S95:S124" si="40">((R95/1000000)*(1/P95))/0.000000001</f>
        <v>35207.740686642384</v>
      </c>
      <c r="T95">
        <f t="shared" si="36"/>
        <v>35207.740686642392</v>
      </c>
      <c r="U95">
        <f t="shared" si="37"/>
        <v>4.6147586959254555E-2</v>
      </c>
      <c r="V95" s="4">
        <f t="shared" si="31"/>
        <v>1.1061722376270771</v>
      </c>
      <c r="W95">
        <f t="shared" si="32"/>
        <v>46697632.250763908</v>
      </c>
      <c r="X95">
        <f t="shared" ref="X95:X124" si="41">I95*W95/1000000</f>
        <v>23582.304286635772</v>
      </c>
      <c r="Y95">
        <f t="shared" si="33"/>
        <v>62528.129583772876</v>
      </c>
      <c r="Z95" s="2">
        <f t="shared" si="34"/>
        <v>97735.870270415267</v>
      </c>
      <c r="AA95">
        <f t="shared" si="38"/>
        <v>97.735870270415262</v>
      </c>
      <c r="AB95" s="28">
        <f t="shared" si="35"/>
        <v>4.1444580259191524</v>
      </c>
    </row>
    <row r="96" spans="1:28" x14ac:dyDescent="0.2">
      <c r="A96" t="s">
        <v>49</v>
      </c>
      <c r="B96" s="1">
        <v>44199</v>
      </c>
      <c r="C96" t="s">
        <v>8</v>
      </c>
      <c r="D96">
        <v>0</v>
      </c>
      <c r="E96">
        <v>0.40368066600000002</v>
      </c>
      <c r="F96">
        <v>2</v>
      </c>
      <c r="G96" t="s">
        <v>2</v>
      </c>
      <c r="H96">
        <v>419</v>
      </c>
      <c r="I96">
        <v>505</v>
      </c>
      <c r="J96">
        <v>-12.24</v>
      </c>
      <c r="K96">
        <v>1.0922190000000001</v>
      </c>
      <c r="L96">
        <v>12</v>
      </c>
      <c r="M96">
        <v>285.14999999999998</v>
      </c>
      <c r="N96">
        <v>1009.681967</v>
      </c>
      <c r="O96">
        <f t="shared" si="28"/>
        <v>0.99647864783519269</v>
      </c>
      <c r="P96">
        <f t="shared" si="29"/>
        <v>23.482097735695806</v>
      </c>
      <c r="Q96">
        <f t="shared" si="30"/>
        <v>23482.097735695806</v>
      </c>
      <c r="R96">
        <f t="shared" si="39"/>
        <v>-86</v>
      </c>
      <c r="S96">
        <f t="shared" si="40"/>
        <v>-3662.3644517614348</v>
      </c>
      <c r="T96">
        <f t="shared" si="36"/>
        <v>-3662.3644517614343</v>
      </c>
      <c r="U96">
        <f t="shared" si="37"/>
        <v>5.0070285966652014E-2</v>
      </c>
      <c r="V96" s="4">
        <f t="shared" si="31"/>
        <v>1.2002005720312483</v>
      </c>
      <c r="W96">
        <f t="shared" si="32"/>
        <v>51111301.278964914</v>
      </c>
      <c r="X96">
        <f t="shared" si="41"/>
        <v>25811.207145877281</v>
      </c>
      <c r="Y96">
        <f t="shared" si="33"/>
        <v>21415.635235886301</v>
      </c>
      <c r="Z96" s="2">
        <f t="shared" si="34"/>
        <v>17753.270784124867</v>
      </c>
      <c r="AA96">
        <f t="shared" si="38"/>
        <v>17.753270784124865</v>
      </c>
      <c r="AB96" s="28">
        <f t="shared" si="35"/>
        <v>0.68781249492860408</v>
      </c>
    </row>
    <row r="97" spans="1:28" x14ac:dyDescent="0.2">
      <c r="A97" t="s">
        <v>49</v>
      </c>
      <c r="B97" s="1">
        <v>44199</v>
      </c>
      <c r="C97" t="s">
        <v>5</v>
      </c>
      <c r="D97">
        <v>300</v>
      </c>
      <c r="E97">
        <v>0.46548552900000001</v>
      </c>
      <c r="F97">
        <v>3</v>
      </c>
      <c r="G97" t="s">
        <v>2</v>
      </c>
      <c r="H97">
        <v>1148</v>
      </c>
      <c r="I97">
        <v>505</v>
      </c>
      <c r="J97">
        <v>-18.66</v>
      </c>
      <c r="K97">
        <v>1.085189</v>
      </c>
      <c r="L97">
        <v>12.1</v>
      </c>
      <c r="M97">
        <v>285.25</v>
      </c>
      <c r="N97">
        <v>1009.681967</v>
      </c>
      <c r="O97">
        <f t="shared" ref="O97:O124" si="42">N97/1013.249977</f>
        <v>0.99647864783519269</v>
      </c>
      <c r="P97">
        <f t="shared" si="29"/>
        <v>23.490332734025003</v>
      </c>
      <c r="Q97">
        <f t="shared" si="30"/>
        <v>23490.332734025003</v>
      </c>
      <c r="R97">
        <f t="shared" si="39"/>
        <v>643</v>
      </c>
      <c r="S97">
        <f t="shared" si="40"/>
        <v>27372.962625967186</v>
      </c>
      <c r="T97">
        <f t="shared" si="36"/>
        <v>27372.962625967179</v>
      </c>
      <c r="U97">
        <f t="shared" si="37"/>
        <v>4.9889690136431783E-2</v>
      </c>
      <c r="V97" s="4">
        <f t="shared" si="31"/>
        <v>1.1958716329298991</v>
      </c>
      <c r="W97">
        <f t="shared" si="32"/>
        <v>50909097.22184211</v>
      </c>
      <c r="X97">
        <f t="shared" si="41"/>
        <v>25709.094097030265</v>
      </c>
      <c r="Y97">
        <f t="shared" si="33"/>
        <v>58443.643610674742</v>
      </c>
      <c r="Z97" s="2">
        <f t="shared" si="34"/>
        <v>85816.606236641936</v>
      </c>
      <c r="AA97">
        <f t="shared" si="38"/>
        <v>85.816606236641931</v>
      </c>
      <c r="AB97" s="28">
        <f t="shared" si="35"/>
        <v>3.337986391615209</v>
      </c>
    </row>
    <row r="98" spans="1:28" x14ac:dyDescent="0.2">
      <c r="A98" t="s">
        <v>49</v>
      </c>
      <c r="B98" s="1">
        <v>44199</v>
      </c>
      <c r="C98" t="s">
        <v>8</v>
      </c>
      <c r="D98">
        <v>5</v>
      </c>
      <c r="E98">
        <v>0.41271725399999998</v>
      </c>
      <c r="F98">
        <v>4</v>
      </c>
      <c r="G98" t="s">
        <v>2</v>
      </c>
      <c r="H98">
        <v>781</v>
      </c>
      <c r="I98">
        <v>505</v>
      </c>
      <c r="J98">
        <v>-18.329999999999998</v>
      </c>
      <c r="K98">
        <v>1.0855570000000001</v>
      </c>
      <c r="L98">
        <v>12.1</v>
      </c>
      <c r="M98">
        <v>285.25</v>
      </c>
      <c r="N98">
        <v>1009.681967</v>
      </c>
      <c r="O98">
        <f t="shared" si="42"/>
        <v>0.99647864783519269</v>
      </c>
      <c r="P98">
        <f t="shared" ref="P98:P124" si="43">(1*0.08206*M98)/O98</f>
        <v>23.490332734025003</v>
      </c>
      <c r="Q98">
        <f t="shared" ref="Q98:Q124" si="44">P98*1000</f>
        <v>23490.332734025003</v>
      </c>
      <c r="R98">
        <f t="shared" si="39"/>
        <v>276</v>
      </c>
      <c r="S98">
        <f t="shared" si="40"/>
        <v>11749.514284240968</v>
      </c>
      <c r="T98">
        <f t="shared" si="36"/>
        <v>11749.51428424097</v>
      </c>
      <c r="U98">
        <f t="shared" si="37"/>
        <v>4.9902658484789988E-2</v>
      </c>
      <c r="V98" s="4">
        <f t="shared" ref="V98:V125" si="45">U98*(44.0095/1000)/0.001836</f>
        <v>1.1961824883368002</v>
      </c>
      <c r="W98">
        <f t="shared" ref="W98:W124" si="46">V98/Q98*1000000000*1000</f>
        <v>50922330.555333845</v>
      </c>
      <c r="X98">
        <f t="shared" si="41"/>
        <v>25715.776930443593</v>
      </c>
      <c r="Y98">
        <f t="shared" ref="Y98:Y124" si="47">W98*H98/1000000</f>
        <v>39770.340163715737</v>
      </c>
      <c r="Z98" s="2">
        <f t="shared" ref="Z98:Z124" si="48">Y98+S98</f>
        <v>51519.854447956706</v>
      </c>
      <c r="AA98">
        <f t="shared" si="38"/>
        <v>51.519854447956703</v>
      </c>
      <c r="AB98" s="28">
        <f t="shared" ref="AB98:AB125" si="49">AA98/(X98/1000)</f>
        <v>2.003433712592404</v>
      </c>
    </row>
    <row r="99" spans="1:28" x14ac:dyDescent="0.2">
      <c r="A99" t="s">
        <v>49</v>
      </c>
      <c r="B99" s="1">
        <v>44199</v>
      </c>
      <c r="C99" t="s">
        <v>5</v>
      </c>
      <c r="D99">
        <v>250</v>
      </c>
      <c r="E99">
        <v>0.45711973299999997</v>
      </c>
      <c r="F99">
        <v>5</v>
      </c>
      <c r="G99" t="s">
        <v>2</v>
      </c>
      <c r="H99">
        <v>1595</v>
      </c>
      <c r="I99">
        <v>505</v>
      </c>
      <c r="J99">
        <v>-20.41</v>
      </c>
      <c r="K99">
        <v>1.083275</v>
      </c>
      <c r="L99">
        <v>12.4</v>
      </c>
      <c r="M99">
        <v>285.55</v>
      </c>
      <c r="N99">
        <v>1009.681967</v>
      </c>
      <c r="O99">
        <f t="shared" si="42"/>
        <v>0.99647864783519269</v>
      </c>
      <c r="P99">
        <f t="shared" si="43"/>
        <v>23.515037729012583</v>
      </c>
      <c r="Q99">
        <f t="shared" si="44"/>
        <v>23515.037729012583</v>
      </c>
      <c r="R99">
        <f t="shared" si="39"/>
        <v>1090</v>
      </c>
      <c r="S99">
        <f t="shared" si="40"/>
        <v>46353.317079953929</v>
      </c>
      <c r="T99">
        <f t="shared" si="36"/>
        <v>46353.317079953922</v>
      </c>
      <c r="U99">
        <f t="shared" si="37"/>
        <v>4.9400451052221982E-2</v>
      </c>
      <c r="V99" s="4">
        <f t="shared" si="45"/>
        <v>1.1841444175287383</v>
      </c>
      <c r="W99">
        <f t="shared" si="46"/>
        <v>50356900.600153178</v>
      </c>
      <c r="X99">
        <f t="shared" si="41"/>
        <v>25430.234803077354</v>
      </c>
      <c r="Y99">
        <f t="shared" si="47"/>
        <v>80319.256457244323</v>
      </c>
      <c r="Z99" s="2">
        <f t="shared" si="48"/>
        <v>126672.57353719824</v>
      </c>
      <c r="AA99">
        <f t="shared" si="38"/>
        <v>126.67257353719825</v>
      </c>
      <c r="AB99" s="28">
        <f t="shared" si="49"/>
        <v>4.9811798639731553</v>
      </c>
    </row>
    <row r="100" spans="1:28" x14ac:dyDescent="0.2">
      <c r="A100" t="s">
        <v>49</v>
      </c>
      <c r="B100" s="1">
        <v>44199</v>
      </c>
      <c r="C100" t="s">
        <v>8</v>
      </c>
      <c r="D100">
        <v>10</v>
      </c>
      <c r="E100">
        <v>0.412214566</v>
      </c>
      <c r="F100">
        <v>6</v>
      </c>
      <c r="G100" t="s">
        <v>2</v>
      </c>
      <c r="H100">
        <v>302</v>
      </c>
      <c r="I100">
        <v>505</v>
      </c>
      <c r="J100">
        <v>-6.77</v>
      </c>
      <c r="K100">
        <v>1.0982019999999999</v>
      </c>
      <c r="L100">
        <v>11.5</v>
      </c>
      <c r="M100">
        <v>284.64999999999998</v>
      </c>
      <c r="N100">
        <v>1009.681967</v>
      </c>
      <c r="O100">
        <f t="shared" si="42"/>
        <v>0.99647864783519269</v>
      </c>
      <c r="P100">
        <f t="shared" si="43"/>
        <v>23.440922744049836</v>
      </c>
      <c r="Q100">
        <f t="shared" si="44"/>
        <v>23440.922744049836</v>
      </c>
      <c r="R100">
        <f t="shared" si="39"/>
        <v>-203</v>
      </c>
      <c r="S100">
        <f t="shared" si="40"/>
        <v>-8660.0686422009057</v>
      </c>
      <c r="T100">
        <f t="shared" si="36"/>
        <v>-8660.0686422009057</v>
      </c>
      <c r="U100">
        <f t="shared" si="37"/>
        <v>5.0907307329202095E-2</v>
      </c>
      <c r="V100" s="4">
        <f t="shared" si="45"/>
        <v>1.2202642385100868</v>
      </c>
      <c r="W100">
        <f t="shared" si="46"/>
        <v>52057005.256750584</v>
      </c>
      <c r="X100">
        <f t="shared" si="41"/>
        <v>26288.787654659045</v>
      </c>
      <c r="Y100">
        <f t="shared" si="47"/>
        <v>15721.215587538678</v>
      </c>
      <c r="Z100" s="2">
        <f t="shared" si="48"/>
        <v>7061.1469453377722</v>
      </c>
      <c r="AA100">
        <f t="shared" si="38"/>
        <v>7.0611469453377724</v>
      </c>
      <c r="AB100" s="28">
        <f t="shared" si="49"/>
        <v>0.26859918525327492</v>
      </c>
    </row>
    <row r="101" spans="1:28" x14ac:dyDescent="0.2">
      <c r="A101" t="s">
        <v>49</v>
      </c>
      <c r="B101" s="1">
        <v>44199</v>
      </c>
      <c r="C101" t="s">
        <v>5</v>
      </c>
      <c r="D101">
        <v>225</v>
      </c>
      <c r="E101">
        <v>0.462695366</v>
      </c>
      <c r="F101">
        <v>7</v>
      </c>
      <c r="G101" t="s">
        <v>2</v>
      </c>
      <c r="H101">
        <v>624</v>
      </c>
      <c r="I101">
        <v>505</v>
      </c>
      <c r="J101">
        <v>-15.96</v>
      </c>
      <c r="K101">
        <v>1.088149</v>
      </c>
      <c r="L101">
        <v>13.9</v>
      </c>
      <c r="M101">
        <v>287.05</v>
      </c>
      <c r="N101">
        <v>1009.681967</v>
      </c>
      <c r="O101">
        <f t="shared" si="42"/>
        <v>0.99647864783519269</v>
      </c>
      <c r="P101">
        <f t="shared" si="43"/>
        <v>23.638562703950488</v>
      </c>
      <c r="Q101">
        <f t="shared" si="44"/>
        <v>23638.562703950487</v>
      </c>
      <c r="R101">
        <f t="shared" si="39"/>
        <v>119</v>
      </c>
      <c r="S101">
        <f t="shared" si="40"/>
        <v>5034.1470202887022</v>
      </c>
      <c r="T101">
        <f t="shared" si="36"/>
        <v>5034.1470202887022</v>
      </c>
      <c r="U101">
        <f t="shared" si="37"/>
        <v>4.704619488004104E-2</v>
      </c>
      <c r="V101" s="4">
        <f t="shared" si="45"/>
        <v>1.1277121533622909</v>
      </c>
      <c r="W101">
        <f t="shared" si="46"/>
        <v>47706460.30749692</v>
      </c>
      <c r="X101">
        <f t="shared" si="41"/>
        <v>24091.762455285945</v>
      </c>
      <c r="Y101">
        <f t="shared" si="47"/>
        <v>29768.831231878077</v>
      </c>
      <c r="Z101" s="2">
        <f t="shared" si="48"/>
        <v>34802.97825216678</v>
      </c>
      <c r="AA101">
        <f t="shared" si="38"/>
        <v>34.802978252166781</v>
      </c>
      <c r="AB101" s="28">
        <f t="shared" si="49"/>
        <v>1.4446007558293312</v>
      </c>
    </row>
    <row r="102" spans="1:28" x14ac:dyDescent="0.2">
      <c r="A102" t="s">
        <v>49</v>
      </c>
      <c r="B102" s="1">
        <v>44199</v>
      </c>
      <c r="C102" t="s">
        <v>8</v>
      </c>
      <c r="D102">
        <v>25</v>
      </c>
      <c r="E102">
        <v>0.40393142500000001</v>
      </c>
      <c r="F102">
        <v>8</v>
      </c>
      <c r="G102" t="s">
        <v>2</v>
      </c>
      <c r="H102">
        <v>726</v>
      </c>
      <c r="I102">
        <v>505</v>
      </c>
      <c r="J102">
        <v>-14.9</v>
      </c>
      <c r="K102">
        <v>1.08931</v>
      </c>
      <c r="L102">
        <v>12.7</v>
      </c>
      <c r="M102">
        <v>285.85000000000002</v>
      </c>
      <c r="N102">
        <v>1009.681967</v>
      </c>
      <c r="O102">
        <f t="shared" si="42"/>
        <v>0.99647864783519269</v>
      </c>
      <c r="P102">
        <f t="shared" si="43"/>
        <v>23.539742724000167</v>
      </c>
      <c r="Q102">
        <f t="shared" si="44"/>
        <v>23539.742724000167</v>
      </c>
      <c r="R102">
        <f t="shared" si="39"/>
        <v>221</v>
      </c>
      <c r="S102">
        <f t="shared" si="40"/>
        <v>9388.3778846349633</v>
      </c>
      <c r="T102">
        <f t="shared" si="36"/>
        <v>9388.3778846349651</v>
      </c>
      <c r="U102">
        <f t="shared" si="37"/>
        <v>4.8928984750396011E-2</v>
      </c>
      <c r="V102" s="4">
        <f t="shared" si="45"/>
        <v>1.1728432213358133</v>
      </c>
      <c r="W102">
        <f t="shared" si="46"/>
        <v>49823960.91100987</v>
      </c>
      <c r="X102">
        <f t="shared" si="41"/>
        <v>25161.100260059986</v>
      </c>
      <c r="Y102">
        <f t="shared" si="47"/>
        <v>36172.195621393163</v>
      </c>
      <c r="Z102" s="2">
        <f t="shared" si="48"/>
        <v>45560.573506028129</v>
      </c>
      <c r="AA102">
        <f t="shared" si="38"/>
        <v>45.560573506028128</v>
      </c>
      <c r="AB102" s="28">
        <f t="shared" si="49"/>
        <v>1.8107544199229508</v>
      </c>
    </row>
    <row r="103" spans="1:28" x14ac:dyDescent="0.2">
      <c r="A103" t="s">
        <v>49</v>
      </c>
      <c r="B103" s="1">
        <v>44199</v>
      </c>
      <c r="C103" t="s">
        <v>5</v>
      </c>
      <c r="D103">
        <v>200</v>
      </c>
      <c r="E103">
        <v>0.45382776800000002</v>
      </c>
      <c r="F103">
        <v>9</v>
      </c>
      <c r="G103" t="s">
        <v>2</v>
      </c>
      <c r="H103">
        <v>971</v>
      </c>
      <c r="I103">
        <v>505</v>
      </c>
      <c r="J103">
        <v>-18.11</v>
      </c>
      <c r="K103">
        <v>1.0857950000000001</v>
      </c>
      <c r="L103">
        <v>12.9</v>
      </c>
      <c r="M103">
        <v>286.05</v>
      </c>
      <c r="N103">
        <v>1009.681967</v>
      </c>
      <c r="O103">
        <f t="shared" si="42"/>
        <v>0.99647864783519269</v>
      </c>
      <c r="P103">
        <f t="shared" si="43"/>
        <v>23.55621272065855</v>
      </c>
      <c r="Q103">
        <f t="shared" si="44"/>
        <v>23556.21272065855</v>
      </c>
      <c r="R103">
        <f t="shared" si="39"/>
        <v>466</v>
      </c>
      <c r="S103">
        <f t="shared" si="40"/>
        <v>19782.46696640343</v>
      </c>
      <c r="T103">
        <f t="shared" si="36"/>
        <v>19782.46696640343</v>
      </c>
      <c r="U103">
        <f t="shared" si="37"/>
        <v>4.8598036782709728E-2</v>
      </c>
      <c r="V103" s="4">
        <f t="shared" si="45"/>
        <v>1.1649102940025402</v>
      </c>
      <c r="W103">
        <f t="shared" si="46"/>
        <v>49452359.248773724</v>
      </c>
      <c r="X103">
        <f t="shared" si="41"/>
        <v>24973.44142063073</v>
      </c>
      <c r="Y103">
        <f t="shared" si="47"/>
        <v>48018.240830559291</v>
      </c>
      <c r="Z103" s="2">
        <f t="shared" si="48"/>
        <v>67800.707796962728</v>
      </c>
      <c r="AA103">
        <f t="shared" si="38"/>
        <v>67.800707796962726</v>
      </c>
      <c r="AB103" s="28">
        <f t="shared" si="49"/>
        <v>2.7149124806223983</v>
      </c>
    </row>
    <row r="104" spans="1:28" x14ac:dyDescent="0.2">
      <c r="A104" t="s">
        <v>49</v>
      </c>
      <c r="B104" s="1">
        <v>44199</v>
      </c>
      <c r="C104" t="s">
        <v>8</v>
      </c>
      <c r="D104">
        <v>50</v>
      </c>
      <c r="E104">
        <v>0.40618913899999998</v>
      </c>
      <c r="F104">
        <v>10</v>
      </c>
      <c r="G104" t="s">
        <v>2</v>
      </c>
      <c r="H104">
        <v>270</v>
      </c>
      <c r="I104">
        <v>505</v>
      </c>
      <c r="J104">
        <v>-5.37</v>
      </c>
      <c r="K104">
        <v>1.099729</v>
      </c>
      <c r="L104">
        <v>12.9</v>
      </c>
      <c r="M104">
        <v>286.05</v>
      </c>
      <c r="N104">
        <v>1009.681967</v>
      </c>
      <c r="O104">
        <f t="shared" si="42"/>
        <v>0.99647864783519269</v>
      </c>
      <c r="P104">
        <f t="shared" si="43"/>
        <v>23.55621272065855</v>
      </c>
      <c r="Q104">
        <f t="shared" si="44"/>
        <v>23556.21272065855</v>
      </c>
      <c r="R104">
        <f t="shared" si="39"/>
        <v>-235</v>
      </c>
      <c r="S104">
        <f t="shared" si="40"/>
        <v>-9976.136774903016</v>
      </c>
      <c r="T104">
        <f t="shared" si="36"/>
        <v>-9976.136774903016</v>
      </c>
      <c r="U104">
        <f t="shared" si="37"/>
        <v>4.8609385499334919E-2</v>
      </c>
      <c r="V104" s="4">
        <f t="shared" si="45"/>
        <v>1.1651823263251526</v>
      </c>
      <c r="W104">
        <f t="shared" si="46"/>
        <v>49463907.468593203</v>
      </c>
      <c r="X104">
        <f t="shared" si="41"/>
        <v>24979.273271639569</v>
      </c>
      <c r="Y104">
        <f t="shared" si="47"/>
        <v>13355.255016520165</v>
      </c>
      <c r="Z104" s="2">
        <f t="shared" si="48"/>
        <v>3379.1182416171487</v>
      </c>
      <c r="AA104">
        <f t="shared" si="38"/>
        <v>3.3791182416171486</v>
      </c>
      <c r="AB104" s="28">
        <f t="shared" si="49"/>
        <v>0.13527688355344025</v>
      </c>
    </row>
    <row r="105" spans="1:28" x14ac:dyDescent="0.2">
      <c r="A105" t="s">
        <v>49</v>
      </c>
      <c r="B105" s="1">
        <v>44199</v>
      </c>
      <c r="C105" t="s">
        <v>5</v>
      </c>
      <c r="D105">
        <v>175</v>
      </c>
      <c r="E105">
        <v>0.44244677100000002</v>
      </c>
      <c r="F105">
        <v>11</v>
      </c>
      <c r="G105" t="s">
        <v>2</v>
      </c>
      <c r="H105">
        <v>636</v>
      </c>
      <c r="I105">
        <v>505</v>
      </c>
      <c r="J105">
        <v>-17.27</v>
      </c>
      <c r="K105">
        <v>1.086711</v>
      </c>
      <c r="L105">
        <v>12.3</v>
      </c>
      <c r="M105">
        <v>285.45</v>
      </c>
      <c r="N105">
        <v>1009.681967</v>
      </c>
      <c r="O105">
        <f t="shared" si="42"/>
        <v>0.99647864783519269</v>
      </c>
      <c r="P105">
        <f t="shared" si="43"/>
        <v>23.50680273068339</v>
      </c>
      <c r="Q105">
        <f t="shared" si="44"/>
        <v>23506.80273068339</v>
      </c>
      <c r="R105">
        <f t="shared" si="39"/>
        <v>131</v>
      </c>
      <c r="S105">
        <f t="shared" si="40"/>
        <v>5572.8548667746263</v>
      </c>
      <c r="T105">
        <f t="shared" si="36"/>
        <v>5572.8548667746254</v>
      </c>
      <c r="U105">
        <f t="shared" si="37"/>
        <v>4.9567003419347958E-2</v>
      </c>
      <c r="V105" s="4">
        <f t="shared" si="45"/>
        <v>1.1881367303833301</v>
      </c>
      <c r="W105">
        <f t="shared" si="46"/>
        <v>50544378.322980404</v>
      </c>
      <c r="X105">
        <f t="shared" si="41"/>
        <v>25524.911053105101</v>
      </c>
      <c r="Y105">
        <f t="shared" si="47"/>
        <v>32146.224613415536</v>
      </c>
      <c r="Z105" s="2">
        <f t="shared" si="48"/>
        <v>37719.079480190165</v>
      </c>
      <c r="AA105">
        <f t="shared" si="38"/>
        <v>37.719079480190167</v>
      </c>
      <c r="AB105" s="28">
        <f t="shared" si="49"/>
        <v>1.4777359812034154</v>
      </c>
    </row>
    <row r="106" spans="1:28" x14ac:dyDescent="0.2">
      <c r="A106" t="s">
        <v>49</v>
      </c>
      <c r="B106" s="1">
        <v>44199</v>
      </c>
      <c r="C106" t="s">
        <v>8</v>
      </c>
      <c r="D106">
        <v>75</v>
      </c>
      <c r="E106">
        <v>0.42151764899999999</v>
      </c>
      <c r="F106">
        <v>12</v>
      </c>
      <c r="G106" t="s">
        <v>2</v>
      </c>
      <c r="H106">
        <v>239</v>
      </c>
      <c r="I106">
        <v>505</v>
      </c>
      <c r="J106">
        <v>-4.54</v>
      </c>
      <c r="K106">
        <v>1.1006320000000001</v>
      </c>
      <c r="L106">
        <v>12.3</v>
      </c>
      <c r="M106">
        <v>285.45</v>
      </c>
      <c r="N106">
        <v>1009.681967</v>
      </c>
      <c r="O106">
        <f t="shared" si="42"/>
        <v>0.99647864783519269</v>
      </c>
      <c r="P106">
        <f t="shared" si="43"/>
        <v>23.50680273068339</v>
      </c>
      <c r="Q106">
        <f t="shared" si="44"/>
        <v>23506.80273068339</v>
      </c>
      <c r="R106">
        <f t="shared" si="39"/>
        <v>-266</v>
      </c>
      <c r="S106">
        <f t="shared" si="40"/>
        <v>-11315.873240931684</v>
      </c>
      <c r="T106">
        <f t="shared" si="36"/>
        <v>-11315.873240931684</v>
      </c>
      <c r="U106">
        <f t="shared" si="37"/>
        <v>4.9572107120966588E-2</v>
      </c>
      <c r="V106" s="4">
        <f t="shared" si="45"/>
        <v>1.1882590677234091</v>
      </c>
      <c r="W106">
        <f t="shared" si="46"/>
        <v>50549582.660698324</v>
      </c>
      <c r="X106">
        <f t="shared" si="41"/>
        <v>25527.539243652653</v>
      </c>
      <c r="Y106">
        <f t="shared" si="47"/>
        <v>12081.3502559069</v>
      </c>
      <c r="Z106" s="2">
        <f t="shared" si="48"/>
        <v>765.47701497521666</v>
      </c>
      <c r="AA106">
        <f t="shared" si="38"/>
        <v>0.7654770149752167</v>
      </c>
      <c r="AB106" s="28">
        <f t="shared" si="49"/>
        <v>2.9986322131129436E-2</v>
      </c>
    </row>
    <row r="107" spans="1:28" x14ac:dyDescent="0.2">
      <c r="A107" t="s">
        <v>49</v>
      </c>
      <c r="B107" s="1">
        <v>44199</v>
      </c>
      <c r="C107" t="s">
        <v>5</v>
      </c>
      <c r="D107">
        <v>150</v>
      </c>
      <c r="E107">
        <v>0.42781308099999998</v>
      </c>
      <c r="F107">
        <v>13</v>
      </c>
      <c r="G107" t="s">
        <v>2</v>
      </c>
      <c r="H107">
        <v>1054</v>
      </c>
      <c r="I107">
        <v>505</v>
      </c>
      <c r="J107">
        <v>-18.5</v>
      </c>
      <c r="K107">
        <v>1.0853660000000001</v>
      </c>
      <c r="L107">
        <v>12.4</v>
      </c>
      <c r="M107">
        <v>285.55</v>
      </c>
      <c r="N107">
        <v>1009.681967</v>
      </c>
      <c r="O107">
        <f t="shared" si="42"/>
        <v>0.99647864783519269</v>
      </c>
      <c r="P107">
        <f t="shared" si="43"/>
        <v>23.515037729012583</v>
      </c>
      <c r="Q107">
        <f t="shared" si="44"/>
        <v>23515.037729012583</v>
      </c>
      <c r="R107">
        <f t="shared" si="39"/>
        <v>549</v>
      </c>
      <c r="S107">
        <f t="shared" si="40"/>
        <v>23346.762455866705</v>
      </c>
      <c r="T107">
        <f t="shared" si="36"/>
        <v>23346.762455866701</v>
      </c>
      <c r="U107">
        <f t="shared" si="37"/>
        <v>4.9407569469376224E-2</v>
      </c>
      <c r="V107" s="4">
        <f t="shared" si="45"/>
        <v>1.1843150482366629</v>
      </c>
      <c r="W107">
        <f t="shared" si="46"/>
        <v>50364156.838050425</v>
      </c>
      <c r="X107">
        <f t="shared" si="41"/>
        <v>25433.899203215464</v>
      </c>
      <c r="Y107">
        <f t="shared" si="47"/>
        <v>53083.821307305145</v>
      </c>
      <c r="Z107" s="2">
        <f t="shared" si="48"/>
        <v>76430.583763171846</v>
      </c>
      <c r="AA107">
        <f t="shared" si="38"/>
        <v>76.430583763171839</v>
      </c>
      <c r="AB107" s="28">
        <f t="shared" si="49"/>
        <v>3.0050674948617062</v>
      </c>
    </row>
    <row r="108" spans="1:28" x14ac:dyDescent="0.2">
      <c r="A108" t="s">
        <v>49</v>
      </c>
      <c r="B108" s="1">
        <v>44199</v>
      </c>
      <c r="C108" t="s">
        <v>8</v>
      </c>
      <c r="D108">
        <v>100</v>
      </c>
      <c r="E108">
        <v>0.42000789999999999</v>
      </c>
      <c r="F108">
        <v>14</v>
      </c>
      <c r="G108" t="s">
        <v>2</v>
      </c>
      <c r="H108">
        <v>213</v>
      </c>
      <c r="I108">
        <v>505</v>
      </c>
      <c r="J108">
        <v>-4.54</v>
      </c>
      <c r="K108">
        <v>1.1006389999999999</v>
      </c>
      <c r="L108">
        <v>11.5</v>
      </c>
      <c r="M108">
        <v>284.64999999999998</v>
      </c>
      <c r="N108">
        <v>1009.681967</v>
      </c>
      <c r="O108">
        <f t="shared" si="42"/>
        <v>0.99647864783519269</v>
      </c>
      <c r="P108">
        <f t="shared" si="43"/>
        <v>23.440922744049836</v>
      </c>
      <c r="Q108">
        <f t="shared" si="44"/>
        <v>23440.922744049836</v>
      </c>
      <c r="R108">
        <f t="shared" si="39"/>
        <v>-292</v>
      </c>
      <c r="S108">
        <f t="shared" si="40"/>
        <v>-12456.847505037755</v>
      </c>
      <c r="T108">
        <f t="shared" si="36"/>
        <v>-12456.847505037756</v>
      </c>
      <c r="U108">
        <f t="shared" si="37"/>
        <v>5.0905346271886795E-2</v>
      </c>
      <c r="V108" s="4">
        <f t="shared" si="45"/>
        <v>1.2202172313467332</v>
      </c>
      <c r="W108">
        <f t="shared" si="46"/>
        <v>52054999.910635725</v>
      </c>
      <c r="X108">
        <f t="shared" si="41"/>
        <v>26287.774954871042</v>
      </c>
      <c r="Y108">
        <f t="shared" si="47"/>
        <v>11087.714980965411</v>
      </c>
      <c r="Z108" s="2">
        <f t="shared" si="48"/>
        <v>-1369.1325240723436</v>
      </c>
      <c r="AA108">
        <f t="shared" si="38"/>
        <v>-1.3691325240723435</v>
      </c>
      <c r="AB108" s="28">
        <f t="shared" si="49"/>
        <v>-5.2082480408584278E-2</v>
      </c>
    </row>
    <row r="109" spans="1:28" x14ac:dyDescent="0.2">
      <c r="A109" t="s">
        <v>49</v>
      </c>
      <c r="B109" s="1">
        <v>44199</v>
      </c>
      <c r="C109" t="s">
        <v>5</v>
      </c>
      <c r="D109">
        <v>125</v>
      </c>
      <c r="E109">
        <v>0.41849866200000002</v>
      </c>
      <c r="F109">
        <v>15</v>
      </c>
      <c r="G109" t="s">
        <v>2</v>
      </c>
      <c r="H109">
        <v>1130</v>
      </c>
      <c r="I109">
        <v>505</v>
      </c>
      <c r="J109">
        <v>-20.52</v>
      </c>
      <c r="K109">
        <v>1.083156</v>
      </c>
      <c r="L109">
        <v>11.4</v>
      </c>
      <c r="M109">
        <v>284.55</v>
      </c>
      <c r="N109">
        <v>1009.681967</v>
      </c>
      <c r="O109">
        <f t="shared" si="42"/>
        <v>0.99647864783519269</v>
      </c>
      <c r="P109">
        <f t="shared" si="43"/>
        <v>23.432687745720646</v>
      </c>
      <c r="Q109">
        <f t="shared" si="44"/>
        <v>23432.687745720646</v>
      </c>
      <c r="R109">
        <f t="shared" si="39"/>
        <v>625</v>
      </c>
      <c r="S109">
        <f t="shared" si="40"/>
        <v>26672.143067076864</v>
      </c>
      <c r="T109">
        <f t="shared" si="36"/>
        <v>26672.143067076868</v>
      </c>
      <c r="U109">
        <f t="shared" si="37"/>
        <v>5.107600574180618E-2</v>
      </c>
      <c r="V109" s="4">
        <f t="shared" si="45"/>
        <v>1.2243079927527338</v>
      </c>
      <c r="W109">
        <f t="shared" si="46"/>
        <v>52247868.705386601</v>
      </c>
      <c r="X109">
        <f t="shared" si="41"/>
        <v>26385.173696220234</v>
      </c>
      <c r="Y109">
        <f t="shared" si="47"/>
        <v>59040.091637086858</v>
      </c>
      <c r="Z109" s="2">
        <f t="shared" si="48"/>
        <v>85712.234704163726</v>
      </c>
      <c r="AA109">
        <f t="shared" si="38"/>
        <v>85.71223470416372</v>
      </c>
      <c r="AB109" s="28">
        <f t="shared" si="49"/>
        <v>3.248499922380359</v>
      </c>
    </row>
    <row r="110" spans="1:28" x14ac:dyDescent="0.2">
      <c r="A110" t="s">
        <v>49</v>
      </c>
      <c r="B110" s="1">
        <v>44199</v>
      </c>
      <c r="C110" t="s">
        <v>8</v>
      </c>
      <c r="D110">
        <v>125</v>
      </c>
      <c r="E110">
        <v>0.42529391100000002</v>
      </c>
      <c r="F110">
        <v>16</v>
      </c>
      <c r="G110" t="s">
        <v>2</v>
      </c>
      <c r="H110">
        <v>368</v>
      </c>
      <c r="I110">
        <v>505</v>
      </c>
      <c r="J110">
        <v>-16.32</v>
      </c>
      <c r="K110">
        <v>1.0877540000000001</v>
      </c>
      <c r="L110">
        <v>12.7</v>
      </c>
      <c r="M110">
        <v>285.85000000000002</v>
      </c>
      <c r="N110">
        <v>1009.681967</v>
      </c>
      <c r="O110">
        <f t="shared" si="42"/>
        <v>0.99647864783519269</v>
      </c>
      <c r="P110">
        <f t="shared" si="43"/>
        <v>23.539742724000167</v>
      </c>
      <c r="Q110">
        <f t="shared" si="44"/>
        <v>23539.742724000167</v>
      </c>
      <c r="R110">
        <f t="shared" si="39"/>
        <v>-137</v>
      </c>
      <c r="S110">
        <f t="shared" si="40"/>
        <v>-5819.9446615157922</v>
      </c>
      <c r="T110">
        <f t="shared" si="36"/>
        <v>-5819.9446615157931</v>
      </c>
      <c r="U110">
        <f t="shared" si="37"/>
        <v>4.8923855531166405E-2</v>
      </c>
      <c r="V110" s="4">
        <f t="shared" si="45"/>
        <v>1.1727202723305381</v>
      </c>
      <c r="W110">
        <f t="shared" si="46"/>
        <v>49818737.871543519</v>
      </c>
      <c r="X110">
        <f t="shared" si="41"/>
        <v>25158.462625129479</v>
      </c>
      <c r="Y110">
        <f t="shared" si="47"/>
        <v>18333.295536728016</v>
      </c>
      <c r="Z110" s="2">
        <f t="shared" si="48"/>
        <v>12513.350875212223</v>
      </c>
      <c r="AA110">
        <f t="shared" si="38"/>
        <v>12.513350875212224</v>
      </c>
      <c r="AB110" s="28">
        <f t="shared" si="49"/>
        <v>0.4973813806378331</v>
      </c>
    </row>
    <row r="111" spans="1:28" x14ac:dyDescent="0.2">
      <c r="A111" t="s">
        <v>49</v>
      </c>
      <c r="B111" s="1">
        <v>44199</v>
      </c>
      <c r="C111" t="s">
        <v>5</v>
      </c>
      <c r="D111">
        <v>100</v>
      </c>
      <c r="E111">
        <v>0.41397329599999999</v>
      </c>
      <c r="F111">
        <v>17</v>
      </c>
      <c r="G111" t="s">
        <v>2</v>
      </c>
      <c r="H111">
        <v>485</v>
      </c>
      <c r="I111">
        <v>505</v>
      </c>
      <c r="J111">
        <v>-13.78</v>
      </c>
      <c r="K111">
        <v>1.0905309999999999</v>
      </c>
      <c r="L111">
        <v>11.7</v>
      </c>
      <c r="M111">
        <v>284.85000000000002</v>
      </c>
      <c r="N111">
        <v>1009.681967</v>
      </c>
      <c r="O111">
        <f t="shared" si="42"/>
        <v>0.99647864783519269</v>
      </c>
      <c r="P111">
        <f t="shared" si="43"/>
        <v>23.457392740708229</v>
      </c>
      <c r="Q111">
        <f t="shared" si="44"/>
        <v>23457.39274070823</v>
      </c>
      <c r="R111">
        <f t="shared" si="39"/>
        <v>-20</v>
      </c>
      <c r="S111">
        <f t="shared" si="40"/>
        <v>-852.60967495725856</v>
      </c>
      <c r="T111">
        <f t="shared" si="36"/>
        <v>-852.60967495725856</v>
      </c>
      <c r="U111">
        <f t="shared" si="37"/>
        <v>5.056877116102302E-2</v>
      </c>
      <c r="V111" s="4">
        <f t="shared" si="45"/>
        <v>1.2121494196138576</v>
      </c>
      <c r="W111">
        <f t="shared" si="46"/>
        <v>51674516.132830031</v>
      </c>
      <c r="X111">
        <f t="shared" si="41"/>
        <v>26095.630647079168</v>
      </c>
      <c r="Y111">
        <f t="shared" si="47"/>
        <v>25062.140324422566</v>
      </c>
      <c r="Z111" s="2">
        <f t="shared" si="48"/>
        <v>24209.530649465309</v>
      </c>
      <c r="AA111">
        <f t="shared" si="38"/>
        <v>24.209530649465307</v>
      </c>
      <c r="AB111" s="28">
        <f t="shared" si="49"/>
        <v>0.9277235326050659</v>
      </c>
    </row>
    <row r="112" spans="1:28" x14ac:dyDescent="0.2">
      <c r="A112" t="s">
        <v>49</v>
      </c>
      <c r="B112" s="1">
        <v>44199</v>
      </c>
      <c r="C112" t="s">
        <v>8</v>
      </c>
      <c r="D112">
        <v>150</v>
      </c>
      <c r="E112">
        <v>0.44573214100000003</v>
      </c>
      <c r="F112">
        <v>18</v>
      </c>
      <c r="G112" t="s">
        <v>2</v>
      </c>
      <c r="H112">
        <v>236</v>
      </c>
      <c r="I112">
        <v>505</v>
      </c>
      <c r="J112">
        <v>-12.55</v>
      </c>
      <c r="K112">
        <v>1.09188</v>
      </c>
      <c r="L112">
        <v>11.9</v>
      </c>
      <c r="M112">
        <v>285.05</v>
      </c>
      <c r="N112">
        <v>1009.681967</v>
      </c>
      <c r="O112">
        <f t="shared" si="42"/>
        <v>0.99647864783519269</v>
      </c>
      <c r="P112">
        <f t="shared" si="43"/>
        <v>23.473862737366616</v>
      </c>
      <c r="Q112">
        <f t="shared" si="44"/>
        <v>23473.862737366617</v>
      </c>
      <c r="R112">
        <f t="shared" si="39"/>
        <v>-269</v>
      </c>
      <c r="S112">
        <f t="shared" si="40"/>
        <v>-11459.55410107239</v>
      </c>
      <c r="T112">
        <f t="shared" si="36"/>
        <v>-11459.554101072392</v>
      </c>
      <c r="U112">
        <f t="shared" si="37"/>
        <v>5.0226078687070602E-2</v>
      </c>
      <c r="V112" s="4">
        <f t="shared" si="45"/>
        <v>1.2039349727552471</v>
      </c>
      <c r="W112">
        <f t="shared" si="46"/>
        <v>51288319.533315495</v>
      </c>
      <c r="X112">
        <f t="shared" si="41"/>
        <v>25900.601364324324</v>
      </c>
      <c r="Y112">
        <f t="shared" si="47"/>
        <v>12104.043409862457</v>
      </c>
      <c r="Z112" s="2">
        <f t="shared" si="48"/>
        <v>644.4893087900673</v>
      </c>
      <c r="AA112">
        <f t="shared" si="38"/>
        <v>0.64448930879006727</v>
      </c>
      <c r="AB112" s="28">
        <f t="shared" si="49"/>
        <v>2.4883179341070882E-2</v>
      </c>
    </row>
    <row r="113" spans="1:28" x14ac:dyDescent="0.2">
      <c r="A113" t="s">
        <v>49</v>
      </c>
      <c r="B113" s="1">
        <v>44199</v>
      </c>
      <c r="C113" t="s">
        <v>5</v>
      </c>
      <c r="D113">
        <v>75</v>
      </c>
      <c r="E113">
        <v>0.409954235</v>
      </c>
      <c r="F113">
        <v>19</v>
      </c>
      <c r="G113" t="s">
        <v>2</v>
      </c>
      <c r="H113">
        <v>305</v>
      </c>
      <c r="I113">
        <v>505</v>
      </c>
      <c r="J113">
        <v>-8.44</v>
      </c>
      <c r="K113">
        <v>1.096366</v>
      </c>
      <c r="L113">
        <v>13.6</v>
      </c>
      <c r="M113">
        <v>286.75</v>
      </c>
      <c r="N113">
        <v>1009.681967</v>
      </c>
      <c r="O113">
        <f t="shared" si="42"/>
        <v>0.99647864783519269</v>
      </c>
      <c r="P113">
        <f t="shared" si="43"/>
        <v>23.613857708962907</v>
      </c>
      <c r="Q113">
        <f t="shared" si="44"/>
        <v>23613.857708962907</v>
      </c>
      <c r="R113">
        <f t="shared" si="39"/>
        <v>-200</v>
      </c>
      <c r="S113">
        <f t="shared" si="40"/>
        <v>-8469.6029960444666</v>
      </c>
      <c r="T113">
        <f t="shared" si="36"/>
        <v>-8469.6029960444685</v>
      </c>
      <c r="U113">
        <f t="shared" si="37"/>
        <v>4.7515595457456178E-2</v>
      </c>
      <c r="V113" s="4">
        <f t="shared" si="45"/>
        <v>1.1389638334885173</v>
      </c>
      <c r="W113">
        <f t="shared" si="46"/>
        <v>48232857.482503191</v>
      </c>
      <c r="X113">
        <f t="shared" si="41"/>
        <v>24357.593028664112</v>
      </c>
      <c r="Y113">
        <f t="shared" si="47"/>
        <v>14711.021532163473</v>
      </c>
      <c r="Z113" s="2">
        <f t="shared" si="48"/>
        <v>6241.4185361190066</v>
      </c>
      <c r="AA113">
        <f t="shared" si="38"/>
        <v>6.2414185361190064</v>
      </c>
      <c r="AB113" s="28">
        <f t="shared" si="49"/>
        <v>0.25624118642486882</v>
      </c>
    </row>
    <row r="114" spans="1:28" x14ac:dyDescent="0.2">
      <c r="A114" t="s">
        <v>49</v>
      </c>
      <c r="B114" s="1">
        <v>44199</v>
      </c>
      <c r="C114" t="s">
        <v>8</v>
      </c>
      <c r="D114">
        <v>175</v>
      </c>
      <c r="E114">
        <v>0.44775600500000001</v>
      </c>
      <c r="F114">
        <v>20</v>
      </c>
      <c r="G114" t="s">
        <v>2</v>
      </c>
      <c r="H114">
        <v>340</v>
      </c>
      <c r="I114">
        <v>505</v>
      </c>
      <c r="J114">
        <v>-9.7799999999999994</v>
      </c>
      <c r="K114">
        <v>1.0949089999999999</v>
      </c>
      <c r="L114">
        <v>12.9</v>
      </c>
      <c r="M114">
        <v>286.05</v>
      </c>
      <c r="N114">
        <v>1009.681967</v>
      </c>
      <c r="O114">
        <f t="shared" si="42"/>
        <v>0.99647864783519269</v>
      </c>
      <c r="P114">
        <f t="shared" si="43"/>
        <v>23.55621272065855</v>
      </c>
      <c r="Q114">
        <f t="shared" si="44"/>
        <v>23556.21272065855</v>
      </c>
      <c r="R114">
        <f t="shared" si="39"/>
        <v>-165</v>
      </c>
      <c r="S114">
        <f t="shared" si="40"/>
        <v>-7004.5215653574369</v>
      </c>
      <c r="T114">
        <f t="shared" si="36"/>
        <v>-7004.5215653574369</v>
      </c>
      <c r="U114">
        <f t="shared" si="37"/>
        <v>4.859948308164825E-2</v>
      </c>
      <c r="V114" s="4">
        <f t="shared" si="45"/>
        <v>1.1649449622449883</v>
      </c>
      <c r="W114">
        <f t="shared" si="46"/>
        <v>49453830.972724408</v>
      </c>
      <c r="X114">
        <f t="shared" si="41"/>
        <v>24974.184641225827</v>
      </c>
      <c r="Y114">
        <f t="shared" si="47"/>
        <v>16814.302530726298</v>
      </c>
      <c r="Z114" s="2">
        <f t="shared" si="48"/>
        <v>9809.7809653688601</v>
      </c>
      <c r="AA114">
        <f t="shared" si="38"/>
        <v>9.8097809653688604</v>
      </c>
      <c r="AB114" s="28">
        <f t="shared" si="49"/>
        <v>0.39279684627523276</v>
      </c>
    </row>
    <row r="115" spans="1:28" x14ac:dyDescent="0.2">
      <c r="A115" t="s">
        <v>49</v>
      </c>
      <c r="B115" s="1">
        <v>44199</v>
      </c>
      <c r="C115" t="s">
        <v>5</v>
      </c>
      <c r="D115">
        <v>50</v>
      </c>
      <c r="E115">
        <v>0.22387605599999999</v>
      </c>
      <c r="F115">
        <v>21</v>
      </c>
      <c r="G115" t="s">
        <v>2</v>
      </c>
      <c r="H115">
        <v>433</v>
      </c>
      <c r="I115">
        <v>505</v>
      </c>
      <c r="J115">
        <v>-13.8</v>
      </c>
      <c r="K115">
        <v>1.090509</v>
      </c>
      <c r="L115">
        <v>12.8</v>
      </c>
      <c r="M115">
        <v>285.95</v>
      </c>
      <c r="N115">
        <v>1009.681967</v>
      </c>
      <c r="O115">
        <f t="shared" si="42"/>
        <v>0.99647864783519269</v>
      </c>
      <c r="P115">
        <f t="shared" si="43"/>
        <v>23.547977722329357</v>
      </c>
      <c r="Q115">
        <f t="shared" si="44"/>
        <v>23547.977722329357</v>
      </c>
      <c r="R115">
        <f t="shared" si="39"/>
        <v>-72</v>
      </c>
      <c r="S115">
        <f t="shared" si="40"/>
        <v>-3057.5874008801206</v>
      </c>
      <c r="T115">
        <f t="shared" si="36"/>
        <v>-3057.5874008801206</v>
      </c>
      <c r="U115">
        <f t="shared" si="37"/>
        <v>4.8812156140221462E-2</v>
      </c>
      <c r="V115" s="4">
        <f t="shared" si="45"/>
        <v>1.1700428026432879</v>
      </c>
      <c r="W115">
        <f t="shared" si="46"/>
        <v>49687612.942396976</v>
      </c>
      <c r="X115">
        <f t="shared" si="41"/>
        <v>25092.244535910471</v>
      </c>
      <c r="Y115">
        <f t="shared" si="47"/>
        <v>21514.73640405789</v>
      </c>
      <c r="Z115" s="2">
        <f t="shared" si="48"/>
        <v>18457.149003177768</v>
      </c>
      <c r="AA115">
        <f t="shared" si="38"/>
        <v>18.457149003177769</v>
      </c>
      <c r="AB115" s="28">
        <f t="shared" si="49"/>
        <v>0.73557186073023628</v>
      </c>
    </row>
    <row r="116" spans="1:28" x14ac:dyDescent="0.2">
      <c r="A116" t="s">
        <v>49</v>
      </c>
      <c r="B116" s="1">
        <v>44199</v>
      </c>
      <c r="C116" t="s">
        <v>8</v>
      </c>
      <c r="D116">
        <v>200</v>
      </c>
      <c r="E116">
        <v>0.45256188200000003</v>
      </c>
      <c r="F116">
        <v>22</v>
      </c>
      <c r="G116" t="s">
        <v>2</v>
      </c>
      <c r="H116">
        <v>715</v>
      </c>
      <c r="I116">
        <v>505</v>
      </c>
      <c r="J116">
        <v>-16.239999999999998</v>
      </c>
      <c r="K116">
        <v>1.087844</v>
      </c>
      <c r="L116">
        <v>14</v>
      </c>
      <c r="M116">
        <v>287.14999999999998</v>
      </c>
      <c r="N116">
        <v>1009.681967</v>
      </c>
      <c r="O116">
        <f t="shared" si="42"/>
        <v>0.99647864783519269</v>
      </c>
      <c r="P116">
        <f t="shared" si="43"/>
        <v>23.646797702279677</v>
      </c>
      <c r="Q116">
        <f t="shared" si="44"/>
        <v>23646.797702279677</v>
      </c>
      <c r="R116">
        <f t="shared" si="39"/>
        <v>210</v>
      </c>
      <c r="S116">
        <f t="shared" si="40"/>
        <v>8880.6950794760196</v>
      </c>
      <c r="T116">
        <f t="shared" si="36"/>
        <v>8880.6950794760196</v>
      </c>
      <c r="U116">
        <f t="shared" si="37"/>
        <v>4.6897561511380637E-2</v>
      </c>
      <c r="V116" s="4">
        <f t="shared" si="45"/>
        <v>1.1241493645616045</v>
      </c>
      <c r="W116">
        <f t="shared" si="46"/>
        <v>47539179.668849222</v>
      </c>
      <c r="X116">
        <f t="shared" si="41"/>
        <v>24007.285732768854</v>
      </c>
      <c r="Y116">
        <f t="shared" si="47"/>
        <v>33990.513463227195</v>
      </c>
      <c r="Z116" s="2">
        <f t="shared" si="48"/>
        <v>42871.208542703214</v>
      </c>
      <c r="AA116">
        <f t="shared" si="38"/>
        <v>42.871208542703215</v>
      </c>
      <c r="AB116" s="28">
        <f t="shared" si="49"/>
        <v>1.7857582493878501</v>
      </c>
    </row>
    <row r="117" spans="1:28" x14ac:dyDescent="0.2">
      <c r="A117" t="s">
        <v>49</v>
      </c>
      <c r="B117" s="1">
        <v>44199</v>
      </c>
      <c r="C117" t="s">
        <v>5</v>
      </c>
      <c r="D117">
        <v>25</v>
      </c>
      <c r="E117">
        <v>0.38994810499999999</v>
      </c>
      <c r="F117">
        <v>23</v>
      </c>
      <c r="G117" t="s">
        <v>2</v>
      </c>
      <c r="H117">
        <v>311</v>
      </c>
      <c r="I117">
        <v>505</v>
      </c>
      <c r="J117">
        <v>-7.94</v>
      </c>
      <c r="K117">
        <v>1.096916</v>
      </c>
      <c r="L117">
        <v>13.3</v>
      </c>
      <c r="M117">
        <v>286.45</v>
      </c>
      <c r="N117">
        <v>1009.681967</v>
      </c>
      <c r="O117">
        <f t="shared" si="42"/>
        <v>0.99647864783519269</v>
      </c>
      <c r="P117">
        <f t="shared" si="43"/>
        <v>23.589152713975324</v>
      </c>
      <c r="Q117">
        <f t="shared" si="44"/>
        <v>23589.152713975323</v>
      </c>
      <c r="R117">
        <f t="shared" si="39"/>
        <v>-194</v>
      </c>
      <c r="S117">
        <f t="shared" si="40"/>
        <v>-8224.1190411669722</v>
      </c>
      <c r="T117">
        <f t="shared" si="36"/>
        <v>-8224.1190411669722</v>
      </c>
      <c r="U117">
        <f t="shared" si="37"/>
        <v>4.7984193202001701E-2</v>
      </c>
      <c r="V117" s="4">
        <f t="shared" si="45"/>
        <v>1.1501962694572407</v>
      </c>
      <c r="W117">
        <f t="shared" si="46"/>
        <v>48759541.44702325</v>
      </c>
      <c r="X117">
        <f t="shared" si="41"/>
        <v>24623.568430746742</v>
      </c>
      <c r="Y117">
        <f t="shared" si="47"/>
        <v>15164.217390024231</v>
      </c>
      <c r="Z117" s="2">
        <f t="shared" si="48"/>
        <v>6940.0983488572583</v>
      </c>
      <c r="AA117">
        <f t="shared" si="38"/>
        <v>6.9400983488572585</v>
      </c>
      <c r="AB117" s="28">
        <f t="shared" si="49"/>
        <v>0.28184779019239786</v>
      </c>
    </row>
    <row r="118" spans="1:28" x14ac:dyDescent="0.2">
      <c r="A118" t="s">
        <v>49</v>
      </c>
      <c r="B118" s="1">
        <v>44199</v>
      </c>
      <c r="C118" t="s">
        <v>8</v>
      </c>
      <c r="D118">
        <v>225</v>
      </c>
      <c r="E118">
        <v>0.45560000899999997</v>
      </c>
      <c r="F118">
        <v>24</v>
      </c>
      <c r="G118" t="s">
        <v>2</v>
      </c>
      <c r="H118">
        <v>600</v>
      </c>
      <c r="I118">
        <v>505</v>
      </c>
      <c r="J118">
        <v>-15.36</v>
      </c>
      <c r="K118">
        <v>1.0888</v>
      </c>
      <c r="L118">
        <v>13.8</v>
      </c>
      <c r="M118">
        <v>286.95</v>
      </c>
      <c r="N118">
        <v>1009.681967</v>
      </c>
      <c r="O118">
        <f t="shared" si="42"/>
        <v>0.99647864783519269</v>
      </c>
      <c r="P118">
        <f t="shared" si="43"/>
        <v>23.630327705621291</v>
      </c>
      <c r="Q118">
        <f t="shared" si="44"/>
        <v>23630.32770562129</v>
      </c>
      <c r="R118">
        <f t="shared" si="39"/>
        <v>95</v>
      </c>
      <c r="S118">
        <f t="shared" si="40"/>
        <v>4020.2574074925319</v>
      </c>
      <c r="T118">
        <f t="shared" si="36"/>
        <v>4020.2574074925319</v>
      </c>
      <c r="U118">
        <f t="shared" si="37"/>
        <v>4.7199492980673184E-2</v>
      </c>
      <c r="V118" s="4">
        <f t="shared" si="45"/>
        <v>1.131386757261948</v>
      </c>
      <c r="W118">
        <f t="shared" si="46"/>
        <v>47878589.385487385</v>
      </c>
      <c r="X118">
        <f t="shared" si="41"/>
        <v>24178.68763967113</v>
      </c>
      <c r="Y118">
        <f t="shared" si="47"/>
        <v>28727.153631292433</v>
      </c>
      <c r="Z118" s="2">
        <f t="shared" si="48"/>
        <v>32747.411038784965</v>
      </c>
      <c r="AA118">
        <f t="shared" si="38"/>
        <v>32.747411038784968</v>
      </c>
      <c r="AB118" s="28">
        <f t="shared" si="49"/>
        <v>1.3543915834809297</v>
      </c>
    </row>
    <row r="119" spans="1:28" x14ac:dyDescent="0.2">
      <c r="A119" t="s">
        <v>49</v>
      </c>
      <c r="B119" s="1">
        <v>44199</v>
      </c>
      <c r="C119" t="s">
        <v>5</v>
      </c>
      <c r="D119">
        <v>10</v>
      </c>
      <c r="E119">
        <v>0.38665674100000003</v>
      </c>
      <c r="F119">
        <v>25</v>
      </c>
      <c r="G119" t="s">
        <v>2</v>
      </c>
      <c r="H119">
        <v>397</v>
      </c>
      <c r="I119">
        <v>505</v>
      </c>
      <c r="J119">
        <v>-10.59</v>
      </c>
      <c r="K119">
        <v>1.094022</v>
      </c>
      <c r="L119">
        <v>13.1</v>
      </c>
      <c r="M119">
        <v>286.25</v>
      </c>
      <c r="N119">
        <v>1009.681967</v>
      </c>
      <c r="O119">
        <f t="shared" si="42"/>
        <v>0.99647864783519269</v>
      </c>
      <c r="P119">
        <f t="shared" si="43"/>
        <v>23.572682717316937</v>
      </c>
      <c r="Q119">
        <f t="shared" si="44"/>
        <v>23572.682717316937</v>
      </c>
      <c r="R119">
        <f t="shared" si="39"/>
        <v>-108</v>
      </c>
      <c r="S119">
        <f t="shared" si="40"/>
        <v>-4581.574413703077</v>
      </c>
      <c r="T119">
        <f t="shared" si="36"/>
        <v>-4581.574413703077</v>
      </c>
      <c r="U119">
        <f t="shared" si="37"/>
        <v>4.829799514998416E-2</v>
      </c>
      <c r="V119" s="4">
        <f t="shared" si="45"/>
        <v>1.1577182012817147</v>
      </c>
      <c r="W119">
        <f t="shared" si="46"/>
        <v>49112704.530283824</v>
      </c>
      <c r="X119">
        <f t="shared" si="41"/>
        <v>24801.915787793332</v>
      </c>
      <c r="Y119">
        <f t="shared" si="47"/>
        <v>19497.743698522678</v>
      </c>
      <c r="Z119" s="2">
        <f t="shared" si="48"/>
        <v>14916.1692848196</v>
      </c>
      <c r="AA119">
        <f t="shared" si="38"/>
        <v>14.916169284819599</v>
      </c>
      <c r="AB119" s="28">
        <f t="shared" si="49"/>
        <v>0.60141198012456898</v>
      </c>
    </row>
    <row r="120" spans="1:28" x14ac:dyDescent="0.2">
      <c r="A120" t="s">
        <v>49</v>
      </c>
      <c r="B120" s="1">
        <v>44199</v>
      </c>
      <c r="C120" t="s">
        <v>8</v>
      </c>
      <c r="D120">
        <v>250</v>
      </c>
      <c r="E120">
        <v>0.440425917</v>
      </c>
      <c r="F120">
        <v>26</v>
      </c>
      <c r="G120" t="s">
        <v>2</v>
      </c>
      <c r="H120">
        <v>1013</v>
      </c>
      <c r="I120">
        <v>505</v>
      </c>
      <c r="J120">
        <v>-17.899999999999999</v>
      </c>
      <c r="K120">
        <v>1.086025</v>
      </c>
      <c r="L120">
        <v>13.7</v>
      </c>
      <c r="M120">
        <v>286.85000000000002</v>
      </c>
      <c r="N120">
        <v>1009.681967</v>
      </c>
      <c r="O120">
        <f t="shared" si="42"/>
        <v>0.99647864783519269</v>
      </c>
      <c r="P120">
        <f t="shared" si="43"/>
        <v>23.622092707292101</v>
      </c>
      <c r="Q120">
        <f t="shared" si="44"/>
        <v>23622.0927072921</v>
      </c>
      <c r="R120">
        <f t="shared" si="39"/>
        <v>508</v>
      </c>
      <c r="S120">
        <f t="shared" si="40"/>
        <v>21505.29194406138</v>
      </c>
      <c r="T120">
        <f t="shared" si="36"/>
        <v>21505.291944061384</v>
      </c>
      <c r="U120">
        <f t="shared" si="37"/>
        <v>4.7355393133234808E-2</v>
      </c>
      <c r="V120" s="4">
        <f t="shared" si="45"/>
        <v>1.1351237331683535</v>
      </c>
      <c r="W120">
        <f t="shared" si="46"/>
        <v>48053478.886650153</v>
      </c>
      <c r="X120">
        <f t="shared" si="41"/>
        <v>24267.006837758327</v>
      </c>
      <c r="Y120">
        <f t="shared" si="47"/>
        <v>48678.174112176603</v>
      </c>
      <c r="Z120" s="2">
        <f t="shared" si="48"/>
        <v>70183.466056237987</v>
      </c>
      <c r="AA120">
        <f t="shared" si="38"/>
        <v>70.18346605623799</v>
      </c>
      <c r="AB120" s="28">
        <f t="shared" si="49"/>
        <v>2.8921352569545493</v>
      </c>
    </row>
    <row r="121" spans="1:28" x14ac:dyDescent="0.2">
      <c r="A121" t="s">
        <v>49</v>
      </c>
      <c r="B121" s="1">
        <v>44199</v>
      </c>
      <c r="C121" t="s">
        <v>5</v>
      </c>
      <c r="D121">
        <v>5</v>
      </c>
      <c r="E121">
        <v>0.38715654300000002</v>
      </c>
      <c r="F121">
        <v>27</v>
      </c>
      <c r="G121" t="s">
        <v>2</v>
      </c>
      <c r="H121">
        <v>420</v>
      </c>
      <c r="I121">
        <v>505</v>
      </c>
      <c r="J121">
        <v>-9.9700000000000006</v>
      </c>
      <c r="K121">
        <v>1.094695</v>
      </c>
      <c r="L121">
        <v>11.8</v>
      </c>
      <c r="M121">
        <v>284.95</v>
      </c>
      <c r="N121">
        <v>1009.681967</v>
      </c>
      <c r="O121">
        <f t="shared" si="42"/>
        <v>0.99647864783519269</v>
      </c>
      <c r="P121">
        <f t="shared" si="43"/>
        <v>23.465627739037419</v>
      </c>
      <c r="Q121">
        <f t="shared" si="44"/>
        <v>23465.62773903742</v>
      </c>
      <c r="R121">
        <f t="shared" si="39"/>
        <v>-85</v>
      </c>
      <c r="S121">
        <f t="shared" si="40"/>
        <v>-3622.319459990154</v>
      </c>
      <c r="T121">
        <f t="shared" si="36"/>
        <v>-3622.319459990154</v>
      </c>
      <c r="U121">
        <f t="shared" si="37"/>
        <v>5.0407621748631552E-2</v>
      </c>
      <c r="V121" s="4">
        <f t="shared" si="45"/>
        <v>1.2082866172910676</v>
      </c>
      <c r="W121">
        <f t="shared" si="46"/>
        <v>51491766.200695403</v>
      </c>
      <c r="X121">
        <f t="shared" si="41"/>
        <v>26003.341931351177</v>
      </c>
      <c r="Y121">
        <f t="shared" si="47"/>
        <v>21626.541804292068</v>
      </c>
      <c r="Z121" s="2">
        <f t="shared" si="48"/>
        <v>18004.222344301914</v>
      </c>
      <c r="AA121">
        <f t="shared" si="38"/>
        <v>18.004222344301915</v>
      </c>
      <c r="AB121" s="28">
        <f t="shared" si="49"/>
        <v>0.69238109439290774</v>
      </c>
    </row>
    <row r="122" spans="1:28" x14ac:dyDescent="0.2">
      <c r="A122" t="s">
        <v>49</v>
      </c>
      <c r="B122" s="1">
        <v>44199</v>
      </c>
      <c r="C122" t="s">
        <v>8</v>
      </c>
      <c r="D122">
        <v>300</v>
      </c>
      <c r="E122">
        <v>0.442699395</v>
      </c>
      <c r="F122">
        <v>28</v>
      </c>
      <c r="G122" t="s">
        <v>2</v>
      </c>
      <c r="H122">
        <v>1042</v>
      </c>
      <c r="I122">
        <v>505</v>
      </c>
      <c r="J122">
        <v>-18.100000000000001</v>
      </c>
      <c r="K122">
        <v>1.0858049999999999</v>
      </c>
      <c r="L122">
        <v>14.1</v>
      </c>
      <c r="M122">
        <v>287.25</v>
      </c>
      <c r="N122">
        <v>1009.681967</v>
      </c>
      <c r="O122">
        <f t="shared" si="42"/>
        <v>0.99647864783519269</v>
      </c>
      <c r="P122">
        <f t="shared" si="43"/>
        <v>23.655032700608874</v>
      </c>
      <c r="Q122">
        <f t="shared" si="44"/>
        <v>23655.032700608874</v>
      </c>
      <c r="R122">
        <f t="shared" si="39"/>
        <v>537</v>
      </c>
      <c r="S122">
        <f t="shared" si="40"/>
        <v>22701.300260142008</v>
      </c>
      <c r="T122">
        <f t="shared" si="36"/>
        <v>22701.300260142008</v>
      </c>
      <c r="U122">
        <f t="shared" si="37"/>
        <v>4.67495643254889E-2</v>
      </c>
      <c r="V122" s="4">
        <f t="shared" si="45"/>
        <v>1.120601825262856</v>
      </c>
      <c r="W122">
        <f t="shared" si="46"/>
        <v>47372660.162672788</v>
      </c>
      <c r="X122">
        <f t="shared" si="41"/>
        <v>23923.193382149759</v>
      </c>
      <c r="Y122">
        <f t="shared" si="47"/>
        <v>49362.311889505043</v>
      </c>
      <c r="Z122" s="2">
        <f t="shared" si="48"/>
        <v>72063.612149647059</v>
      </c>
      <c r="AA122">
        <f t="shared" si="38"/>
        <v>72.063612149647057</v>
      </c>
      <c r="AB122" s="28">
        <f t="shared" si="49"/>
        <v>3.0122906669900171</v>
      </c>
    </row>
    <row r="123" spans="1:28" x14ac:dyDescent="0.2">
      <c r="A123" t="s">
        <v>49</v>
      </c>
      <c r="B123" s="1">
        <v>44199</v>
      </c>
      <c r="C123" t="s">
        <v>5</v>
      </c>
      <c r="D123">
        <v>0</v>
      </c>
      <c r="E123">
        <v>0.38191070599999999</v>
      </c>
      <c r="F123">
        <v>29</v>
      </c>
      <c r="G123" t="s">
        <v>2</v>
      </c>
      <c r="H123">
        <v>416</v>
      </c>
      <c r="I123">
        <v>505</v>
      </c>
      <c r="J123">
        <v>-10.7</v>
      </c>
      <c r="K123">
        <v>1.0939030000000001</v>
      </c>
      <c r="L123">
        <v>12.9</v>
      </c>
      <c r="M123">
        <v>286.05</v>
      </c>
      <c r="N123">
        <v>1009.681967</v>
      </c>
      <c r="O123">
        <f t="shared" si="42"/>
        <v>0.99647864783519269</v>
      </c>
      <c r="P123">
        <f t="shared" si="43"/>
        <v>23.55621272065855</v>
      </c>
      <c r="Q123">
        <f t="shared" si="44"/>
        <v>23556.21272065855</v>
      </c>
      <c r="R123">
        <f t="shared" si="39"/>
        <v>-89</v>
      </c>
      <c r="S123">
        <f t="shared" si="40"/>
        <v>-3778.1964807079507</v>
      </c>
      <c r="T123">
        <f t="shared" si="36"/>
        <v>-3778.1964807079512</v>
      </c>
      <c r="U123">
        <f t="shared" si="37"/>
        <v>4.8615170250634401E-2</v>
      </c>
      <c r="V123" s="4">
        <f t="shared" si="45"/>
        <v>1.1653209886412279</v>
      </c>
      <c r="W123">
        <f t="shared" si="46"/>
        <v>49469793.912128061</v>
      </c>
      <c r="X123">
        <f t="shared" si="41"/>
        <v>24982.245925624673</v>
      </c>
      <c r="Y123">
        <f t="shared" si="47"/>
        <v>20579.434267445275</v>
      </c>
      <c r="Z123" s="2">
        <f t="shared" si="48"/>
        <v>16801.237786737325</v>
      </c>
      <c r="AA123">
        <f t="shared" si="38"/>
        <v>16.801237786737325</v>
      </c>
      <c r="AB123" s="28">
        <f t="shared" si="49"/>
        <v>0.67252711532649012</v>
      </c>
    </row>
    <row r="124" spans="1:28" x14ac:dyDescent="0.2">
      <c r="A124" t="s">
        <v>49</v>
      </c>
      <c r="B124" s="1">
        <v>44199</v>
      </c>
      <c r="C124" t="s">
        <v>8</v>
      </c>
      <c r="D124">
        <v>400</v>
      </c>
      <c r="E124">
        <v>0.46168116399999998</v>
      </c>
      <c r="F124">
        <v>30</v>
      </c>
      <c r="G124" t="s">
        <v>2</v>
      </c>
      <c r="H124">
        <v>1967</v>
      </c>
      <c r="I124">
        <v>505</v>
      </c>
      <c r="J124">
        <v>-19.579999999999998</v>
      </c>
      <c r="K124">
        <v>1.0841879999999999</v>
      </c>
      <c r="L124">
        <v>15.3</v>
      </c>
      <c r="M124">
        <v>288.45</v>
      </c>
      <c r="N124">
        <v>1009.681967</v>
      </c>
      <c r="O124">
        <f t="shared" si="42"/>
        <v>0.99647864783519269</v>
      </c>
      <c r="P124">
        <f t="shared" si="43"/>
        <v>23.753852680559199</v>
      </c>
      <c r="Q124">
        <f t="shared" si="44"/>
        <v>23753.852680559197</v>
      </c>
      <c r="R124">
        <f t="shared" si="39"/>
        <v>1462</v>
      </c>
      <c r="S124">
        <f t="shared" si="40"/>
        <v>61547.910549960623</v>
      </c>
      <c r="T124">
        <f t="shared" si="36"/>
        <v>61547.910549960623</v>
      </c>
      <c r="U124">
        <f t="shared" si="37"/>
        <v>4.4996825340496094E-2</v>
      </c>
      <c r="V124" s="4">
        <f t="shared" si="45"/>
        <v>1.0785881180950778</v>
      </c>
      <c r="W124">
        <f t="shared" si="46"/>
        <v>45406870.733766221</v>
      </c>
      <c r="X124">
        <f t="shared" si="41"/>
        <v>22930.469720551941</v>
      </c>
      <c r="Y124">
        <f t="shared" si="47"/>
        <v>89315.314733318155</v>
      </c>
      <c r="Z124" s="2">
        <f t="shared" si="48"/>
        <v>150863.22528327879</v>
      </c>
      <c r="AA124">
        <f t="shared" si="38"/>
        <v>150.86322528327878</v>
      </c>
      <c r="AB124" s="28">
        <f t="shared" si="49"/>
        <v>6.5791598306450858</v>
      </c>
    </row>
    <row r="125" spans="1:28" x14ac:dyDescent="0.2">
      <c r="A125" t="s">
        <v>49</v>
      </c>
      <c r="B125" s="1">
        <v>44199</v>
      </c>
      <c r="C125" t="s">
        <v>7</v>
      </c>
      <c r="D125" t="s">
        <v>7</v>
      </c>
      <c r="E125">
        <v>0</v>
      </c>
      <c r="F125" t="s">
        <v>9</v>
      </c>
      <c r="G125" t="s">
        <v>2</v>
      </c>
      <c r="H125">
        <v>505</v>
      </c>
      <c r="J125">
        <v>-11.35</v>
      </c>
      <c r="K125">
        <v>1.0931839999999999</v>
      </c>
      <c r="L125">
        <v>0</v>
      </c>
      <c r="M125">
        <v>0</v>
      </c>
      <c r="U125" t="e">
        <f t="shared" si="37"/>
        <v>#DIV/0!</v>
      </c>
      <c r="V125" s="4" t="e">
        <f t="shared" si="45"/>
        <v>#DIV/0!</v>
      </c>
      <c r="Z125" s="2"/>
      <c r="AA125">
        <f t="shared" si="38"/>
        <v>0</v>
      </c>
      <c r="AB125" s="28" t="e">
        <f t="shared" si="49"/>
        <v>#DIV/0!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ECFF9-6822-EA49-AD13-DF899CE01674}">
  <dimension ref="A1:AT128"/>
  <sheetViews>
    <sheetView tabSelected="1" topLeftCell="AA1" workbookViewId="0">
      <selection activeCell="AC21" sqref="AC21"/>
    </sheetView>
  </sheetViews>
  <sheetFormatPr baseColWidth="10" defaultRowHeight="15" x14ac:dyDescent="0.2"/>
  <cols>
    <col min="5" max="5" width="14.1640625" style="7" customWidth="1"/>
    <col min="8" max="8" width="24.6640625" customWidth="1"/>
    <col min="9" max="9" width="22" customWidth="1"/>
    <col min="12" max="12" width="22.5" customWidth="1"/>
    <col min="13" max="13" width="18.6640625" customWidth="1"/>
    <col min="14" max="14" width="18.6640625" style="7" customWidth="1"/>
    <col min="15" max="16" width="16.33203125" style="7" customWidth="1"/>
    <col min="17" max="18" width="10.83203125" style="7"/>
    <col min="19" max="19" width="22.83203125" style="16" customWidth="1"/>
    <col min="20" max="20" width="35.5" style="8" customWidth="1"/>
    <col min="21" max="21" width="27.5" customWidth="1"/>
    <col min="22" max="25" width="27.5" style="27" customWidth="1"/>
    <col min="26" max="26" width="27.5" customWidth="1"/>
    <col min="27" max="29" width="27.5" style="7" customWidth="1"/>
    <col min="30" max="30" width="21.6640625" customWidth="1"/>
    <col min="32" max="32" width="27.83203125" customWidth="1"/>
    <col min="33" max="33" width="29.6640625" customWidth="1"/>
    <col min="34" max="34" width="13.6640625" style="22" customWidth="1"/>
  </cols>
  <sheetData>
    <row r="1" spans="1:46" ht="16" x14ac:dyDescent="0.2">
      <c r="A1" t="s">
        <v>0</v>
      </c>
      <c r="B1" s="1" t="s">
        <v>62</v>
      </c>
      <c r="C1" t="s">
        <v>63</v>
      </c>
      <c r="D1" t="s">
        <v>64</v>
      </c>
      <c r="E1" s="7" t="s">
        <v>12</v>
      </c>
      <c r="F1" t="s">
        <v>1</v>
      </c>
      <c r="G1" t="s">
        <v>65</v>
      </c>
      <c r="H1" t="s">
        <v>60</v>
      </c>
      <c r="I1" t="s">
        <v>61</v>
      </c>
      <c r="J1" t="s">
        <v>3</v>
      </c>
      <c r="K1" t="s">
        <v>4</v>
      </c>
      <c r="L1" t="s">
        <v>11</v>
      </c>
      <c r="M1" t="s">
        <v>10</v>
      </c>
      <c r="N1" s="7" t="s">
        <v>14</v>
      </c>
      <c r="O1" s="7" t="s">
        <v>13</v>
      </c>
      <c r="P1" s="7" t="s">
        <v>90</v>
      </c>
      <c r="Q1" s="7" t="s">
        <v>22</v>
      </c>
      <c r="R1" s="7" t="s">
        <v>23</v>
      </c>
      <c r="S1" s="15" t="s">
        <v>51</v>
      </c>
      <c r="T1" s="17" t="s">
        <v>77</v>
      </c>
      <c r="U1" s="18" t="s">
        <v>70</v>
      </c>
      <c r="V1" s="26" t="s">
        <v>71</v>
      </c>
      <c r="W1" s="26" t="s">
        <v>72</v>
      </c>
      <c r="X1" s="26" t="s">
        <v>73</v>
      </c>
      <c r="Y1" s="26" t="s">
        <v>69</v>
      </c>
      <c r="Z1" s="18" t="s">
        <v>76</v>
      </c>
      <c r="AA1" s="19" t="s">
        <v>74</v>
      </c>
      <c r="AB1" s="19" t="s">
        <v>91</v>
      </c>
      <c r="AC1" s="19" t="s">
        <v>75</v>
      </c>
      <c r="AF1" s="23" t="s">
        <v>109</v>
      </c>
      <c r="AG1" s="23" t="s">
        <v>110</v>
      </c>
      <c r="AH1" s="25" t="s">
        <v>107</v>
      </c>
      <c r="AI1" s="12"/>
      <c r="AJ1" s="12"/>
      <c r="AL1" t="s">
        <v>78</v>
      </c>
      <c r="AM1" t="s">
        <v>79</v>
      </c>
      <c r="AN1" t="s">
        <v>80</v>
      </c>
      <c r="AO1" t="s">
        <v>81</v>
      </c>
      <c r="AP1" t="s">
        <v>82</v>
      </c>
      <c r="AQ1" t="s">
        <v>83</v>
      </c>
      <c r="AR1" t="s">
        <v>84</v>
      </c>
      <c r="AS1" t="s">
        <v>85</v>
      </c>
      <c r="AT1" t="s">
        <v>86</v>
      </c>
    </row>
    <row r="2" spans="1:46" x14ac:dyDescent="0.2">
      <c r="A2" t="s">
        <v>46</v>
      </c>
      <c r="B2" s="1">
        <v>44504</v>
      </c>
      <c r="C2" t="s">
        <v>5</v>
      </c>
      <c r="D2">
        <v>400</v>
      </c>
      <c r="E2" s="7">
        <v>0.46244175999999998</v>
      </c>
      <c r="F2">
        <v>1</v>
      </c>
      <c r="G2" t="s">
        <v>2</v>
      </c>
      <c r="H2">
        <v>688</v>
      </c>
      <c r="I2">
        <v>531</v>
      </c>
      <c r="J2">
        <v>-13.46</v>
      </c>
      <c r="K2">
        <v>1.090875</v>
      </c>
      <c r="L2">
        <v>22.4</v>
      </c>
      <c r="M2">
        <v>295.55</v>
      </c>
      <c r="N2" s="7">
        <v>1005.857025</v>
      </c>
      <c r="O2" s="7">
        <f>N2/1013.249977</f>
        <v>0.99270372349586555</v>
      </c>
      <c r="P2" s="7">
        <f>O2*101.325</f>
        <v>100.58570478321857</v>
      </c>
      <c r="Q2" s="7">
        <f t="shared" ref="Q2:Q33" si="0">(1*0.08206*M2)/O2</f>
        <v>24.431088980498831</v>
      </c>
      <c r="R2" s="7">
        <f>Q2*1000</f>
        <v>24431.088980498833</v>
      </c>
      <c r="S2" s="16">
        <f>EXP(-58.0931+90.5069*(100/M2)+22.294*LN(M2/100))</f>
        <v>3.6494336900557346E-2</v>
      </c>
      <c r="T2" s="8">
        <f>S2</f>
        <v>3.6494336900557346E-2</v>
      </c>
      <c r="U2">
        <f>(H2/1000000)*T2</f>
        <v>2.5108103787583455E-5</v>
      </c>
      <c r="V2" s="27">
        <f>U2*(25/1000)</f>
        <v>6.2770259468958639E-7</v>
      </c>
      <c r="W2" s="27">
        <f>H2/1000000*(25/1000)/(0.082057338*M2)</f>
        <v>7.0921850575424316E-7</v>
      </c>
      <c r="X2" s="27">
        <f>I2/1000000*(25/1000)/(0.082057338*M2)</f>
        <v>5.4737649208648704E-7</v>
      </c>
      <c r="Y2" s="27">
        <f>V2+W2-X2</f>
        <v>7.895446083573425E-7</v>
      </c>
      <c r="Z2">
        <f>Y2/(25/1000)</f>
        <v>3.1581784334293695E-5</v>
      </c>
      <c r="AA2" s="7">
        <f>Z2/T2*1000000</f>
        <v>865.38863332001995</v>
      </c>
      <c r="AB2" s="7">
        <f>AA2*(P2/101.325)</f>
        <v>859.07451856778198</v>
      </c>
      <c r="AC2" s="7">
        <f>Z2*1000000</f>
        <v>31.581784334293694</v>
      </c>
      <c r="AF2">
        <f>(T2*I2)</f>
        <v>19.378492894195951</v>
      </c>
      <c r="AG2">
        <f>T2*H2</f>
        <v>25.108103787583453</v>
      </c>
      <c r="AH2" s="22">
        <f>AC2/AF2*100</f>
        <v>162.97337727307342</v>
      </c>
      <c r="AI2" s="7"/>
      <c r="AJ2" s="7"/>
      <c r="AK2" t="s">
        <v>108</v>
      </c>
      <c r="AL2">
        <v>1</v>
      </c>
      <c r="AM2">
        <v>790.946197082661</v>
      </c>
      <c r="AN2">
        <v>785.17521710597498</v>
      </c>
      <c r="AO2">
        <v>28.9270114541598</v>
      </c>
      <c r="AP2">
        <v>8.2484861645659109</v>
      </c>
      <c r="AQ2">
        <v>865.00871096423396</v>
      </c>
      <c r="AR2">
        <v>858.69734873878099</v>
      </c>
      <c r="AS2">
        <v>31.6356750715819</v>
      </c>
      <c r="AT2">
        <v>9.3637865830503806</v>
      </c>
    </row>
    <row r="3" spans="1:46" x14ac:dyDescent="0.2">
      <c r="A3" t="s">
        <v>46</v>
      </c>
      <c r="B3" s="1">
        <v>44504</v>
      </c>
      <c r="C3" t="s">
        <v>8</v>
      </c>
      <c r="D3">
        <v>0</v>
      </c>
      <c r="E3" s="7">
        <v>0.46244175999999998</v>
      </c>
      <c r="F3">
        <v>2</v>
      </c>
      <c r="G3" t="s">
        <v>2</v>
      </c>
      <c r="H3">
        <v>721</v>
      </c>
      <c r="I3">
        <v>531</v>
      </c>
      <c r="J3">
        <v>-13.93</v>
      </c>
      <c r="K3">
        <v>1.090363</v>
      </c>
      <c r="L3">
        <v>21.5</v>
      </c>
      <c r="M3">
        <v>294.64999999999998</v>
      </c>
      <c r="N3" s="7">
        <v>1005.857025</v>
      </c>
      <c r="O3" s="7">
        <f t="shared" ref="O3:O63" si="1">N3/1013.249977</f>
        <v>0.99270372349586555</v>
      </c>
      <c r="P3" s="7">
        <f t="shared" ref="P3:P66" si="2">O3*101.325</f>
        <v>100.58570478321857</v>
      </c>
      <c r="Q3" s="7">
        <f t="shared" si="0"/>
        <v>24.35669216073077</v>
      </c>
      <c r="R3" s="7">
        <f t="shared" ref="R3:R66" si="3">Q3*1000</f>
        <v>24356.69216073077</v>
      </c>
      <c r="S3" s="16">
        <f t="shared" ref="S3:S66" si="4">EXP(-58.0931+90.5069*(100/M3)+22.294*LN(M3/100))</f>
        <v>3.7438598579575939E-2</v>
      </c>
      <c r="T3" s="8">
        <f t="shared" ref="T3:T66" si="5">S3</f>
        <v>3.7438598579575939E-2</v>
      </c>
      <c r="U3">
        <f t="shared" ref="U3:U66" si="6">(H3/1000000)*T3</f>
        <v>2.6993229575874252E-5</v>
      </c>
      <c r="V3" s="27">
        <f t="shared" ref="V3:V66" si="7">U3*(25/1000)</f>
        <v>6.7483073939685632E-7</v>
      </c>
      <c r="W3" s="27">
        <f t="shared" ref="W3:W66" si="8">H3/1000000*(25/1000)/(0.082057338*M3)</f>
        <v>7.4550644773586134E-7</v>
      </c>
      <c r="X3" s="27">
        <f t="shared" ref="X3:X66" si="9">I3/1000000*(25/1000)/(0.082057338*M3)</f>
        <v>5.490484379302946E-7</v>
      </c>
      <c r="Y3" s="27">
        <f t="shared" ref="Y3:Y66" si="10">V3+W3-X3</f>
        <v>8.7128874920242306E-7</v>
      </c>
      <c r="Z3">
        <f t="shared" ref="Z3:Z66" si="11">Y3/(25/1000)</f>
        <v>3.4851549968096917E-5</v>
      </c>
      <c r="AA3" s="7">
        <f t="shared" ref="AA3:AA66" si="12">Z3/T3*1000000</f>
        <v>930.89889286373159</v>
      </c>
      <c r="AB3" s="7">
        <f t="shared" ref="AB3:AB66" si="13">AA3*(P3/101.325)</f>
        <v>924.1067971440051</v>
      </c>
      <c r="AC3" s="7">
        <f t="shared" ref="AC3:AC66" si="14">Z3*1000000</f>
        <v>34.851549968096919</v>
      </c>
      <c r="AF3">
        <f t="shared" ref="AF3:AF66" si="15">(T3*I3)</f>
        <v>19.879895845754824</v>
      </c>
      <c r="AG3">
        <f t="shared" ref="AG3:AG66" si="16">T3*H3</f>
        <v>26.993229575874253</v>
      </c>
      <c r="AH3" s="22">
        <f t="shared" ref="AH3:AH66" si="17">AC3/AF3*100</f>
        <v>175.31052596303797</v>
      </c>
      <c r="AI3" s="7"/>
      <c r="AJ3" s="7"/>
      <c r="AL3">
        <v>2</v>
      </c>
      <c r="AM3">
        <v>851.67866995143595</v>
      </c>
      <c r="AN3">
        <v>845.46456769139797</v>
      </c>
      <c r="AO3">
        <v>31.9476038387755</v>
      </c>
      <c r="AP3">
        <v>8.2117039166362904</v>
      </c>
      <c r="AQ3">
        <v>930.49188845196898</v>
      </c>
      <c r="AR3">
        <v>923.70274138162301</v>
      </c>
      <c r="AS3">
        <v>34.903992874628003</v>
      </c>
      <c r="AT3">
        <v>9.2538678355096895</v>
      </c>
    </row>
    <row r="4" spans="1:46" x14ac:dyDescent="0.2">
      <c r="A4" t="s">
        <v>46</v>
      </c>
      <c r="B4" s="1">
        <v>44504</v>
      </c>
      <c r="C4" t="s">
        <v>5</v>
      </c>
      <c r="D4">
        <v>300</v>
      </c>
      <c r="E4" s="7">
        <v>0.46244175999999998</v>
      </c>
      <c r="F4">
        <v>3</v>
      </c>
      <c r="G4" t="s">
        <v>2</v>
      </c>
      <c r="H4">
        <v>711</v>
      </c>
      <c r="I4">
        <v>531</v>
      </c>
      <c r="J4">
        <v>-13.86</v>
      </c>
      <c r="K4">
        <v>1.0904430000000001</v>
      </c>
      <c r="L4">
        <v>21.2</v>
      </c>
      <c r="M4">
        <v>294.35000000000002</v>
      </c>
      <c r="N4" s="7">
        <v>1005.857025</v>
      </c>
      <c r="O4" s="7">
        <f t="shared" si="1"/>
        <v>0.99270372349586555</v>
      </c>
      <c r="P4" s="7">
        <f t="shared" si="2"/>
        <v>100.58570478321857</v>
      </c>
      <c r="Q4" s="7">
        <f t="shared" si="0"/>
        <v>24.331893220808091</v>
      </c>
      <c r="R4" s="7">
        <f t="shared" si="3"/>
        <v>24331.893220808091</v>
      </c>
      <c r="S4" s="16">
        <f t="shared" si="4"/>
        <v>3.7761807677559732E-2</v>
      </c>
      <c r="T4" s="8">
        <f t="shared" si="5"/>
        <v>3.7761807677559732E-2</v>
      </c>
      <c r="U4">
        <f t="shared" si="6"/>
        <v>2.6848645258744973E-5</v>
      </c>
      <c r="V4" s="27">
        <f t="shared" si="7"/>
        <v>6.7121613146862436E-7</v>
      </c>
      <c r="W4" s="27">
        <f t="shared" si="8"/>
        <v>7.3591583043688567E-7</v>
      </c>
      <c r="X4" s="27">
        <f t="shared" si="9"/>
        <v>5.4960802526299049E-7</v>
      </c>
      <c r="Y4" s="27">
        <f t="shared" si="10"/>
        <v>8.5752393664251954E-7</v>
      </c>
      <c r="Z4">
        <f t="shared" si="11"/>
        <v>3.4300957465700779E-5</v>
      </c>
      <c r="AA4" s="7">
        <f t="shared" si="12"/>
        <v>908.35051538288542</v>
      </c>
      <c r="AB4" s="7">
        <f t="shared" si="13"/>
        <v>901.72293885997874</v>
      </c>
      <c r="AC4" s="7">
        <f t="shared" si="14"/>
        <v>34.300957465700776</v>
      </c>
      <c r="AF4">
        <f t="shared" si="15"/>
        <v>20.051519876784219</v>
      </c>
      <c r="AG4">
        <f t="shared" si="16"/>
        <v>26.84864525874497</v>
      </c>
      <c r="AH4" s="22">
        <f t="shared" si="17"/>
        <v>171.0641271907505</v>
      </c>
      <c r="AI4" s="7"/>
      <c r="AJ4" s="7"/>
      <c r="AL4">
        <v>3</v>
      </c>
      <c r="AM4">
        <v>833.18084884169104</v>
      </c>
      <c r="AN4">
        <v>827.10171221601604</v>
      </c>
      <c r="AO4">
        <v>31.521467342321699</v>
      </c>
      <c r="AP4">
        <v>8.2194000546442201</v>
      </c>
      <c r="AQ4">
        <v>907.980798609212</v>
      </c>
      <c r="AR4">
        <v>901.35589918202402</v>
      </c>
      <c r="AS4">
        <v>34.351350166779497</v>
      </c>
      <c r="AT4">
        <v>8.9776367125468397</v>
      </c>
    </row>
    <row r="5" spans="1:46" x14ac:dyDescent="0.2">
      <c r="A5" t="s">
        <v>46</v>
      </c>
      <c r="B5" s="1">
        <v>44504</v>
      </c>
      <c r="C5" t="s">
        <v>8</v>
      </c>
      <c r="D5">
        <v>5</v>
      </c>
      <c r="E5" s="7">
        <v>0.46244175999999998</v>
      </c>
      <c r="F5">
        <v>4</v>
      </c>
      <c r="G5" t="s">
        <v>2</v>
      </c>
      <c r="H5">
        <v>772</v>
      </c>
      <c r="I5">
        <v>531</v>
      </c>
      <c r="J5">
        <v>-17.13</v>
      </c>
      <c r="K5">
        <v>1.0868660000000001</v>
      </c>
      <c r="L5">
        <v>21.3</v>
      </c>
      <c r="M5">
        <v>294.45</v>
      </c>
      <c r="N5" s="7">
        <v>1005.857025</v>
      </c>
      <c r="O5" s="7">
        <f t="shared" si="1"/>
        <v>0.99270372349586555</v>
      </c>
      <c r="P5" s="7">
        <f t="shared" si="2"/>
        <v>100.58570478321857</v>
      </c>
      <c r="Q5" s="7">
        <f t="shared" si="0"/>
        <v>24.340159534115649</v>
      </c>
      <c r="R5" s="7">
        <f t="shared" si="3"/>
        <v>24340.15953411565</v>
      </c>
      <c r="S5" s="16">
        <f t="shared" si="4"/>
        <v>3.7653592371000869E-2</v>
      </c>
      <c r="T5" s="8">
        <f t="shared" si="5"/>
        <v>3.7653592371000869E-2</v>
      </c>
      <c r="U5">
        <f t="shared" si="6"/>
        <v>2.906857331041267E-5</v>
      </c>
      <c r="V5" s="27">
        <f t="shared" si="7"/>
        <v>7.2671433276031675E-7</v>
      </c>
      <c r="W5" s="27">
        <f t="shared" si="8"/>
        <v>7.9878210399174754E-7</v>
      </c>
      <c r="X5" s="27">
        <f t="shared" si="9"/>
        <v>5.4942136945546369E-7</v>
      </c>
      <c r="Y5" s="27">
        <f t="shared" si="10"/>
        <v>9.7607506729660059E-7</v>
      </c>
      <c r="Z5">
        <f t="shared" si="11"/>
        <v>3.9043002691864024E-5</v>
      </c>
      <c r="AA5" s="7">
        <f t="shared" si="12"/>
        <v>1036.8998077838974</v>
      </c>
      <c r="AB5" s="7">
        <f t="shared" si="13"/>
        <v>1029.334300079222</v>
      </c>
      <c r="AC5" s="7">
        <f t="shared" si="14"/>
        <v>39.043002691864025</v>
      </c>
      <c r="AF5">
        <f t="shared" si="15"/>
        <v>19.994057549001461</v>
      </c>
      <c r="AG5">
        <f t="shared" si="16"/>
        <v>29.06857331041267</v>
      </c>
      <c r="AH5" s="22">
        <f t="shared" si="17"/>
        <v>195.27303348095998</v>
      </c>
      <c r="AI5" s="7"/>
      <c r="AJ5" s="7"/>
      <c r="AL5">
        <v>4</v>
      </c>
      <c r="AM5">
        <v>948.05270910564002</v>
      </c>
      <c r="AN5">
        <v>941.13543303645599</v>
      </c>
      <c r="AO5">
        <v>35.765371971022802</v>
      </c>
      <c r="AP5">
        <v>8.1646384589966292</v>
      </c>
      <c r="AQ5">
        <v>1036.3977757180701</v>
      </c>
      <c r="AR5">
        <v>1028.8359076243701</v>
      </c>
      <c r="AS5">
        <v>39.098197391857397</v>
      </c>
      <c r="AT5">
        <v>9.31858173748296</v>
      </c>
    </row>
    <row r="6" spans="1:46" x14ac:dyDescent="0.2">
      <c r="A6" t="s">
        <v>46</v>
      </c>
      <c r="B6" s="1">
        <v>44504</v>
      </c>
      <c r="C6" t="s">
        <v>5</v>
      </c>
      <c r="D6">
        <v>250</v>
      </c>
      <c r="E6" s="7">
        <v>0.46244175999999998</v>
      </c>
      <c r="F6">
        <v>5</v>
      </c>
      <c r="G6" t="s">
        <v>2</v>
      </c>
      <c r="H6">
        <v>799</v>
      </c>
      <c r="I6">
        <v>531</v>
      </c>
      <c r="J6">
        <v>-14.25</v>
      </c>
      <c r="K6">
        <v>1.0900209999999999</v>
      </c>
      <c r="L6">
        <v>20.9</v>
      </c>
      <c r="M6">
        <v>294.05</v>
      </c>
      <c r="N6" s="7">
        <v>1005.857025</v>
      </c>
      <c r="O6" s="7">
        <f t="shared" si="1"/>
        <v>0.99270372349586555</v>
      </c>
      <c r="P6" s="7">
        <f t="shared" si="2"/>
        <v>100.58570478321857</v>
      </c>
      <c r="Q6" s="7">
        <f t="shared" si="0"/>
        <v>24.307094280885401</v>
      </c>
      <c r="R6" s="7">
        <f t="shared" si="3"/>
        <v>24307.094280885402</v>
      </c>
      <c r="S6" s="16">
        <f t="shared" si="4"/>
        <v>3.8089358080820868E-2</v>
      </c>
      <c r="T6" s="8">
        <f t="shared" si="5"/>
        <v>3.8089358080820868E-2</v>
      </c>
      <c r="U6">
        <f t="shared" si="6"/>
        <v>3.0433397106575875E-5</v>
      </c>
      <c r="V6" s="27">
        <f t="shared" si="7"/>
        <v>7.6083492766439692E-7</v>
      </c>
      <c r="W6" s="27">
        <f t="shared" si="8"/>
        <v>8.2784337999765505E-7</v>
      </c>
      <c r="X6" s="27">
        <f t="shared" si="9"/>
        <v>5.5016875441646407E-7</v>
      </c>
      <c r="Y6" s="27">
        <f t="shared" si="10"/>
        <v>1.0385095532455878E-6</v>
      </c>
      <c r="Z6">
        <f t="shared" si="11"/>
        <v>4.154038212982351E-5</v>
      </c>
      <c r="AA6" s="7">
        <f t="shared" si="12"/>
        <v>1090.6033659501429</v>
      </c>
      <c r="AB6" s="7">
        <f t="shared" si="13"/>
        <v>1082.6460222358307</v>
      </c>
      <c r="AC6" s="7">
        <f t="shared" si="14"/>
        <v>41.540382129823513</v>
      </c>
      <c r="AF6">
        <f t="shared" si="15"/>
        <v>20.225449140915881</v>
      </c>
      <c r="AG6">
        <f t="shared" si="16"/>
        <v>30.433397106575875</v>
      </c>
      <c r="AH6" s="22">
        <f t="shared" si="17"/>
        <v>205.38669791904761</v>
      </c>
      <c r="AI6" s="7"/>
      <c r="AJ6" s="7"/>
      <c r="AL6">
        <v>5</v>
      </c>
      <c r="AM6">
        <v>999.93220953009302</v>
      </c>
      <c r="AN6">
        <v>992.63640511188396</v>
      </c>
      <c r="AO6">
        <v>38.155789124179798</v>
      </c>
      <c r="AP6">
        <v>8.1395098985610392</v>
      </c>
      <c r="AQ6">
        <v>1090.0759371105601</v>
      </c>
      <c r="AR6">
        <v>1082.1224170995499</v>
      </c>
      <c r="AS6">
        <v>41.595527366079502</v>
      </c>
      <c r="AT6">
        <v>9.0149838880409092</v>
      </c>
    </row>
    <row r="7" spans="1:46" x14ac:dyDescent="0.2">
      <c r="A7" t="s">
        <v>46</v>
      </c>
      <c r="B7" s="1">
        <v>44504</v>
      </c>
      <c r="C7" t="s">
        <v>8</v>
      </c>
      <c r="D7">
        <v>10</v>
      </c>
      <c r="E7" s="7">
        <v>0.46244175999999998</v>
      </c>
      <c r="F7">
        <v>6</v>
      </c>
      <c r="G7" t="s">
        <v>2</v>
      </c>
      <c r="H7">
        <v>758</v>
      </c>
      <c r="I7">
        <v>531</v>
      </c>
      <c r="J7">
        <v>-18.010000000000002</v>
      </c>
      <c r="K7">
        <v>1.0858989999999999</v>
      </c>
      <c r="L7">
        <v>21</v>
      </c>
      <c r="M7">
        <v>294.14999999999998</v>
      </c>
      <c r="N7" s="7">
        <v>1005.857025</v>
      </c>
      <c r="O7" s="7">
        <f t="shared" si="1"/>
        <v>0.99270372349586555</v>
      </c>
      <c r="P7" s="7">
        <f t="shared" si="2"/>
        <v>100.58570478321857</v>
      </c>
      <c r="Q7" s="7">
        <f t="shared" si="0"/>
        <v>24.315360594192963</v>
      </c>
      <c r="R7" s="7">
        <f t="shared" si="3"/>
        <v>24315.360594192964</v>
      </c>
      <c r="S7" s="16">
        <f t="shared" si="4"/>
        <v>3.7979687942388353E-2</v>
      </c>
      <c r="T7" s="8">
        <f t="shared" si="5"/>
        <v>3.7979687942388353E-2</v>
      </c>
      <c r="U7">
        <f t="shared" si="6"/>
        <v>2.8788603460330371E-5</v>
      </c>
      <c r="V7" s="27">
        <f t="shared" si="7"/>
        <v>7.1971508650825932E-7</v>
      </c>
      <c r="W7" s="27">
        <f t="shared" si="8"/>
        <v>7.8509631252621506E-7</v>
      </c>
      <c r="X7" s="27">
        <f t="shared" si="9"/>
        <v>5.4998171761401089E-7</v>
      </c>
      <c r="Y7" s="27">
        <f t="shared" si="10"/>
        <v>9.5482968142046349E-7</v>
      </c>
      <c r="Z7">
        <f t="shared" si="11"/>
        <v>3.8193187256818536E-5</v>
      </c>
      <c r="AA7" s="7">
        <f t="shared" si="12"/>
        <v>1005.6214078102495</v>
      </c>
      <c r="AB7" s="7">
        <f t="shared" si="13"/>
        <v>998.28411596038882</v>
      </c>
      <c r="AC7" s="7">
        <f t="shared" si="14"/>
        <v>38.19318725681854</v>
      </c>
      <c r="AF7">
        <f t="shared" si="15"/>
        <v>20.167214297408215</v>
      </c>
      <c r="AG7">
        <f t="shared" si="16"/>
        <v>28.788603460330371</v>
      </c>
      <c r="AH7" s="22">
        <f t="shared" si="17"/>
        <v>189.38256267612991</v>
      </c>
      <c r="AI7" s="7"/>
      <c r="AJ7" s="7"/>
      <c r="AL7">
        <v>6</v>
      </c>
      <c r="AM7">
        <v>921.15363856079205</v>
      </c>
      <c r="AN7">
        <v>914.43262615414096</v>
      </c>
      <c r="AO7">
        <v>35.049273969925302</v>
      </c>
      <c r="AP7">
        <v>8.1752711187124394</v>
      </c>
      <c r="AQ7">
        <v>1005.16821782724</v>
      </c>
      <c r="AR7">
        <v>997.83420992672598</v>
      </c>
      <c r="AS7">
        <v>38.245971983058297</v>
      </c>
      <c r="AT7">
        <v>9.1205826856101204</v>
      </c>
    </row>
    <row r="8" spans="1:46" x14ac:dyDescent="0.2">
      <c r="A8" t="s">
        <v>46</v>
      </c>
      <c r="B8" s="1">
        <v>44504</v>
      </c>
      <c r="C8" t="s">
        <v>5</v>
      </c>
      <c r="D8">
        <v>225</v>
      </c>
      <c r="E8" s="7">
        <v>0.46244175999999998</v>
      </c>
      <c r="F8">
        <v>7</v>
      </c>
      <c r="G8" t="s">
        <v>2</v>
      </c>
      <c r="H8">
        <v>721</v>
      </c>
      <c r="I8">
        <v>531</v>
      </c>
      <c r="J8">
        <v>-13.44</v>
      </c>
      <c r="K8">
        <v>1.0908979999999999</v>
      </c>
      <c r="L8">
        <v>21.7</v>
      </c>
      <c r="M8">
        <v>294.85000000000002</v>
      </c>
      <c r="N8" s="7">
        <v>1005.857025</v>
      </c>
      <c r="O8" s="7">
        <f t="shared" si="1"/>
        <v>0.99270372349586555</v>
      </c>
      <c r="P8" s="7">
        <f t="shared" si="2"/>
        <v>100.58570478321857</v>
      </c>
      <c r="Q8" s="7">
        <f t="shared" si="0"/>
        <v>24.373224787345901</v>
      </c>
      <c r="R8" s="7">
        <f t="shared" si="3"/>
        <v>24373.224787345902</v>
      </c>
      <c r="S8" s="16">
        <f t="shared" si="4"/>
        <v>3.722550362889674E-2</v>
      </c>
      <c r="T8" s="8">
        <f t="shared" si="5"/>
        <v>3.722550362889674E-2</v>
      </c>
      <c r="U8">
        <f t="shared" si="6"/>
        <v>2.6839588116434548E-5</v>
      </c>
      <c r="V8" s="27">
        <f t="shared" si="7"/>
        <v>6.7098970291086379E-7</v>
      </c>
      <c r="W8" s="27">
        <f t="shared" si="8"/>
        <v>7.4500076250761919E-7</v>
      </c>
      <c r="X8" s="27">
        <f t="shared" si="9"/>
        <v>5.48676012332241E-7</v>
      </c>
      <c r="Y8" s="27">
        <f t="shared" si="10"/>
        <v>8.673144530862421E-7</v>
      </c>
      <c r="Z8">
        <f t="shared" si="11"/>
        <v>3.4692578123449679E-5</v>
      </c>
      <c r="AA8" s="7">
        <f t="shared" si="12"/>
        <v>931.95725353515843</v>
      </c>
      <c r="AB8" s="7">
        <f t="shared" si="13"/>
        <v>925.15743572333213</v>
      </c>
      <c r="AC8" s="7">
        <f t="shared" si="14"/>
        <v>34.692578123449678</v>
      </c>
      <c r="AF8">
        <f t="shared" si="15"/>
        <v>19.76674242694417</v>
      </c>
      <c r="AG8">
        <f t="shared" si="16"/>
        <v>26.839588116434548</v>
      </c>
      <c r="AH8" s="22">
        <f t="shared" si="17"/>
        <v>175.50984059042531</v>
      </c>
      <c r="AI8" s="7"/>
      <c r="AJ8" s="7"/>
      <c r="AL8">
        <v>7</v>
      </c>
      <c r="AM8">
        <v>851.67705451090399</v>
      </c>
      <c r="AN8">
        <v>845.462964037603</v>
      </c>
      <c r="AO8">
        <v>31.767112592175899</v>
      </c>
      <c r="AP8">
        <v>8.2128438455314807</v>
      </c>
      <c r="AQ8">
        <v>931.53885142603303</v>
      </c>
      <c r="AR8">
        <v>924.74206540074704</v>
      </c>
      <c r="AS8">
        <v>34.7459162137826</v>
      </c>
      <c r="AT8">
        <v>9.3770046395099804</v>
      </c>
    </row>
    <row r="9" spans="1:46" x14ac:dyDescent="0.2">
      <c r="A9" t="s">
        <v>46</v>
      </c>
      <c r="B9" s="1">
        <v>44504</v>
      </c>
      <c r="C9" t="s">
        <v>8</v>
      </c>
      <c r="D9">
        <v>25</v>
      </c>
      <c r="E9" s="7">
        <v>0.46244175999999998</v>
      </c>
      <c r="F9">
        <v>8</v>
      </c>
      <c r="G9" t="s">
        <v>2</v>
      </c>
      <c r="H9">
        <v>835</v>
      </c>
      <c r="I9">
        <v>531</v>
      </c>
      <c r="J9">
        <v>-18.45</v>
      </c>
      <c r="K9">
        <v>1.0854200000000001</v>
      </c>
      <c r="L9">
        <v>21.7</v>
      </c>
      <c r="M9">
        <v>294.85000000000002</v>
      </c>
      <c r="N9" s="7">
        <v>1005.857025</v>
      </c>
      <c r="O9" s="7">
        <f t="shared" si="1"/>
        <v>0.99270372349586555</v>
      </c>
      <c r="P9" s="7">
        <f t="shared" si="2"/>
        <v>100.58570478321857</v>
      </c>
      <c r="Q9" s="7">
        <f t="shared" si="0"/>
        <v>24.373224787345901</v>
      </c>
      <c r="R9" s="7">
        <f t="shared" si="3"/>
        <v>24373.224787345902</v>
      </c>
      <c r="S9" s="16">
        <f t="shared" si="4"/>
        <v>3.722550362889674E-2</v>
      </c>
      <c r="T9" s="8">
        <f t="shared" si="5"/>
        <v>3.722550362889674E-2</v>
      </c>
      <c r="U9">
        <f t="shared" si="6"/>
        <v>3.1083295530128778E-5</v>
      </c>
      <c r="V9" s="27">
        <f t="shared" si="7"/>
        <v>7.7708238825321944E-7</v>
      </c>
      <c r="W9" s="27">
        <f t="shared" si="8"/>
        <v>8.6279561261284611E-7</v>
      </c>
      <c r="X9" s="27">
        <f t="shared" si="9"/>
        <v>5.48676012332241E-7</v>
      </c>
      <c r="Y9" s="27">
        <f t="shared" si="10"/>
        <v>1.0912019885338246E-6</v>
      </c>
      <c r="Z9">
        <f t="shared" si="11"/>
        <v>4.3648079541352982E-5</v>
      </c>
      <c r="AA9" s="7">
        <f t="shared" si="12"/>
        <v>1172.5316056562533</v>
      </c>
      <c r="AB9" s="7">
        <f t="shared" si="13"/>
        <v>1163.9764908515483</v>
      </c>
      <c r="AC9" s="7">
        <f t="shared" si="14"/>
        <v>43.648079541352985</v>
      </c>
      <c r="AF9">
        <f t="shared" si="15"/>
        <v>19.76674242694417</v>
      </c>
      <c r="AG9">
        <f t="shared" si="16"/>
        <v>31.08329553012878</v>
      </c>
      <c r="AH9" s="22">
        <f t="shared" si="17"/>
        <v>220.81574494468049</v>
      </c>
      <c r="AI9" s="7"/>
      <c r="AJ9" s="7"/>
      <c r="AL9">
        <v>8</v>
      </c>
      <c r="AM9">
        <v>1071.6084464630301</v>
      </c>
      <c r="AN9">
        <v>1063.7896707862601</v>
      </c>
      <c r="AO9">
        <v>39.970439491371799</v>
      </c>
      <c r="AP9">
        <v>8.1143718984198792</v>
      </c>
      <c r="AQ9">
        <v>1171.8621622816499</v>
      </c>
      <c r="AR9">
        <v>1163.3119055146201</v>
      </c>
      <c r="AS9">
        <v>43.709851116149103</v>
      </c>
      <c r="AT9">
        <v>9.3554428531728107</v>
      </c>
    </row>
    <row r="10" spans="1:46" x14ac:dyDescent="0.2">
      <c r="A10" t="s">
        <v>46</v>
      </c>
      <c r="B10" s="1">
        <v>44504</v>
      </c>
      <c r="C10" t="s">
        <v>5</v>
      </c>
      <c r="D10">
        <v>200</v>
      </c>
      <c r="E10" s="7">
        <v>0.46244175999999998</v>
      </c>
      <c r="F10">
        <v>9</v>
      </c>
      <c r="G10" t="s">
        <v>2</v>
      </c>
      <c r="H10">
        <v>638</v>
      </c>
      <c r="I10">
        <v>531</v>
      </c>
      <c r="J10">
        <v>-13.51</v>
      </c>
      <c r="K10">
        <v>1.0908230000000001</v>
      </c>
      <c r="L10">
        <v>21.6</v>
      </c>
      <c r="M10">
        <v>294.75</v>
      </c>
      <c r="N10" s="7">
        <v>1005.857025</v>
      </c>
      <c r="O10" s="7">
        <f t="shared" si="1"/>
        <v>0.99270372349586555</v>
      </c>
      <c r="P10" s="7">
        <f t="shared" si="2"/>
        <v>100.58570478321857</v>
      </c>
      <c r="Q10" s="7">
        <f t="shared" si="0"/>
        <v>24.364958474038335</v>
      </c>
      <c r="R10" s="7">
        <f t="shared" si="3"/>
        <v>24364.958474038336</v>
      </c>
      <c r="S10" s="16">
        <f t="shared" si="4"/>
        <v>3.733181501038664E-2</v>
      </c>
      <c r="T10" s="8">
        <f t="shared" si="5"/>
        <v>3.733181501038664E-2</v>
      </c>
      <c r="U10">
        <f t="shared" si="6"/>
        <v>2.3817697976626677E-5</v>
      </c>
      <c r="V10" s="27">
        <f t="shared" si="7"/>
        <v>5.95442449415667E-7</v>
      </c>
      <c r="W10" s="27">
        <f t="shared" si="8"/>
        <v>6.5946150532415772E-7</v>
      </c>
      <c r="X10" s="27">
        <f t="shared" si="9"/>
        <v>5.4886216195474569E-7</v>
      </c>
      <c r="Y10" s="27">
        <f t="shared" si="10"/>
        <v>7.0604179278507892E-7</v>
      </c>
      <c r="Z10">
        <f t="shared" si="11"/>
        <v>2.8241671711403157E-5</v>
      </c>
      <c r="AA10" s="7">
        <f t="shared" si="12"/>
        <v>756.50411595433059</v>
      </c>
      <c r="AB10" s="7">
        <f t="shared" si="13"/>
        <v>750.98445274781193</v>
      </c>
      <c r="AC10" s="7">
        <f t="shared" si="14"/>
        <v>28.241671711403157</v>
      </c>
      <c r="AF10">
        <f t="shared" si="15"/>
        <v>19.823193770515307</v>
      </c>
      <c r="AG10">
        <f t="shared" si="16"/>
        <v>23.817697976626675</v>
      </c>
      <c r="AH10" s="22">
        <f t="shared" si="17"/>
        <v>142.46781844714326</v>
      </c>
      <c r="AI10" s="7"/>
      <c r="AJ10" s="7"/>
      <c r="AL10">
        <v>9</v>
      </c>
      <c r="AM10">
        <v>702.87557592526696</v>
      </c>
      <c r="AN10">
        <v>697.74718553698597</v>
      </c>
      <c r="AO10">
        <v>26.291181838296499</v>
      </c>
      <c r="AP10">
        <v>8.2943569900965404</v>
      </c>
      <c r="AQ10">
        <v>756.27171200725104</v>
      </c>
      <c r="AR10">
        <v>750.75372744265496</v>
      </c>
      <c r="AS10">
        <v>28.2884734945698</v>
      </c>
      <c r="AT10">
        <v>7.5968119978693602</v>
      </c>
    </row>
    <row r="11" spans="1:46" x14ac:dyDescent="0.2">
      <c r="A11" t="s">
        <v>46</v>
      </c>
      <c r="B11" s="1">
        <v>44504</v>
      </c>
      <c r="C11" t="s">
        <v>8</v>
      </c>
      <c r="D11">
        <v>50</v>
      </c>
      <c r="E11" s="7">
        <v>0.46244175999999998</v>
      </c>
      <c r="F11">
        <v>10</v>
      </c>
      <c r="G11" t="s">
        <v>2</v>
      </c>
      <c r="H11">
        <v>716</v>
      </c>
      <c r="I11">
        <v>531</v>
      </c>
      <c r="J11">
        <v>-13.94</v>
      </c>
      <c r="K11">
        <v>1.0903590000000001</v>
      </c>
      <c r="L11">
        <v>21.6</v>
      </c>
      <c r="M11">
        <v>294.75</v>
      </c>
      <c r="N11" s="7">
        <v>1005.857025</v>
      </c>
      <c r="O11" s="7">
        <f t="shared" si="1"/>
        <v>0.99270372349586555</v>
      </c>
      <c r="P11" s="7">
        <f t="shared" si="2"/>
        <v>100.58570478321857</v>
      </c>
      <c r="Q11" s="7">
        <f t="shared" si="0"/>
        <v>24.364958474038335</v>
      </c>
      <c r="R11" s="7">
        <f t="shared" si="3"/>
        <v>24364.958474038336</v>
      </c>
      <c r="S11" s="16">
        <f t="shared" si="4"/>
        <v>3.733181501038664E-2</v>
      </c>
      <c r="T11" s="8">
        <f t="shared" si="5"/>
        <v>3.733181501038664E-2</v>
      </c>
      <c r="U11">
        <f t="shared" si="6"/>
        <v>2.6729579547436833E-5</v>
      </c>
      <c r="V11" s="27">
        <f t="shared" si="7"/>
        <v>6.6823948868592082E-7</v>
      </c>
      <c r="W11" s="27">
        <f t="shared" si="8"/>
        <v>7.4008532572428976E-7</v>
      </c>
      <c r="X11" s="27">
        <f t="shared" si="9"/>
        <v>5.4886216195474569E-7</v>
      </c>
      <c r="Y11" s="27">
        <f t="shared" si="10"/>
        <v>8.594626524554649E-7</v>
      </c>
      <c r="Z11">
        <f t="shared" si="11"/>
        <v>3.4378506098218592E-5</v>
      </c>
      <c r="AA11" s="7">
        <f t="shared" si="12"/>
        <v>920.89029393973033</v>
      </c>
      <c r="AB11" s="7">
        <f t="shared" si="13"/>
        <v>914.17122372517235</v>
      </c>
      <c r="AC11" s="7">
        <f t="shared" si="14"/>
        <v>34.378506098218594</v>
      </c>
      <c r="AF11">
        <f t="shared" si="15"/>
        <v>19.823193770515307</v>
      </c>
      <c r="AG11">
        <f t="shared" si="16"/>
        <v>26.729579547436835</v>
      </c>
      <c r="AH11" s="22">
        <f t="shared" si="17"/>
        <v>173.42566740861213</v>
      </c>
      <c r="AI11" s="7"/>
      <c r="AJ11" s="7"/>
      <c r="AL11">
        <v>10</v>
      </c>
      <c r="AM11">
        <v>842.402695699388</v>
      </c>
      <c r="AN11">
        <v>836.25627372135898</v>
      </c>
      <c r="AO11">
        <v>31.510217757315498</v>
      </c>
      <c r="AP11">
        <v>8.2169605872640901</v>
      </c>
      <c r="AQ11">
        <v>920.48847403122898</v>
      </c>
      <c r="AR11">
        <v>913.77231486389496</v>
      </c>
      <c r="AS11">
        <v>34.431029729484003</v>
      </c>
      <c r="AT11">
        <v>9.2694122099183502</v>
      </c>
    </row>
    <row r="12" spans="1:46" x14ac:dyDescent="0.2">
      <c r="A12" t="s">
        <v>46</v>
      </c>
      <c r="B12" s="1">
        <v>44504</v>
      </c>
      <c r="C12" t="s">
        <v>5</v>
      </c>
      <c r="D12">
        <v>175</v>
      </c>
      <c r="E12" s="7">
        <v>0.46244175999999998</v>
      </c>
      <c r="F12">
        <v>11</v>
      </c>
      <c r="G12" t="s">
        <v>2</v>
      </c>
      <c r="H12">
        <v>688</v>
      </c>
      <c r="I12">
        <v>531</v>
      </c>
      <c r="J12">
        <v>-13.93</v>
      </c>
      <c r="K12">
        <v>1.0903670000000001</v>
      </c>
      <c r="L12">
        <v>21.2</v>
      </c>
      <c r="M12">
        <v>294.35000000000002</v>
      </c>
      <c r="N12" s="7">
        <v>1005.857025</v>
      </c>
      <c r="O12" s="7">
        <f t="shared" si="1"/>
        <v>0.99270372349586555</v>
      </c>
      <c r="P12" s="7">
        <f t="shared" si="2"/>
        <v>100.58570478321857</v>
      </c>
      <c r="Q12" s="7">
        <f t="shared" si="0"/>
        <v>24.331893220808091</v>
      </c>
      <c r="R12" s="7">
        <f t="shared" si="3"/>
        <v>24331.893220808091</v>
      </c>
      <c r="S12" s="16">
        <f t="shared" si="4"/>
        <v>3.7761807677559732E-2</v>
      </c>
      <c r="T12" s="8">
        <f t="shared" si="5"/>
        <v>3.7761807677559732E-2</v>
      </c>
      <c r="U12">
        <f t="shared" si="6"/>
        <v>2.5980123682161096E-5</v>
      </c>
      <c r="V12" s="27">
        <f t="shared" si="7"/>
        <v>6.4950309205402745E-7</v>
      </c>
      <c r="W12" s="27">
        <f t="shared" si="8"/>
        <v>7.1210983310911014E-7</v>
      </c>
      <c r="X12" s="27">
        <f t="shared" si="9"/>
        <v>5.4960802526299049E-7</v>
      </c>
      <c r="Y12" s="27">
        <f t="shared" si="10"/>
        <v>8.1200489990014721E-7</v>
      </c>
      <c r="Z12">
        <f t="shared" si="11"/>
        <v>3.2480195996005884E-5</v>
      </c>
      <c r="AA12" s="7">
        <f t="shared" si="12"/>
        <v>860.13350508396115</v>
      </c>
      <c r="AB12" s="7">
        <f t="shared" si="13"/>
        <v>853.85773320039812</v>
      </c>
      <c r="AC12" s="7">
        <f t="shared" si="14"/>
        <v>32.480195996005882</v>
      </c>
      <c r="AF12">
        <f t="shared" si="15"/>
        <v>20.051519876784219</v>
      </c>
      <c r="AG12">
        <f t="shared" si="16"/>
        <v>25.980123682161096</v>
      </c>
      <c r="AH12" s="22">
        <f t="shared" si="17"/>
        <v>161.98371093859905</v>
      </c>
      <c r="AI12" s="7"/>
      <c r="AJ12" s="7"/>
      <c r="AL12">
        <v>11</v>
      </c>
      <c r="AM12">
        <v>791.219356616764</v>
      </c>
      <c r="AN12">
        <v>785.44638358643203</v>
      </c>
      <c r="AO12">
        <v>29.933951488300401</v>
      </c>
      <c r="AP12">
        <v>8.2415101724167208</v>
      </c>
      <c r="AQ12">
        <v>859.81102989803503</v>
      </c>
      <c r="AR12">
        <v>853.53759150794303</v>
      </c>
      <c r="AS12">
        <v>32.528958553449101</v>
      </c>
      <c r="AT12">
        <v>8.6691096100792695</v>
      </c>
    </row>
    <row r="13" spans="1:46" x14ac:dyDescent="0.2">
      <c r="A13" t="s">
        <v>46</v>
      </c>
      <c r="B13" s="1">
        <v>44504</v>
      </c>
      <c r="C13" t="s">
        <v>8</v>
      </c>
      <c r="D13">
        <v>75</v>
      </c>
      <c r="E13" s="7">
        <v>0.46244175999999998</v>
      </c>
      <c r="F13">
        <v>12</v>
      </c>
      <c r="G13" t="s">
        <v>2</v>
      </c>
      <c r="H13">
        <v>745</v>
      </c>
      <c r="I13">
        <v>531</v>
      </c>
      <c r="J13">
        <v>-14.12</v>
      </c>
      <c r="K13">
        <v>1.090155</v>
      </c>
      <c r="L13">
        <v>21.4</v>
      </c>
      <c r="M13">
        <v>294.55</v>
      </c>
      <c r="N13" s="7">
        <v>1005.857025</v>
      </c>
      <c r="O13" s="7">
        <f t="shared" si="1"/>
        <v>0.99270372349586555</v>
      </c>
      <c r="P13" s="7">
        <f t="shared" si="2"/>
        <v>100.58570478321857</v>
      </c>
      <c r="Q13" s="7">
        <f t="shared" si="0"/>
        <v>24.348425847423215</v>
      </c>
      <c r="R13" s="7">
        <f t="shared" si="3"/>
        <v>24348.425847423216</v>
      </c>
      <c r="S13" s="16">
        <f t="shared" si="4"/>
        <v>3.754585685502778E-2</v>
      </c>
      <c r="T13" s="8">
        <f t="shared" si="5"/>
        <v>3.754585685502778E-2</v>
      </c>
      <c r="U13">
        <f t="shared" si="6"/>
        <v>2.7971663356995697E-5</v>
      </c>
      <c r="V13" s="27">
        <f t="shared" si="7"/>
        <v>6.9929158392489252E-7</v>
      </c>
      <c r="W13" s="27">
        <f t="shared" si="8"/>
        <v>7.7058372144773273E-7</v>
      </c>
      <c r="X13" s="27">
        <f t="shared" si="9"/>
        <v>5.492348403875786E-7</v>
      </c>
      <c r="Y13" s="27">
        <f t="shared" si="10"/>
        <v>9.2064046498504665E-7</v>
      </c>
      <c r="Z13">
        <f t="shared" si="11"/>
        <v>3.6825618599401867E-5</v>
      </c>
      <c r="AA13" s="7">
        <f t="shared" si="12"/>
        <v>980.81710431041961</v>
      </c>
      <c r="AB13" s="7">
        <f t="shared" si="13"/>
        <v>973.6607915173862</v>
      </c>
      <c r="AC13" s="7">
        <f t="shared" si="14"/>
        <v>36.825618599401864</v>
      </c>
      <c r="AF13">
        <f t="shared" si="15"/>
        <v>19.936849990019752</v>
      </c>
      <c r="AG13">
        <f t="shared" si="16"/>
        <v>27.971663356995695</v>
      </c>
      <c r="AH13" s="22">
        <f t="shared" si="17"/>
        <v>184.71131907917507</v>
      </c>
      <c r="AI13" s="7"/>
      <c r="AJ13" s="7"/>
      <c r="AL13">
        <v>12</v>
      </c>
      <c r="AM13">
        <v>896.64463738356994</v>
      </c>
      <c r="AN13">
        <v>890.10244997862503</v>
      </c>
      <c r="AO13">
        <v>33.7299535481772</v>
      </c>
      <c r="AP13">
        <v>8.1891012638473502</v>
      </c>
      <c r="AQ13">
        <v>980.36502878364195</v>
      </c>
      <c r="AR13">
        <v>973.21199236748396</v>
      </c>
      <c r="AS13">
        <v>36.879344951665502</v>
      </c>
      <c r="AT13">
        <v>9.3370760175815395</v>
      </c>
    </row>
    <row r="14" spans="1:46" x14ac:dyDescent="0.2">
      <c r="A14" t="s">
        <v>46</v>
      </c>
      <c r="B14" s="1">
        <v>44504</v>
      </c>
      <c r="C14" t="s">
        <v>5</v>
      </c>
      <c r="D14">
        <v>150</v>
      </c>
      <c r="E14" s="7">
        <v>0.46244175999999998</v>
      </c>
      <c r="F14">
        <v>13</v>
      </c>
      <c r="G14" t="s">
        <v>2</v>
      </c>
      <c r="H14">
        <v>534</v>
      </c>
      <c r="I14">
        <v>531</v>
      </c>
      <c r="J14">
        <v>-11.1</v>
      </c>
      <c r="K14">
        <v>1.0934630000000001</v>
      </c>
      <c r="L14">
        <v>21.6</v>
      </c>
      <c r="M14">
        <v>294.75</v>
      </c>
      <c r="N14" s="7">
        <v>1005.857025</v>
      </c>
      <c r="O14" s="7">
        <f t="shared" si="1"/>
        <v>0.99270372349586555</v>
      </c>
      <c r="P14" s="7">
        <f t="shared" si="2"/>
        <v>100.58570478321857</v>
      </c>
      <c r="Q14" s="7">
        <f t="shared" si="0"/>
        <v>24.364958474038335</v>
      </c>
      <c r="R14" s="7">
        <f t="shared" si="3"/>
        <v>24364.958474038336</v>
      </c>
      <c r="S14" s="16">
        <f t="shared" si="4"/>
        <v>3.733181501038664E-2</v>
      </c>
      <c r="T14" s="8">
        <f t="shared" si="5"/>
        <v>3.733181501038664E-2</v>
      </c>
      <c r="U14">
        <f t="shared" si="6"/>
        <v>1.9935189215546465E-5</v>
      </c>
      <c r="V14" s="27">
        <f t="shared" si="7"/>
        <v>4.9837973038866162E-7</v>
      </c>
      <c r="W14" s="27">
        <f t="shared" si="8"/>
        <v>5.5196307812398145E-7</v>
      </c>
      <c r="X14" s="27">
        <f t="shared" si="9"/>
        <v>5.4886216195474569E-7</v>
      </c>
      <c r="Y14" s="27">
        <f t="shared" si="10"/>
        <v>5.0148064655789749E-7</v>
      </c>
      <c r="Z14">
        <f t="shared" si="11"/>
        <v>2.0059225862315899E-5</v>
      </c>
      <c r="AA14" s="7">
        <f t="shared" si="12"/>
        <v>537.32254530713078</v>
      </c>
      <c r="AB14" s="7">
        <f t="shared" si="13"/>
        <v>533.40209144466462</v>
      </c>
      <c r="AC14" s="7">
        <f t="shared" si="14"/>
        <v>20.059225862315898</v>
      </c>
      <c r="AF14">
        <f t="shared" si="15"/>
        <v>19.823193770515307</v>
      </c>
      <c r="AG14">
        <f t="shared" si="16"/>
        <v>19.935189215546465</v>
      </c>
      <c r="AH14" s="22">
        <f t="shared" si="17"/>
        <v>101.19068649851803</v>
      </c>
      <c r="AI14" s="7"/>
      <c r="AJ14" s="7"/>
      <c r="AL14">
        <v>13</v>
      </c>
      <c r="AM14">
        <v>535.46162233674795</v>
      </c>
      <c r="AN14">
        <v>531.55473421694103</v>
      </c>
      <c r="AO14">
        <v>20.029034102874402</v>
      </c>
      <c r="AP14">
        <v>8.4101850062061096</v>
      </c>
      <c r="AQ14">
        <v>537.31602930861402</v>
      </c>
      <c r="AR14">
        <v>533.39561088100197</v>
      </c>
      <c r="AS14">
        <v>20.098398514684199</v>
      </c>
      <c r="AT14">
        <v>0.34631930553178197</v>
      </c>
    </row>
    <row r="15" spans="1:46" x14ac:dyDescent="0.2">
      <c r="A15" t="s">
        <v>46</v>
      </c>
      <c r="B15" s="1">
        <v>44504</v>
      </c>
      <c r="C15" t="s">
        <v>8</v>
      </c>
      <c r="D15">
        <v>100</v>
      </c>
      <c r="E15" s="7">
        <v>0.46244175999999998</v>
      </c>
      <c r="F15">
        <v>14</v>
      </c>
      <c r="G15" t="s">
        <v>2</v>
      </c>
      <c r="H15">
        <v>692</v>
      </c>
      <c r="I15">
        <v>531</v>
      </c>
      <c r="J15">
        <v>-13.99</v>
      </c>
      <c r="K15">
        <v>1.090298</v>
      </c>
      <c r="L15">
        <v>21.7</v>
      </c>
      <c r="M15">
        <v>294.85000000000002</v>
      </c>
      <c r="N15" s="7">
        <v>1005.857025</v>
      </c>
      <c r="O15" s="7">
        <f t="shared" si="1"/>
        <v>0.99270372349586555</v>
      </c>
      <c r="P15" s="7">
        <f t="shared" si="2"/>
        <v>100.58570478321857</v>
      </c>
      <c r="Q15" s="7">
        <f t="shared" si="0"/>
        <v>24.373224787345901</v>
      </c>
      <c r="R15" s="7">
        <f t="shared" si="3"/>
        <v>24373.224787345902</v>
      </c>
      <c r="S15" s="16">
        <f t="shared" si="4"/>
        <v>3.722550362889674E-2</v>
      </c>
      <c r="T15" s="8">
        <f t="shared" si="5"/>
        <v>3.722550362889674E-2</v>
      </c>
      <c r="U15">
        <f t="shared" si="6"/>
        <v>2.5760048511196546E-5</v>
      </c>
      <c r="V15" s="27">
        <f t="shared" si="7"/>
        <v>6.4400121277991368E-7</v>
      </c>
      <c r="W15" s="27">
        <f t="shared" si="8"/>
        <v>7.1503540590190357E-7</v>
      </c>
      <c r="X15" s="27">
        <f t="shared" si="9"/>
        <v>5.48676012332241E-7</v>
      </c>
      <c r="Y15" s="27">
        <f t="shared" si="10"/>
        <v>8.1036060634957615E-7</v>
      </c>
      <c r="Z15">
        <f t="shared" si="11"/>
        <v>3.2414424253983044E-5</v>
      </c>
      <c r="AA15" s="7">
        <f t="shared" si="12"/>
        <v>870.75851483768668</v>
      </c>
      <c r="AB15" s="7">
        <f t="shared" si="13"/>
        <v>864.40521994510141</v>
      </c>
      <c r="AC15" s="7">
        <f t="shared" si="14"/>
        <v>32.414424253983043</v>
      </c>
      <c r="AF15">
        <f t="shared" si="15"/>
        <v>19.76674242694417</v>
      </c>
      <c r="AG15">
        <f t="shared" si="16"/>
        <v>25.760048511196544</v>
      </c>
      <c r="AH15" s="22">
        <f t="shared" si="17"/>
        <v>163.98465439504457</v>
      </c>
      <c r="AI15" s="7"/>
      <c r="AJ15" s="7"/>
      <c r="AL15">
        <v>14</v>
      </c>
      <c r="AM15">
        <v>798.37772388560199</v>
      </c>
      <c r="AN15">
        <v>792.552521267055</v>
      </c>
      <c r="AO15">
        <v>29.779075192208701</v>
      </c>
      <c r="AP15">
        <v>8.2404934168767294</v>
      </c>
      <c r="AQ15">
        <v>870.403974103113</v>
      </c>
      <c r="AR15">
        <v>864.05324642440996</v>
      </c>
      <c r="AS15">
        <v>32.4656169842333</v>
      </c>
      <c r="AT15">
        <v>9.0215756355235097</v>
      </c>
    </row>
    <row r="16" spans="1:46" x14ac:dyDescent="0.2">
      <c r="A16" t="s">
        <v>46</v>
      </c>
      <c r="B16" s="1">
        <v>44504</v>
      </c>
      <c r="C16" t="s">
        <v>5</v>
      </c>
      <c r="D16">
        <v>125</v>
      </c>
      <c r="E16" s="7">
        <v>0.46244175999999998</v>
      </c>
      <c r="F16">
        <v>15</v>
      </c>
      <c r="G16" t="s">
        <v>2</v>
      </c>
      <c r="H16">
        <v>644</v>
      </c>
      <c r="I16">
        <v>531</v>
      </c>
      <c r="J16">
        <v>-15.75</v>
      </c>
      <c r="K16">
        <v>1.0883780000000001</v>
      </c>
      <c r="L16">
        <v>22</v>
      </c>
      <c r="M16">
        <v>295.14999999999998</v>
      </c>
      <c r="N16" s="7">
        <v>1005.857025</v>
      </c>
      <c r="O16" s="7">
        <f t="shared" si="1"/>
        <v>0.99270372349586555</v>
      </c>
      <c r="P16" s="7">
        <f t="shared" si="2"/>
        <v>100.58570478321857</v>
      </c>
      <c r="Q16" s="7">
        <f t="shared" si="0"/>
        <v>24.398023727268583</v>
      </c>
      <c r="R16" s="7">
        <f t="shared" si="3"/>
        <v>24398.023727268584</v>
      </c>
      <c r="S16" s="16">
        <f t="shared" si="4"/>
        <v>3.6909377658128031E-2</v>
      </c>
      <c r="T16" s="8">
        <f t="shared" si="5"/>
        <v>3.6909377658128031E-2</v>
      </c>
      <c r="U16">
        <f t="shared" si="6"/>
        <v>2.3769639211834453E-5</v>
      </c>
      <c r="V16" s="27">
        <f t="shared" si="7"/>
        <v>5.9424098029586137E-7</v>
      </c>
      <c r="W16" s="27">
        <f t="shared" si="8"/>
        <v>6.6476120201951569E-7</v>
      </c>
      <c r="X16" s="27">
        <f t="shared" si="9"/>
        <v>5.4811832029869998E-7</v>
      </c>
      <c r="Y16" s="27">
        <f t="shared" si="10"/>
        <v>7.1088386201667708E-7</v>
      </c>
      <c r="Z16">
        <f t="shared" si="11"/>
        <v>2.8435354480667081E-5</v>
      </c>
      <c r="AA16" s="7">
        <f t="shared" si="12"/>
        <v>770.41002273321089</v>
      </c>
      <c r="AB16" s="7">
        <f t="shared" si="13"/>
        <v>764.78889818579285</v>
      </c>
      <c r="AC16" s="7">
        <f t="shared" si="14"/>
        <v>28.43535448066708</v>
      </c>
      <c r="AF16">
        <f t="shared" si="15"/>
        <v>19.598879536465983</v>
      </c>
      <c r="AG16">
        <f t="shared" si="16"/>
        <v>23.769639211834452</v>
      </c>
      <c r="AH16" s="22">
        <f t="shared" si="17"/>
        <v>145.08663328309058</v>
      </c>
      <c r="AI16" s="7"/>
      <c r="AJ16" s="7"/>
      <c r="AL16">
        <v>15</v>
      </c>
      <c r="AM16">
        <v>713.09454161071505</v>
      </c>
      <c r="AN16">
        <v>707.89159059293604</v>
      </c>
      <c r="AO16">
        <v>26.373958178671501</v>
      </c>
      <c r="AP16">
        <v>8.29046113508819</v>
      </c>
      <c r="AQ16">
        <v>770.15080635127902</v>
      </c>
      <c r="AR16">
        <v>764.53155576397603</v>
      </c>
      <c r="AS16">
        <v>28.4841966565875</v>
      </c>
      <c r="AT16">
        <v>8.0012202325497199</v>
      </c>
    </row>
    <row r="17" spans="1:46" x14ac:dyDescent="0.2">
      <c r="A17" t="s">
        <v>46</v>
      </c>
      <c r="B17" s="1">
        <v>44504</v>
      </c>
      <c r="C17" t="s">
        <v>8</v>
      </c>
      <c r="D17">
        <v>125</v>
      </c>
      <c r="E17" s="7">
        <v>0.46244175999999998</v>
      </c>
      <c r="F17">
        <v>16</v>
      </c>
      <c r="G17" t="s">
        <v>2</v>
      </c>
      <c r="H17">
        <v>714</v>
      </c>
      <c r="I17">
        <v>531</v>
      </c>
      <c r="J17">
        <v>-14.32</v>
      </c>
      <c r="K17">
        <v>1.089942</v>
      </c>
      <c r="L17">
        <v>22.2</v>
      </c>
      <c r="M17">
        <v>295.35000000000002</v>
      </c>
      <c r="N17" s="7">
        <v>1005.857025</v>
      </c>
      <c r="O17" s="7">
        <f t="shared" si="1"/>
        <v>0.99270372349586555</v>
      </c>
      <c r="P17" s="7">
        <f t="shared" si="2"/>
        <v>100.58570478321857</v>
      </c>
      <c r="Q17" s="7">
        <f t="shared" si="0"/>
        <v>24.414556353883707</v>
      </c>
      <c r="R17" s="7">
        <f t="shared" si="3"/>
        <v>24414.556353883709</v>
      </c>
      <c r="S17" s="16">
        <f t="shared" si="4"/>
        <v>3.6700942472172496E-2</v>
      </c>
      <c r="T17" s="8">
        <f t="shared" si="5"/>
        <v>3.6700942472172496E-2</v>
      </c>
      <c r="U17">
        <f t="shared" si="6"/>
        <v>2.6204472925131163E-5</v>
      </c>
      <c r="V17" s="27">
        <f t="shared" si="7"/>
        <v>6.5511182312827911E-7</v>
      </c>
      <c r="W17" s="27">
        <f t="shared" si="8"/>
        <v>7.3651877342129521E-7</v>
      </c>
      <c r="X17" s="27">
        <f t="shared" si="9"/>
        <v>5.4774715502340026E-7</v>
      </c>
      <c r="Y17" s="27">
        <f t="shared" si="10"/>
        <v>8.4388344152617417E-7</v>
      </c>
      <c r="Z17">
        <f t="shared" si="11"/>
        <v>3.3755337661046962E-5</v>
      </c>
      <c r="AA17" s="7">
        <f t="shared" si="12"/>
        <v>919.74034962837914</v>
      </c>
      <c r="AB17" s="7">
        <f t="shared" si="13"/>
        <v>913.02966972548109</v>
      </c>
      <c r="AC17" s="7">
        <f t="shared" si="14"/>
        <v>33.755337661046958</v>
      </c>
      <c r="AF17">
        <f t="shared" si="15"/>
        <v>19.488200452723596</v>
      </c>
      <c r="AG17">
        <f t="shared" si="16"/>
        <v>26.204472925131164</v>
      </c>
      <c r="AH17" s="22">
        <f t="shared" si="17"/>
        <v>173.20910539140849</v>
      </c>
      <c r="AI17" s="7"/>
      <c r="AJ17" s="7"/>
      <c r="AL17">
        <v>16</v>
      </c>
      <c r="AM17">
        <v>838.63954207552399</v>
      </c>
      <c r="AN17">
        <v>832.52057719165896</v>
      </c>
      <c r="AO17">
        <v>30.843508472460499</v>
      </c>
      <c r="AP17">
        <v>8.2223029443291296</v>
      </c>
      <c r="AQ17">
        <v>919.30912525910401</v>
      </c>
      <c r="AR17">
        <v>912.60157097308195</v>
      </c>
      <c r="AS17">
        <v>33.810376653079402</v>
      </c>
      <c r="AT17">
        <v>9.6191008337066908</v>
      </c>
    </row>
    <row r="18" spans="1:46" x14ac:dyDescent="0.2">
      <c r="A18" t="s">
        <v>46</v>
      </c>
      <c r="B18" s="1">
        <v>44504</v>
      </c>
      <c r="C18" t="s">
        <v>5</v>
      </c>
      <c r="D18">
        <v>100</v>
      </c>
      <c r="E18" s="7">
        <v>0.46244175999999998</v>
      </c>
      <c r="F18">
        <v>17</v>
      </c>
      <c r="G18" t="s">
        <v>2</v>
      </c>
      <c r="H18">
        <v>611</v>
      </c>
      <c r="I18">
        <v>531</v>
      </c>
      <c r="J18">
        <v>-13.37</v>
      </c>
      <c r="K18">
        <v>1.090984</v>
      </c>
      <c r="L18">
        <v>22.4</v>
      </c>
      <c r="M18">
        <v>295.55</v>
      </c>
      <c r="N18" s="7">
        <v>1005.857025</v>
      </c>
      <c r="O18" s="7">
        <f t="shared" si="1"/>
        <v>0.99270372349586555</v>
      </c>
      <c r="P18" s="7">
        <f t="shared" si="2"/>
        <v>100.58570478321857</v>
      </c>
      <c r="Q18" s="7">
        <f t="shared" si="0"/>
        <v>24.431088980498831</v>
      </c>
      <c r="R18" s="7">
        <f t="shared" si="3"/>
        <v>24431.088980498833</v>
      </c>
      <c r="S18" s="16">
        <f t="shared" si="4"/>
        <v>3.6494336900557346E-2</v>
      </c>
      <c r="T18" s="8">
        <f t="shared" si="5"/>
        <v>3.6494336900557346E-2</v>
      </c>
      <c r="U18">
        <f t="shared" si="6"/>
        <v>2.229803984624054E-5</v>
      </c>
      <c r="V18" s="27">
        <f t="shared" si="7"/>
        <v>5.5745099615601348E-7</v>
      </c>
      <c r="W18" s="27">
        <f t="shared" si="8"/>
        <v>6.2984376019744562E-7</v>
      </c>
      <c r="X18" s="27">
        <f t="shared" si="9"/>
        <v>5.4737649208648704E-7</v>
      </c>
      <c r="Y18" s="27">
        <f t="shared" si="10"/>
        <v>6.3991826426697206E-7</v>
      </c>
      <c r="Z18">
        <f t="shared" si="11"/>
        <v>2.5596730570678881E-5</v>
      </c>
      <c r="AA18" s="7">
        <f t="shared" si="12"/>
        <v>701.38911251975549</v>
      </c>
      <c r="AB18" s="7">
        <f t="shared" si="13"/>
        <v>696.27158361782176</v>
      </c>
      <c r="AC18" s="7">
        <f t="shared" si="14"/>
        <v>25.596730570678879</v>
      </c>
      <c r="AF18">
        <f t="shared" si="15"/>
        <v>19.378492894195951</v>
      </c>
      <c r="AG18">
        <f t="shared" si="16"/>
        <v>22.298039846240538</v>
      </c>
      <c r="AH18" s="22">
        <f t="shared" si="17"/>
        <v>132.08834510729858</v>
      </c>
      <c r="AI18" s="7"/>
      <c r="AJ18" s="7"/>
      <c r="AL18">
        <v>17</v>
      </c>
      <c r="AM18">
        <v>656.89661207532095</v>
      </c>
      <c r="AN18">
        <v>652.103697956735</v>
      </c>
      <c r="AO18">
        <v>24.024460692508601</v>
      </c>
      <c r="AP18">
        <v>8.3277375710972006</v>
      </c>
      <c r="AQ18">
        <v>701.19552151043797</v>
      </c>
      <c r="AR18">
        <v>696.07938930156695</v>
      </c>
      <c r="AS18">
        <v>25.644589931846099</v>
      </c>
      <c r="AT18">
        <v>6.7436653836840801</v>
      </c>
    </row>
    <row r="19" spans="1:46" x14ac:dyDescent="0.2">
      <c r="A19" t="s">
        <v>46</v>
      </c>
      <c r="B19" s="1">
        <v>44504</v>
      </c>
      <c r="C19" t="s">
        <v>8</v>
      </c>
      <c r="D19">
        <v>150</v>
      </c>
      <c r="E19" s="7">
        <v>0.46244175999999998</v>
      </c>
      <c r="F19">
        <v>18</v>
      </c>
      <c r="G19" t="s">
        <v>2</v>
      </c>
      <c r="H19">
        <v>748</v>
      </c>
      <c r="I19">
        <v>531</v>
      </c>
      <c r="J19">
        <v>-14.1</v>
      </c>
      <c r="K19">
        <v>1.090184</v>
      </c>
      <c r="L19">
        <v>22.3</v>
      </c>
      <c r="M19">
        <v>295.45</v>
      </c>
      <c r="N19" s="7">
        <v>1005.857025</v>
      </c>
      <c r="O19" s="7">
        <f t="shared" si="1"/>
        <v>0.99270372349586555</v>
      </c>
      <c r="P19" s="7">
        <f t="shared" si="2"/>
        <v>100.58570478321857</v>
      </c>
      <c r="Q19" s="7">
        <f t="shared" si="0"/>
        <v>24.422822667191266</v>
      </c>
      <c r="R19" s="7">
        <f t="shared" si="3"/>
        <v>24422.822667191267</v>
      </c>
      <c r="S19" s="16">
        <f t="shared" si="4"/>
        <v>3.6597412192298381E-2</v>
      </c>
      <c r="T19" s="8">
        <f t="shared" si="5"/>
        <v>3.6597412192298381E-2</v>
      </c>
      <c r="U19">
        <f t="shared" si="6"/>
        <v>2.737486431983919E-5</v>
      </c>
      <c r="V19" s="27">
        <f t="shared" si="7"/>
        <v>6.8437160799597976E-7</v>
      </c>
      <c r="W19" s="27">
        <f t="shared" si="8"/>
        <v>7.7132993803794866E-7</v>
      </c>
      <c r="X19" s="27">
        <f t="shared" si="9"/>
        <v>5.4756176082640478E-7</v>
      </c>
      <c r="Y19" s="27">
        <f t="shared" si="10"/>
        <v>9.0813978520752375E-7</v>
      </c>
      <c r="Z19">
        <f t="shared" si="11"/>
        <v>3.6325591408300948E-5</v>
      </c>
      <c r="AA19" s="7">
        <f t="shared" si="12"/>
        <v>992.5726774732276</v>
      </c>
      <c r="AB19" s="7">
        <f t="shared" si="13"/>
        <v>985.33059276793381</v>
      </c>
      <c r="AC19" s="7">
        <f t="shared" si="14"/>
        <v>36.325591408300951</v>
      </c>
      <c r="AF19">
        <f t="shared" si="15"/>
        <v>19.433225874110441</v>
      </c>
      <c r="AG19">
        <f t="shared" si="16"/>
        <v>27.37486431983919</v>
      </c>
      <c r="AH19" s="22">
        <f t="shared" si="17"/>
        <v>186.92517466539127</v>
      </c>
      <c r="AI19" s="7"/>
      <c r="AJ19" s="7"/>
      <c r="AL19">
        <v>18</v>
      </c>
      <c r="AM19">
        <v>902.46931493525096</v>
      </c>
      <c r="AN19">
        <v>895.88462894109</v>
      </c>
      <c r="AO19">
        <v>33.098170073838503</v>
      </c>
      <c r="AP19">
        <v>8.1914785398650896</v>
      </c>
      <c r="AQ19">
        <v>992.05447569082696</v>
      </c>
      <c r="AR19">
        <v>984.81614957444901</v>
      </c>
      <c r="AS19">
        <v>36.383716560250498</v>
      </c>
      <c r="AT19">
        <v>9.9266711092557696</v>
      </c>
    </row>
    <row r="20" spans="1:46" x14ac:dyDescent="0.2">
      <c r="A20" t="s">
        <v>46</v>
      </c>
      <c r="B20" s="1">
        <v>44504</v>
      </c>
      <c r="C20" t="s">
        <v>5</v>
      </c>
      <c r="D20">
        <v>75</v>
      </c>
      <c r="E20" s="7">
        <v>0.46244175999999998</v>
      </c>
      <c r="F20">
        <v>19</v>
      </c>
      <c r="G20" t="s">
        <v>2</v>
      </c>
      <c r="H20">
        <v>684</v>
      </c>
      <c r="I20">
        <v>531</v>
      </c>
      <c r="J20">
        <v>-13.91</v>
      </c>
      <c r="K20">
        <v>1.090387</v>
      </c>
      <c r="L20">
        <v>21.9</v>
      </c>
      <c r="M20">
        <v>295.05</v>
      </c>
      <c r="N20" s="7">
        <v>1005.857025</v>
      </c>
      <c r="O20" s="7">
        <f t="shared" si="1"/>
        <v>0.99270372349586555</v>
      </c>
      <c r="P20" s="7">
        <f t="shared" si="2"/>
        <v>100.58570478321857</v>
      </c>
      <c r="Q20" s="7">
        <f t="shared" si="0"/>
        <v>24.389757413961021</v>
      </c>
      <c r="R20" s="7">
        <f t="shared" si="3"/>
        <v>24389.757413961022</v>
      </c>
      <c r="S20" s="16">
        <f t="shared" si="4"/>
        <v>3.7014287432583157E-2</v>
      </c>
      <c r="T20" s="8">
        <f t="shared" si="5"/>
        <v>3.7014287432583157E-2</v>
      </c>
      <c r="U20">
        <f t="shared" si="6"/>
        <v>2.5317772603886882E-5</v>
      </c>
      <c r="V20" s="27">
        <f t="shared" si="7"/>
        <v>6.3294431509717208E-7</v>
      </c>
      <c r="W20" s="27">
        <f t="shared" si="8"/>
        <v>7.062900163401353E-7</v>
      </c>
      <c r="X20" s="27">
        <f t="shared" si="9"/>
        <v>5.4830409163247338E-7</v>
      </c>
      <c r="Y20" s="27">
        <f t="shared" si="10"/>
        <v>7.90930239804834E-7</v>
      </c>
      <c r="Z20">
        <f t="shared" si="11"/>
        <v>3.1637209592193355E-5</v>
      </c>
      <c r="AA20" s="7">
        <f t="shared" si="12"/>
        <v>854.7296675592238</v>
      </c>
      <c r="AB20" s="7">
        <f t="shared" si="13"/>
        <v>848.49332356842467</v>
      </c>
      <c r="AC20" s="7">
        <f t="shared" si="14"/>
        <v>31.637209592193354</v>
      </c>
      <c r="AF20">
        <f t="shared" si="15"/>
        <v>19.654586626701658</v>
      </c>
      <c r="AG20">
        <f t="shared" si="16"/>
        <v>25.31777260388688</v>
      </c>
      <c r="AH20" s="22">
        <f t="shared" si="17"/>
        <v>160.96603908836605</v>
      </c>
      <c r="AI20" s="7"/>
      <c r="AJ20" s="7"/>
      <c r="AL20">
        <v>19</v>
      </c>
      <c r="AM20">
        <v>783.85698001106402</v>
      </c>
      <c r="AN20">
        <v>778.13772508207501</v>
      </c>
      <c r="AO20">
        <v>29.072869582104499</v>
      </c>
      <c r="AP20">
        <v>8.24947941969344</v>
      </c>
      <c r="AQ20">
        <v>854.38341464831603</v>
      </c>
      <c r="AR20">
        <v>848.14957776214806</v>
      </c>
      <c r="AS20">
        <v>31.688660330399799</v>
      </c>
      <c r="AT20">
        <v>8.9973600332368395</v>
      </c>
    </row>
    <row r="21" spans="1:46" x14ac:dyDescent="0.2">
      <c r="A21" t="s">
        <v>46</v>
      </c>
      <c r="B21" s="1">
        <v>44504</v>
      </c>
      <c r="C21" t="s">
        <v>8</v>
      </c>
      <c r="D21">
        <v>175</v>
      </c>
      <c r="E21" s="7">
        <v>0.46244175999999998</v>
      </c>
      <c r="F21">
        <v>20</v>
      </c>
      <c r="G21" t="s">
        <v>2</v>
      </c>
      <c r="H21">
        <v>738</v>
      </c>
      <c r="I21">
        <v>531</v>
      </c>
      <c r="J21">
        <v>-13.73</v>
      </c>
      <c r="K21">
        <v>1.0905860000000001</v>
      </c>
      <c r="L21">
        <v>21.9</v>
      </c>
      <c r="M21">
        <v>295.05</v>
      </c>
      <c r="N21" s="7">
        <v>1005.857025</v>
      </c>
      <c r="O21" s="7">
        <f t="shared" si="1"/>
        <v>0.99270372349586555</v>
      </c>
      <c r="P21" s="7">
        <f t="shared" si="2"/>
        <v>100.58570478321857</v>
      </c>
      <c r="Q21" s="7">
        <f t="shared" si="0"/>
        <v>24.389757413961021</v>
      </c>
      <c r="R21" s="7">
        <f t="shared" si="3"/>
        <v>24389.757413961022</v>
      </c>
      <c r="S21" s="16">
        <f t="shared" si="4"/>
        <v>3.7014287432583157E-2</v>
      </c>
      <c r="T21" s="8">
        <f t="shared" si="5"/>
        <v>3.7014287432583157E-2</v>
      </c>
      <c r="U21">
        <f t="shared" si="6"/>
        <v>2.7316544125246373E-5</v>
      </c>
      <c r="V21" s="27">
        <f t="shared" si="7"/>
        <v>6.8291360313115941E-7</v>
      </c>
      <c r="W21" s="27">
        <f t="shared" si="8"/>
        <v>7.6204975447225118E-7</v>
      </c>
      <c r="X21" s="27">
        <f t="shared" si="9"/>
        <v>5.4830409163247338E-7</v>
      </c>
      <c r="Y21" s="27">
        <f t="shared" si="10"/>
        <v>8.9665926597093731E-7</v>
      </c>
      <c r="Z21">
        <f t="shared" si="11"/>
        <v>3.5866370638837491E-5</v>
      </c>
      <c r="AA21" s="7">
        <f t="shared" si="12"/>
        <v>968.98719728600872</v>
      </c>
      <c r="AB21" s="7">
        <f t="shared" si="13"/>
        <v>961.91719876564366</v>
      </c>
      <c r="AC21" s="7">
        <f t="shared" si="14"/>
        <v>35.866370638837488</v>
      </c>
      <c r="AF21">
        <f t="shared" si="15"/>
        <v>19.654586626701658</v>
      </c>
      <c r="AG21">
        <f t="shared" si="16"/>
        <v>27.31654412524637</v>
      </c>
      <c r="AH21" s="22">
        <f t="shared" si="17"/>
        <v>182.48346464896582</v>
      </c>
      <c r="AI21" s="7"/>
      <c r="AJ21" s="7"/>
      <c r="AL21">
        <v>20</v>
      </c>
      <c r="AM21">
        <v>883.50860488652404</v>
      </c>
      <c r="AN21">
        <v>877.06226190284599</v>
      </c>
      <c r="AO21">
        <v>32.7688993012098</v>
      </c>
      <c r="AP21">
        <v>8.1982767323571206</v>
      </c>
      <c r="AQ21">
        <v>968.51873746536899</v>
      </c>
      <c r="AR21">
        <v>961.45213513315798</v>
      </c>
      <c r="AS21">
        <v>35.921883277428698</v>
      </c>
      <c r="AT21">
        <v>9.6218794144923905</v>
      </c>
    </row>
    <row r="22" spans="1:46" x14ac:dyDescent="0.2">
      <c r="A22" t="s">
        <v>46</v>
      </c>
      <c r="B22" s="1">
        <v>44504</v>
      </c>
      <c r="C22" t="s">
        <v>5</v>
      </c>
      <c r="D22">
        <v>50</v>
      </c>
      <c r="E22" s="7">
        <v>0.46244175999999998</v>
      </c>
      <c r="F22">
        <v>21</v>
      </c>
      <c r="G22" t="s">
        <v>2</v>
      </c>
      <c r="H22">
        <v>668</v>
      </c>
      <c r="I22">
        <v>531</v>
      </c>
      <c r="J22">
        <v>-13.86</v>
      </c>
      <c r="K22">
        <v>1.090446</v>
      </c>
      <c r="L22">
        <v>21.9</v>
      </c>
      <c r="M22">
        <v>295.05</v>
      </c>
      <c r="N22" s="7">
        <v>1005.857025</v>
      </c>
      <c r="O22" s="7">
        <f t="shared" si="1"/>
        <v>0.99270372349586555</v>
      </c>
      <c r="P22" s="7">
        <f t="shared" si="2"/>
        <v>100.58570478321857</v>
      </c>
      <c r="Q22" s="7">
        <f t="shared" si="0"/>
        <v>24.389757413961021</v>
      </c>
      <c r="R22" s="7">
        <f t="shared" si="3"/>
        <v>24389.757413961022</v>
      </c>
      <c r="S22" s="16">
        <f t="shared" si="4"/>
        <v>3.7014287432583157E-2</v>
      </c>
      <c r="T22" s="8">
        <f t="shared" si="5"/>
        <v>3.7014287432583157E-2</v>
      </c>
      <c r="U22">
        <f t="shared" si="6"/>
        <v>2.4725544004965547E-5</v>
      </c>
      <c r="V22" s="27">
        <f t="shared" si="7"/>
        <v>6.1813860012413872E-7</v>
      </c>
      <c r="W22" s="27">
        <f t="shared" si="8"/>
        <v>6.8976861244913785E-7</v>
      </c>
      <c r="X22" s="27">
        <f t="shared" si="9"/>
        <v>5.4830409163247338E-7</v>
      </c>
      <c r="Y22" s="27">
        <f t="shared" si="10"/>
        <v>7.5960312094080329E-7</v>
      </c>
      <c r="Z22">
        <f t="shared" si="11"/>
        <v>3.038412483763213E-5</v>
      </c>
      <c r="AA22" s="7">
        <f t="shared" si="12"/>
        <v>820.8755846772134</v>
      </c>
      <c r="AB22" s="7">
        <f t="shared" si="13"/>
        <v>814.88624943591537</v>
      </c>
      <c r="AC22" s="7">
        <f t="shared" si="14"/>
        <v>30.384124837632129</v>
      </c>
      <c r="AF22">
        <f t="shared" si="15"/>
        <v>19.654586626701658</v>
      </c>
      <c r="AG22">
        <f t="shared" si="16"/>
        <v>24.725544004965549</v>
      </c>
      <c r="AH22" s="22">
        <f t="shared" si="17"/>
        <v>154.59050558892906</v>
      </c>
      <c r="AI22" s="7"/>
      <c r="AJ22" s="7"/>
      <c r="AL22">
        <v>21</v>
      </c>
      <c r="AM22">
        <v>755.22338729687499</v>
      </c>
      <c r="AN22">
        <v>749.71305162285501</v>
      </c>
      <c r="AO22">
        <v>28.010863721501</v>
      </c>
      <c r="AP22">
        <v>8.2653824553117605</v>
      </c>
      <c r="AQ22">
        <v>820.56554122104103</v>
      </c>
      <c r="AR22">
        <v>814.57844965221898</v>
      </c>
      <c r="AS22">
        <v>30.4343720497987</v>
      </c>
      <c r="AT22">
        <v>8.6520299851995599</v>
      </c>
    </row>
    <row r="23" spans="1:46" x14ac:dyDescent="0.2">
      <c r="A23" t="s">
        <v>46</v>
      </c>
      <c r="B23" s="1">
        <v>44504</v>
      </c>
      <c r="C23" t="s">
        <v>8</v>
      </c>
      <c r="D23">
        <v>200</v>
      </c>
      <c r="E23" s="7">
        <v>0.46244175999999998</v>
      </c>
      <c r="F23">
        <v>22</v>
      </c>
      <c r="G23" t="s">
        <v>2</v>
      </c>
      <c r="H23">
        <v>690</v>
      </c>
      <c r="I23">
        <v>531</v>
      </c>
      <c r="J23">
        <v>-14.2</v>
      </c>
      <c r="K23">
        <v>1.090071</v>
      </c>
      <c r="L23">
        <v>21.7</v>
      </c>
      <c r="M23">
        <v>294.85000000000002</v>
      </c>
      <c r="N23" s="7">
        <v>1005.857025</v>
      </c>
      <c r="O23" s="7">
        <f t="shared" si="1"/>
        <v>0.99270372349586555</v>
      </c>
      <c r="P23" s="7">
        <f t="shared" si="2"/>
        <v>100.58570478321857</v>
      </c>
      <c r="Q23" s="7">
        <f t="shared" si="0"/>
        <v>24.373224787345901</v>
      </c>
      <c r="R23" s="7">
        <f t="shared" si="3"/>
        <v>24373.224787345902</v>
      </c>
      <c r="S23" s="16">
        <f t="shared" si="4"/>
        <v>3.722550362889674E-2</v>
      </c>
      <c r="T23" s="8">
        <f t="shared" si="5"/>
        <v>3.722550362889674E-2</v>
      </c>
      <c r="U23">
        <f t="shared" si="6"/>
        <v>2.5685597503938751E-5</v>
      </c>
      <c r="V23" s="27">
        <f t="shared" si="7"/>
        <v>6.4213993759846879E-7</v>
      </c>
      <c r="W23" s="27">
        <f t="shared" si="8"/>
        <v>7.1296882958426787E-7</v>
      </c>
      <c r="X23" s="27">
        <f t="shared" si="9"/>
        <v>5.48676012332241E-7</v>
      </c>
      <c r="Y23" s="27">
        <f t="shared" si="10"/>
        <v>8.0643275485049566E-7</v>
      </c>
      <c r="Z23">
        <f t="shared" si="11"/>
        <v>3.2257310194019823E-5</v>
      </c>
      <c r="AA23" s="7">
        <f t="shared" si="12"/>
        <v>866.53791216889545</v>
      </c>
      <c r="AB23" s="7">
        <f t="shared" si="13"/>
        <v>860.21541196039573</v>
      </c>
      <c r="AC23" s="7">
        <f t="shared" si="14"/>
        <v>32.257310194019823</v>
      </c>
      <c r="AF23">
        <f t="shared" si="15"/>
        <v>19.76674242694417</v>
      </c>
      <c r="AG23">
        <f t="shared" si="16"/>
        <v>25.685597503938752</v>
      </c>
      <c r="AH23" s="22">
        <f t="shared" si="17"/>
        <v>163.18981396777693</v>
      </c>
      <c r="AI23" s="7"/>
      <c r="AJ23" s="7"/>
      <c r="AL23">
        <v>22</v>
      </c>
      <c r="AM23">
        <v>794.74999217099105</v>
      </c>
      <c r="AN23">
        <v>788.95125856786206</v>
      </c>
      <c r="AO23">
        <v>29.643762680004901</v>
      </c>
      <c r="AP23">
        <v>8.2424409282353395</v>
      </c>
      <c r="AQ23">
        <v>866.18777566704898</v>
      </c>
      <c r="AR23">
        <v>859.86781063293904</v>
      </c>
      <c r="AS23">
        <v>32.308354968402298</v>
      </c>
      <c r="AT23">
        <v>8.9887114438232594</v>
      </c>
    </row>
    <row r="24" spans="1:46" x14ac:dyDescent="0.2">
      <c r="A24" t="s">
        <v>46</v>
      </c>
      <c r="B24" s="1">
        <v>44504</v>
      </c>
      <c r="C24" t="s">
        <v>5</v>
      </c>
      <c r="D24">
        <v>25</v>
      </c>
      <c r="E24" s="7">
        <v>0.46244175999999998</v>
      </c>
      <c r="F24">
        <v>23</v>
      </c>
      <c r="G24" t="s">
        <v>2</v>
      </c>
      <c r="H24">
        <v>675</v>
      </c>
      <c r="I24">
        <v>531</v>
      </c>
      <c r="J24">
        <v>-14.01</v>
      </c>
      <c r="K24">
        <v>1.0902769999999999</v>
      </c>
      <c r="L24">
        <v>21.6</v>
      </c>
      <c r="M24">
        <v>294.75</v>
      </c>
      <c r="N24" s="7">
        <v>1005.857025</v>
      </c>
      <c r="O24" s="7">
        <f t="shared" si="1"/>
        <v>0.99270372349586555</v>
      </c>
      <c r="P24" s="7">
        <f t="shared" si="2"/>
        <v>100.58570478321857</v>
      </c>
      <c r="Q24" s="7">
        <f t="shared" si="0"/>
        <v>24.364958474038335</v>
      </c>
      <c r="R24" s="7">
        <f t="shared" si="3"/>
        <v>24364.958474038336</v>
      </c>
      <c r="S24" s="16">
        <f t="shared" si="4"/>
        <v>3.733181501038664E-2</v>
      </c>
      <c r="T24" s="8">
        <f t="shared" si="5"/>
        <v>3.733181501038664E-2</v>
      </c>
      <c r="U24">
        <f t="shared" si="6"/>
        <v>2.5198975132010985E-5</v>
      </c>
      <c r="V24" s="27">
        <f t="shared" si="7"/>
        <v>6.2997437830027468E-7</v>
      </c>
      <c r="W24" s="27">
        <f t="shared" si="8"/>
        <v>6.9770613807806651E-7</v>
      </c>
      <c r="X24" s="27">
        <f t="shared" si="9"/>
        <v>5.4886216195474569E-7</v>
      </c>
      <c r="Y24" s="27">
        <f t="shared" si="10"/>
        <v>7.7881835442359561E-7</v>
      </c>
      <c r="Z24">
        <f t="shared" si="11"/>
        <v>3.1152734176943824E-5</v>
      </c>
      <c r="AA24" s="7">
        <f t="shared" si="12"/>
        <v>834.48217474227704</v>
      </c>
      <c r="AB24" s="7">
        <f t="shared" si="13"/>
        <v>828.39356205758588</v>
      </c>
      <c r="AC24" s="7">
        <f t="shared" si="14"/>
        <v>31.152734176943824</v>
      </c>
      <c r="AF24">
        <f t="shared" si="15"/>
        <v>19.823193770515307</v>
      </c>
      <c r="AG24">
        <f t="shared" si="16"/>
        <v>25.198975132010982</v>
      </c>
      <c r="AH24" s="22">
        <f t="shared" si="17"/>
        <v>157.15295192886572</v>
      </c>
      <c r="AI24" s="7"/>
      <c r="AJ24" s="7"/>
      <c r="AL24">
        <v>23</v>
      </c>
      <c r="AM24">
        <v>767.77745422544206</v>
      </c>
      <c r="AN24">
        <v>762.17552032497099</v>
      </c>
      <c r="AO24">
        <v>28.718847761658001</v>
      </c>
      <c r="AP24">
        <v>8.2566341422267797</v>
      </c>
      <c r="AQ24">
        <v>834.16940681349695</v>
      </c>
      <c r="AR24">
        <v>828.08305737324304</v>
      </c>
      <c r="AS24">
        <v>31.202250170106002</v>
      </c>
      <c r="AT24">
        <v>8.6472912460073399</v>
      </c>
    </row>
    <row r="25" spans="1:46" x14ac:dyDescent="0.2">
      <c r="A25" t="s">
        <v>46</v>
      </c>
      <c r="B25" s="1">
        <v>44504</v>
      </c>
      <c r="C25" t="s">
        <v>8</v>
      </c>
      <c r="D25">
        <v>225</v>
      </c>
      <c r="E25" s="7">
        <v>0.46244175999999998</v>
      </c>
      <c r="F25">
        <v>24</v>
      </c>
      <c r="G25" t="s">
        <v>2</v>
      </c>
      <c r="H25">
        <v>730</v>
      </c>
      <c r="I25">
        <v>531</v>
      </c>
      <c r="J25">
        <v>-21.78</v>
      </c>
      <c r="K25">
        <v>1.0817859999999999</v>
      </c>
      <c r="L25">
        <v>21.8</v>
      </c>
      <c r="M25">
        <v>294.95</v>
      </c>
      <c r="N25" s="7">
        <v>1005.857025</v>
      </c>
      <c r="O25" s="7">
        <f t="shared" si="1"/>
        <v>0.99270372349586555</v>
      </c>
      <c r="P25" s="7">
        <f t="shared" si="2"/>
        <v>100.58570478321857</v>
      </c>
      <c r="Q25" s="7">
        <f t="shared" si="0"/>
        <v>24.381491100653459</v>
      </c>
      <c r="R25" s="7">
        <f t="shared" si="3"/>
        <v>24381.49110065346</v>
      </c>
      <c r="S25" s="16">
        <f t="shared" si="4"/>
        <v>3.7119661932129296E-2</v>
      </c>
      <c r="T25" s="8">
        <f t="shared" si="5"/>
        <v>3.7119661932129296E-2</v>
      </c>
      <c r="U25">
        <f t="shared" si="6"/>
        <v>2.7097353210454386E-5</v>
      </c>
      <c r="V25" s="27">
        <f t="shared" si="7"/>
        <v>6.7743383026135971E-7</v>
      </c>
      <c r="W25" s="27">
        <f t="shared" si="8"/>
        <v>7.5404461755557999E-7</v>
      </c>
      <c r="X25" s="27">
        <f t="shared" si="9"/>
        <v>5.4848998893426444E-7</v>
      </c>
      <c r="Y25" s="27">
        <f t="shared" si="10"/>
        <v>8.8298845888267515E-7</v>
      </c>
      <c r="Z25">
        <f t="shared" si="11"/>
        <v>3.5319538355307001E-5</v>
      </c>
      <c r="AA25" s="7">
        <f t="shared" si="12"/>
        <v>951.50484990640018</v>
      </c>
      <c r="AB25" s="7">
        <f t="shared" si="13"/>
        <v>944.56240742645798</v>
      </c>
      <c r="AC25" s="7">
        <f t="shared" si="14"/>
        <v>35.319538355307003</v>
      </c>
      <c r="AF25">
        <f t="shared" si="15"/>
        <v>19.710540485960657</v>
      </c>
      <c r="AG25">
        <f t="shared" si="16"/>
        <v>27.097353210454386</v>
      </c>
      <c r="AH25" s="22">
        <f t="shared" si="17"/>
        <v>179.19112050967988</v>
      </c>
      <c r="AI25" s="7"/>
      <c r="AJ25" s="7"/>
      <c r="AL25">
        <v>24</v>
      </c>
      <c r="AM25">
        <v>868.47321631604905</v>
      </c>
      <c r="AN25">
        <v>862.13657602352998</v>
      </c>
      <c r="AO25">
        <v>32.302219468095998</v>
      </c>
      <c r="AP25">
        <v>8.2050542917066096</v>
      </c>
      <c r="AQ25">
        <v>951.060586407968</v>
      </c>
      <c r="AR25">
        <v>944.12136396651795</v>
      </c>
      <c r="AS25">
        <v>35.3739956655455</v>
      </c>
      <c r="AT25">
        <v>9.5094895893559492</v>
      </c>
    </row>
    <row r="26" spans="1:46" x14ac:dyDescent="0.2">
      <c r="A26" t="s">
        <v>46</v>
      </c>
      <c r="B26" s="1">
        <v>44504</v>
      </c>
      <c r="C26" t="s">
        <v>5</v>
      </c>
      <c r="D26">
        <v>10</v>
      </c>
      <c r="E26" s="7">
        <v>0.46244175999999998</v>
      </c>
      <c r="F26">
        <v>25</v>
      </c>
      <c r="G26" t="s">
        <v>2</v>
      </c>
      <c r="H26">
        <v>641</v>
      </c>
      <c r="I26">
        <v>531</v>
      </c>
      <c r="J26">
        <v>-13.48</v>
      </c>
      <c r="K26">
        <v>1.090862</v>
      </c>
      <c r="L26">
        <v>21.8</v>
      </c>
      <c r="M26">
        <v>294.95</v>
      </c>
      <c r="N26" s="7">
        <v>1005.857025</v>
      </c>
      <c r="O26" s="7">
        <f t="shared" si="1"/>
        <v>0.99270372349586555</v>
      </c>
      <c r="P26" s="7">
        <f t="shared" si="2"/>
        <v>100.58570478321857</v>
      </c>
      <c r="Q26" s="7">
        <f t="shared" si="0"/>
        <v>24.381491100653459</v>
      </c>
      <c r="R26" s="7">
        <f t="shared" si="3"/>
        <v>24381.49110065346</v>
      </c>
      <c r="S26" s="16">
        <f t="shared" si="4"/>
        <v>3.7119661932129296E-2</v>
      </c>
      <c r="T26" s="8">
        <f t="shared" si="5"/>
        <v>3.7119661932129296E-2</v>
      </c>
      <c r="U26">
        <f t="shared" si="6"/>
        <v>2.3793703298494879E-5</v>
      </c>
      <c r="V26" s="27">
        <f t="shared" si="7"/>
        <v>5.9484258246237199E-7</v>
      </c>
      <c r="W26" s="27">
        <f t="shared" si="8"/>
        <v>6.6211315048373536E-7</v>
      </c>
      <c r="X26" s="27">
        <f t="shared" si="9"/>
        <v>5.4848998893426444E-7</v>
      </c>
      <c r="Y26" s="27">
        <f t="shared" si="10"/>
        <v>7.0846574401184291E-7</v>
      </c>
      <c r="Z26">
        <f t="shared" si="11"/>
        <v>2.8338629760473715E-5</v>
      </c>
      <c r="AA26" s="7">
        <f t="shared" si="12"/>
        <v>763.43986678243243</v>
      </c>
      <c r="AB26" s="7">
        <f t="shared" si="13"/>
        <v>757.8695984201081</v>
      </c>
      <c r="AC26" s="7">
        <f t="shared" si="14"/>
        <v>28.338629760473715</v>
      </c>
      <c r="AF26">
        <f t="shared" si="15"/>
        <v>19.710540485960657</v>
      </c>
      <c r="AG26">
        <f t="shared" si="16"/>
        <v>23.793703298494879</v>
      </c>
      <c r="AH26" s="22">
        <f t="shared" si="17"/>
        <v>143.77398621138084</v>
      </c>
      <c r="AI26" s="7"/>
      <c r="AJ26" s="7"/>
      <c r="AL26">
        <v>25</v>
      </c>
      <c r="AM26">
        <v>707.97777725161598</v>
      </c>
      <c r="AN26">
        <v>702.81215967670698</v>
      </c>
      <c r="AO26">
        <v>26.332710220270101</v>
      </c>
      <c r="AP26">
        <v>8.2924009370971206</v>
      </c>
      <c r="AQ26">
        <v>763.19429399435398</v>
      </c>
      <c r="AR26">
        <v>757.62580020146697</v>
      </c>
      <c r="AS26">
        <v>28.386447754806401</v>
      </c>
      <c r="AT26">
        <v>7.7991878441566298</v>
      </c>
    </row>
    <row r="27" spans="1:46" x14ac:dyDescent="0.2">
      <c r="A27" t="s">
        <v>46</v>
      </c>
      <c r="B27" s="1">
        <v>44504</v>
      </c>
      <c r="C27" t="s">
        <v>8</v>
      </c>
      <c r="D27">
        <v>250</v>
      </c>
      <c r="E27" s="7">
        <v>0.46244175999999998</v>
      </c>
      <c r="F27">
        <v>26</v>
      </c>
      <c r="G27" t="s">
        <v>2</v>
      </c>
      <c r="H27">
        <v>692</v>
      </c>
      <c r="I27">
        <v>531</v>
      </c>
      <c r="J27">
        <v>-13.91</v>
      </c>
      <c r="K27">
        <v>1.090387</v>
      </c>
      <c r="L27">
        <v>22.1</v>
      </c>
      <c r="M27">
        <v>295.25</v>
      </c>
      <c r="N27" s="7">
        <v>1005.857025</v>
      </c>
      <c r="O27" s="7">
        <f t="shared" si="1"/>
        <v>0.99270372349586555</v>
      </c>
      <c r="P27" s="7">
        <f t="shared" si="2"/>
        <v>100.58570478321857</v>
      </c>
      <c r="Q27" s="7">
        <f t="shared" si="0"/>
        <v>24.406290040576145</v>
      </c>
      <c r="R27" s="7">
        <f t="shared" si="3"/>
        <v>24406.290040576147</v>
      </c>
      <c r="S27" s="16">
        <f t="shared" si="4"/>
        <v>3.6804930151895156E-2</v>
      </c>
      <c r="T27" s="8">
        <f t="shared" si="5"/>
        <v>3.6804930151895156E-2</v>
      </c>
      <c r="U27">
        <f t="shared" si="6"/>
        <v>2.5469011665111449E-5</v>
      </c>
      <c r="V27" s="27">
        <f t="shared" si="7"/>
        <v>6.3672529162778623E-7</v>
      </c>
      <c r="W27" s="27">
        <f t="shared" si="8"/>
        <v>7.1406668731643101E-7</v>
      </c>
      <c r="X27" s="27">
        <f t="shared" si="9"/>
        <v>5.479326748049493E-7</v>
      </c>
      <c r="Y27" s="27">
        <f t="shared" si="10"/>
        <v>8.0285930413926793E-7</v>
      </c>
      <c r="Z27">
        <f t="shared" si="11"/>
        <v>3.2114372165570718E-5</v>
      </c>
      <c r="AA27" s="7">
        <f t="shared" si="12"/>
        <v>872.55625898578387</v>
      </c>
      <c r="AB27" s="7">
        <f t="shared" si="13"/>
        <v>866.18984725481039</v>
      </c>
      <c r="AC27" s="7">
        <f t="shared" si="14"/>
        <v>32.114372165570721</v>
      </c>
      <c r="AF27">
        <f t="shared" si="15"/>
        <v>19.543417910656327</v>
      </c>
      <c r="AG27">
        <f t="shared" si="16"/>
        <v>25.469011665111449</v>
      </c>
      <c r="AH27" s="22">
        <f t="shared" si="17"/>
        <v>164.32321261502526</v>
      </c>
      <c r="AI27" s="7"/>
      <c r="AJ27" s="7"/>
      <c r="AL27">
        <v>26</v>
      </c>
      <c r="AM27">
        <v>798.28824935090597</v>
      </c>
      <c r="AN27">
        <v>792.46369956531998</v>
      </c>
      <c r="AO27">
        <v>29.4419832311523</v>
      </c>
      <c r="AP27">
        <v>8.2428207953139996</v>
      </c>
      <c r="AQ27">
        <v>872.18192451805396</v>
      </c>
      <c r="AR27">
        <v>865.81822438145002</v>
      </c>
      <c r="AS27">
        <v>32.167284958853301</v>
      </c>
      <c r="AT27">
        <v>9.2565154538139591</v>
      </c>
    </row>
    <row r="28" spans="1:46" x14ac:dyDescent="0.2">
      <c r="A28" t="s">
        <v>46</v>
      </c>
      <c r="B28" s="1">
        <v>44504</v>
      </c>
      <c r="C28" t="s">
        <v>5</v>
      </c>
      <c r="D28">
        <v>5</v>
      </c>
      <c r="E28" s="7">
        <v>0.46244175999999998</v>
      </c>
      <c r="F28">
        <v>27</v>
      </c>
      <c r="G28" t="s">
        <v>2</v>
      </c>
      <c r="H28">
        <v>659</v>
      </c>
      <c r="I28">
        <v>531</v>
      </c>
      <c r="J28">
        <v>-13.78</v>
      </c>
      <c r="K28">
        <v>1.0905279999999999</v>
      </c>
      <c r="L28">
        <v>22.2</v>
      </c>
      <c r="M28">
        <v>295.35000000000002</v>
      </c>
      <c r="N28" s="7">
        <v>1005.857025</v>
      </c>
      <c r="O28" s="7">
        <f t="shared" si="1"/>
        <v>0.99270372349586555</v>
      </c>
      <c r="P28" s="7">
        <f t="shared" si="2"/>
        <v>100.58570478321857</v>
      </c>
      <c r="Q28" s="7">
        <f t="shared" si="0"/>
        <v>24.414556353883707</v>
      </c>
      <c r="R28" s="7">
        <f t="shared" si="3"/>
        <v>24414.556353883709</v>
      </c>
      <c r="S28" s="16">
        <f t="shared" si="4"/>
        <v>3.6700942472172496E-2</v>
      </c>
      <c r="T28" s="8">
        <f t="shared" si="5"/>
        <v>3.6700942472172496E-2</v>
      </c>
      <c r="U28">
        <f t="shared" si="6"/>
        <v>2.4185921089161675E-5</v>
      </c>
      <c r="V28" s="27">
        <f t="shared" si="7"/>
        <v>6.0464802722904189E-7</v>
      </c>
      <c r="W28" s="27">
        <f t="shared" si="8"/>
        <v>6.797841340120918E-7</v>
      </c>
      <c r="X28" s="27">
        <f t="shared" si="9"/>
        <v>5.4774715502340026E-7</v>
      </c>
      <c r="Y28" s="27">
        <f t="shared" si="10"/>
        <v>7.3668500621773353E-7</v>
      </c>
      <c r="Z28">
        <f t="shared" si="11"/>
        <v>2.9467400248709339E-5</v>
      </c>
      <c r="AA28" s="7">
        <f t="shared" si="12"/>
        <v>802.90581831930353</v>
      </c>
      <c r="AB28" s="7">
        <f t="shared" si="13"/>
        <v>797.04759546206742</v>
      </c>
      <c r="AC28" s="7">
        <f t="shared" si="14"/>
        <v>29.467400248709339</v>
      </c>
      <c r="AF28">
        <f t="shared" si="15"/>
        <v>19.488200452723596</v>
      </c>
      <c r="AG28">
        <f t="shared" si="16"/>
        <v>24.185921089161674</v>
      </c>
      <c r="AH28" s="22">
        <f t="shared" si="17"/>
        <v>151.20636879836223</v>
      </c>
      <c r="AI28" s="7"/>
      <c r="AJ28" s="7"/>
      <c r="AL28">
        <v>27</v>
      </c>
      <c r="AM28">
        <v>739.21163046234005</v>
      </c>
      <c r="AN28">
        <v>733.81812135430403</v>
      </c>
      <c r="AO28">
        <v>27.186745965590699</v>
      </c>
      <c r="AP28">
        <v>8.2762425780043802</v>
      </c>
      <c r="AQ28">
        <v>802.60419690254298</v>
      </c>
      <c r="AR28">
        <v>796.74815667298901</v>
      </c>
      <c r="AS28">
        <v>29.518199542475902</v>
      </c>
      <c r="AT28">
        <v>8.5756992758019308</v>
      </c>
    </row>
    <row r="29" spans="1:46" x14ac:dyDescent="0.2">
      <c r="A29" t="s">
        <v>46</v>
      </c>
      <c r="B29" s="1">
        <v>44504</v>
      </c>
      <c r="C29" t="s">
        <v>8</v>
      </c>
      <c r="D29">
        <v>300</v>
      </c>
      <c r="E29" s="7">
        <v>0.46244175999999998</v>
      </c>
      <c r="F29">
        <v>28</v>
      </c>
      <c r="G29" t="s">
        <v>2</v>
      </c>
      <c r="H29">
        <v>684</v>
      </c>
      <c r="I29">
        <v>531</v>
      </c>
      <c r="J29">
        <v>-13.91</v>
      </c>
      <c r="K29">
        <v>1.0903890000000001</v>
      </c>
      <c r="L29">
        <v>22.3</v>
      </c>
      <c r="M29">
        <v>295.45</v>
      </c>
      <c r="N29" s="7">
        <v>1005.857025</v>
      </c>
      <c r="O29" s="7">
        <f t="shared" si="1"/>
        <v>0.99270372349586555</v>
      </c>
      <c r="P29" s="7">
        <f t="shared" si="2"/>
        <v>100.58570478321857</v>
      </c>
      <c r="Q29" s="7">
        <f t="shared" si="0"/>
        <v>24.422822667191266</v>
      </c>
      <c r="R29" s="7">
        <f t="shared" si="3"/>
        <v>24422.822667191267</v>
      </c>
      <c r="S29" s="16">
        <f t="shared" si="4"/>
        <v>3.6597412192298381E-2</v>
      </c>
      <c r="T29" s="8">
        <f t="shared" si="5"/>
        <v>3.6597412192298381E-2</v>
      </c>
      <c r="U29">
        <f t="shared" si="6"/>
        <v>2.5032629939532094E-5</v>
      </c>
      <c r="V29" s="27">
        <f t="shared" si="7"/>
        <v>6.2581574848830238E-7</v>
      </c>
      <c r="W29" s="27">
        <f t="shared" si="8"/>
        <v>7.0533379360689437E-7</v>
      </c>
      <c r="X29" s="27">
        <f t="shared" si="9"/>
        <v>5.4756176082640478E-7</v>
      </c>
      <c r="Y29" s="27">
        <f t="shared" si="10"/>
        <v>7.8358778126879197E-7</v>
      </c>
      <c r="Z29">
        <f t="shared" si="11"/>
        <v>3.1343511250751675E-5</v>
      </c>
      <c r="AA29" s="7">
        <f t="shared" si="12"/>
        <v>856.44064356407296</v>
      </c>
      <c r="AB29" s="7">
        <f t="shared" si="13"/>
        <v>850.19181581925056</v>
      </c>
      <c r="AC29" s="7">
        <f t="shared" si="14"/>
        <v>31.343511250751675</v>
      </c>
      <c r="AF29">
        <f t="shared" si="15"/>
        <v>19.433225874110441</v>
      </c>
      <c r="AG29">
        <f t="shared" si="16"/>
        <v>25.032629939532093</v>
      </c>
      <c r="AH29" s="22">
        <f t="shared" si="17"/>
        <v>161.28825679172746</v>
      </c>
      <c r="AI29" s="7"/>
      <c r="AJ29" s="7"/>
      <c r="AL29">
        <v>28</v>
      </c>
      <c r="AM29">
        <v>783.743983043345</v>
      </c>
      <c r="AN29">
        <v>778.025552574024</v>
      </c>
      <c r="AO29">
        <v>28.743904325408899</v>
      </c>
      <c r="AP29">
        <v>8.2518235115301906</v>
      </c>
      <c r="AQ29">
        <v>856.07527548708094</v>
      </c>
      <c r="AR29">
        <v>849.82909427830305</v>
      </c>
      <c r="AS29">
        <v>31.396663127668099</v>
      </c>
      <c r="AT29">
        <v>9.2289438909460699</v>
      </c>
    </row>
    <row r="30" spans="1:46" x14ac:dyDescent="0.2">
      <c r="A30" t="s">
        <v>46</v>
      </c>
      <c r="B30" s="1">
        <v>44504</v>
      </c>
      <c r="C30" t="s">
        <v>5</v>
      </c>
      <c r="D30">
        <v>0</v>
      </c>
      <c r="E30" s="7">
        <v>0.46244175999999998</v>
      </c>
      <c r="F30">
        <v>29</v>
      </c>
      <c r="G30" t="s">
        <v>2</v>
      </c>
      <c r="H30">
        <v>700</v>
      </c>
      <c r="I30">
        <v>531</v>
      </c>
      <c r="J30">
        <v>-13.76</v>
      </c>
      <c r="K30">
        <v>1.0905480000000001</v>
      </c>
      <c r="L30">
        <v>22.4</v>
      </c>
      <c r="M30">
        <v>295.55</v>
      </c>
      <c r="N30" s="7">
        <v>1005.857025</v>
      </c>
      <c r="O30" s="7">
        <f t="shared" si="1"/>
        <v>0.99270372349586555</v>
      </c>
      <c r="P30" s="7">
        <f t="shared" si="2"/>
        <v>100.58570478321857</v>
      </c>
      <c r="Q30" s="7">
        <f t="shared" si="0"/>
        <v>24.431088980498831</v>
      </c>
      <c r="R30" s="7">
        <f t="shared" si="3"/>
        <v>24431.088980498833</v>
      </c>
      <c r="S30" s="16">
        <f t="shared" si="4"/>
        <v>3.6494336900557346E-2</v>
      </c>
      <c r="T30" s="8">
        <f t="shared" si="5"/>
        <v>3.6494336900557346E-2</v>
      </c>
      <c r="U30">
        <f t="shared" si="6"/>
        <v>2.554603583039014E-5</v>
      </c>
      <c r="V30" s="27">
        <f t="shared" si="7"/>
        <v>6.386508957597536E-7</v>
      </c>
      <c r="W30" s="27">
        <f t="shared" si="8"/>
        <v>7.2158859597088698E-7</v>
      </c>
      <c r="X30" s="27">
        <f t="shared" si="9"/>
        <v>5.4737649208648704E-7</v>
      </c>
      <c r="Y30" s="27">
        <f t="shared" si="10"/>
        <v>8.1286299964415354E-7</v>
      </c>
      <c r="Z30">
        <f t="shared" si="11"/>
        <v>3.2514519985766136E-5</v>
      </c>
      <c r="AA30" s="7">
        <f t="shared" si="12"/>
        <v>890.94700019798336</v>
      </c>
      <c r="AB30" s="7">
        <f t="shared" si="13"/>
        <v>884.44640453400962</v>
      </c>
      <c r="AC30" s="7">
        <f t="shared" si="14"/>
        <v>32.514519985766135</v>
      </c>
      <c r="AF30">
        <f t="shared" si="15"/>
        <v>19.378492894195951</v>
      </c>
      <c r="AG30">
        <f t="shared" si="16"/>
        <v>25.546035830390142</v>
      </c>
      <c r="AH30" s="22">
        <f t="shared" si="17"/>
        <v>167.78662903916825</v>
      </c>
      <c r="AI30" s="7"/>
      <c r="AJ30" s="7"/>
      <c r="AL30">
        <v>29</v>
      </c>
      <c r="AM30">
        <v>812.80758250749602</v>
      </c>
      <c r="AN30">
        <v>806.87709532537099</v>
      </c>
      <c r="AO30">
        <v>29.726540611668302</v>
      </c>
      <c r="AP30">
        <v>8.2368306663595394</v>
      </c>
      <c r="AQ30">
        <v>890.53803919079996</v>
      </c>
      <c r="AR30">
        <v>884.04040735237299</v>
      </c>
      <c r="AS30">
        <v>32.569350677774501</v>
      </c>
      <c r="AT30">
        <v>9.5632051614856604</v>
      </c>
    </row>
    <row r="31" spans="1:46" x14ac:dyDescent="0.2">
      <c r="A31" t="s">
        <v>46</v>
      </c>
      <c r="B31" s="1">
        <v>44504</v>
      </c>
      <c r="C31" t="s">
        <v>8</v>
      </c>
      <c r="D31">
        <v>400</v>
      </c>
      <c r="E31" s="7">
        <v>0.46244175999999998</v>
      </c>
      <c r="F31">
        <v>30</v>
      </c>
      <c r="G31" t="s">
        <v>2</v>
      </c>
      <c r="H31">
        <v>657</v>
      </c>
      <c r="I31">
        <v>531</v>
      </c>
      <c r="J31">
        <v>-13.97</v>
      </c>
      <c r="K31">
        <v>1.0903179999999999</v>
      </c>
      <c r="L31">
        <v>22.5</v>
      </c>
      <c r="M31">
        <v>295.64999999999998</v>
      </c>
      <c r="N31" s="7">
        <v>1005.857025</v>
      </c>
      <c r="O31" s="7">
        <f t="shared" si="1"/>
        <v>0.99270372349586555</v>
      </c>
      <c r="P31" s="7">
        <f t="shared" si="2"/>
        <v>100.58570478321857</v>
      </c>
      <c r="Q31" s="7">
        <f t="shared" si="0"/>
        <v>24.43935529380639</v>
      </c>
      <c r="R31" s="7">
        <f t="shared" si="3"/>
        <v>24439.355293806391</v>
      </c>
      <c r="S31" s="16">
        <f t="shared" si="4"/>
        <v>3.639171420007737E-2</v>
      </c>
      <c r="T31" s="8">
        <f t="shared" si="5"/>
        <v>3.639171420007737E-2</v>
      </c>
      <c r="U31">
        <f t="shared" si="6"/>
        <v>2.3909356229450832E-5</v>
      </c>
      <c r="V31" s="27">
        <f t="shared" si="7"/>
        <v>5.9773390573627087E-7</v>
      </c>
      <c r="W31" s="27">
        <f t="shared" si="8"/>
        <v>6.7703336361649423E-7</v>
      </c>
      <c r="X31" s="27">
        <f t="shared" si="9"/>
        <v>5.4719134867634457E-7</v>
      </c>
      <c r="Y31" s="27">
        <f t="shared" si="10"/>
        <v>7.2757592067642053E-7</v>
      </c>
      <c r="Z31">
        <f t="shared" si="11"/>
        <v>2.9103036827056821E-5</v>
      </c>
      <c r="AA31" s="7">
        <f t="shared" si="12"/>
        <v>799.71601961511737</v>
      </c>
      <c r="AB31" s="7">
        <f t="shared" si="13"/>
        <v>793.88107041121964</v>
      </c>
      <c r="AC31" s="7">
        <f t="shared" si="14"/>
        <v>29.103036827056822</v>
      </c>
      <c r="AF31">
        <f t="shared" si="15"/>
        <v>19.324000240241084</v>
      </c>
      <c r="AG31">
        <f t="shared" si="16"/>
        <v>23.909356229450832</v>
      </c>
      <c r="AH31" s="22">
        <f t="shared" si="17"/>
        <v>150.60565341150988</v>
      </c>
      <c r="AI31" s="7"/>
      <c r="AJ31" s="7"/>
      <c r="AL31">
        <v>30</v>
      </c>
      <c r="AM31">
        <v>735.58276690290404</v>
      </c>
      <c r="AN31">
        <v>730.21573506856498</v>
      </c>
      <c r="AO31">
        <v>26.827193424645099</v>
      </c>
      <c r="AP31">
        <v>8.2800553032891795</v>
      </c>
      <c r="AQ31">
        <v>799.40706748277705</v>
      </c>
      <c r="AR31">
        <v>793.574354465532</v>
      </c>
      <c r="AS31">
        <v>29.154908175302001</v>
      </c>
      <c r="AT31">
        <v>8.6766987280844408</v>
      </c>
    </row>
    <row r="32" spans="1:46" x14ac:dyDescent="0.2">
      <c r="A32" t="s">
        <v>46</v>
      </c>
      <c r="B32" s="1">
        <v>44504</v>
      </c>
      <c r="C32" t="s">
        <v>7</v>
      </c>
      <c r="D32" t="s">
        <v>7</v>
      </c>
      <c r="E32" s="7">
        <v>0</v>
      </c>
      <c r="F32" t="s">
        <v>9</v>
      </c>
      <c r="G32" t="s">
        <v>2</v>
      </c>
      <c r="H32">
        <v>531</v>
      </c>
      <c r="J32">
        <v>-10.92</v>
      </c>
      <c r="K32">
        <v>1.093656</v>
      </c>
      <c r="L32">
        <v>0</v>
      </c>
      <c r="M32">
        <v>0</v>
      </c>
      <c r="O32" s="7">
        <f t="shared" si="1"/>
        <v>0</v>
      </c>
      <c r="P32" s="7">
        <f t="shared" si="2"/>
        <v>0</v>
      </c>
      <c r="Q32" s="7" t="e">
        <f t="shared" si="0"/>
        <v>#DIV/0!</v>
      </c>
      <c r="R32" s="7" t="e">
        <f t="shared" si="3"/>
        <v>#DIV/0!</v>
      </c>
      <c r="S32" s="16" t="e">
        <f t="shared" si="4"/>
        <v>#DIV/0!</v>
      </c>
      <c r="T32" s="8" t="e">
        <f t="shared" si="5"/>
        <v>#DIV/0!</v>
      </c>
      <c r="U32" t="e">
        <f t="shared" si="6"/>
        <v>#DIV/0!</v>
      </c>
      <c r="V32" s="27" t="e">
        <f t="shared" si="7"/>
        <v>#DIV/0!</v>
      </c>
      <c r="W32" s="27" t="e">
        <f t="shared" si="8"/>
        <v>#DIV/0!</v>
      </c>
      <c r="X32" s="27" t="e">
        <f t="shared" si="9"/>
        <v>#DIV/0!</v>
      </c>
      <c r="Y32" s="27" t="e">
        <f t="shared" si="10"/>
        <v>#DIV/0!</v>
      </c>
      <c r="Z32" t="e">
        <f t="shared" si="11"/>
        <v>#DIV/0!</v>
      </c>
      <c r="AA32" s="7" t="e">
        <f t="shared" si="12"/>
        <v>#DIV/0!</v>
      </c>
      <c r="AB32" s="7" t="e">
        <f t="shared" si="13"/>
        <v>#DIV/0!</v>
      </c>
      <c r="AC32" s="7" t="e">
        <f t="shared" si="14"/>
        <v>#DIV/0!</v>
      </c>
      <c r="AF32" t="e">
        <f t="shared" si="15"/>
        <v>#DIV/0!</v>
      </c>
      <c r="AG32" t="e">
        <f t="shared" si="16"/>
        <v>#DIV/0!</v>
      </c>
      <c r="AH32" s="22" t="e">
        <f t="shared" si="17"/>
        <v>#DIV/0!</v>
      </c>
      <c r="AI32" s="7"/>
      <c r="AJ32" s="7"/>
      <c r="AL32" t="s">
        <v>92</v>
      </c>
      <c r="AM32">
        <v>530.99999999997704</v>
      </c>
      <c r="AN32">
        <v>528.95525459953296</v>
      </c>
      <c r="AO32">
        <v>19.7538696583971</v>
      </c>
      <c r="AP32">
        <v>8.4148139024814697</v>
      </c>
      <c r="AQ32">
        <v>531</v>
      </c>
      <c r="AR32">
        <v>528.95525459955604</v>
      </c>
      <c r="AS32">
        <v>19.753869658397999</v>
      </c>
      <c r="AT32" s="29">
        <v>4.3034000719483599E-12</v>
      </c>
    </row>
    <row r="33" spans="1:46" x14ac:dyDescent="0.2">
      <c r="A33" t="s">
        <v>47</v>
      </c>
      <c r="B33" s="1">
        <v>44515</v>
      </c>
      <c r="C33" t="s">
        <v>5</v>
      </c>
      <c r="D33">
        <v>400</v>
      </c>
      <c r="E33" s="7">
        <v>0.500087426</v>
      </c>
      <c r="F33">
        <v>1</v>
      </c>
      <c r="G33" t="s">
        <v>2</v>
      </c>
      <c r="H33">
        <v>4628</v>
      </c>
      <c r="I33">
        <v>540</v>
      </c>
      <c r="J33">
        <v>-17.93</v>
      </c>
      <c r="K33">
        <v>1.0859909999999999</v>
      </c>
      <c r="L33">
        <v>20.9</v>
      </c>
      <c r="M33">
        <v>294.05</v>
      </c>
      <c r="N33" s="7">
        <v>1007.265934</v>
      </c>
      <c r="O33" s="7">
        <f t="shared" si="1"/>
        <v>0.99409420860021402</v>
      </c>
      <c r="P33" s="7">
        <f t="shared" si="2"/>
        <v>100.72659568641669</v>
      </c>
      <c r="Q33" s="7">
        <f t="shared" si="0"/>
        <v>24.273094834721082</v>
      </c>
      <c r="R33" s="7">
        <f t="shared" si="3"/>
        <v>24273.094834721083</v>
      </c>
      <c r="S33" s="16">
        <f t="shared" si="4"/>
        <v>3.8089358080820868E-2</v>
      </c>
      <c r="T33" s="8">
        <f t="shared" si="5"/>
        <v>3.8089358080820868E-2</v>
      </c>
      <c r="U33">
        <f t="shared" si="6"/>
        <v>1.7627754919803898E-4</v>
      </c>
      <c r="V33" s="27">
        <f t="shared" si="7"/>
        <v>4.4069387299509744E-6</v>
      </c>
      <c r="W33" s="27">
        <f t="shared" si="8"/>
        <v>4.7950677880214609E-6</v>
      </c>
      <c r="X33" s="27">
        <f t="shared" si="9"/>
        <v>5.5949364855911601E-7</v>
      </c>
      <c r="Y33" s="27">
        <f t="shared" si="10"/>
        <v>8.6425128694133197E-6</v>
      </c>
      <c r="Z33">
        <f t="shared" si="11"/>
        <v>3.4570051477653276E-4</v>
      </c>
      <c r="AA33" s="7">
        <f t="shared" si="12"/>
        <v>9076.0394030006864</v>
      </c>
      <c r="AB33" s="7">
        <f t="shared" si="13"/>
        <v>9022.4382075503272</v>
      </c>
      <c r="AC33" s="7">
        <f t="shared" si="14"/>
        <v>345.70051477653277</v>
      </c>
      <c r="AF33">
        <f t="shared" si="15"/>
        <v>20.568253363643269</v>
      </c>
      <c r="AG33">
        <f t="shared" si="16"/>
        <v>176.27754919803897</v>
      </c>
      <c r="AH33" s="22">
        <f t="shared" si="17"/>
        <v>1680.7480375927196</v>
      </c>
      <c r="AI33" s="7"/>
      <c r="AJ33" s="7"/>
      <c r="AL33">
        <v>32</v>
      </c>
      <c r="AM33">
        <v>9027.7076699462905</v>
      </c>
      <c r="AN33">
        <v>8974.3917079175098</v>
      </c>
      <c r="AO33">
        <v>344.482662770795</v>
      </c>
      <c r="AP33">
        <v>7.1886149847398597</v>
      </c>
      <c r="AQ33">
        <v>9067.9941451790401</v>
      </c>
      <c r="AR33">
        <v>9014.4402587222194</v>
      </c>
      <c r="AS33">
        <v>346.01992923634901</v>
      </c>
      <c r="AT33">
        <v>0.44625365270589901</v>
      </c>
    </row>
    <row r="34" spans="1:46" x14ac:dyDescent="0.2">
      <c r="A34" t="s">
        <v>47</v>
      </c>
      <c r="B34" s="1">
        <v>44515</v>
      </c>
      <c r="C34" t="s">
        <v>8</v>
      </c>
      <c r="D34">
        <v>0</v>
      </c>
      <c r="E34" s="7">
        <v>0.454333918</v>
      </c>
      <c r="F34">
        <v>2</v>
      </c>
      <c r="G34" t="s">
        <v>2</v>
      </c>
      <c r="H34">
        <v>534</v>
      </c>
      <c r="I34">
        <v>540</v>
      </c>
      <c r="J34">
        <v>-11.67</v>
      </c>
      <c r="K34">
        <v>1.092838</v>
      </c>
      <c r="L34">
        <v>18.100000000000001</v>
      </c>
      <c r="M34">
        <v>291.25</v>
      </c>
      <c r="N34" s="7">
        <v>1007.265934</v>
      </c>
      <c r="O34" s="7">
        <f t="shared" si="1"/>
        <v>0.99409420860021402</v>
      </c>
      <c r="P34" s="7">
        <f t="shared" si="2"/>
        <v>100.72659568641669</v>
      </c>
      <c r="Q34" s="7">
        <f t="shared" ref="Q34:Q65" si="18">(1*0.08206*M34)/O34</f>
        <v>24.041961811299153</v>
      </c>
      <c r="R34" s="7">
        <f t="shared" si="3"/>
        <v>24041.961811299152</v>
      </c>
      <c r="S34" s="16">
        <f t="shared" si="4"/>
        <v>4.1369142035888942E-2</v>
      </c>
      <c r="T34" s="8">
        <f t="shared" si="5"/>
        <v>4.1369142035888942E-2</v>
      </c>
      <c r="U34">
        <f t="shared" si="6"/>
        <v>2.2091121847164695E-5</v>
      </c>
      <c r="V34" s="27">
        <f t="shared" si="7"/>
        <v>5.5227804617911737E-7</v>
      </c>
      <c r="W34" s="27">
        <f t="shared" si="8"/>
        <v>5.585961108224671E-7</v>
      </c>
      <c r="X34" s="27">
        <f t="shared" si="9"/>
        <v>5.6487247161822517E-7</v>
      </c>
      <c r="Y34" s="27">
        <f t="shared" si="10"/>
        <v>5.4600168538335919E-7</v>
      </c>
      <c r="Z34">
        <f t="shared" si="11"/>
        <v>2.1840067415334367E-5</v>
      </c>
      <c r="AA34" s="7">
        <f t="shared" si="12"/>
        <v>527.93135995876992</v>
      </c>
      <c r="AB34" s="7">
        <f t="shared" si="13"/>
        <v>524.81350747344811</v>
      </c>
      <c r="AC34" s="7">
        <f t="shared" si="14"/>
        <v>21.840067415334367</v>
      </c>
      <c r="AF34">
        <f t="shared" si="15"/>
        <v>22.339336699380027</v>
      </c>
      <c r="AG34">
        <f t="shared" si="16"/>
        <v>22.091121847164697</v>
      </c>
      <c r="AH34" s="22">
        <f t="shared" si="17"/>
        <v>97.76506665903149</v>
      </c>
      <c r="AI34" s="7"/>
      <c r="AJ34" s="7"/>
      <c r="AL34">
        <v>33</v>
      </c>
      <c r="AM34">
        <v>530.98960086366196</v>
      </c>
      <c r="AN34">
        <v>527.85367506363104</v>
      </c>
      <c r="AO34">
        <v>21.994130216818</v>
      </c>
      <c r="AP34">
        <v>8.3946425175574202</v>
      </c>
      <c r="AQ34">
        <v>527.93896047543103</v>
      </c>
      <c r="AR34">
        <v>524.82105119000698</v>
      </c>
      <c r="AS34">
        <v>21.867769584078101</v>
      </c>
      <c r="AT34">
        <v>-0.57451979912015305</v>
      </c>
    </row>
    <row r="35" spans="1:46" x14ac:dyDescent="0.2">
      <c r="A35" t="s">
        <v>47</v>
      </c>
      <c r="B35" s="1">
        <v>44515</v>
      </c>
      <c r="C35" t="s">
        <v>5</v>
      </c>
      <c r="D35">
        <v>300</v>
      </c>
      <c r="E35" s="7">
        <v>0.48683530800000002</v>
      </c>
      <c r="F35">
        <v>3</v>
      </c>
      <c r="G35" t="s">
        <v>2</v>
      </c>
      <c r="H35">
        <v>4260</v>
      </c>
      <c r="I35">
        <v>540</v>
      </c>
      <c r="J35">
        <v>-18.190000000000001</v>
      </c>
      <c r="K35">
        <v>1.0857079999999999</v>
      </c>
      <c r="L35">
        <v>18.2</v>
      </c>
      <c r="M35">
        <v>291.35000000000002</v>
      </c>
      <c r="N35" s="7">
        <v>1007.265934</v>
      </c>
      <c r="O35" s="7">
        <f t="shared" si="1"/>
        <v>0.99409420860021402</v>
      </c>
      <c r="P35" s="7">
        <f t="shared" si="2"/>
        <v>100.72659568641669</v>
      </c>
      <c r="Q35" s="7">
        <f t="shared" si="18"/>
        <v>24.050216562135649</v>
      </c>
      <c r="R35" s="7">
        <f t="shared" si="3"/>
        <v>24050.216562135651</v>
      </c>
      <c r="S35" s="16">
        <f t="shared" si="4"/>
        <v>4.1244696743290253E-2</v>
      </c>
      <c r="T35" s="8">
        <f t="shared" si="5"/>
        <v>4.1244696743290253E-2</v>
      </c>
      <c r="U35">
        <f t="shared" si="6"/>
        <v>1.7570240812641647E-4</v>
      </c>
      <c r="V35" s="27">
        <f t="shared" si="7"/>
        <v>4.3925602031604118E-6</v>
      </c>
      <c r="W35" s="27">
        <f t="shared" si="8"/>
        <v>4.4546866588392627E-6</v>
      </c>
      <c r="X35" s="27">
        <f t="shared" si="9"/>
        <v>5.6467859055708967E-7</v>
      </c>
      <c r="Y35" s="27">
        <f t="shared" si="10"/>
        <v>8.2825682714425856E-6</v>
      </c>
      <c r="Z35">
        <f t="shared" si="11"/>
        <v>3.3130273085770341E-4</v>
      </c>
      <c r="AA35" s="7">
        <f t="shared" si="12"/>
        <v>8032.6140575054715</v>
      </c>
      <c r="AB35" s="7">
        <f t="shared" si="13"/>
        <v>7985.1751144868558</v>
      </c>
      <c r="AC35" s="7">
        <f t="shared" si="14"/>
        <v>331.30273085770341</v>
      </c>
      <c r="AF35">
        <f t="shared" si="15"/>
        <v>22.272136241376735</v>
      </c>
      <c r="AG35">
        <f t="shared" si="16"/>
        <v>175.70240812641649</v>
      </c>
      <c r="AH35" s="22">
        <f t="shared" si="17"/>
        <v>1487.5211217602725</v>
      </c>
      <c r="AI35" s="7"/>
      <c r="AJ35" s="7"/>
      <c r="AL35">
        <v>34</v>
      </c>
      <c r="AM35">
        <v>7993.10845090568</v>
      </c>
      <c r="AN35">
        <v>7945.9026393928498</v>
      </c>
      <c r="AO35">
        <v>330.09281485303597</v>
      </c>
      <c r="AP35">
        <v>7.2258321963588497</v>
      </c>
      <c r="AQ35">
        <v>8027.81983316067</v>
      </c>
      <c r="AR35">
        <v>7980.4090226817698</v>
      </c>
      <c r="AS35">
        <v>331.526296951566</v>
      </c>
      <c r="AT35">
        <v>0.43426637419209402</v>
      </c>
    </row>
    <row r="36" spans="1:46" x14ac:dyDescent="0.2">
      <c r="A36" t="s">
        <v>47</v>
      </c>
      <c r="B36" s="1">
        <v>44515</v>
      </c>
      <c r="C36" t="s">
        <v>8</v>
      </c>
      <c r="D36">
        <v>5</v>
      </c>
      <c r="E36" s="7">
        <v>0.46193488300000002</v>
      </c>
      <c r="F36">
        <v>4</v>
      </c>
      <c r="G36" t="s">
        <v>2</v>
      </c>
      <c r="H36">
        <v>574</v>
      </c>
      <c r="I36">
        <v>540</v>
      </c>
      <c r="J36">
        <v>-13.38</v>
      </c>
      <c r="K36">
        <v>1.090967</v>
      </c>
      <c r="L36">
        <v>18.2</v>
      </c>
      <c r="M36">
        <v>291.35000000000002</v>
      </c>
      <c r="N36" s="7">
        <v>1007.265934</v>
      </c>
      <c r="O36" s="7">
        <f t="shared" si="1"/>
        <v>0.99409420860021402</v>
      </c>
      <c r="P36" s="7">
        <f t="shared" si="2"/>
        <v>100.72659568641669</v>
      </c>
      <c r="Q36" s="7">
        <f t="shared" si="18"/>
        <v>24.050216562135649</v>
      </c>
      <c r="R36" s="7">
        <f t="shared" si="3"/>
        <v>24050.216562135651</v>
      </c>
      <c r="S36" s="16">
        <f t="shared" si="4"/>
        <v>4.1244696743290253E-2</v>
      </c>
      <c r="T36" s="8">
        <f t="shared" si="5"/>
        <v>4.1244696743290253E-2</v>
      </c>
      <c r="U36">
        <f t="shared" si="6"/>
        <v>2.3674455930648603E-5</v>
      </c>
      <c r="V36" s="27">
        <f t="shared" si="7"/>
        <v>5.9186139826621509E-7</v>
      </c>
      <c r="W36" s="27">
        <f t="shared" si="8"/>
        <v>6.0023242774031377E-7</v>
      </c>
      <c r="X36" s="27">
        <f t="shared" si="9"/>
        <v>5.6467859055708967E-7</v>
      </c>
      <c r="Y36" s="27">
        <f t="shared" si="10"/>
        <v>6.2741523544943909E-7</v>
      </c>
      <c r="Z36">
        <f t="shared" si="11"/>
        <v>2.5096609417977563E-5</v>
      </c>
      <c r="AA36" s="7">
        <f t="shared" si="12"/>
        <v>608.48088117074872</v>
      </c>
      <c r="AB36" s="7">
        <f t="shared" si="13"/>
        <v>604.88732001579626</v>
      </c>
      <c r="AC36" s="7">
        <f t="shared" si="14"/>
        <v>25.096609417977565</v>
      </c>
      <c r="AF36">
        <f t="shared" si="15"/>
        <v>22.272136241376735</v>
      </c>
      <c r="AG36">
        <f t="shared" si="16"/>
        <v>23.674455930648605</v>
      </c>
      <c r="AH36" s="22">
        <f t="shared" si="17"/>
        <v>112.68164466124976</v>
      </c>
      <c r="AI36" s="7"/>
      <c r="AJ36" s="7"/>
      <c r="AL36">
        <v>35</v>
      </c>
      <c r="AM36">
        <v>592.55221288364703</v>
      </c>
      <c r="AN36">
        <v>589.05270974982795</v>
      </c>
      <c r="AO36">
        <v>24.470733645055901</v>
      </c>
      <c r="AP36">
        <v>8.3484358189697208</v>
      </c>
      <c r="AQ36">
        <v>608.43706299125301</v>
      </c>
      <c r="AR36">
        <v>604.84374688783805</v>
      </c>
      <c r="AS36">
        <v>25.126733112315002</v>
      </c>
      <c r="AT36">
        <v>2.6807511240744999</v>
      </c>
    </row>
    <row r="37" spans="1:46" x14ac:dyDescent="0.2">
      <c r="A37" t="s">
        <v>47</v>
      </c>
      <c r="B37" s="1">
        <v>44515</v>
      </c>
      <c r="C37" t="s">
        <v>5</v>
      </c>
      <c r="D37">
        <v>250</v>
      </c>
      <c r="E37" s="7">
        <v>0.48250841</v>
      </c>
      <c r="F37">
        <v>5</v>
      </c>
      <c r="G37" t="s">
        <v>2</v>
      </c>
      <c r="H37">
        <v>3533</v>
      </c>
      <c r="I37">
        <v>540</v>
      </c>
      <c r="J37">
        <v>-18.07</v>
      </c>
      <c r="K37">
        <v>1.0858410000000001</v>
      </c>
      <c r="L37">
        <v>18.100000000000001</v>
      </c>
      <c r="M37">
        <v>291.25</v>
      </c>
      <c r="N37" s="7">
        <v>1007.265934</v>
      </c>
      <c r="O37" s="7">
        <f t="shared" si="1"/>
        <v>0.99409420860021402</v>
      </c>
      <c r="P37" s="7">
        <f t="shared" si="2"/>
        <v>100.72659568641669</v>
      </c>
      <c r="Q37" s="7">
        <f t="shared" si="18"/>
        <v>24.041961811299153</v>
      </c>
      <c r="R37" s="7">
        <f t="shared" si="3"/>
        <v>24041.961811299152</v>
      </c>
      <c r="S37" s="16">
        <f t="shared" si="4"/>
        <v>4.1369142035888942E-2</v>
      </c>
      <c r="T37" s="8">
        <f t="shared" si="5"/>
        <v>4.1369142035888942E-2</v>
      </c>
      <c r="U37">
        <f t="shared" si="6"/>
        <v>1.4615717881279563E-4</v>
      </c>
      <c r="V37" s="27">
        <f t="shared" si="7"/>
        <v>3.6539294703198907E-6</v>
      </c>
      <c r="W37" s="27">
        <f t="shared" si="8"/>
        <v>3.6957304485688694E-6</v>
      </c>
      <c r="X37" s="27">
        <f t="shared" si="9"/>
        <v>5.6487247161822517E-7</v>
      </c>
      <c r="Y37" s="27">
        <f t="shared" si="10"/>
        <v>6.7847874472705353E-6</v>
      </c>
      <c r="Z37">
        <f t="shared" si="11"/>
        <v>2.713914978908214E-4</v>
      </c>
      <c r="AA37" s="7">
        <f t="shared" si="12"/>
        <v>6560.2399405668439</v>
      </c>
      <c r="AB37" s="7">
        <f t="shared" si="13"/>
        <v>6521.4965319453113</v>
      </c>
      <c r="AC37" s="7">
        <f t="shared" si="14"/>
        <v>271.39149789082143</v>
      </c>
      <c r="AF37">
        <f t="shared" si="15"/>
        <v>22.339336699380027</v>
      </c>
      <c r="AG37">
        <f t="shared" si="16"/>
        <v>146.15717881279562</v>
      </c>
      <c r="AH37" s="22">
        <f t="shared" si="17"/>
        <v>1214.8592482531194</v>
      </c>
      <c r="AI37" s="7"/>
      <c r="AJ37" s="7"/>
      <c r="AL37">
        <v>36</v>
      </c>
      <c r="AM37">
        <v>6516.0282240650204</v>
      </c>
      <c r="AN37">
        <v>6477.5457735832297</v>
      </c>
      <c r="AO37">
        <v>269.90052728611698</v>
      </c>
      <c r="AP37">
        <v>7.3138594835873398</v>
      </c>
      <c r="AQ37">
        <v>6556.4485495054996</v>
      </c>
      <c r="AR37">
        <v>6517.7273841012602</v>
      </c>
      <c r="AS37">
        <v>271.57477834432598</v>
      </c>
      <c r="AT37">
        <v>0.62032152180066602</v>
      </c>
    </row>
    <row r="38" spans="1:46" x14ac:dyDescent="0.2">
      <c r="A38" t="s">
        <v>47</v>
      </c>
      <c r="B38" s="1">
        <v>44515</v>
      </c>
      <c r="C38" t="s">
        <v>8</v>
      </c>
      <c r="D38">
        <v>10</v>
      </c>
      <c r="E38" s="7">
        <v>0.46016031099999999</v>
      </c>
      <c r="F38">
        <v>6</v>
      </c>
      <c r="G38" t="s">
        <v>2</v>
      </c>
      <c r="H38">
        <v>558</v>
      </c>
      <c r="I38">
        <v>540</v>
      </c>
      <c r="J38">
        <v>-13.25</v>
      </c>
      <c r="K38">
        <v>1.0911139999999999</v>
      </c>
      <c r="L38">
        <v>18</v>
      </c>
      <c r="M38">
        <v>291.14999999999998</v>
      </c>
      <c r="N38" s="7">
        <v>1007.265934</v>
      </c>
      <c r="O38" s="7">
        <f t="shared" si="1"/>
        <v>0.99409420860021402</v>
      </c>
      <c r="P38" s="7">
        <f t="shared" si="2"/>
        <v>100.72659568641669</v>
      </c>
      <c r="Q38" s="7">
        <f t="shared" si="18"/>
        <v>24.033707060462653</v>
      </c>
      <c r="R38" s="7">
        <f t="shared" si="3"/>
        <v>24033.707060462653</v>
      </c>
      <c r="S38" s="16">
        <f t="shared" si="4"/>
        <v>4.149415777451286E-2</v>
      </c>
      <c r="T38" s="8">
        <f t="shared" si="5"/>
        <v>4.149415777451286E-2</v>
      </c>
      <c r="U38">
        <f t="shared" si="6"/>
        <v>2.3153740038178178E-5</v>
      </c>
      <c r="V38" s="27">
        <f t="shared" si="7"/>
        <v>5.7884350095445452E-7</v>
      </c>
      <c r="W38" s="27">
        <f t="shared" si="8"/>
        <v>5.8390203539104134E-7</v>
      </c>
      <c r="X38" s="27">
        <f t="shared" si="9"/>
        <v>5.6506648586229804E-7</v>
      </c>
      <c r="Y38" s="27">
        <f t="shared" si="10"/>
        <v>5.9767905048319771E-7</v>
      </c>
      <c r="Z38">
        <f t="shared" si="11"/>
        <v>2.3907162019327906E-5</v>
      </c>
      <c r="AA38" s="7">
        <f t="shared" si="12"/>
        <v>576.15730265556829</v>
      </c>
      <c r="AB38" s="7">
        <f t="shared" si="13"/>
        <v>572.75463781262113</v>
      </c>
      <c r="AC38" s="7">
        <f t="shared" si="14"/>
        <v>23.907162019327906</v>
      </c>
      <c r="AF38">
        <f t="shared" si="15"/>
        <v>22.406845198236944</v>
      </c>
      <c r="AG38">
        <f t="shared" si="16"/>
        <v>23.153740038178174</v>
      </c>
      <c r="AH38" s="22">
        <f t="shared" si="17"/>
        <v>106.69579678806819</v>
      </c>
      <c r="AI38" s="7"/>
      <c r="AJ38" s="7"/>
      <c r="AL38">
        <v>37</v>
      </c>
      <c r="AM38">
        <v>567.52009899805205</v>
      </c>
      <c r="AN38">
        <v>564.16843087199095</v>
      </c>
      <c r="AO38">
        <v>23.577867532337599</v>
      </c>
      <c r="AP38">
        <v>8.3657643127019394</v>
      </c>
      <c r="AQ38">
        <v>576.13489352855902</v>
      </c>
      <c r="AR38">
        <v>572.732348028655</v>
      </c>
      <c r="AS38">
        <v>23.935772890433601</v>
      </c>
      <c r="AT38">
        <v>1.5179717063265501</v>
      </c>
    </row>
    <row r="39" spans="1:46" x14ac:dyDescent="0.2">
      <c r="A39" t="s">
        <v>47</v>
      </c>
      <c r="B39" s="1">
        <v>44515</v>
      </c>
      <c r="C39" t="s">
        <v>5</v>
      </c>
      <c r="D39">
        <v>225</v>
      </c>
      <c r="E39" s="7">
        <v>0.49090938099999998</v>
      </c>
      <c r="F39">
        <v>7</v>
      </c>
      <c r="G39" t="s">
        <v>2</v>
      </c>
      <c r="H39">
        <v>3313</v>
      </c>
      <c r="I39">
        <v>540</v>
      </c>
      <c r="J39">
        <v>-18.420000000000002</v>
      </c>
      <c r="K39">
        <v>1.0854539999999999</v>
      </c>
      <c r="L39">
        <v>20.100000000000001</v>
      </c>
      <c r="M39">
        <v>293.25</v>
      </c>
      <c r="N39" s="7">
        <v>1007.265934</v>
      </c>
      <c r="O39" s="7">
        <f t="shared" si="1"/>
        <v>0.99409420860021402</v>
      </c>
      <c r="P39" s="7">
        <f t="shared" si="2"/>
        <v>100.72659568641669</v>
      </c>
      <c r="Q39" s="7">
        <f t="shared" si="18"/>
        <v>24.207056828029103</v>
      </c>
      <c r="R39" s="7">
        <f t="shared" si="3"/>
        <v>24207.056828029105</v>
      </c>
      <c r="S39" s="16">
        <f t="shared" si="4"/>
        <v>3.8984587706701622E-2</v>
      </c>
      <c r="T39" s="8">
        <f t="shared" si="5"/>
        <v>3.8984587706701622E-2</v>
      </c>
      <c r="U39">
        <f t="shared" si="6"/>
        <v>1.2915593907230247E-4</v>
      </c>
      <c r="V39" s="27">
        <f t="shared" si="7"/>
        <v>3.2288984768075617E-6</v>
      </c>
      <c r="W39" s="27">
        <f t="shared" si="8"/>
        <v>3.4419614327285602E-6</v>
      </c>
      <c r="X39" s="27">
        <f t="shared" si="9"/>
        <v>5.6101997394307953E-7</v>
      </c>
      <c r="Y39" s="27">
        <f t="shared" si="10"/>
        <v>6.1098399355930426E-6</v>
      </c>
      <c r="Z39">
        <f t="shared" si="11"/>
        <v>2.4439359742372169E-4</v>
      </c>
      <c r="AA39" s="7">
        <f t="shared" si="12"/>
        <v>6268.9799174587488</v>
      </c>
      <c r="AB39" s="7">
        <f t="shared" si="13"/>
        <v>6231.9566297767897</v>
      </c>
      <c r="AC39" s="7">
        <f t="shared" si="14"/>
        <v>244.3935974237217</v>
      </c>
      <c r="AF39">
        <f t="shared" si="15"/>
        <v>21.051677361618875</v>
      </c>
      <c r="AG39">
        <f t="shared" si="16"/>
        <v>129.15593907230249</v>
      </c>
      <c r="AH39" s="22">
        <f t="shared" si="17"/>
        <v>1160.9222069368054</v>
      </c>
      <c r="AI39" s="7"/>
      <c r="AJ39" s="7"/>
      <c r="AL39">
        <v>38</v>
      </c>
      <c r="AM39">
        <v>6213.7712457511398</v>
      </c>
      <c r="AN39">
        <v>6177.0738687528901</v>
      </c>
      <c r="AO39">
        <v>242.63948004816899</v>
      </c>
      <c r="AP39">
        <v>7.3459049028721699</v>
      </c>
      <c r="AQ39">
        <v>6264.1291721758998</v>
      </c>
      <c r="AR39">
        <v>6227.1343906325301</v>
      </c>
      <c r="AS39">
        <v>244.605889914377</v>
      </c>
      <c r="AT39">
        <v>0.81042453017870697</v>
      </c>
    </row>
    <row r="40" spans="1:46" x14ac:dyDescent="0.2">
      <c r="A40" t="s">
        <v>47</v>
      </c>
      <c r="B40" s="1">
        <v>44515</v>
      </c>
      <c r="C40" t="s">
        <v>8</v>
      </c>
      <c r="D40">
        <v>25</v>
      </c>
      <c r="E40" s="7">
        <v>0.45787967400000001</v>
      </c>
      <c r="F40">
        <v>8</v>
      </c>
      <c r="G40" t="s">
        <v>2</v>
      </c>
      <c r="H40">
        <v>286</v>
      </c>
      <c r="I40">
        <v>540</v>
      </c>
      <c r="J40">
        <v>-5.45</v>
      </c>
      <c r="K40">
        <v>1.0996440000000001</v>
      </c>
      <c r="L40">
        <v>18.899999999999999</v>
      </c>
      <c r="M40">
        <v>292.05</v>
      </c>
      <c r="N40" s="7">
        <v>1007.265934</v>
      </c>
      <c r="O40" s="7">
        <f t="shared" si="1"/>
        <v>0.99409420860021402</v>
      </c>
      <c r="P40" s="7">
        <f t="shared" si="2"/>
        <v>100.72659568641669</v>
      </c>
      <c r="Q40" s="7">
        <f t="shared" si="18"/>
        <v>24.107999817991136</v>
      </c>
      <c r="R40" s="7">
        <f t="shared" si="3"/>
        <v>24107.999817991134</v>
      </c>
      <c r="S40" s="16">
        <f t="shared" si="4"/>
        <v>4.0389292616507776E-2</v>
      </c>
      <c r="T40" s="8">
        <f t="shared" si="5"/>
        <v>4.0389292616507776E-2</v>
      </c>
      <c r="U40">
        <f t="shared" si="6"/>
        <v>1.1551337688321225E-5</v>
      </c>
      <c r="V40" s="27">
        <f t="shared" si="7"/>
        <v>2.8878344220803062E-7</v>
      </c>
      <c r="W40" s="27">
        <f t="shared" si="8"/>
        <v>2.9835368566150589E-7</v>
      </c>
      <c r="X40" s="27">
        <f t="shared" si="9"/>
        <v>5.6332514075948669E-7</v>
      </c>
      <c r="Y40" s="27">
        <f t="shared" si="10"/>
        <v>2.3811987110049757E-8</v>
      </c>
      <c r="Z40">
        <f t="shared" si="11"/>
        <v>9.5247948440199029E-7</v>
      </c>
      <c r="AA40" s="7">
        <f t="shared" si="12"/>
        <v>23.582475024895487</v>
      </c>
      <c r="AB40" s="7">
        <f t="shared" si="13"/>
        <v>23.44320184670779</v>
      </c>
      <c r="AC40" s="7">
        <f t="shared" si="14"/>
        <v>0.95247948440199026</v>
      </c>
      <c r="AF40">
        <f t="shared" si="15"/>
        <v>21.810218012914198</v>
      </c>
      <c r="AG40">
        <f t="shared" si="16"/>
        <v>11.551337688321224</v>
      </c>
      <c r="AH40" s="22">
        <f t="shared" si="17"/>
        <v>4.3671250046102754</v>
      </c>
      <c r="AI40" s="7"/>
      <c r="AJ40" s="7"/>
      <c r="AL40">
        <v>39</v>
      </c>
      <c r="AM40">
        <v>235.234867186445</v>
      </c>
      <c r="AN40">
        <v>233.845613822769</v>
      </c>
      <c r="AO40">
        <v>9.5143139944814497</v>
      </c>
      <c r="AP40">
        <v>8.7417981511317393</v>
      </c>
      <c r="AQ40">
        <v>23.950523456233</v>
      </c>
      <c r="AR40">
        <v>23.809076120337</v>
      </c>
      <c r="AS40">
        <v>0.968703335607914</v>
      </c>
      <c r="AT40">
        <v>-89.818463673053202</v>
      </c>
    </row>
    <row r="41" spans="1:46" x14ac:dyDescent="0.2">
      <c r="A41" t="s">
        <v>47</v>
      </c>
      <c r="B41" s="1">
        <v>44515</v>
      </c>
      <c r="C41" t="s">
        <v>5</v>
      </c>
      <c r="D41">
        <v>200</v>
      </c>
      <c r="E41" s="7">
        <v>0.48963577000000003</v>
      </c>
      <c r="F41">
        <v>9</v>
      </c>
      <c r="G41" t="s">
        <v>2</v>
      </c>
      <c r="H41">
        <v>3557</v>
      </c>
      <c r="I41">
        <v>540</v>
      </c>
      <c r="J41">
        <v>-18.25</v>
      </c>
      <c r="K41">
        <v>1.085642</v>
      </c>
      <c r="L41">
        <v>19.100000000000001</v>
      </c>
      <c r="M41">
        <v>292.25</v>
      </c>
      <c r="N41" s="7">
        <v>1007.265934</v>
      </c>
      <c r="O41" s="7">
        <f t="shared" si="1"/>
        <v>0.99409420860021402</v>
      </c>
      <c r="P41" s="7">
        <f t="shared" si="2"/>
        <v>100.72659568641669</v>
      </c>
      <c r="Q41" s="7">
        <f t="shared" si="18"/>
        <v>24.124509319664128</v>
      </c>
      <c r="R41" s="7">
        <f t="shared" si="3"/>
        <v>24124.509319664128</v>
      </c>
      <c r="S41" s="16">
        <f t="shared" si="4"/>
        <v>4.0149850922937887E-2</v>
      </c>
      <c r="T41" s="8">
        <f t="shared" si="5"/>
        <v>4.0149850922937887E-2</v>
      </c>
      <c r="U41">
        <f t="shared" si="6"/>
        <v>1.4281301973289006E-4</v>
      </c>
      <c r="V41" s="27">
        <f t="shared" si="7"/>
        <v>3.5703254933222515E-6</v>
      </c>
      <c r="W41" s="27">
        <f t="shared" si="8"/>
        <v>3.708104203499543E-6</v>
      </c>
      <c r="X41" s="27">
        <f t="shared" si="9"/>
        <v>5.6293963168112261E-7</v>
      </c>
      <c r="Y41" s="27">
        <f t="shared" si="10"/>
        <v>6.715490065140672E-6</v>
      </c>
      <c r="Z41">
        <f t="shared" si="11"/>
        <v>2.6861960260562685E-4</v>
      </c>
      <c r="AA41" s="7">
        <f t="shared" si="12"/>
        <v>6690.4259027313756</v>
      </c>
      <c r="AB41" s="7">
        <f t="shared" si="13"/>
        <v>6650.9136429741193</v>
      </c>
      <c r="AC41" s="7">
        <f t="shared" si="14"/>
        <v>268.61960260562688</v>
      </c>
      <c r="AF41">
        <f t="shared" si="15"/>
        <v>21.680919498386459</v>
      </c>
      <c r="AG41">
        <f t="shared" si="16"/>
        <v>142.81301973289007</v>
      </c>
      <c r="AH41" s="22">
        <f t="shared" si="17"/>
        <v>1238.9677597650696</v>
      </c>
      <c r="AI41" s="7"/>
      <c r="AJ41" s="7"/>
      <c r="AL41">
        <v>40</v>
      </c>
      <c r="AM41">
        <v>6642.2356889315197</v>
      </c>
      <c r="AN41">
        <v>6603.0078806412503</v>
      </c>
      <c r="AO41">
        <v>267.06966562502299</v>
      </c>
      <c r="AP41">
        <v>7.3112364148918498</v>
      </c>
      <c r="AQ41">
        <v>6685.9101018049796</v>
      </c>
      <c r="AR41">
        <v>6646.4243605572501</v>
      </c>
      <c r="AS41">
        <v>268.82571756125901</v>
      </c>
      <c r="AT41">
        <v>0.65752579280257595</v>
      </c>
    </row>
    <row r="42" spans="1:46" x14ac:dyDescent="0.2">
      <c r="A42" t="s">
        <v>47</v>
      </c>
      <c r="B42" s="1">
        <v>44515</v>
      </c>
      <c r="C42" t="s">
        <v>8</v>
      </c>
      <c r="D42">
        <v>50</v>
      </c>
      <c r="E42" s="7">
        <v>0.47691286900000002</v>
      </c>
      <c r="F42">
        <v>10</v>
      </c>
      <c r="G42" t="s">
        <v>2</v>
      </c>
      <c r="H42">
        <v>1437</v>
      </c>
      <c r="I42">
        <v>540</v>
      </c>
      <c r="J42">
        <v>-18.670000000000002</v>
      </c>
      <c r="K42">
        <v>1.0851820000000001</v>
      </c>
      <c r="L42">
        <v>18.7</v>
      </c>
      <c r="M42">
        <v>291.85000000000002</v>
      </c>
      <c r="N42" s="7">
        <v>1007.265934</v>
      </c>
      <c r="O42" s="7">
        <f t="shared" si="1"/>
        <v>0.99409420860021402</v>
      </c>
      <c r="P42" s="7">
        <f t="shared" si="2"/>
        <v>100.72659568641669</v>
      </c>
      <c r="Q42" s="7">
        <f t="shared" si="18"/>
        <v>24.09149031631814</v>
      </c>
      <c r="R42" s="7">
        <f t="shared" si="3"/>
        <v>24091.490316318141</v>
      </c>
      <c r="S42" s="16">
        <f t="shared" si="4"/>
        <v>4.0630918474970357E-2</v>
      </c>
      <c r="T42" s="8">
        <f t="shared" si="5"/>
        <v>4.0630918474970357E-2</v>
      </c>
      <c r="U42">
        <f t="shared" si="6"/>
        <v>5.8386629848532399E-5</v>
      </c>
      <c r="V42" s="27">
        <f t="shared" si="7"/>
        <v>1.45966574621331E-6</v>
      </c>
      <c r="W42" s="27">
        <f t="shared" si="8"/>
        <v>1.5000980797759323E-6</v>
      </c>
      <c r="X42" s="27">
        <f t="shared" si="9"/>
        <v>5.6371117820389946E-7</v>
      </c>
      <c r="Y42" s="27">
        <f t="shared" si="10"/>
        <v>2.3960526477853432E-6</v>
      </c>
      <c r="Z42">
        <f t="shared" si="11"/>
        <v>9.5842105911413721E-5</v>
      </c>
      <c r="AA42" s="7">
        <f t="shared" si="12"/>
        <v>2358.8466495153148</v>
      </c>
      <c r="AB42" s="7">
        <f t="shared" si="13"/>
        <v>2344.9157932591934</v>
      </c>
      <c r="AC42" s="7">
        <f t="shared" si="14"/>
        <v>95.842105911413725</v>
      </c>
      <c r="AF42">
        <f t="shared" si="15"/>
        <v>21.940695976483994</v>
      </c>
      <c r="AG42">
        <f t="shared" si="16"/>
        <v>58.386629848532401</v>
      </c>
      <c r="AH42" s="22">
        <f t="shared" si="17"/>
        <v>436.82345361394715</v>
      </c>
      <c r="AI42" s="7"/>
      <c r="AJ42" s="7"/>
      <c r="AL42">
        <v>41</v>
      </c>
      <c r="AM42">
        <v>2276.3085913411301</v>
      </c>
      <c r="AN42">
        <v>2262.8651362738201</v>
      </c>
      <c r="AO42">
        <v>92.614866389900399</v>
      </c>
      <c r="AP42">
        <v>7.7726106295016599</v>
      </c>
      <c r="AQ42">
        <v>2357.5889429864401</v>
      </c>
      <c r="AR42">
        <v>2343.6654612833099</v>
      </c>
      <c r="AS42">
        <v>95.921873592873297</v>
      </c>
      <c r="AT42">
        <v>3.5707088201701001</v>
      </c>
    </row>
    <row r="43" spans="1:46" x14ac:dyDescent="0.2">
      <c r="A43" t="s">
        <v>47</v>
      </c>
      <c r="B43" s="1">
        <v>44515</v>
      </c>
      <c r="C43" t="s">
        <v>5</v>
      </c>
      <c r="D43">
        <v>175</v>
      </c>
      <c r="E43" s="7">
        <v>0.484288836</v>
      </c>
      <c r="F43">
        <v>11</v>
      </c>
      <c r="G43" t="s">
        <v>2</v>
      </c>
      <c r="H43">
        <v>2806</v>
      </c>
      <c r="I43">
        <v>540</v>
      </c>
      <c r="J43">
        <v>-18.239999999999998</v>
      </c>
      <c r="K43">
        <v>1.085653</v>
      </c>
      <c r="L43">
        <v>19.2</v>
      </c>
      <c r="M43">
        <v>292.35000000000002</v>
      </c>
      <c r="N43" s="7">
        <v>1007.265934</v>
      </c>
      <c r="O43" s="7">
        <f t="shared" si="1"/>
        <v>0.99409420860021402</v>
      </c>
      <c r="P43" s="7">
        <f t="shared" si="2"/>
        <v>100.72659568641669</v>
      </c>
      <c r="Q43" s="7">
        <f t="shared" si="18"/>
        <v>24.132764070500627</v>
      </c>
      <c r="R43" s="7">
        <f t="shared" si="3"/>
        <v>24132.764070500627</v>
      </c>
      <c r="S43" s="16">
        <f t="shared" si="4"/>
        <v>4.0030941737489306E-2</v>
      </c>
      <c r="T43" s="8">
        <f t="shared" si="5"/>
        <v>4.0030941737489306E-2</v>
      </c>
      <c r="U43">
        <f t="shared" si="6"/>
        <v>1.1232682251539499E-4</v>
      </c>
      <c r="V43" s="27">
        <f t="shared" si="7"/>
        <v>2.8081705628848752E-6</v>
      </c>
      <c r="W43" s="27">
        <f t="shared" si="8"/>
        <v>2.9242005412640566E-6</v>
      </c>
      <c r="X43" s="27">
        <f t="shared" si="9"/>
        <v>5.6274707494033882E-7</v>
      </c>
      <c r="Y43" s="27">
        <f t="shared" si="10"/>
        <v>5.1696240292085931E-6</v>
      </c>
      <c r="Z43">
        <f t="shared" si="11"/>
        <v>2.0678496116834371E-4</v>
      </c>
      <c r="AA43" s="7">
        <f t="shared" si="12"/>
        <v>5165.6281914219344</v>
      </c>
      <c r="AB43" s="7">
        <f t="shared" si="13"/>
        <v>5135.1210688745432</v>
      </c>
      <c r="AC43" s="7">
        <f t="shared" si="14"/>
        <v>206.7849611683437</v>
      </c>
      <c r="AF43">
        <f t="shared" si="15"/>
        <v>21.616708538244225</v>
      </c>
      <c r="AG43">
        <f t="shared" si="16"/>
        <v>112.32682251539499</v>
      </c>
      <c r="AH43" s="22">
        <f t="shared" si="17"/>
        <v>956.59781322628396</v>
      </c>
      <c r="AI43" s="7"/>
      <c r="AJ43" s="7"/>
      <c r="AL43">
        <v>42</v>
      </c>
      <c r="AM43">
        <v>5108.5038453021098</v>
      </c>
      <c r="AN43">
        <v>5078.3339719524502</v>
      </c>
      <c r="AO43">
        <v>204.79735849525599</v>
      </c>
      <c r="AP43">
        <v>7.4256010930907204</v>
      </c>
      <c r="AQ43">
        <v>5162.1815839526398</v>
      </c>
      <c r="AR43">
        <v>5131.6946998644498</v>
      </c>
      <c r="AS43">
        <v>206.949272131523</v>
      </c>
      <c r="AT43">
        <v>1.0507526327869201</v>
      </c>
    </row>
    <row r="44" spans="1:46" x14ac:dyDescent="0.2">
      <c r="A44" t="s">
        <v>47</v>
      </c>
      <c r="B44" s="1">
        <v>44515</v>
      </c>
      <c r="C44" t="s">
        <v>8</v>
      </c>
      <c r="D44">
        <v>75</v>
      </c>
      <c r="E44" s="7">
        <v>0.48021803699999999</v>
      </c>
      <c r="F44">
        <v>12</v>
      </c>
      <c r="G44" t="s">
        <v>2</v>
      </c>
      <c r="H44">
        <v>1220</v>
      </c>
      <c r="I44">
        <v>540</v>
      </c>
      <c r="J44">
        <v>-16.59</v>
      </c>
      <c r="K44">
        <v>1.0874619999999999</v>
      </c>
      <c r="L44">
        <v>18.5</v>
      </c>
      <c r="M44">
        <v>291.64999999999998</v>
      </c>
      <c r="N44" s="7">
        <v>1007.265934</v>
      </c>
      <c r="O44" s="7">
        <f t="shared" si="1"/>
        <v>0.99409420860021402</v>
      </c>
      <c r="P44" s="7">
        <f t="shared" si="2"/>
        <v>100.72659568641669</v>
      </c>
      <c r="Q44" s="7">
        <f t="shared" si="18"/>
        <v>24.074980814645141</v>
      </c>
      <c r="R44" s="7">
        <f t="shared" si="3"/>
        <v>24074.98081464514</v>
      </c>
      <c r="S44" s="16">
        <f t="shared" si="4"/>
        <v>4.0874752444407997E-2</v>
      </c>
      <c r="T44" s="8">
        <f t="shared" si="5"/>
        <v>4.0874752444407997E-2</v>
      </c>
      <c r="U44">
        <f t="shared" si="6"/>
        <v>4.9867197982177753E-5</v>
      </c>
      <c r="V44" s="27">
        <f t="shared" si="7"/>
        <v>1.2466799495544439E-6</v>
      </c>
      <c r="W44" s="27">
        <f t="shared" si="8"/>
        <v>1.2744430537474895E-6</v>
      </c>
      <c r="X44" s="27">
        <f t="shared" si="9"/>
        <v>5.6409774510134781E-7</v>
      </c>
      <c r="Y44" s="27">
        <f t="shared" si="10"/>
        <v>1.9570252582005854E-6</v>
      </c>
      <c r="Z44">
        <f t="shared" si="11"/>
        <v>7.8281010328023408E-5</v>
      </c>
      <c r="AA44" s="7">
        <f t="shared" si="12"/>
        <v>1915.1433500298274</v>
      </c>
      <c r="AB44" s="7">
        <f t="shared" si="13"/>
        <v>1903.8329129038639</v>
      </c>
      <c r="AC44" s="7">
        <f t="shared" si="14"/>
        <v>78.281010328023413</v>
      </c>
      <c r="AF44">
        <f t="shared" si="15"/>
        <v>22.072366319980318</v>
      </c>
      <c r="AG44">
        <f t="shared" si="16"/>
        <v>49.867197982177757</v>
      </c>
      <c r="AH44" s="22">
        <f t="shared" si="17"/>
        <v>354.65617593144952</v>
      </c>
      <c r="AI44" s="7"/>
      <c r="AJ44" s="7"/>
      <c r="AL44">
        <v>43</v>
      </c>
      <c r="AM44">
        <v>1829.3900848179501</v>
      </c>
      <c r="AN44">
        <v>1818.58604730767</v>
      </c>
      <c r="AO44">
        <v>74.875195030455004</v>
      </c>
      <c r="AP44">
        <v>7.8658877327015997</v>
      </c>
      <c r="AQ44">
        <v>1914.2211844152901</v>
      </c>
      <c r="AR44">
        <v>1902.91615021234</v>
      </c>
      <c r="AS44">
        <v>78.347251198087605</v>
      </c>
      <c r="AT44">
        <v>4.6371247062801597</v>
      </c>
    </row>
    <row r="45" spans="1:46" x14ac:dyDescent="0.2">
      <c r="A45" t="s">
        <v>47</v>
      </c>
      <c r="B45" s="1">
        <v>44515</v>
      </c>
      <c r="C45" t="s">
        <v>5</v>
      </c>
      <c r="D45">
        <v>150</v>
      </c>
      <c r="E45" s="7">
        <v>0.483526179</v>
      </c>
      <c r="F45">
        <v>13</v>
      </c>
      <c r="G45" t="s">
        <v>2</v>
      </c>
      <c r="H45">
        <v>2589</v>
      </c>
      <c r="I45">
        <v>540</v>
      </c>
      <c r="J45">
        <v>-17.47</v>
      </c>
      <c r="K45">
        <v>1.086495</v>
      </c>
      <c r="L45">
        <v>19.899999999999999</v>
      </c>
      <c r="M45">
        <v>293.05</v>
      </c>
      <c r="N45" s="7">
        <v>1007.265934</v>
      </c>
      <c r="O45" s="7">
        <f t="shared" si="1"/>
        <v>0.99409420860021402</v>
      </c>
      <c r="P45" s="7">
        <f t="shared" si="2"/>
        <v>100.72659568641669</v>
      </c>
      <c r="Q45" s="7">
        <f t="shared" si="18"/>
        <v>24.190547326356107</v>
      </c>
      <c r="R45" s="7">
        <f t="shared" si="3"/>
        <v>24190.547326356107</v>
      </c>
      <c r="S45" s="16">
        <f t="shared" si="4"/>
        <v>3.9213457350976581E-2</v>
      </c>
      <c r="T45" s="8">
        <f t="shared" si="5"/>
        <v>3.9213457350976581E-2</v>
      </c>
      <c r="U45">
        <f t="shared" si="6"/>
        <v>1.0152364108167838E-4</v>
      </c>
      <c r="V45" s="27">
        <f t="shared" si="7"/>
        <v>2.5380910270419595E-6</v>
      </c>
      <c r="W45" s="27">
        <f t="shared" si="8"/>
        <v>2.6916148107196603E-6</v>
      </c>
      <c r="X45" s="27">
        <f t="shared" si="9"/>
        <v>5.6140285739228152E-7</v>
      </c>
      <c r="Y45" s="27">
        <f t="shared" si="10"/>
        <v>4.6683029803693386E-6</v>
      </c>
      <c r="Z45">
        <f t="shared" si="11"/>
        <v>1.8673211921477352E-4</v>
      </c>
      <c r="AA45" s="7">
        <f t="shared" si="12"/>
        <v>4761.9396969628106</v>
      </c>
      <c r="AB45" s="7">
        <f t="shared" si="13"/>
        <v>4733.8166744541877</v>
      </c>
      <c r="AC45" s="7">
        <f t="shared" si="14"/>
        <v>186.73211921477352</v>
      </c>
      <c r="AF45">
        <f t="shared" si="15"/>
        <v>21.175266969527353</v>
      </c>
      <c r="AG45">
        <f t="shared" si="16"/>
        <v>101.52364108167836</v>
      </c>
      <c r="AH45" s="22">
        <f t="shared" si="17"/>
        <v>881.84068462274274</v>
      </c>
      <c r="AI45" s="7"/>
      <c r="AJ45" s="7"/>
      <c r="AL45">
        <v>44</v>
      </c>
      <c r="AM45">
        <v>4697.7983425826296</v>
      </c>
      <c r="AN45">
        <v>4670.0540195264202</v>
      </c>
      <c r="AO45">
        <v>184.51216224496201</v>
      </c>
      <c r="AP45">
        <v>7.4659379640862298</v>
      </c>
      <c r="AQ45">
        <v>4758.4626656437304</v>
      </c>
      <c r="AR45">
        <v>4730.3600703812099</v>
      </c>
      <c r="AS45">
        <v>186.89483272225101</v>
      </c>
      <c r="AT45">
        <v>1.29133518804345</v>
      </c>
    </row>
    <row r="46" spans="1:46" x14ac:dyDescent="0.2">
      <c r="A46" t="s">
        <v>47</v>
      </c>
      <c r="B46" s="1">
        <v>44515</v>
      </c>
      <c r="C46" t="s">
        <v>8</v>
      </c>
      <c r="D46">
        <v>100</v>
      </c>
      <c r="E46" s="7">
        <v>0.47462609100000003</v>
      </c>
      <c r="F46">
        <v>14</v>
      </c>
      <c r="G46" t="s">
        <v>2</v>
      </c>
      <c r="H46">
        <v>1562</v>
      </c>
      <c r="I46">
        <v>540</v>
      </c>
      <c r="J46">
        <v>-17.010000000000002</v>
      </c>
      <c r="K46">
        <v>1.0869960000000001</v>
      </c>
      <c r="L46">
        <v>18.7</v>
      </c>
      <c r="M46">
        <v>291.85000000000002</v>
      </c>
      <c r="N46" s="7">
        <v>1007.265934</v>
      </c>
      <c r="O46" s="7">
        <f t="shared" si="1"/>
        <v>0.99409420860021402</v>
      </c>
      <c r="P46" s="7">
        <f t="shared" si="2"/>
        <v>100.72659568641669</v>
      </c>
      <c r="Q46" s="7">
        <f t="shared" si="18"/>
        <v>24.09149031631814</v>
      </c>
      <c r="R46" s="7">
        <f t="shared" si="3"/>
        <v>24091.490316318141</v>
      </c>
      <c r="S46" s="16">
        <f t="shared" si="4"/>
        <v>4.0630918474970357E-2</v>
      </c>
      <c r="T46" s="8">
        <f t="shared" si="5"/>
        <v>4.0630918474970357E-2</v>
      </c>
      <c r="U46">
        <f t="shared" si="6"/>
        <v>6.3465494657903698E-5</v>
      </c>
      <c r="V46" s="27">
        <f t="shared" si="7"/>
        <v>1.5866373664475925E-6</v>
      </c>
      <c r="W46" s="27">
        <f t="shared" si="8"/>
        <v>1.6305867784342425E-6</v>
      </c>
      <c r="X46" s="27">
        <f t="shared" si="9"/>
        <v>5.6371117820389946E-7</v>
      </c>
      <c r="Y46" s="27">
        <f t="shared" si="10"/>
        <v>2.6535129666779354E-6</v>
      </c>
      <c r="Z46">
        <f t="shared" si="11"/>
        <v>1.0614051866711742E-4</v>
      </c>
      <c r="AA46" s="7">
        <f t="shared" si="12"/>
        <v>2612.3091146094221</v>
      </c>
      <c r="AB46" s="7">
        <f t="shared" si="13"/>
        <v>2596.8813619067791</v>
      </c>
      <c r="AC46" s="7">
        <f t="shared" si="14"/>
        <v>106.14051866711742</v>
      </c>
      <c r="AF46">
        <f t="shared" si="15"/>
        <v>21.940695976483994</v>
      </c>
      <c r="AG46">
        <f t="shared" si="16"/>
        <v>63.465494657903697</v>
      </c>
      <c r="AH46" s="22">
        <f t="shared" si="17"/>
        <v>483.7609471498929</v>
      </c>
      <c r="AI46" s="7"/>
      <c r="AJ46" s="7"/>
      <c r="AL46">
        <v>45</v>
      </c>
      <c r="AM46">
        <v>2532.9384781808999</v>
      </c>
      <c r="AN46">
        <v>2517.9794147440698</v>
      </c>
      <c r="AO46">
        <v>103.056219891675</v>
      </c>
      <c r="AP46">
        <v>7.72643497053238</v>
      </c>
      <c r="AQ46">
        <v>2610.8761423992701</v>
      </c>
      <c r="AR46">
        <v>2595.45679361669</v>
      </c>
      <c r="AS46">
        <v>106.227225082177</v>
      </c>
      <c r="AT46">
        <v>3.0769663333607</v>
      </c>
    </row>
    <row r="47" spans="1:46" x14ac:dyDescent="0.2">
      <c r="A47" t="s">
        <v>47</v>
      </c>
      <c r="B47" s="1">
        <v>44515</v>
      </c>
      <c r="C47" t="s">
        <v>5</v>
      </c>
      <c r="D47">
        <v>125</v>
      </c>
      <c r="E47" s="7">
        <v>0.47818403900000001</v>
      </c>
      <c r="F47">
        <v>15</v>
      </c>
      <c r="G47" t="s">
        <v>2</v>
      </c>
      <c r="H47">
        <v>2275</v>
      </c>
      <c r="I47">
        <v>540</v>
      </c>
      <c r="J47">
        <v>-17.82</v>
      </c>
      <c r="K47">
        <v>1.086111</v>
      </c>
      <c r="L47">
        <v>18.3</v>
      </c>
      <c r="M47">
        <v>291.45</v>
      </c>
      <c r="N47" s="7">
        <v>1007.265934</v>
      </c>
      <c r="O47" s="7">
        <f t="shared" si="1"/>
        <v>0.99409420860021402</v>
      </c>
      <c r="P47" s="7">
        <f t="shared" si="2"/>
        <v>100.72659568641669</v>
      </c>
      <c r="Q47" s="7">
        <f t="shared" si="18"/>
        <v>24.058471312972145</v>
      </c>
      <c r="R47" s="7">
        <f t="shared" si="3"/>
        <v>24058.471312972146</v>
      </c>
      <c r="S47" s="16">
        <f t="shared" si="4"/>
        <v>4.1120818777090166E-2</v>
      </c>
      <c r="T47" s="8">
        <f t="shared" si="5"/>
        <v>4.1120818777090166E-2</v>
      </c>
      <c r="U47">
        <f t="shared" si="6"/>
        <v>9.3549862717880135E-5</v>
      </c>
      <c r="V47" s="27">
        <f t="shared" si="7"/>
        <v>2.3387465679470034E-6</v>
      </c>
      <c r="W47" s="27">
        <f t="shared" si="8"/>
        <v>2.3781537347825907E-6</v>
      </c>
      <c r="X47" s="27">
        <f t="shared" si="9"/>
        <v>5.6448484254180168E-7</v>
      </c>
      <c r="Y47" s="27">
        <f t="shared" si="10"/>
        <v>4.1524154601877931E-6</v>
      </c>
      <c r="Z47">
        <f t="shared" si="11"/>
        <v>1.6609661840751171E-4</v>
      </c>
      <c r="AA47" s="7">
        <f t="shared" si="12"/>
        <v>4039.2342211835994</v>
      </c>
      <c r="AB47" s="7">
        <f t="shared" si="13"/>
        <v>4015.3793464584119</v>
      </c>
      <c r="AC47" s="7">
        <f t="shared" si="14"/>
        <v>166.0966184075117</v>
      </c>
      <c r="AF47">
        <f t="shared" si="15"/>
        <v>22.205242139628691</v>
      </c>
      <c r="AG47">
        <f t="shared" si="16"/>
        <v>93.549862717880131</v>
      </c>
      <c r="AH47" s="22">
        <f t="shared" si="17"/>
        <v>748.00633725622197</v>
      </c>
      <c r="AI47" s="7"/>
      <c r="AJ47" s="7"/>
      <c r="AL47">
        <v>46</v>
      </c>
      <c r="AM47">
        <v>3978.2277987020798</v>
      </c>
      <c r="AN47">
        <v>3954.7331254126998</v>
      </c>
      <c r="AO47">
        <v>163.799167358262</v>
      </c>
      <c r="AP47">
        <v>7.5288078077189704</v>
      </c>
      <c r="AQ47">
        <v>4036.9596292507299</v>
      </c>
      <c r="AR47">
        <v>4013.1180966963002</v>
      </c>
      <c r="AS47">
        <v>166.21738607978199</v>
      </c>
      <c r="AT47">
        <v>1.47633151042293</v>
      </c>
    </row>
    <row r="48" spans="1:46" x14ac:dyDescent="0.2">
      <c r="A48" t="s">
        <v>47</v>
      </c>
      <c r="B48" s="1">
        <v>44515</v>
      </c>
      <c r="C48" t="s">
        <v>8</v>
      </c>
      <c r="D48">
        <v>125</v>
      </c>
      <c r="E48" s="7">
        <v>0.475896494</v>
      </c>
      <c r="F48">
        <v>16</v>
      </c>
      <c r="G48" t="s">
        <v>2</v>
      </c>
      <c r="H48">
        <v>1904</v>
      </c>
      <c r="I48">
        <v>540</v>
      </c>
      <c r="J48">
        <v>-17.649999999999999</v>
      </c>
      <c r="K48">
        <v>1.086293</v>
      </c>
      <c r="L48">
        <v>18.8</v>
      </c>
      <c r="M48">
        <v>291.95</v>
      </c>
      <c r="N48" s="7">
        <v>1007.265934</v>
      </c>
      <c r="O48" s="7">
        <f t="shared" si="1"/>
        <v>0.99409420860021402</v>
      </c>
      <c r="P48" s="7">
        <f t="shared" si="2"/>
        <v>100.72659568641669</v>
      </c>
      <c r="Q48" s="7">
        <f t="shared" si="18"/>
        <v>24.099745067154632</v>
      </c>
      <c r="R48" s="7">
        <f t="shared" si="3"/>
        <v>24099.745067154632</v>
      </c>
      <c r="S48" s="16">
        <f t="shared" si="4"/>
        <v>4.0509831035622161E-2</v>
      </c>
      <c r="T48" s="8">
        <f t="shared" si="5"/>
        <v>4.0509831035622161E-2</v>
      </c>
      <c r="U48">
        <f t="shared" si="6"/>
        <v>7.7130718291824595E-5</v>
      </c>
      <c r="V48" s="27">
        <f t="shared" si="7"/>
        <v>1.9282679572956149E-6</v>
      </c>
      <c r="W48" s="27">
        <f t="shared" si="8"/>
        <v>1.9869230551348251E-6</v>
      </c>
      <c r="X48" s="27">
        <f t="shared" si="9"/>
        <v>5.635180933680702E-7</v>
      </c>
      <c r="Y48" s="27">
        <f t="shared" si="10"/>
        <v>3.3516729190623702E-6</v>
      </c>
      <c r="Z48">
        <f t="shared" si="11"/>
        <v>1.3406691676249479E-4</v>
      </c>
      <c r="AA48" s="7">
        <f t="shared" si="12"/>
        <v>3309.4908898682784</v>
      </c>
      <c r="AB48" s="7">
        <f t="shared" si="13"/>
        <v>3289.9457270332241</v>
      </c>
      <c r="AC48" s="7">
        <f t="shared" si="14"/>
        <v>134.0669167624948</v>
      </c>
      <c r="AF48">
        <f t="shared" si="15"/>
        <v>21.875308759235967</v>
      </c>
      <c r="AG48">
        <f t="shared" si="16"/>
        <v>77.130718291824593</v>
      </c>
      <c r="AH48" s="22">
        <f t="shared" si="17"/>
        <v>612.86868330894049</v>
      </c>
      <c r="AI48" s="7"/>
      <c r="AJ48" s="7"/>
      <c r="AL48">
        <v>47</v>
      </c>
      <c r="AM48">
        <v>3237.9622402436598</v>
      </c>
      <c r="AN48">
        <v>3218.8394376271999</v>
      </c>
      <c r="AO48">
        <v>131.35101111725501</v>
      </c>
      <c r="AP48">
        <v>7.6207772355293297</v>
      </c>
      <c r="AQ48">
        <v>3307.54656719372</v>
      </c>
      <c r="AR48">
        <v>3288.01281248742</v>
      </c>
      <c r="AS48">
        <v>134.17376537584701</v>
      </c>
      <c r="AT48">
        <v>2.1490160102927001</v>
      </c>
    </row>
    <row r="49" spans="1:46" x14ac:dyDescent="0.2">
      <c r="A49" t="s">
        <v>47</v>
      </c>
      <c r="B49" s="1">
        <v>44515</v>
      </c>
      <c r="C49" t="s">
        <v>5</v>
      </c>
      <c r="D49">
        <v>100</v>
      </c>
      <c r="E49" s="7">
        <v>0.473101506</v>
      </c>
      <c r="F49">
        <v>17</v>
      </c>
      <c r="G49" t="s">
        <v>2</v>
      </c>
      <c r="H49">
        <v>1988</v>
      </c>
      <c r="I49">
        <v>540</v>
      </c>
      <c r="J49">
        <v>-17.32</v>
      </c>
      <c r="K49">
        <v>1.08666</v>
      </c>
      <c r="L49">
        <v>19.2</v>
      </c>
      <c r="M49">
        <v>292.35000000000002</v>
      </c>
      <c r="N49" s="7">
        <v>1007.265934</v>
      </c>
      <c r="O49" s="7">
        <f t="shared" si="1"/>
        <v>0.99409420860021402</v>
      </c>
      <c r="P49" s="7">
        <f t="shared" si="2"/>
        <v>100.72659568641669</v>
      </c>
      <c r="Q49" s="7">
        <f t="shared" si="18"/>
        <v>24.132764070500627</v>
      </c>
      <c r="R49" s="7">
        <f t="shared" si="3"/>
        <v>24132.764070500627</v>
      </c>
      <c r="S49" s="16">
        <f t="shared" si="4"/>
        <v>4.0030941737489306E-2</v>
      </c>
      <c r="T49" s="8">
        <f t="shared" si="5"/>
        <v>4.0030941737489306E-2</v>
      </c>
      <c r="U49">
        <f t="shared" si="6"/>
        <v>7.9581512174128747E-5</v>
      </c>
      <c r="V49" s="27">
        <f t="shared" si="7"/>
        <v>1.9895378043532188E-6</v>
      </c>
      <c r="W49" s="27">
        <f t="shared" si="8"/>
        <v>2.0717429351507291E-6</v>
      </c>
      <c r="X49" s="27">
        <f t="shared" si="9"/>
        <v>5.6274707494033882E-7</v>
      </c>
      <c r="Y49" s="27">
        <f t="shared" si="10"/>
        <v>3.4985336645636087E-6</v>
      </c>
      <c r="Z49">
        <f t="shared" si="11"/>
        <v>1.3994134658254433E-4</v>
      </c>
      <c r="AA49" s="7">
        <f t="shared" si="12"/>
        <v>3495.8294886050135</v>
      </c>
      <c r="AB49" s="7">
        <f t="shared" si="13"/>
        <v>3475.1838488760918</v>
      </c>
      <c r="AC49" s="7">
        <f t="shared" si="14"/>
        <v>139.94134658254433</v>
      </c>
      <c r="AF49">
        <f t="shared" si="15"/>
        <v>21.616708538244225</v>
      </c>
      <c r="AG49">
        <f t="shared" si="16"/>
        <v>79.581512174128747</v>
      </c>
      <c r="AH49" s="22">
        <f t="shared" si="17"/>
        <v>647.37583122315061</v>
      </c>
      <c r="AI49" s="7"/>
      <c r="AJ49" s="7"/>
      <c r="AL49">
        <v>48</v>
      </c>
      <c r="AM49">
        <v>3423.8009092573402</v>
      </c>
      <c r="AN49">
        <v>3403.5805780341898</v>
      </c>
      <c r="AO49">
        <v>137.25846225492899</v>
      </c>
      <c r="AP49">
        <v>7.5989014021584396</v>
      </c>
      <c r="AQ49">
        <v>3493.6270668858901</v>
      </c>
      <c r="AR49">
        <v>3472.9943553659</v>
      </c>
      <c r="AS49">
        <v>140.05775791354901</v>
      </c>
      <c r="AT49">
        <v>2.0394339355350501</v>
      </c>
    </row>
    <row r="50" spans="1:46" x14ac:dyDescent="0.2">
      <c r="A50" t="s">
        <v>47</v>
      </c>
      <c r="B50" s="1">
        <v>44515</v>
      </c>
      <c r="C50" t="s">
        <v>8</v>
      </c>
      <c r="D50">
        <v>150</v>
      </c>
      <c r="E50" s="7">
        <v>0.48352505400000001</v>
      </c>
      <c r="F50">
        <v>18</v>
      </c>
      <c r="G50" t="s">
        <v>2</v>
      </c>
      <c r="H50">
        <v>2147</v>
      </c>
      <c r="I50">
        <v>540</v>
      </c>
      <c r="J50">
        <v>-17.84</v>
      </c>
      <c r="K50">
        <v>1.0860920000000001</v>
      </c>
      <c r="L50">
        <v>18.899999999999999</v>
      </c>
      <c r="M50">
        <v>292.05</v>
      </c>
      <c r="N50" s="7">
        <v>1007.265934</v>
      </c>
      <c r="O50" s="7">
        <f t="shared" si="1"/>
        <v>0.99409420860021402</v>
      </c>
      <c r="P50" s="7">
        <f t="shared" si="2"/>
        <v>100.72659568641669</v>
      </c>
      <c r="Q50" s="7">
        <f t="shared" si="18"/>
        <v>24.107999817991136</v>
      </c>
      <c r="R50" s="7">
        <f t="shared" si="3"/>
        <v>24107.999817991134</v>
      </c>
      <c r="S50" s="16">
        <f t="shared" si="4"/>
        <v>4.0389292616507776E-2</v>
      </c>
      <c r="T50" s="8">
        <f t="shared" si="5"/>
        <v>4.0389292616507776E-2</v>
      </c>
      <c r="U50">
        <f t="shared" si="6"/>
        <v>8.6715811247642196E-5</v>
      </c>
      <c r="V50" s="27">
        <f t="shared" si="7"/>
        <v>2.1678952811910548E-6</v>
      </c>
      <c r="W50" s="27">
        <f t="shared" si="8"/>
        <v>2.2397390318715145E-6</v>
      </c>
      <c r="X50" s="27">
        <f t="shared" si="9"/>
        <v>5.6332514075948669E-7</v>
      </c>
      <c r="Y50" s="27">
        <f t="shared" si="10"/>
        <v>3.8443091723030824E-6</v>
      </c>
      <c r="Z50">
        <f t="shared" si="11"/>
        <v>1.5377236689212328E-4</v>
      </c>
      <c r="AA50" s="7">
        <f t="shared" si="12"/>
        <v>3807.255758405483</v>
      </c>
      <c r="AB50" s="7">
        <f t="shared" si="13"/>
        <v>3784.7709000907062</v>
      </c>
      <c r="AC50" s="7">
        <f t="shared" si="14"/>
        <v>153.77236689212327</v>
      </c>
      <c r="AF50">
        <f t="shared" si="15"/>
        <v>21.810218012914198</v>
      </c>
      <c r="AG50">
        <f t="shared" si="16"/>
        <v>86.715811247642193</v>
      </c>
      <c r="AH50" s="22">
        <f t="shared" si="17"/>
        <v>705.04736266768202</v>
      </c>
      <c r="AI50" s="7"/>
      <c r="AJ50" s="7"/>
      <c r="AL50">
        <v>49</v>
      </c>
      <c r="AM50">
        <v>3740.46413294596</v>
      </c>
      <c r="AN50">
        <v>3718.3736476341601</v>
      </c>
      <c r="AO50">
        <v>151.286884770093</v>
      </c>
      <c r="AP50">
        <v>7.5588975602583997</v>
      </c>
      <c r="AQ50">
        <v>3804.9272000229698</v>
      </c>
      <c r="AR50">
        <v>3782.4560078293998</v>
      </c>
      <c r="AS50">
        <v>153.89415922967299</v>
      </c>
      <c r="AT50">
        <v>1.7233975460214801</v>
      </c>
    </row>
    <row r="51" spans="1:46" x14ac:dyDescent="0.2">
      <c r="A51" t="s">
        <v>47</v>
      </c>
      <c r="B51" s="1">
        <v>44515</v>
      </c>
      <c r="C51" t="s">
        <v>5</v>
      </c>
      <c r="D51">
        <v>75</v>
      </c>
      <c r="E51" s="7">
        <v>0.48047226300000001</v>
      </c>
      <c r="F51">
        <v>19</v>
      </c>
      <c r="G51" t="s">
        <v>2</v>
      </c>
      <c r="H51">
        <v>1092</v>
      </c>
      <c r="I51">
        <v>540</v>
      </c>
      <c r="J51">
        <v>-16.09</v>
      </c>
      <c r="K51">
        <v>1.088001</v>
      </c>
      <c r="L51">
        <v>20</v>
      </c>
      <c r="M51">
        <v>293.14999999999998</v>
      </c>
      <c r="N51" s="7">
        <v>1007.265934</v>
      </c>
      <c r="O51" s="7">
        <f t="shared" si="1"/>
        <v>0.99409420860021402</v>
      </c>
      <c r="P51" s="7">
        <f t="shared" si="2"/>
        <v>100.72659568641669</v>
      </c>
      <c r="Q51" s="7">
        <f t="shared" si="18"/>
        <v>24.198802077192603</v>
      </c>
      <c r="R51" s="7">
        <f t="shared" si="3"/>
        <v>24198.802077192602</v>
      </c>
      <c r="S51" s="16">
        <f t="shared" si="4"/>
        <v>3.9098765313060162E-2</v>
      </c>
      <c r="T51" s="8">
        <f t="shared" si="5"/>
        <v>3.9098765313060162E-2</v>
      </c>
      <c r="U51">
        <f t="shared" si="6"/>
        <v>4.2695851721861703E-5</v>
      </c>
      <c r="V51" s="27">
        <f t="shared" si="7"/>
        <v>1.0673962930465427E-6</v>
      </c>
      <c r="W51" s="27">
        <f t="shared" si="8"/>
        <v>1.1348940640666733E-6</v>
      </c>
      <c r="X51" s="27">
        <f t="shared" si="9"/>
        <v>5.6121135036264065E-7</v>
      </c>
      <c r="Y51" s="27">
        <f t="shared" si="10"/>
        <v>1.6410790067505751E-6</v>
      </c>
      <c r="Z51">
        <f t="shared" si="11"/>
        <v>6.5643160270022996E-5</v>
      </c>
      <c r="AA51" s="7">
        <f t="shared" si="12"/>
        <v>1678.9062197853141</v>
      </c>
      <c r="AB51" s="7">
        <f t="shared" si="13"/>
        <v>1668.9909498714587</v>
      </c>
      <c r="AC51" s="7">
        <f t="shared" si="14"/>
        <v>65.643160270023003</v>
      </c>
      <c r="AF51">
        <f t="shared" si="15"/>
        <v>21.113333269052486</v>
      </c>
      <c r="AG51">
        <f t="shared" si="16"/>
        <v>42.695851721861693</v>
      </c>
      <c r="AH51" s="22">
        <f t="shared" si="17"/>
        <v>310.90855921950265</v>
      </c>
      <c r="AI51" s="7"/>
      <c r="AJ51" s="7"/>
      <c r="AL51">
        <v>50</v>
      </c>
      <c r="AM51">
        <v>1580.8511371956999</v>
      </c>
      <c r="AN51">
        <v>1571.5149244731199</v>
      </c>
      <c r="AO51">
        <v>61.909653301087403</v>
      </c>
      <c r="AP51">
        <v>7.9373601317262397</v>
      </c>
      <c r="AQ51">
        <v>1677.95512782987</v>
      </c>
      <c r="AR51">
        <v>1668.0454370033401</v>
      </c>
      <c r="AS51">
        <v>65.712461960843797</v>
      </c>
      <c r="AT51">
        <v>6.1425132543741201</v>
      </c>
    </row>
    <row r="52" spans="1:46" x14ac:dyDescent="0.2">
      <c r="A52" t="s">
        <v>47</v>
      </c>
      <c r="B52" s="1">
        <v>44515</v>
      </c>
      <c r="C52" t="s">
        <v>8</v>
      </c>
      <c r="D52">
        <v>175</v>
      </c>
      <c r="E52" s="7">
        <v>0.48683530800000002</v>
      </c>
      <c r="F52">
        <v>20</v>
      </c>
      <c r="G52" t="s">
        <v>2</v>
      </c>
      <c r="H52">
        <v>2107</v>
      </c>
      <c r="I52">
        <v>540</v>
      </c>
      <c r="J52">
        <v>-17.54</v>
      </c>
      <c r="K52">
        <v>1.086416</v>
      </c>
      <c r="L52">
        <v>19.600000000000001</v>
      </c>
      <c r="M52">
        <v>292.75</v>
      </c>
      <c r="N52" s="7">
        <v>1007.265934</v>
      </c>
      <c r="O52" s="7">
        <f t="shared" si="1"/>
        <v>0.99409420860021402</v>
      </c>
      <c r="P52" s="7">
        <f t="shared" si="2"/>
        <v>100.72659568641669</v>
      </c>
      <c r="Q52" s="7">
        <f t="shared" si="18"/>
        <v>24.165783073846615</v>
      </c>
      <c r="R52" s="7">
        <f t="shared" si="3"/>
        <v>24165.783073846615</v>
      </c>
      <c r="S52" s="16">
        <f t="shared" si="4"/>
        <v>3.9560647976326961E-2</v>
      </c>
      <c r="T52" s="8">
        <f t="shared" si="5"/>
        <v>3.9560647976326961E-2</v>
      </c>
      <c r="U52">
        <f t="shared" si="6"/>
        <v>8.3354285286120901E-5</v>
      </c>
      <c r="V52" s="27">
        <f t="shared" si="7"/>
        <v>2.0838571321530224E-6</v>
      </c>
      <c r="W52" s="27">
        <f t="shared" si="8"/>
        <v>2.192755537875248E-6</v>
      </c>
      <c r="X52" s="27">
        <f t="shared" si="9"/>
        <v>5.619781634801301E-7</v>
      </c>
      <c r="Y52" s="27">
        <f t="shared" si="10"/>
        <v>3.7146345065481409E-6</v>
      </c>
      <c r="Z52">
        <f t="shared" si="11"/>
        <v>1.4858538026192561E-4</v>
      </c>
      <c r="AA52" s="7">
        <f t="shared" si="12"/>
        <v>3755.8884361762457</v>
      </c>
      <c r="AB52" s="7">
        <f t="shared" si="13"/>
        <v>3733.7069425513205</v>
      </c>
      <c r="AC52" s="7">
        <f t="shared" si="14"/>
        <v>148.58538026192562</v>
      </c>
      <c r="AF52">
        <f t="shared" si="15"/>
        <v>21.362749907216561</v>
      </c>
      <c r="AG52">
        <f t="shared" si="16"/>
        <v>83.354285286120913</v>
      </c>
      <c r="AH52" s="22">
        <f t="shared" si="17"/>
        <v>695.53489558819354</v>
      </c>
      <c r="AI52" s="7"/>
      <c r="AJ52" s="7"/>
      <c r="AL52">
        <v>51</v>
      </c>
      <c r="AM52">
        <v>3684.1054308817602</v>
      </c>
      <c r="AN52">
        <v>3662.34778957966</v>
      </c>
      <c r="AO52">
        <v>145.970349724838</v>
      </c>
      <c r="AP52">
        <v>7.5694722002753396</v>
      </c>
      <c r="AQ52">
        <v>3753.3496300155498</v>
      </c>
      <c r="AR52">
        <v>3731.1830453552102</v>
      </c>
      <c r="AS52">
        <v>148.713919406435</v>
      </c>
      <c r="AT52">
        <v>1.87953902060858</v>
      </c>
    </row>
    <row r="53" spans="1:46" x14ac:dyDescent="0.2">
      <c r="A53" t="s">
        <v>47</v>
      </c>
      <c r="B53" s="1">
        <v>44515</v>
      </c>
      <c r="C53" t="s">
        <v>5</v>
      </c>
      <c r="D53">
        <v>50</v>
      </c>
      <c r="E53" s="7">
        <v>0.47792946400000003</v>
      </c>
      <c r="F53">
        <v>21</v>
      </c>
      <c r="G53" t="s">
        <v>2</v>
      </c>
      <c r="H53">
        <v>1000</v>
      </c>
      <c r="I53">
        <v>540</v>
      </c>
      <c r="J53">
        <v>-15.75</v>
      </c>
      <c r="K53">
        <v>1.088381</v>
      </c>
      <c r="L53">
        <v>19.100000000000001</v>
      </c>
      <c r="M53">
        <v>292.25</v>
      </c>
      <c r="N53" s="7">
        <v>1007.265934</v>
      </c>
      <c r="O53" s="7">
        <f t="shared" si="1"/>
        <v>0.99409420860021402</v>
      </c>
      <c r="P53" s="7">
        <f t="shared" si="2"/>
        <v>100.72659568641669</v>
      </c>
      <c r="Q53" s="7">
        <f t="shared" si="18"/>
        <v>24.124509319664128</v>
      </c>
      <c r="R53" s="7">
        <f t="shared" si="3"/>
        <v>24124.509319664128</v>
      </c>
      <c r="S53" s="16">
        <f t="shared" si="4"/>
        <v>4.0149850922937887E-2</v>
      </c>
      <c r="T53" s="8">
        <f t="shared" si="5"/>
        <v>4.0149850922937887E-2</v>
      </c>
      <c r="U53">
        <f t="shared" si="6"/>
        <v>4.014985092293789E-5</v>
      </c>
      <c r="V53" s="27">
        <f t="shared" si="7"/>
        <v>1.0037462730734473E-6</v>
      </c>
      <c r="W53" s="27">
        <f t="shared" si="8"/>
        <v>1.0424807994094863E-6</v>
      </c>
      <c r="X53" s="27">
        <f t="shared" si="9"/>
        <v>5.6293963168112261E-7</v>
      </c>
      <c r="Y53" s="27">
        <f t="shared" si="10"/>
        <v>1.4832874408018111E-6</v>
      </c>
      <c r="Z53">
        <f t="shared" si="11"/>
        <v>5.9331497632072443E-5</v>
      </c>
      <c r="AA53" s="7">
        <f t="shared" si="12"/>
        <v>1477.751380595437</v>
      </c>
      <c r="AB53" s="7">
        <f t="shared" si="13"/>
        <v>1469.0240892008947</v>
      </c>
      <c r="AC53" s="7">
        <f t="shared" si="14"/>
        <v>59.331497632072441</v>
      </c>
      <c r="AF53">
        <f t="shared" si="15"/>
        <v>21.680919498386459</v>
      </c>
      <c r="AG53">
        <f t="shared" si="16"/>
        <v>40.149850922937887</v>
      </c>
      <c r="AH53" s="22">
        <f t="shared" si="17"/>
        <v>273.65766307322906</v>
      </c>
      <c r="AI53" s="7"/>
      <c r="AJ53" s="7"/>
      <c r="AL53">
        <v>52</v>
      </c>
      <c r="AM53">
        <v>1387.3826469866599</v>
      </c>
      <c r="AN53">
        <v>1379.18902317534</v>
      </c>
      <c r="AO53">
        <v>55.783600127608501</v>
      </c>
      <c r="AP53">
        <v>7.9885194816720402</v>
      </c>
      <c r="AQ53">
        <v>1477.06285940679</v>
      </c>
      <c r="AR53">
        <v>1468.3396009445801</v>
      </c>
      <c r="AS53">
        <v>59.389443922663403</v>
      </c>
      <c r="AT53">
        <v>6.4639854487811697</v>
      </c>
    </row>
    <row r="54" spans="1:46" x14ac:dyDescent="0.2">
      <c r="A54" t="s">
        <v>47</v>
      </c>
      <c r="B54" s="1">
        <v>44515</v>
      </c>
      <c r="C54" t="s">
        <v>8</v>
      </c>
      <c r="D54">
        <v>200</v>
      </c>
      <c r="E54" s="7">
        <v>0.491673633</v>
      </c>
      <c r="F54">
        <v>22</v>
      </c>
      <c r="G54" t="s">
        <v>2</v>
      </c>
      <c r="H54">
        <v>2540</v>
      </c>
      <c r="I54">
        <v>540</v>
      </c>
      <c r="J54">
        <v>-17.97</v>
      </c>
      <c r="K54">
        <v>1.08595</v>
      </c>
      <c r="L54">
        <v>19.899999999999999</v>
      </c>
      <c r="M54">
        <v>293.05</v>
      </c>
      <c r="N54" s="7">
        <v>1007.265934</v>
      </c>
      <c r="O54" s="7">
        <f t="shared" si="1"/>
        <v>0.99409420860021402</v>
      </c>
      <c r="P54" s="7">
        <f t="shared" si="2"/>
        <v>100.72659568641669</v>
      </c>
      <c r="Q54" s="7">
        <f t="shared" si="18"/>
        <v>24.190547326356107</v>
      </c>
      <c r="R54" s="7">
        <f t="shared" si="3"/>
        <v>24190.547326356107</v>
      </c>
      <c r="S54" s="16">
        <f t="shared" si="4"/>
        <v>3.9213457350976581E-2</v>
      </c>
      <c r="T54" s="8">
        <f t="shared" si="5"/>
        <v>3.9213457350976581E-2</v>
      </c>
      <c r="U54">
        <f t="shared" si="6"/>
        <v>9.9602181671480525E-5</v>
      </c>
      <c r="V54" s="27">
        <f t="shared" si="7"/>
        <v>2.4900545417870133E-6</v>
      </c>
      <c r="W54" s="27">
        <f t="shared" si="8"/>
        <v>2.640672699585917E-6</v>
      </c>
      <c r="X54" s="27">
        <f t="shared" si="9"/>
        <v>5.6140285739228152E-7</v>
      </c>
      <c r="Y54" s="27">
        <f t="shared" si="10"/>
        <v>4.5693243839806486E-6</v>
      </c>
      <c r="Z54">
        <f t="shared" si="11"/>
        <v>1.8277297535922594E-4</v>
      </c>
      <c r="AA54" s="7">
        <f t="shared" si="12"/>
        <v>4660.9757901052335</v>
      </c>
      <c r="AB54" s="7">
        <f t="shared" si="13"/>
        <v>4633.4490393694196</v>
      </c>
      <c r="AC54" s="7">
        <f t="shared" si="14"/>
        <v>182.77297535922594</v>
      </c>
      <c r="AF54">
        <f t="shared" si="15"/>
        <v>21.175266969527353</v>
      </c>
      <c r="AG54">
        <f t="shared" si="16"/>
        <v>99.602181671480523</v>
      </c>
      <c r="AH54" s="22">
        <f t="shared" si="17"/>
        <v>863.1436648343024</v>
      </c>
      <c r="AI54" s="7"/>
      <c r="AJ54" s="7"/>
      <c r="AL54">
        <v>53</v>
      </c>
      <c r="AM54">
        <v>4595.9931626371999</v>
      </c>
      <c r="AN54">
        <v>4568.8500820344198</v>
      </c>
      <c r="AO54">
        <v>180.51363090971901</v>
      </c>
      <c r="AP54">
        <v>7.4754285316194498</v>
      </c>
      <c r="AQ54">
        <v>4657.5819088762601</v>
      </c>
      <c r="AR54">
        <v>4630.0750965958496</v>
      </c>
      <c r="AS54">
        <v>182.93260931403199</v>
      </c>
      <c r="AT54">
        <v>1.3400530431536499</v>
      </c>
    </row>
    <row r="55" spans="1:46" x14ac:dyDescent="0.2">
      <c r="A55" t="s">
        <v>47</v>
      </c>
      <c r="B55" s="1">
        <v>44515</v>
      </c>
      <c r="C55" t="s">
        <v>5</v>
      </c>
      <c r="D55">
        <v>25</v>
      </c>
      <c r="E55" s="7">
        <v>0.47615006199999999</v>
      </c>
      <c r="F55">
        <v>23</v>
      </c>
      <c r="G55" t="s">
        <v>2</v>
      </c>
      <c r="H55">
        <v>837</v>
      </c>
      <c r="I55">
        <v>540</v>
      </c>
      <c r="J55">
        <v>-15.84</v>
      </c>
      <c r="K55">
        <v>1.088279</v>
      </c>
      <c r="L55">
        <v>19.3</v>
      </c>
      <c r="M55">
        <v>292.45</v>
      </c>
      <c r="N55" s="7">
        <v>1007.265934</v>
      </c>
      <c r="O55" s="7">
        <f t="shared" si="1"/>
        <v>0.99409420860021402</v>
      </c>
      <c r="P55" s="7">
        <f t="shared" si="2"/>
        <v>100.72659568641669</v>
      </c>
      <c r="Q55" s="7">
        <f t="shared" si="18"/>
        <v>24.141018821337124</v>
      </c>
      <c r="R55" s="7">
        <f t="shared" si="3"/>
        <v>24141.018821337122</v>
      </c>
      <c r="S55" s="16">
        <f t="shared" si="4"/>
        <v>3.9912569750019597E-2</v>
      </c>
      <c r="T55" s="8">
        <f t="shared" si="5"/>
        <v>3.9912569750019597E-2</v>
      </c>
      <c r="U55">
        <f t="shared" si="6"/>
        <v>3.3406820880766402E-5</v>
      </c>
      <c r="V55" s="27">
        <f t="shared" si="7"/>
        <v>8.3517052201916007E-7</v>
      </c>
      <c r="W55" s="27">
        <f t="shared" si="8"/>
        <v>8.7195970732143103E-7</v>
      </c>
      <c r="X55" s="27">
        <f t="shared" si="9"/>
        <v>5.6255464988479425E-7</v>
      </c>
      <c r="Y55" s="27">
        <f t="shared" si="10"/>
        <v>1.144575579455797E-6</v>
      </c>
      <c r="Z55">
        <f t="shared" si="11"/>
        <v>4.5783023178231875E-5</v>
      </c>
      <c r="AA55" s="7">
        <f t="shared" si="12"/>
        <v>1147.0828229046665</v>
      </c>
      <c r="AB55" s="7">
        <f t="shared" si="13"/>
        <v>1140.3083910343139</v>
      </c>
      <c r="AC55" s="7">
        <f t="shared" si="14"/>
        <v>45.783023178231872</v>
      </c>
      <c r="AF55">
        <f t="shared" si="15"/>
        <v>21.552787665010584</v>
      </c>
      <c r="AG55">
        <f t="shared" si="16"/>
        <v>33.406820880766404</v>
      </c>
      <c r="AH55" s="22">
        <f t="shared" si="17"/>
        <v>212.42274498234562</v>
      </c>
      <c r="AI55" s="7"/>
      <c r="AJ55" s="7"/>
      <c r="AL55">
        <v>54</v>
      </c>
      <c r="AM55">
        <v>1064.3062785878601</v>
      </c>
      <c r="AN55">
        <v>1058.0206837047799</v>
      </c>
      <c r="AO55">
        <v>42.542171806314101</v>
      </c>
      <c r="AP55">
        <v>8.1036954038214599</v>
      </c>
      <c r="AQ55">
        <v>1146.62382151611</v>
      </c>
      <c r="AR55">
        <v>1139.8520745384401</v>
      </c>
      <c r="AS55">
        <v>45.832547071762903</v>
      </c>
      <c r="AT55">
        <v>7.73438478982494</v>
      </c>
    </row>
    <row r="56" spans="1:46" x14ac:dyDescent="0.2">
      <c r="A56" t="s">
        <v>47</v>
      </c>
      <c r="B56" s="1">
        <v>44515</v>
      </c>
      <c r="C56" t="s">
        <v>8</v>
      </c>
      <c r="D56">
        <v>225</v>
      </c>
      <c r="E56" s="7">
        <v>0.501108895</v>
      </c>
      <c r="F56">
        <v>24</v>
      </c>
      <c r="G56" t="s">
        <v>2</v>
      </c>
      <c r="H56">
        <v>3013</v>
      </c>
      <c r="I56">
        <v>540</v>
      </c>
      <c r="J56">
        <v>-18.149999999999999</v>
      </c>
      <c r="K56">
        <v>1.0857559999999999</v>
      </c>
      <c r="L56">
        <v>19.8</v>
      </c>
      <c r="M56">
        <v>292.95</v>
      </c>
      <c r="N56" s="7">
        <v>1007.265934</v>
      </c>
      <c r="O56" s="7">
        <f t="shared" si="1"/>
        <v>0.99409420860021402</v>
      </c>
      <c r="P56" s="7">
        <f t="shared" si="2"/>
        <v>100.72659568641669</v>
      </c>
      <c r="Q56" s="7">
        <f t="shared" si="18"/>
        <v>24.182292575519611</v>
      </c>
      <c r="R56" s="7">
        <f t="shared" si="3"/>
        <v>24182.292575519612</v>
      </c>
      <c r="S56" s="16">
        <f t="shared" si="4"/>
        <v>3.9328666603879535E-2</v>
      </c>
      <c r="T56" s="8">
        <f t="shared" si="5"/>
        <v>3.9328666603879535E-2</v>
      </c>
      <c r="U56">
        <f t="shared" si="6"/>
        <v>1.1849727247748905E-4</v>
      </c>
      <c r="V56" s="27">
        <f t="shared" si="7"/>
        <v>2.9624318119372264E-6</v>
      </c>
      <c r="W56" s="27">
        <f t="shared" si="8"/>
        <v>3.1334892850637432E-6</v>
      </c>
      <c r="X56" s="27">
        <f t="shared" si="9"/>
        <v>5.6159449516575555E-7</v>
      </c>
      <c r="Y56" s="27">
        <f t="shared" si="10"/>
        <v>5.5343266018352134E-6</v>
      </c>
      <c r="Z56">
        <f t="shared" si="11"/>
        <v>2.2137306407340852E-4</v>
      </c>
      <c r="AA56" s="7">
        <f t="shared" si="12"/>
        <v>5628.7965799372259</v>
      </c>
      <c r="AB56" s="7">
        <f t="shared" si="13"/>
        <v>5595.5540815042878</v>
      </c>
      <c r="AC56" s="7">
        <f t="shared" si="14"/>
        <v>221.37306407340853</v>
      </c>
      <c r="AF56">
        <f t="shared" si="15"/>
        <v>21.237479966094948</v>
      </c>
      <c r="AG56">
        <f t="shared" si="16"/>
        <v>118.49727247748903</v>
      </c>
      <c r="AH56" s="22">
        <f t="shared" si="17"/>
        <v>1042.3697370254124</v>
      </c>
      <c r="AI56" s="7"/>
      <c r="AJ56" s="7"/>
      <c r="AL56">
        <v>55</v>
      </c>
      <c r="AM56">
        <v>5571.4676444668203</v>
      </c>
      <c r="AN56">
        <v>5538.5635930467797</v>
      </c>
      <c r="AO56">
        <v>219.46512499266601</v>
      </c>
      <c r="AP56">
        <v>7.3914584132263803</v>
      </c>
      <c r="AQ56">
        <v>5624.6639001059002</v>
      </c>
      <c r="AR56">
        <v>5591.4456814964296</v>
      </c>
      <c r="AS56">
        <v>221.560573380412</v>
      </c>
      <c r="AT56">
        <v>0.95479789229177203</v>
      </c>
    </row>
    <row r="57" spans="1:46" x14ac:dyDescent="0.2">
      <c r="A57" t="s">
        <v>47</v>
      </c>
      <c r="B57" s="1">
        <v>44515</v>
      </c>
      <c r="C57" t="s">
        <v>5</v>
      </c>
      <c r="D57">
        <v>10</v>
      </c>
      <c r="E57" s="7">
        <v>0.47513355400000001</v>
      </c>
      <c r="F57">
        <v>25</v>
      </c>
      <c r="G57" t="s">
        <v>2</v>
      </c>
      <c r="H57">
        <v>535</v>
      </c>
      <c r="I57">
        <v>540</v>
      </c>
      <c r="J57">
        <v>-12.45</v>
      </c>
      <c r="K57">
        <v>1.0919859999999999</v>
      </c>
      <c r="L57">
        <v>19.5</v>
      </c>
      <c r="M57">
        <v>292.64999999999998</v>
      </c>
      <c r="N57" s="7">
        <v>1007.265934</v>
      </c>
      <c r="O57" s="7">
        <f t="shared" si="1"/>
        <v>0.99409420860021402</v>
      </c>
      <c r="P57" s="7">
        <f t="shared" si="2"/>
        <v>100.72659568641669</v>
      </c>
      <c r="Q57" s="7">
        <f t="shared" si="18"/>
        <v>24.157528323010116</v>
      </c>
      <c r="R57" s="7">
        <f t="shared" si="3"/>
        <v>24157.528323010116</v>
      </c>
      <c r="S57" s="16">
        <f t="shared" si="4"/>
        <v>3.9677425751072096E-2</v>
      </c>
      <c r="T57" s="8">
        <f t="shared" si="5"/>
        <v>3.9677425751072096E-2</v>
      </c>
      <c r="U57">
        <f t="shared" si="6"/>
        <v>2.1227422776823572E-5</v>
      </c>
      <c r="V57" s="27">
        <f t="shared" si="7"/>
        <v>5.3068556942058936E-7</v>
      </c>
      <c r="W57" s="27">
        <f t="shared" si="8"/>
        <v>5.5696491471269767E-7</v>
      </c>
      <c r="X57" s="27">
        <f t="shared" si="9"/>
        <v>5.6217019428945188E-7</v>
      </c>
      <c r="Y57" s="27">
        <f t="shared" si="10"/>
        <v>5.2548028984383525E-7</v>
      </c>
      <c r="Z57">
        <f t="shared" si="11"/>
        <v>2.101921159375341E-5</v>
      </c>
      <c r="AA57" s="7">
        <f t="shared" si="12"/>
        <v>529.75240192303716</v>
      </c>
      <c r="AB57" s="7">
        <f t="shared" si="13"/>
        <v>526.62379474374416</v>
      </c>
      <c r="AC57" s="7">
        <f t="shared" si="14"/>
        <v>21.019211593753411</v>
      </c>
      <c r="AF57">
        <f t="shared" si="15"/>
        <v>21.42580990557893</v>
      </c>
      <c r="AG57">
        <f t="shared" si="16"/>
        <v>21.22742277682357</v>
      </c>
      <c r="AH57" s="22">
        <f t="shared" si="17"/>
        <v>98.102296652414296</v>
      </c>
      <c r="AI57" s="7"/>
      <c r="AJ57" s="7"/>
      <c r="AL57">
        <v>56</v>
      </c>
      <c r="AM57">
        <v>532.51489702619995</v>
      </c>
      <c r="AN57">
        <v>529.36996311079099</v>
      </c>
      <c r="AO57">
        <v>21.160980315287102</v>
      </c>
      <c r="AP57">
        <v>8.4009756690938193</v>
      </c>
      <c r="AQ57">
        <v>529.76037711578897</v>
      </c>
      <c r="AR57">
        <v>526.63171088253398</v>
      </c>
      <c r="AS57">
        <v>21.051521703090899</v>
      </c>
      <c r="AT57">
        <v>-0.51726626349670501</v>
      </c>
    </row>
    <row r="58" spans="1:46" x14ac:dyDescent="0.2">
      <c r="A58" t="s">
        <v>47</v>
      </c>
      <c r="B58" s="1">
        <v>44515</v>
      </c>
      <c r="C58" t="s">
        <v>8</v>
      </c>
      <c r="D58">
        <v>250</v>
      </c>
      <c r="E58" s="7">
        <v>0.49575191699999999</v>
      </c>
      <c r="F58">
        <v>26</v>
      </c>
      <c r="G58" t="s">
        <v>2</v>
      </c>
      <c r="H58">
        <v>3665</v>
      </c>
      <c r="I58">
        <v>540</v>
      </c>
      <c r="J58">
        <v>-18.12</v>
      </c>
      <c r="K58">
        <v>1.0857870000000001</v>
      </c>
      <c r="L58">
        <v>20.100000000000001</v>
      </c>
      <c r="M58">
        <v>293.25</v>
      </c>
      <c r="N58" s="7">
        <v>1007.265934</v>
      </c>
      <c r="O58" s="7">
        <f t="shared" si="1"/>
        <v>0.99409420860021402</v>
      </c>
      <c r="P58" s="7">
        <f t="shared" si="2"/>
        <v>100.72659568641669</v>
      </c>
      <c r="Q58" s="7">
        <f t="shared" si="18"/>
        <v>24.207056828029103</v>
      </c>
      <c r="R58" s="7">
        <f t="shared" si="3"/>
        <v>24207.056828029105</v>
      </c>
      <c r="S58" s="16">
        <f t="shared" si="4"/>
        <v>3.8984587706701622E-2</v>
      </c>
      <c r="T58" s="8">
        <f t="shared" si="5"/>
        <v>3.8984587706701622E-2</v>
      </c>
      <c r="U58">
        <f t="shared" si="6"/>
        <v>1.4287851394506143E-4</v>
      </c>
      <c r="V58" s="27">
        <f t="shared" si="7"/>
        <v>3.5719628486265361E-6</v>
      </c>
      <c r="W58" s="27">
        <f t="shared" si="8"/>
        <v>3.8076633416692343E-6</v>
      </c>
      <c r="X58" s="27">
        <f t="shared" si="9"/>
        <v>5.6101997394307953E-7</v>
      </c>
      <c r="Y58" s="27">
        <f t="shared" si="10"/>
        <v>6.8186062163526909E-6</v>
      </c>
      <c r="Z58">
        <f t="shared" si="11"/>
        <v>2.7274424865410762E-4</v>
      </c>
      <c r="AA58" s="7">
        <f t="shared" si="12"/>
        <v>6996.2070833244106</v>
      </c>
      <c r="AB58" s="7">
        <f t="shared" si="13"/>
        <v>6954.8889437005919</v>
      </c>
      <c r="AC58" s="7">
        <f t="shared" si="14"/>
        <v>272.74424865410759</v>
      </c>
      <c r="AF58">
        <f t="shared" si="15"/>
        <v>21.051677361618875</v>
      </c>
      <c r="AG58">
        <f t="shared" si="16"/>
        <v>142.87851394506146</v>
      </c>
      <c r="AH58" s="22">
        <f t="shared" si="17"/>
        <v>1295.5939043193353</v>
      </c>
      <c r="AI58" s="7"/>
      <c r="AJ58" s="7"/>
      <c r="AL58">
        <v>57</v>
      </c>
      <c r="AM58">
        <v>6944.5264951256804</v>
      </c>
      <c r="AN58">
        <v>6903.5134135707103</v>
      </c>
      <c r="AO58">
        <v>271.174497952465</v>
      </c>
      <c r="AP58">
        <v>7.2977066341275698</v>
      </c>
      <c r="AQ58">
        <v>6990.7405925170196</v>
      </c>
      <c r="AR58">
        <v>6949.4545791002902</v>
      </c>
      <c r="AS58">
        <v>272.97909682140403</v>
      </c>
      <c r="AT58">
        <v>0.66547513964804095</v>
      </c>
    </row>
    <row r="59" spans="1:46" x14ac:dyDescent="0.2">
      <c r="A59" t="s">
        <v>47</v>
      </c>
      <c r="B59" s="1">
        <v>44515</v>
      </c>
      <c r="C59" t="s">
        <v>5</v>
      </c>
      <c r="D59">
        <v>5</v>
      </c>
      <c r="E59" s="7">
        <v>0.47259305299999999</v>
      </c>
      <c r="F59">
        <v>27</v>
      </c>
      <c r="G59" t="s">
        <v>2</v>
      </c>
      <c r="H59">
        <v>511</v>
      </c>
      <c r="I59">
        <v>540</v>
      </c>
      <c r="J59">
        <v>-12.74</v>
      </c>
      <c r="K59">
        <v>1.0916729999999999</v>
      </c>
      <c r="L59">
        <v>19.600000000000001</v>
      </c>
      <c r="M59">
        <v>292.75</v>
      </c>
      <c r="N59" s="7">
        <v>1007.265934</v>
      </c>
      <c r="O59" s="7">
        <f t="shared" si="1"/>
        <v>0.99409420860021402</v>
      </c>
      <c r="P59" s="7">
        <f t="shared" si="2"/>
        <v>100.72659568641669</v>
      </c>
      <c r="Q59" s="7">
        <f t="shared" si="18"/>
        <v>24.165783073846615</v>
      </c>
      <c r="R59" s="7">
        <f t="shared" si="3"/>
        <v>24165.783073846615</v>
      </c>
      <c r="S59" s="16">
        <f t="shared" si="4"/>
        <v>3.9560647976326961E-2</v>
      </c>
      <c r="T59" s="8">
        <f t="shared" si="5"/>
        <v>3.9560647976326961E-2</v>
      </c>
      <c r="U59">
        <f t="shared" si="6"/>
        <v>2.0215491115903074E-5</v>
      </c>
      <c r="V59" s="27">
        <f t="shared" si="7"/>
        <v>5.0538727789757686E-7</v>
      </c>
      <c r="W59" s="27">
        <f t="shared" si="8"/>
        <v>5.317978547006415E-7</v>
      </c>
      <c r="X59" s="27">
        <f t="shared" si="9"/>
        <v>5.619781634801301E-7</v>
      </c>
      <c r="Y59" s="27">
        <f t="shared" si="10"/>
        <v>4.7520696911808825E-7</v>
      </c>
      <c r="Z59">
        <f t="shared" si="11"/>
        <v>1.9008278764723529E-5</v>
      </c>
      <c r="AA59" s="7">
        <f t="shared" si="12"/>
        <v>480.48451522073293</v>
      </c>
      <c r="AB59" s="7">
        <f t="shared" si="13"/>
        <v>477.64687390301197</v>
      </c>
      <c r="AC59" s="7">
        <f t="shared" si="14"/>
        <v>19.008278764723528</v>
      </c>
      <c r="AF59">
        <f t="shared" si="15"/>
        <v>21.362749907216561</v>
      </c>
      <c r="AG59">
        <f t="shared" si="16"/>
        <v>20.215491115903077</v>
      </c>
      <c r="AH59" s="22">
        <f t="shared" si="17"/>
        <v>88.978613929765345</v>
      </c>
      <c r="AI59" s="7"/>
      <c r="AJ59" s="7"/>
      <c r="AL59">
        <v>58</v>
      </c>
      <c r="AM59">
        <v>497.42710950906502</v>
      </c>
      <c r="AN59">
        <v>494.489397539175</v>
      </c>
      <c r="AO59">
        <v>19.708884693963501</v>
      </c>
      <c r="AP59">
        <v>8.4304851656636401</v>
      </c>
      <c r="AQ59">
        <v>480.53150014648901</v>
      </c>
      <c r="AR59">
        <v>477.69357050231901</v>
      </c>
      <c r="AS59">
        <v>19.0394527100696</v>
      </c>
      <c r="AT59">
        <v>-3.39660003236476</v>
      </c>
    </row>
    <row r="60" spans="1:46" x14ac:dyDescent="0.2">
      <c r="A60" t="s">
        <v>47</v>
      </c>
      <c r="B60" s="1">
        <v>44515</v>
      </c>
      <c r="C60" t="s">
        <v>8</v>
      </c>
      <c r="D60">
        <v>300</v>
      </c>
      <c r="E60" s="7">
        <v>0.50340598800000003</v>
      </c>
      <c r="F60">
        <v>28</v>
      </c>
      <c r="G60" t="s">
        <v>2</v>
      </c>
      <c r="H60">
        <v>3808</v>
      </c>
      <c r="I60">
        <v>540</v>
      </c>
      <c r="J60">
        <v>-18.149999999999999</v>
      </c>
      <c r="K60">
        <v>1.0857460000000001</v>
      </c>
      <c r="L60">
        <v>20.2</v>
      </c>
      <c r="M60">
        <v>293.35000000000002</v>
      </c>
      <c r="N60" s="7">
        <v>1007.265934</v>
      </c>
      <c r="O60" s="7">
        <f t="shared" si="1"/>
        <v>0.99409420860021402</v>
      </c>
      <c r="P60" s="7">
        <f t="shared" si="2"/>
        <v>100.72659568641669</v>
      </c>
      <c r="Q60" s="7">
        <f t="shared" si="18"/>
        <v>24.215311578865602</v>
      </c>
      <c r="R60" s="7">
        <f t="shared" si="3"/>
        <v>24215.311578865603</v>
      </c>
      <c r="S60" s="16">
        <f t="shared" si="4"/>
        <v>3.8870921765918123E-2</v>
      </c>
      <c r="T60" s="8">
        <f t="shared" si="5"/>
        <v>3.8870921765918123E-2</v>
      </c>
      <c r="U60">
        <f t="shared" si="6"/>
        <v>1.4802047008461621E-4</v>
      </c>
      <c r="V60" s="27">
        <f t="shared" si="7"/>
        <v>3.7005117521154055E-6</v>
      </c>
      <c r="W60" s="27">
        <f t="shared" si="8"/>
        <v>3.9548811041187126E-6</v>
      </c>
      <c r="X60" s="27">
        <f t="shared" si="9"/>
        <v>5.6082872800002755E-7</v>
      </c>
      <c r="Y60" s="27">
        <f t="shared" si="10"/>
        <v>7.0945641282340904E-6</v>
      </c>
      <c r="Z60">
        <f t="shared" si="11"/>
        <v>2.8378256512936361E-4</v>
      </c>
      <c r="AA60" s="7">
        <f t="shared" si="12"/>
        <v>7300.6389413225361</v>
      </c>
      <c r="AB60" s="7">
        <f t="shared" si="13"/>
        <v>7257.5228906499306</v>
      </c>
      <c r="AC60" s="7">
        <f t="shared" si="14"/>
        <v>283.7825651293636</v>
      </c>
      <c r="AF60">
        <f t="shared" si="15"/>
        <v>20.990297753595787</v>
      </c>
      <c r="AG60">
        <f t="shared" si="16"/>
        <v>148.02047008461622</v>
      </c>
      <c r="AH60" s="22">
        <f t="shared" si="17"/>
        <v>1351.970174318988</v>
      </c>
      <c r="AI60" s="7"/>
      <c r="AJ60" s="7"/>
      <c r="AL60">
        <v>59</v>
      </c>
      <c r="AM60">
        <v>7249.7494400947999</v>
      </c>
      <c r="AN60">
        <v>7206.9337686089902</v>
      </c>
      <c r="AO60">
        <v>282.273463072943</v>
      </c>
      <c r="AP60">
        <v>7.2796387151397299</v>
      </c>
      <c r="AQ60">
        <v>7294.8356444913697</v>
      </c>
      <c r="AR60">
        <v>7251.7537022700099</v>
      </c>
      <c r="AS60">
        <v>284.02892223149598</v>
      </c>
      <c r="AT60">
        <v>0.62190017419389898</v>
      </c>
    </row>
    <row r="61" spans="1:46" x14ac:dyDescent="0.2">
      <c r="A61" t="s">
        <v>47</v>
      </c>
      <c r="B61" s="1">
        <v>44515</v>
      </c>
      <c r="C61" t="s">
        <v>5</v>
      </c>
      <c r="D61">
        <v>0</v>
      </c>
      <c r="E61" s="7">
        <v>0.47106894999999999</v>
      </c>
      <c r="F61">
        <v>29</v>
      </c>
      <c r="G61" t="s">
        <v>2</v>
      </c>
      <c r="H61">
        <v>496</v>
      </c>
      <c r="I61">
        <v>540</v>
      </c>
      <c r="J61">
        <v>-11.77</v>
      </c>
      <c r="K61">
        <v>1.0927290000000001</v>
      </c>
      <c r="L61">
        <v>19.7</v>
      </c>
      <c r="M61">
        <v>292.85000000000002</v>
      </c>
      <c r="N61" s="7">
        <v>1007.265934</v>
      </c>
      <c r="O61" s="7">
        <f t="shared" si="1"/>
        <v>0.99409420860021402</v>
      </c>
      <c r="P61" s="7">
        <f t="shared" si="2"/>
        <v>100.72659568641669</v>
      </c>
      <c r="Q61" s="7">
        <f t="shared" si="18"/>
        <v>24.174037824683115</v>
      </c>
      <c r="R61" s="7">
        <f t="shared" si="3"/>
        <v>24174.037824683113</v>
      </c>
      <c r="S61" s="16">
        <f t="shared" si="4"/>
        <v>3.944439587276613E-2</v>
      </c>
      <c r="T61" s="8">
        <f t="shared" si="5"/>
        <v>3.944439587276613E-2</v>
      </c>
      <c r="U61">
        <f t="shared" si="6"/>
        <v>1.9564420352892001E-5</v>
      </c>
      <c r="V61" s="27">
        <f t="shared" si="7"/>
        <v>4.8911050882230002E-7</v>
      </c>
      <c r="W61" s="27">
        <f t="shared" si="8"/>
        <v>5.1601108676524323E-7</v>
      </c>
      <c r="X61" s="27">
        <f t="shared" si="9"/>
        <v>5.6178626381699875E-7</v>
      </c>
      <c r="Y61" s="27">
        <f t="shared" si="10"/>
        <v>4.4333533177054439E-7</v>
      </c>
      <c r="Z61">
        <f t="shared" si="11"/>
        <v>1.7733413270821774E-5</v>
      </c>
      <c r="AA61" s="7">
        <f t="shared" si="12"/>
        <v>449.5800449834137</v>
      </c>
      <c r="AB61" s="7">
        <f t="shared" si="13"/>
        <v>446.92491902023528</v>
      </c>
      <c r="AC61" s="7">
        <f t="shared" si="14"/>
        <v>17.733413270821774</v>
      </c>
      <c r="AF61">
        <f t="shared" si="15"/>
        <v>21.299973771293711</v>
      </c>
      <c r="AG61">
        <f t="shared" si="16"/>
        <v>19.564420352892</v>
      </c>
      <c r="AH61" s="22">
        <f t="shared" si="17"/>
        <v>83.255563885817352</v>
      </c>
      <c r="AI61" s="7"/>
      <c r="AJ61" s="7"/>
      <c r="AL61">
        <v>60</v>
      </c>
      <c r="AM61">
        <v>476.22902032169299</v>
      </c>
      <c r="AN61">
        <v>473.41650032295598</v>
      </c>
      <c r="AO61">
        <v>18.813910919287</v>
      </c>
      <c r="AP61">
        <v>8.4495108824916798</v>
      </c>
      <c r="AQ61">
        <v>449.65244830608401</v>
      </c>
      <c r="AR61">
        <v>446.99688459749802</v>
      </c>
      <c r="AS61">
        <v>17.763976461063699</v>
      </c>
      <c r="AT61">
        <v>-5.5806284122829597</v>
      </c>
    </row>
    <row r="62" spans="1:46" x14ac:dyDescent="0.2">
      <c r="A62" t="s">
        <v>47</v>
      </c>
      <c r="B62" s="1">
        <v>44515</v>
      </c>
      <c r="C62" t="s">
        <v>8</v>
      </c>
      <c r="D62">
        <v>400</v>
      </c>
      <c r="E62" s="7">
        <v>0.26222896200000001</v>
      </c>
      <c r="F62">
        <v>30</v>
      </c>
      <c r="G62" t="s">
        <v>2</v>
      </c>
      <c r="H62">
        <v>4315</v>
      </c>
      <c r="I62">
        <v>540</v>
      </c>
      <c r="J62">
        <v>-18.18</v>
      </c>
      <c r="K62">
        <v>1.0857159999999999</v>
      </c>
      <c r="L62">
        <v>20.2</v>
      </c>
      <c r="M62">
        <v>293.35000000000002</v>
      </c>
      <c r="N62" s="7">
        <v>1007.265934</v>
      </c>
      <c r="O62" s="7">
        <f t="shared" si="1"/>
        <v>0.99409420860021402</v>
      </c>
      <c r="P62" s="7">
        <f t="shared" si="2"/>
        <v>100.72659568641669</v>
      </c>
      <c r="Q62" s="7">
        <f t="shared" si="18"/>
        <v>24.215311578865602</v>
      </c>
      <c r="R62" s="7">
        <f t="shared" si="3"/>
        <v>24215.311578865603</v>
      </c>
      <c r="S62" s="16">
        <f t="shared" si="4"/>
        <v>3.8870921765918123E-2</v>
      </c>
      <c r="T62" s="8">
        <f t="shared" si="5"/>
        <v>3.8870921765918123E-2</v>
      </c>
      <c r="U62">
        <f t="shared" si="6"/>
        <v>1.677280274199367E-4</v>
      </c>
      <c r="V62" s="27">
        <f t="shared" si="7"/>
        <v>4.1932006854984177E-6</v>
      </c>
      <c r="W62" s="27">
        <f t="shared" si="8"/>
        <v>4.4814369654076271E-6</v>
      </c>
      <c r="X62" s="27">
        <f t="shared" si="9"/>
        <v>5.6082872800002755E-7</v>
      </c>
      <c r="Y62" s="27">
        <f t="shared" si="10"/>
        <v>8.113808922906017E-6</v>
      </c>
      <c r="Z62">
        <f t="shared" si="11"/>
        <v>3.2455235691624068E-4</v>
      </c>
      <c r="AA62" s="7">
        <f t="shared" si="12"/>
        <v>8349.4895971519491</v>
      </c>
      <c r="AB62" s="7">
        <f t="shared" si="13"/>
        <v>8300.1792532964864</v>
      </c>
      <c r="AC62" s="7">
        <f t="shared" si="14"/>
        <v>324.55235691624068</v>
      </c>
      <c r="AF62">
        <f t="shared" si="15"/>
        <v>20.990297753595787</v>
      </c>
      <c r="AG62">
        <f t="shared" si="16"/>
        <v>167.72802741993669</v>
      </c>
      <c r="AH62" s="22">
        <f t="shared" si="17"/>
        <v>1546.2017772503611</v>
      </c>
      <c r="AI62" s="7"/>
      <c r="AJ62" s="7"/>
      <c r="AL62">
        <v>61</v>
      </c>
      <c r="AM62">
        <v>8302.3198251379908</v>
      </c>
      <c r="AN62">
        <v>8253.2878687730899</v>
      </c>
      <c r="AO62">
        <v>323.25593980116997</v>
      </c>
      <c r="AP62">
        <v>7.2208551111541297</v>
      </c>
      <c r="AQ62">
        <v>8342.7859724464197</v>
      </c>
      <c r="AR62">
        <v>8293.51503054364</v>
      </c>
      <c r="AS62">
        <v>324.83151418927201</v>
      </c>
      <c r="AT62">
        <v>0.487407714478863</v>
      </c>
    </row>
    <row r="63" spans="1:46" x14ac:dyDescent="0.2">
      <c r="A63" t="s">
        <v>47</v>
      </c>
      <c r="B63" s="1">
        <v>44515</v>
      </c>
      <c r="C63" t="s">
        <v>7</v>
      </c>
      <c r="D63" t="s">
        <v>7</v>
      </c>
      <c r="E63" s="7">
        <v>0</v>
      </c>
      <c r="F63" t="s">
        <v>9</v>
      </c>
      <c r="G63" t="s">
        <v>2</v>
      </c>
      <c r="H63">
        <v>540</v>
      </c>
      <c r="J63">
        <v>-11.14</v>
      </c>
      <c r="K63">
        <v>1.093423</v>
      </c>
      <c r="L63">
        <v>0</v>
      </c>
      <c r="M63">
        <v>0</v>
      </c>
      <c r="O63" s="7">
        <f t="shared" si="1"/>
        <v>0</v>
      </c>
      <c r="P63" s="7">
        <f t="shared" si="2"/>
        <v>0</v>
      </c>
      <c r="Q63" s="7" t="e">
        <f t="shared" si="18"/>
        <v>#DIV/0!</v>
      </c>
      <c r="R63" s="7" t="e">
        <f t="shared" si="3"/>
        <v>#DIV/0!</v>
      </c>
      <c r="S63" s="16" t="e">
        <f t="shared" si="4"/>
        <v>#DIV/0!</v>
      </c>
      <c r="T63" s="8" t="e">
        <f t="shared" si="5"/>
        <v>#DIV/0!</v>
      </c>
      <c r="U63" t="e">
        <f t="shared" si="6"/>
        <v>#DIV/0!</v>
      </c>
      <c r="V63" s="27" t="e">
        <f t="shared" si="7"/>
        <v>#DIV/0!</v>
      </c>
      <c r="W63" s="27" t="e">
        <f t="shared" si="8"/>
        <v>#DIV/0!</v>
      </c>
      <c r="X63" s="27" t="e">
        <f t="shared" si="9"/>
        <v>#DIV/0!</v>
      </c>
      <c r="Y63" s="27" t="e">
        <f t="shared" si="10"/>
        <v>#DIV/0!</v>
      </c>
      <c r="Z63" t="e">
        <f t="shared" si="11"/>
        <v>#DIV/0!</v>
      </c>
      <c r="AA63" s="7" t="e">
        <f t="shared" si="12"/>
        <v>#DIV/0!</v>
      </c>
      <c r="AB63" s="7" t="e">
        <f t="shared" si="13"/>
        <v>#DIV/0!</v>
      </c>
      <c r="AC63" s="7" t="e">
        <f t="shared" si="14"/>
        <v>#DIV/0!</v>
      </c>
      <c r="AF63" t="e">
        <f t="shared" si="15"/>
        <v>#DIV/0!</v>
      </c>
      <c r="AG63" t="e">
        <f t="shared" si="16"/>
        <v>#DIV/0!</v>
      </c>
      <c r="AH63" s="22" t="e">
        <f t="shared" si="17"/>
        <v>#DIV/0!</v>
      </c>
      <c r="AI63" s="7"/>
      <c r="AJ63" s="7"/>
      <c r="AL63" t="s">
        <v>93</v>
      </c>
      <c r="AM63">
        <v>540.00000000001705</v>
      </c>
      <c r="AN63">
        <v>537.97988464842604</v>
      </c>
      <c r="AO63">
        <v>21.6313434539985</v>
      </c>
      <c r="AP63">
        <v>8.39355316296726</v>
      </c>
      <c r="AQ63">
        <v>540</v>
      </c>
      <c r="AR63">
        <v>537.97988464840898</v>
      </c>
      <c r="AS63">
        <v>21.6313434539979</v>
      </c>
      <c r="AT63" s="29">
        <v>-3.15796771448923E-12</v>
      </c>
    </row>
    <row r="64" spans="1:46" x14ac:dyDescent="0.2">
      <c r="A64" t="s">
        <v>48</v>
      </c>
      <c r="B64" s="1">
        <v>44536</v>
      </c>
      <c r="C64" t="s">
        <v>5</v>
      </c>
      <c r="D64">
        <v>400</v>
      </c>
      <c r="E64" s="7">
        <v>0.54669572300000002</v>
      </c>
      <c r="F64">
        <v>1</v>
      </c>
      <c r="G64" t="s">
        <v>2</v>
      </c>
      <c r="H64">
        <v>1495</v>
      </c>
      <c r="I64">
        <v>538</v>
      </c>
      <c r="J64">
        <v>-21.06</v>
      </c>
      <c r="K64">
        <v>1.082573</v>
      </c>
      <c r="L64">
        <v>13.4</v>
      </c>
      <c r="M64">
        <v>286.55</v>
      </c>
      <c r="N64" s="7">
        <v>1006.3446279999999</v>
      </c>
      <c r="O64" s="7">
        <v>1</v>
      </c>
      <c r="P64" s="7">
        <f t="shared" si="2"/>
        <v>101.325</v>
      </c>
      <c r="Q64" s="7">
        <f t="shared" si="18"/>
        <v>23.514292999999999</v>
      </c>
      <c r="R64" s="7">
        <f t="shared" si="3"/>
        <v>23514.292999999998</v>
      </c>
      <c r="S64" s="16">
        <f t="shared" si="4"/>
        <v>4.7920015600221758E-2</v>
      </c>
      <c r="T64" s="8">
        <f t="shared" si="5"/>
        <v>4.7920015600221758E-2</v>
      </c>
      <c r="U64">
        <f t="shared" si="6"/>
        <v>7.1640423322331533E-5</v>
      </c>
      <c r="V64" s="27">
        <f t="shared" si="7"/>
        <v>1.7910105830582884E-6</v>
      </c>
      <c r="W64" s="27">
        <f t="shared" si="8"/>
        <v>1.5895103659849814E-6</v>
      </c>
      <c r="X64" s="27">
        <f t="shared" si="9"/>
        <v>5.7201108822737115E-7</v>
      </c>
      <c r="Y64" s="27">
        <f t="shared" si="10"/>
        <v>2.8085098608158986E-6</v>
      </c>
      <c r="Z64">
        <f t="shared" si="11"/>
        <v>1.1234039443263594E-4</v>
      </c>
      <c r="AA64" s="7">
        <f t="shared" si="12"/>
        <v>2344.331340996393</v>
      </c>
      <c r="AB64" s="7">
        <f t="shared" si="13"/>
        <v>2344.331340996393</v>
      </c>
      <c r="AC64" s="7">
        <f t="shared" si="14"/>
        <v>112.34039443263593</v>
      </c>
      <c r="AF64">
        <f t="shared" si="15"/>
        <v>25.780968392919306</v>
      </c>
      <c r="AG64">
        <f t="shared" si="16"/>
        <v>71.640423322331529</v>
      </c>
      <c r="AH64" s="22">
        <f t="shared" si="17"/>
        <v>435.74931988780531</v>
      </c>
      <c r="AI64" s="7"/>
      <c r="AJ64" s="7"/>
      <c r="AL64">
        <v>63</v>
      </c>
      <c r="AM64">
        <v>2293.2808488747301</v>
      </c>
      <c r="AN64">
        <v>2277.6519741034899</v>
      </c>
      <c r="AO64">
        <v>109.951084360321</v>
      </c>
      <c r="AP64">
        <v>7.7404660311213602</v>
      </c>
      <c r="AQ64">
        <v>2343.89080303331</v>
      </c>
      <c r="AR64">
        <v>2327.9170177657802</v>
      </c>
      <c r="AS64">
        <v>112.3775727435</v>
      </c>
      <c r="AT64">
        <v>2.20687990236405</v>
      </c>
    </row>
    <row r="65" spans="1:46" x14ac:dyDescent="0.2">
      <c r="A65" t="s">
        <v>48</v>
      </c>
      <c r="B65" s="1">
        <v>44536</v>
      </c>
      <c r="C65" t="s">
        <v>8</v>
      </c>
      <c r="D65">
        <v>0</v>
      </c>
      <c r="E65" s="7">
        <v>0.45813303300000002</v>
      </c>
      <c r="F65">
        <v>2</v>
      </c>
      <c r="G65" t="s">
        <v>2</v>
      </c>
      <c r="H65">
        <v>383</v>
      </c>
      <c r="I65">
        <v>538</v>
      </c>
      <c r="J65">
        <v>-8.83</v>
      </c>
      <c r="K65">
        <v>1.0959429999999999</v>
      </c>
      <c r="L65">
        <v>12.9</v>
      </c>
      <c r="M65">
        <v>286.05</v>
      </c>
      <c r="N65" s="7">
        <v>1006.3446279999999</v>
      </c>
      <c r="O65" s="7">
        <f t="shared" ref="O65:O124" si="19">N65/1013.249977</f>
        <v>0.99318495025240938</v>
      </c>
      <c r="P65" s="7">
        <f t="shared" si="2"/>
        <v>100.63446508432538</v>
      </c>
      <c r="Q65" s="7">
        <f t="shared" si="18"/>
        <v>23.634332149348893</v>
      </c>
      <c r="R65" s="7">
        <f t="shared" si="3"/>
        <v>23634.332149348891</v>
      </c>
      <c r="S65" s="16">
        <f t="shared" si="4"/>
        <v>4.8706257639186464E-2</v>
      </c>
      <c r="T65" s="8">
        <f t="shared" si="5"/>
        <v>4.8706257639186464E-2</v>
      </c>
      <c r="U65">
        <f t="shared" si="6"/>
        <v>1.8654496675808416E-5</v>
      </c>
      <c r="V65" s="27">
        <f t="shared" si="7"/>
        <v>4.6636241689521041E-7</v>
      </c>
      <c r="W65" s="27">
        <f t="shared" si="8"/>
        <v>4.0792413990317349E-7</v>
      </c>
      <c r="X65" s="27">
        <f t="shared" si="9"/>
        <v>5.7301093281437942E-7</v>
      </c>
      <c r="Y65" s="27">
        <f t="shared" si="10"/>
        <v>3.0127562398400449E-7</v>
      </c>
      <c r="Z65">
        <f t="shared" si="11"/>
        <v>1.2051024959360179E-5</v>
      </c>
      <c r="AA65" s="7">
        <f t="shared" si="12"/>
        <v>247.42251906589857</v>
      </c>
      <c r="AB65" s="7">
        <f t="shared" si="13"/>
        <v>245.73632228979028</v>
      </c>
      <c r="AC65" s="7">
        <f t="shared" si="14"/>
        <v>12.051024959360179</v>
      </c>
      <c r="AF65">
        <f t="shared" si="15"/>
        <v>26.203966609882318</v>
      </c>
      <c r="AG65">
        <f t="shared" si="16"/>
        <v>18.654496675808417</v>
      </c>
      <c r="AH65" s="22">
        <f t="shared" si="17"/>
        <v>45.9893158115053</v>
      </c>
      <c r="AI65" s="7"/>
      <c r="AJ65" s="7"/>
      <c r="AL65">
        <v>64</v>
      </c>
      <c r="AM65">
        <v>329.523536983133</v>
      </c>
      <c r="AN65">
        <v>327.27781025663501</v>
      </c>
      <c r="AO65">
        <v>16.057179932450801</v>
      </c>
      <c r="AP65">
        <v>8.5706330773340706</v>
      </c>
      <c r="AQ65">
        <v>247.48433874901599</v>
      </c>
      <c r="AR65">
        <v>245.79771508927101</v>
      </c>
      <c r="AS65">
        <v>12.059534788132501</v>
      </c>
      <c r="AT65">
        <v>-24.8963090725494</v>
      </c>
    </row>
    <row r="66" spans="1:46" x14ac:dyDescent="0.2">
      <c r="A66" t="s">
        <v>48</v>
      </c>
      <c r="B66" s="1">
        <v>44536</v>
      </c>
      <c r="C66" t="s">
        <v>5</v>
      </c>
      <c r="D66">
        <v>300</v>
      </c>
      <c r="E66" s="7">
        <v>0.52872990900000005</v>
      </c>
      <c r="F66">
        <v>3</v>
      </c>
      <c r="G66" t="s">
        <v>2</v>
      </c>
      <c r="H66">
        <v>1659</v>
      </c>
      <c r="I66">
        <v>538</v>
      </c>
      <c r="J66">
        <v>-20.239999999999998</v>
      </c>
      <c r="K66">
        <v>1.0834680000000001</v>
      </c>
      <c r="L66">
        <v>12.9</v>
      </c>
      <c r="M66">
        <v>286.05</v>
      </c>
      <c r="N66" s="7">
        <v>1006.3446279999999</v>
      </c>
      <c r="O66" s="7">
        <f t="shared" si="19"/>
        <v>0.99318495025240938</v>
      </c>
      <c r="P66" s="7">
        <f t="shared" si="2"/>
        <v>100.63446508432538</v>
      </c>
      <c r="Q66" s="7">
        <f t="shared" ref="Q66:Q124" si="20">(1*0.08206*M66)/O66</f>
        <v>23.634332149348893</v>
      </c>
      <c r="R66" s="7">
        <f t="shared" si="3"/>
        <v>23634.332149348891</v>
      </c>
      <c r="S66" s="16">
        <f t="shared" si="4"/>
        <v>4.8706257639186464E-2</v>
      </c>
      <c r="T66" s="8">
        <f t="shared" si="5"/>
        <v>4.8706257639186464E-2</v>
      </c>
      <c r="U66">
        <f t="shared" si="6"/>
        <v>8.0803681423410352E-5</v>
      </c>
      <c r="V66" s="27">
        <f t="shared" si="7"/>
        <v>2.0200920355852591E-6</v>
      </c>
      <c r="W66" s="27">
        <f t="shared" si="8"/>
        <v>1.766961222191553E-6</v>
      </c>
      <c r="X66" s="27">
        <f t="shared" si="9"/>
        <v>5.7301093281437942E-7</v>
      </c>
      <c r="Y66" s="27">
        <f t="shared" si="10"/>
        <v>3.2140423249624326E-6</v>
      </c>
      <c r="Z66">
        <f t="shared" si="11"/>
        <v>1.2856169299849728E-4</v>
      </c>
      <c r="AA66" s="7">
        <f t="shared" si="12"/>
        <v>2639.5313298524375</v>
      </c>
      <c r="AB66" s="7">
        <f t="shared" si="13"/>
        <v>2621.5427925291692</v>
      </c>
      <c r="AC66" s="7">
        <f t="shared" si="14"/>
        <v>128.56169299849728</v>
      </c>
      <c r="AF66">
        <f t="shared" si="15"/>
        <v>26.203966609882318</v>
      </c>
      <c r="AG66">
        <f t="shared" si="16"/>
        <v>80.803681423410339</v>
      </c>
      <c r="AH66" s="22">
        <f t="shared" si="17"/>
        <v>490.61920629227461</v>
      </c>
      <c r="AI66" s="7"/>
      <c r="AJ66" s="7"/>
      <c r="AL66">
        <v>65</v>
      </c>
      <c r="AM66">
        <v>2593.4555704458498</v>
      </c>
      <c r="AN66">
        <v>2575.7809832468301</v>
      </c>
      <c r="AO66">
        <v>126.375138852668</v>
      </c>
      <c r="AP66">
        <v>7.6846180201746499</v>
      </c>
      <c r="AQ66">
        <v>2639.0842339506698</v>
      </c>
      <c r="AR66">
        <v>2621.0986841112699</v>
      </c>
      <c r="AS66">
        <v>128.59855411059499</v>
      </c>
      <c r="AT66">
        <v>1.75937710384512</v>
      </c>
    </row>
    <row r="67" spans="1:46" x14ac:dyDescent="0.2">
      <c r="A67" t="s">
        <v>48</v>
      </c>
      <c r="B67" s="1">
        <v>44536</v>
      </c>
      <c r="C67" t="s">
        <v>8</v>
      </c>
      <c r="D67">
        <v>5</v>
      </c>
      <c r="E67" s="7">
        <v>0.47640391500000001</v>
      </c>
      <c r="F67">
        <v>4</v>
      </c>
      <c r="G67" t="s">
        <v>2</v>
      </c>
      <c r="H67">
        <v>450</v>
      </c>
      <c r="I67">
        <v>538</v>
      </c>
      <c r="J67">
        <v>-12.25</v>
      </c>
      <c r="K67">
        <v>1.092203</v>
      </c>
      <c r="L67">
        <v>12.8</v>
      </c>
      <c r="M67">
        <v>285.95</v>
      </c>
      <c r="N67" s="7">
        <v>1006.3446279999999</v>
      </c>
      <c r="O67" s="7">
        <f t="shared" si="19"/>
        <v>0.99318495025240938</v>
      </c>
      <c r="P67" s="7">
        <f t="shared" ref="P67:P128" si="21">O67*101.325</f>
        <v>100.63446508432538</v>
      </c>
      <c r="Q67" s="7">
        <f t="shared" si="20"/>
        <v>23.626069841308567</v>
      </c>
      <c r="R67" s="7">
        <f t="shared" ref="R67:R124" si="22">Q67*1000</f>
        <v>23626.069841308567</v>
      </c>
      <c r="S67" s="16">
        <f t="shared" ref="S67:S125" si="23">EXP(-58.0931+90.5069*(100/M67)+22.294*LN(M67/100))</f>
        <v>4.8865780443860307E-2</v>
      </c>
      <c r="T67" s="8">
        <f t="shared" ref="T67:T125" si="24">S67</f>
        <v>4.8865780443860307E-2</v>
      </c>
      <c r="U67">
        <f t="shared" ref="U67:U125" si="25">(H67/1000000)*T67</f>
        <v>2.1989601199737138E-5</v>
      </c>
      <c r="V67" s="27">
        <f t="shared" ref="V67:V125" si="26">U67*(25/1000)</f>
        <v>5.4974002999342845E-7</v>
      </c>
      <c r="W67" s="27">
        <f t="shared" ref="W67:W125" si="27">H67/1000000*(25/1000)/(0.082057338*M67)</f>
        <v>4.7945184868802268E-7</v>
      </c>
      <c r="X67" s="27">
        <f t="shared" ref="X67:X125" si="28">I67/1000000*(25/1000)/(0.082057338*M67)</f>
        <v>5.7321132132034708E-7</v>
      </c>
      <c r="Y67" s="27">
        <f t="shared" ref="Y67:Y125" si="29">V67+W67-X67</f>
        <v>4.5598055736110406E-7</v>
      </c>
      <c r="Z67">
        <f t="shared" ref="Z67:Z125" si="30">Y67/(25/1000)</f>
        <v>1.823922229444416E-5</v>
      </c>
      <c r="AA67" s="7">
        <f t="shared" ref="AA67:AA125" si="31">Z67/T67*1000000</f>
        <v>373.25142725180416</v>
      </c>
      <c r="AB67" s="7">
        <f t="shared" ref="AB67:AB128" si="32">AA67*(P67/101.325)</f>
        <v>370.70770020672393</v>
      </c>
      <c r="AC67" s="7">
        <f t="shared" ref="AC67:AC125" si="33">Z67*1000000</f>
        <v>18.239222294444161</v>
      </c>
      <c r="AF67">
        <f t="shared" ref="AF67:AF124" si="34">(T67*I67)</f>
        <v>26.289789878796846</v>
      </c>
      <c r="AG67">
        <f t="shared" ref="AG67:AG124" si="35">T67*H67</f>
        <v>21.989601199737137</v>
      </c>
      <c r="AH67" s="22">
        <f t="shared" ref="AH67:AH124" si="36">AC67/AF67*100</f>
        <v>69.377588708513798</v>
      </c>
      <c r="AI67" s="7"/>
      <c r="AJ67" s="7"/>
      <c r="AL67">
        <v>66</v>
      </c>
      <c r="AM67">
        <v>412.62293688692199</v>
      </c>
      <c r="AN67">
        <v>409.81088174264698</v>
      </c>
      <c r="AO67">
        <v>20.172094081996601</v>
      </c>
      <c r="AP67">
        <v>8.4747157934074906</v>
      </c>
      <c r="AQ67">
        <v>373.28548776094198</v>
      </c>
      <c r="AR67">
        <v>370.74152017624903</v>
      </c>
      <c r="AS67">
        <v>18.248985466896801</v>
      </c>
      <c r="AT67">
        <v>-9.5335100425501498</v>
      </c>
    </row>
    <row r="68" spans="1:46" x14ac:dyDescent="0.2">
      <c r="A68" t="s">
        <v>48</v>
      </c>
      <c r="B68" s="1">
        <v>44536</v>
      </c>
      <c r="C68" t="s">
        <v>5</v>
      </c>
      <c r="D68">
        <v>250</v>
      </c>
      <c r="E68" s="7">
        <v>0.52334993200000002</v>
      </c>
      <c r="F68">
        <v>5</v>
      </c>
      <c r="G68" t="s">
        <v>2</v>
      </c>
      <c r="H68">
        <v>2058</v>
      </c>
      <c r="I68">
        <v>538</v>
      </c>
      <c r="J68">
        <v>-19.78</v>
      </c>
      <c r="K68">
        <v>1.0839639999999999</v>
      </c>
      <c r="L68">
        <v>12.7</v>
      </c>
      <c r="M68">
        <v>285.85000000000002</v>
      </c>
      <c r="N68" s="7">
        <v>1006.3446279999999</v>
      </c>
      <c r="O68" s="7">
        <f t="shared" si="19"/>
        <v>0.99318495025240938</v>
      </c>
      <c r="P68" s="7">
        <f t="shared" si="21"/>
        <v>100.63446508432538</v>
      </c>
      <c r="Q68" s="7">
        <f t="shared" si="20"/>
        <v>23.617807533268245</v>
      </c>
      <c r="R68" s="7">
        <f t="shared" si="22"/>
        <v>23617.807533268246</v>
      </c>
      <c r="S68" s="16">
        <f t="shared" si="23"/>
        <v>4.9026071596531794E-2</v>
      </c>
      <c r="T68" s="8">
        <f t="shared" si="24"/>
        <v>4.9026071596531794E-2</v>
      </c>
      <c r="U68">
        <f t="shared" si="25"/>
        <v>1.0089565534566242E-4</v>
      </c>
      <c r="V68" s="27">
        <f t="shared" si="26"/>
        <v>2.5223913836415609E-6</v>
      </c>
      <c r="W68" s="27">
        <f t="shared" si="27"/>
        <v>2.1934601995635306E-6</v>
      </c>
      <c r="X68" s="27">
        <f t="shared" si="28"/>
        <v>5.7341185003167118E-7</v>
      </c>
      <c r="Y68" s="27">
        <f t="shared" si="29"/>
        <v>4.1424397331734202E-6</v>
      </c>
      <c r="Z68">
        <f t="shared" si="30"/>
        <v>1.656975893269368E-4</v>
      </c>
      <c r="AA68" s="7">
        <f t="shared" si="31"/>
        <v>3379.7851618741279</v>
      </c>
      <c r="AB68" s="7">
        <f t="shared" si="32"/>
        <v>3356.7517578597872</v>
      </c>
      <c r="AC68" s="7">
        <f t="shared" si="33"/>
        <v>165.69758932693679</v>
      </c>
      <c r="AF68">
        <f t="shared" si="34"/>
        <v>26.376026518934104</v>
      </c>
      <c r="AG68">
        <f t="shared" si="35"/>
        <v>100.89565534566243</v>
      </c>
      <c r="AH68" s="22">
        <f t="shared" si="36"/>
        <v>628.21285536693836</v>
      </c>
      <c r="AI68" s="7"/>
      <c r="AJ68" s="7"/>
      <c r="AL68">
        <v>67</v>
      </c>
      <c r="AM68">
        <v>3340.3844425085599</v>
      </c>
      <c r="AN68">
        <v>3317.6194810493598</v>
      </c>
      <c r="AO68">
        <v>163.836660890324</v>
      </c>
      <c r="AP68">
        <v>7.5739894028597101</v>
      </c>
      <c r="AQ68">
        <v>3379.2145007058002</v>
      </c>
      <c r="AR68">
        <v>3356.1849095928801</v>
      </c>
      <c r="AS68">
        <v>165.74116834648899</v>
      </c>
      <c r="AT68">
        <v>1.16244279260511</v>
      </c>
    </row>
    <row r="69" spans="1:46" x14ac:dyDescent="0.2">
      <c r="A69" t="s">
        <v>48</v>
      </c>
      <c r="B69" s="1">
        <v>44536</v>
      </c>
      <c r="C69" t="s">
        <v>8</v>
      </c>
      <c r="D69">
        <v>10</v>
      </c>
      <c r="E69" s="7">
        <v>0.470053322</v>
      </c>
      <c r="F69">
        <v>6</v>
      </c>
      <c r="G69" t="s">
        <v>2</v>
      </c>
      <c r="H69">
        <v>564</v>
      </c>
      <c r="I69">
        <v>538</v>
      </c>
      <c r="J69">
        <v>-13.13</v>
      </c>
      <c r="K69">
        <v>1.0912360000000001</v>
      </c>
      <c r="L69">
        <v>12.8</v>
      </c>
      <c r="M69">
        <v>285.95</v>
      </c>
      <c r="N69" s="7">
        <v>1006.3446279999999</v>
      </c>
      <c r="O69" s="7">
        <f t="shared" si="19"/>
        <v>0.99318495025240938</v>
      </c>
      <c r="P69" s="7">
        <f t="shared" si="21"/>
        <v>100.63446508432538</v>
      </c>
      <c r="Q69" s="7">
        <f t="shared" si="20"/>
        <v>23.626069841308567</v>
      </c>
      <c r="R69" s="7">
        <f t="shared" si="22"/>
        <v>23626.069841308567</v>
      </c>
      <c r="S69" s="16">
        <f t="shared" si="23"/>
        <v>4.8865780443860307E-2</v>
      </c>
      <c r="T69" s="8">
        <f t="shared" si="24"/>
        <v>4.8865780443860307E-2</v>
      </c>
      <c r="U69">
        <f t="shared" si="25"/>
        <v>2.7560300170337215E-5</v>
      </c>
      <c r="V69" s="27">
        <f t="shared" si="26"/>
        <v>6.8900750425843039E-7</v>
      </c>
      <c r="W69" s="27">
        <f t="shared" si="27"/>
        <v>6.0091298368898848E-7</v>
      </c>
      <c r="X69" s="27">
        <f t="shared" si="28"/>
        <v>5.7321132132034708E-7</v>
      </c>
      <c r="Y69" s="27">
        <f t="shared" si="29"/>
        <v>7.1670916662707179E-7</v>
      </c>
      <c r="Z69">
        <f t="shared" si="30"/>
        <v>2.8668366665082869E-5</v>
      </c>
      <c r="AA69" s="7">
        <f t="shared" si="31"/>
        <v>586.67571467560333</v>
      </c>
      <c r="AB69" s="7">
        <f t="shared" si="32"/>
        <v>582.67749049438578</v>
      </c>
      <c r="AC69" s="7">
        <f t="shared" si="33"/>
        <v>28.668366665082868</v>
      </c>
      <c r="AF69">
        <f t="shared" si="34"/>
        <v>26.289789878796846</v>
      </c>
      <c r="AG69">
        <f t="shared" si="35"/>
        <v>27.560300170337214</v>
      </c>
      <c r="AH69" s="22">
        <f t="shared" si="36"/>
        <v>109.04753060884819</v>
      </c>
      <c r="AI69" s="7"/>
      <c r="AJ69" s="7"/>
      <c r="AL69">
        <v>68</v>
      </c>
      <c r="AM69">
        <v>578.07000126415505</v>
      </c>
      <c r="AN69">
        <v>574.13041241562905</v>
      </c>
      <c r="AO69">
        <v>28.260383534316301</v>
      </c>
      <c r="AP69">
        <v>8.3308654834816895</v>
      </c>
      <c r="AQ69">
        <v>586.66565134335804</v>
      </c>
      <c r="AR69">
        <v>582.66748251814397</v>
      </c>
      <c r="AS69">
        <v>28.680603174556801</v>
      </c>
      <c r="AT69">
        <v>1.48695660740143</v>
      </c>
    </row>
    <row r="70" spans="1:46" x14ac:dyDescent="0.2">
      <c r="A70" t="s">
        <v>48</v>
      </c>
      <c r="B70" s="1">
        <v>44536</v>
      </c>
      <c r="C70" t="s">
        <v>5</v>
      </c>
      <c r="D70">
        <v>225</v>
      </c>
      <c r="E70" s="7">
        <v>0.54258516700000003</v>
      </c>
      <c r="F70">
        <v>7</v>
      </c>
      <c r="G70" t="s">
        <v>2</v>
      </c>
      <c r="H70">
        <v>1362</v>
      </c>
      <c r="I70">
        <v>538</v>
      </c>
      <c r="J70">
        <v>-19.510000000000002</v>
      </c>
      <c r="K70">
        <v>1.084265</v>
      </c>
      <c r="L70">
        <v>13.5</v>
      </c>
      <c r="M70">
        <v>286.64999999999998</v>
      </c>
      <c r="N70" s="7">
        <v>1006.3446279999999</v>
      </c>
      <c r="O70" s="7">
        <f t="shared" si="19"/>
        <v>0.99318495025240938</v>
      </c>
      <c r="P70" s="7">
        <f t="shared" si="21"/>
        <v>100.63446508432538</v>
      </c>
      <c r="Q70" s="7">
        <f t="shared" si="20"/>
        <v>23.683905997590838</v>
      </c>
      <c r="R70" s="7">
        <f t="shared" si="22"/>
        <v>23683.905997590839</v>
      </c>
      <c r="S70" s="16">
        <f t="shared" si="23"/>
        <v>4.7765011346850753E-2</v>
      </c>
      <c r="T70" s="8">
        <f t="shared" si="24"/>
        <v>4.7765011346850753E-2</v>
      </c>
      <c r="U70">
        <f t="shared" si="25"/>
        <v>6.5055945454410718E-5</v>
      </c>
      <c r="V70" s="27">
        <f t="shared" si="26"/>
        <v>1.626398636360268E-6</v>
      </c>
      <c r="W70" s="27">
        <f t="shared" si="27"/>
        <v>1.4475972390041837E-6</v>
      </c>
      <c r="X70" s="27">
        <f t="shared" si="28"/>
        <v>5.7181153787389924E-7</v>
      </c>
      <c r="Y70" s="27">
        <f t="shared" si="29"/>
        <v>2.5021843374905526E-6</v>
      </c>
      <c r="Z70">
        <f t="shared" si="30"/>
        <v>1.0008737349962209E-4</v>
      </c>
      <c r="AA70" s="7">
        <f t="shared" si="31"/>
        <v>2095.4119066951935</v>
      </c>
      <c r="AB70" s="7">
        <f t="shared" si="32"/>
        <v>2081.1315703093719</v>
      </c>
      <c r="AC70" s="7">
        <f t="shared" si="33"/>
        <v>100.08737349962209</v>
      </c>
      <c r="AF70">
        <f t="shared" si="34"/>
        <v>25.697576104605705</v>
      </c>
      <c r="AG70">
        <f t="shared" si="35"/>
        <v>65.055945454410718</v>
      </c>
      <c r="AH70" s="22">
        <f t="shared" si="36"/>
        <v>389.48176704371622</v>
      </c>
      <c r="AI70" s="7"/>
      <c r="AJ70" s="7"/>
      <c r="AL70">
        <v>69</v>
      </c>
      <c r="AM70">
        <v>2041.64521476193</v>
      </c>
      <c r="AN70">
        <v>2027.73125502844</v>
      </c>
      <c r="AO70">
        <v>97.571074950185107</v>
      </c>
      <c r="AP70">
        <v>7.7912555734450599</v>
      </c>
      <c r="AQ70">
        <v>2095.0220300565302</v>
      </c>
      <c r="AR70">
        <v>2080.74430346809</v>
      </c>
      <c r="AS70">
        <v>100.121975179106</v>
      </c>
      <c r="AT70">
        <v>2.6144020963421299</v>
      </c>
    </row>
    <row r="71" spans="1:46" x14ac:dyDescent="0.2">
      <c r="A71" t="s">
        <v>48</v>
      </c>
      <c r="B71" s="1">
        <v>44536</v>
      </c>
      <c r="C71" t="s">
        <v>8</v>
      </c>
      <c r="D71">
        <v>25</v>
      </c>
      <c r="E71" s="7">
        <v>0.48352462200000002</v>
      </c>
      <c r="F71">
        <v>8</v>
      </c>
      <c r="G71" t="s">
        <v>2</v>
      </c>
      <c r="H71">
        <v>509</v>
      </c>
      <c r="I71">
        <v>538</v>
      </c>
      <c r="J71">
        <v>-14.68</v>
      </c>
      <c r="K71">
        <v>1.0895440000000001</v>
      </c>
      <c r="L71">
        <v>12.8</v>
      </c>
      <c r="M71">
        <v>285.95</v>
      </c>
      <c r="N71" s="7">
        <v>1006.3446279999999</v>
      </c>
      <c r="O71" s="7">
        <f t="shared" si="19"/>
        <v>0.99318495025240938</v>
      </c>
      <c r="P71" s="7">
        <f t="shared" si="21"/>
        <v>100.63446508432538</v>
      </c>
      <c r="Q71" s="7">
        <f t="shared" si="20"/>
        <v>23.626069841308567</v>
      </c>
      <c r="R71" s="7">
        <f t="shared" si="22"/>
        <v>23626.069841308567</v>
      </c>
      <c r="S71" s="16">
        <f t="shared" si="23"/>
        <v>4.8865780443860307E-2</v>
      </c>
      <c r="T71" s="8">
        <f t="shared" si="24"/>
        <v>4.8865780443860307E-2</v>
      </c>
      <c r="U71">
        <f t="shared" si="25"/>
        <v>2.4872682245924897E-5</v>
      </c>
      <c r="V71" s="27">
        <f t="shared" si="26"/>
        <v>6.2181705614812251E-7</v>
      </c>
      <c r="W71" s="27">
        <f t="shared" si="27"/>
        <v>5.4231331329378564E-7</v>
      </c>
      <c r="X71" s="27">
        <f t="shared" si="28"/>
        <v>5.7321132132034708E-7</v>
      </c>
      <c r="Y71" s="27">
        <f t="shared" si="29"/>
        <v>5.9091904812156097E-7</v>
      </c>
      <c r="Z71">
        <f t="shared" si="30"/>
        <v>2.3636761924862438E-5</v>
      </c>
      <c r="AA71" s="7">
        <f t="shared" si="31"/>
        <v>483.70785670798091</v>
      </c>
      <c r="AB71" s="7">
        <f t="shared" si="32"/>
        <v>480.41136360121561</v>
      </c>
      <c r="AC71" s="7">
        <f t="shared" si="33"/>
        <v>23.636761924862437</v>
      </c>
      <c r="AF71">
        <f t="shared" si="34"/>
        <v>26.289789878796846</v>
      </c>
      <c r="AG71">
        <f t="shared" si="35"/>
        <v>24.872682245924896</v>
      </c>
      <c r="AH71" s="22">
        <f t="shared" si="36"/>
        <v>89.908523551669319</v>
      </c>
      <c r="AI71" s="7"/>
      <c r="AJ71" s="7"/>
      <c r="AL71">
        <v>70</v>
      </c>
      <c r="AM71">
        <v>494.83244142608402</v>
      </c>
      <c r="AN71">
        <v>491.46012256527501</v>
      </c>
      <c r="AO71">
        <v>24.1911092935837</v>
      </c>
      <c r="AP71">
        <v>8.3973012847582993</v>
      </c>
      <c r="AQ71">
        <v>483.71908119394698</v>
      </c>
      <c r="AR71">
        <v>480.422500686528</v>
      </c>
      <c r="AS71">
        <v>23.647805157703299</v>
      </c>
      <c r="AT71">
        <v>-2.2458835156622499</v>
      </c>
    </row>
    <row r="72" spans="1:46" x14ac:dyDescent="0.2">
      <c r="A72" t="s">
        <v>48</v>
      </c>
      <c r="B72" s="1">
        <v>44536</v>
      </c>
      <c r="C72" t="s">
        <v>5</v>
      </c>
      <c r="D72">
        <v>200</v>
      </c>
      <c r="E72" s="7">
        <v>0.53770680400000004</v>
      </c>
      <c r="F72">
        <v>9</v>
      </c>
      <c r="G72" t="s">
        <v>2</v>
      </c>
      <c r="H72">
        <v>1590</v>
      </c>
      <c r="I72">
        <v>538</v>
      </c>
      <c r="J72">
        <v>-19.850000000000001</v>
      </c>
      <c r="K72">
        <v>1.0838909999999999</v>
      </c>
      <c r="L72">
        <v>12.7</v>
      </c>
      <c r="M72">
        <v>285.85000000000002</v>
      </c>
      <c r="N72" s="7">
        <v>1006.3446279999999</v>
      </c>
      <c r="O72" s="7">
        <f t="shared" si="19"/>
        <v>0.99318495025240938</v>
      </c>
      <c r="P72" s="7">
        <f t="shared" si="21"/>
        <v>100.63446508432538</v>
      </c>
      <c r="Q72" s="7">
        <f t="shared" si="20"/>
        <v>23.617807533268245</v>
      </c>
      <c r="R72" s="7">
        <f t="shared" si="22"/>
        <v>23617.807533268246</v>
      </c>
      <c r="S72" s="16">
        <f t="shared" si="23"/>
        <v>4.9026071596531794E-2</v>
      </c>
      <c r="T72" s="8">
        <f t="shared" si="24"/>
        <v>4.9026071596531794E-2</v>
      </c>
      <c r="U72">
        <f t="shared" si="25"/>
        <v>7.795145383848555E-5</v>
      </c>
      <c r="V72" s="27">
        <f t="shared" si="26"/>
        <v>1.948786345962139E-6</v>
      </c>
      <c r="W72" s="27">
        <f t="shared" si="27"/>
        <v>1.6946558393129317E-6</v>
      </c>
      <c r="X72" s="27">
        <f t="shared" si="28"/>
        <v>5.7341185003167118E-7</v>
      </c>
      <c r="Y72" s="27">
        <f t="shared" si="29"/>
        <v>3.0700303352433994E-6</v>
      </c>
      <c r="Z72">
        <f t="shared" si="30"/>
        <v>1.2280121340973597E-4</v>
      </c>
      <c r="AA72" s="7">
        <f t="shared" si="31"/>
        <v>2504.8144672970939</v>
      </c>
      <c r="AB72" s="7">
        <f t="shared" si="32"/>
        <v>2487.7440320939795</v>
      </c>
      <c r="AC72" s="7">
        <f t="shared" si="33"/>
        <v>122.80121340973598</v>
      </c>
      <c r="AF72">
        <f t="shared" si="34"/>
        <v>26.376026518934104</v>
      </c>
      <c r="AG72">
        <f t="shared" si="35"/>
        <v>77.951453838485548</v>
      </c>
      <c r="AH72" s="22">
        <f t="shared" si="36"/>
        <v>465.57889726711784</v>
      </c>
      <c r="AI72" s="7"/>
      <c r="AJ72" s="7"/>
      <c r="AL72">
        <v>71</v>
      </c>
      <c r="AM72">
        <v>2458.4781693447198</v>
      </c>
      <c r="AN72">
        <v>2441.72346289201</v>
      </c>
      <c r="AO72">
        <v>120.58158606280401</v>
      </c>
      <c r="AP72">
        <v>7.7067029009518597</v>
      </c>
      <c r="AQ72">
        <v>2504.4195096990202</v>
      </c>
      <c r="AR72">
        <v>2487.3517096905998</v>
      </c>
      <c r="AS72">
        <v>122.83488233154701</v>
      </c>
      <c r="AT72">
        <v>1.8686901892052299</v>
      </c>
    </row>
    <row r="73" spans="1:46" x14ac:dyDescent="0.2">
      <c r="A73" t="s">
        <v>48</v>
      </c>
      <c r="B73" s="1">
        <v>44536</v>
      </c>
      <c r="C73" t="s">
        <v>8</v>
      </c>
      <c r="D73">
        <v>50</v>
      </c>
      <c r="E73" s="7">
        <v>0.50315006799999995</v>
      </c>
      <c r="F73">
        <v>10</v>
      </c>
      <c r="G73" t="s">
        <v>2</v>
      </c>
      <c r="H73">
        <v>389</v>
      </c>
      <c r="I73">
        <v>538</v>
      </c>
      <c r="J73">
        <v>-8.44</v>
      </c>
      <c r="K73">
        <v>1.0963750000000001</v>
      </c>
      <c r="L73">
        <v>12.9</v>
      </c>
      <c r="M73">
        <v>286.05</v>
      </c>
      <c r="N73" s="7">
        <v>1006.3446279999999</v>
      </c>
      <c r="O73" s="7">
        <f t="shared" si="19"/>
        <v>0.99318495025240938</v>
      </c>
      <c r="P73" s="7">
        <f t="shared" si="21"/>
        <v>100.63446508432538</v>
      </c>
      <c r="Q73" s="7">
        <f t="shared" si="20"/>
        <v>23.634332149348893</v>
      </c>
      <c r="R73" s="7">
        <f t="shared" si="22"/>
        <v>23634.332149348891</v>
      </c>
      <c r="S73" s="16">
        <f t="shared" si="23"/>
        <v>4.8706257639186464E-2</v>
      </c>
      <c r="T73" s="8">
        <f t="shared" si="24"/>
        <v>4.8706257639186464E-2</v>
      </c>
      <c r="U73">
        <f t="shared" si="25"/>
        <v>1.8946734221643534E-5</v>
      </c>
      <c r="V73" s="27">
        <f t="shared" si="26"/>
        <v>4.7366835554108835E-7</v>
      </c>
      <c r="W73" s="27">
        <f t="shared" si="27"/>
        <v>4.1431459640296211E-7</v>
      </c>
      <c r="X73" s="27">
        <f t="shared" si="28"/>
        <v>5.7301093281437942E-7</v>
      </c>
      <c r="Y73" s="27">
        <f t="shared" si="29"/>
        <v>3.149720191296711E-7</v>
      </c>
      <c r="Z73">
        <f t="shared" si="30"/>
        <v>1.2598880765186843E-5</v>
      </c>
      <c r="AA73" s="7">
        <f t="shared" si="31"/>
        <v>258.67067961818634</v>
      </c>
      <c r="AB73" s="7">
        <f t="shared" si="32"/>
        <v>256.90782606834534</v>
      </c>
      <c r="AC73" s="7">
        <f t="shared" si="33"/>
        <v>12.598880765186843</v>
      </c>
      <c r="AF73">
        <f t="shared" si="34"/>
        <v>26.203966609882318</v>
      </c>
      <c r="AG73">
        <f t="shared" si="35"/>
        <v>18.946734221643535</v>
      </c>
      <c r="AH73" s="22">
        <f t="shared" si="36"/>
        <v>48.080051973640586</v>
      </c>
      <c r="AI73" s="7"/>
      <c r="AJ73" s="7"/>
      <c r="AL73">
        <v>72</v>
      </c>
      <c r="AM73">
        <v>336.50580668282902</v>
      </c>
      <c r="AN73">
        <v>334.21249528356401</v>
      </c>
      <c r="AO73">
        <v>16.3974152975217</v>
      </c>
      <c r="AP73">
        <v>8.5617564474032708</v>
      </c>
      <c r="AQ73">
        <v>258.73010628131198</v>
      </c>
      <c r="AR73">
        <v>256.96684190285498</v>
      </c>
      <c r="AS73">
        <v>12.6075239072036</v>
      </c>
      <c r="AT73">
        <v>-23.112736498726701</v>
      </c>
    </row>
    <row r="74" spans="1:46" x14ac:dyDescent="0.2">
      <c r="A74" t="s">
        <v>48</v>
      </c>
      <c r="B74" s="1">
        <v>44536</v>
      </c>
      <c r="C74" t="s">
        <v>5</v>
      </c>
      <c r="D74">
        <v>175</v>
      </c>
      <c r="E74" s="7">
        <v>0.53026801000000001</v>
      </c>
      <c r="F74">
        <v>11</v>
      </c>
      <c r="G74" t="s">
        <v>2</v>
      </c>
      <c r="H74">
        <v>1517</v>
      </c>
      <c r="I74">
        <v>538</v>
      </c>
      <c r="J74">
        <v>-19.27</v>
      </c>
      <c r="K74">
        <v>1.0845229999999999</v>
      </c>
      <c r="L74">
        <v>12.8</v>
      </c>
      <c r="M74">
        <v>285.95</v>
      </c>
      <c r="N74" s="7">
        <v>1006.3446279999999</v>
      </c>
      <c r="O74" s="7">
        <f t="shared" si="19"/>
        <v>0.99318495025240938</v>
      </c>
      <c r="P74" s="7">
        <f t="shared" si="21"/>
        <v>100.63446508432538</v>
      </c>
      <c r="Q74" s="7">
        <f t="shared" si="20"/>
        <v>23.626069841308567</v>
      </c>
      <c r="R74" s="7">
        <f t="shared" si="22"/>
        <v>23626.069841308567</v>
      </c>
      <c r="S74" s="16">
        <f t="shared" si="23"/>
        <v>4.8865780443860307E-2</v>
      </c>
      <c r="T74" s="8">
        <f t="shared" si="24"/>
        <v>4.8865780443860307E-2</v>
      </c>
      <c r="U74">
        <f t="shared" si="25"/>
        <v>7.412938893333608E-5</v>
      </c>
      <c r="V74" s="27">
        <f t="shared" si="26"/>
        <v>1.8532347233334021E-6</v>
      </c>
      <c r="W74" s="27">
        <f t="shared" si="27"/>
        <v>1.6162854543549562E-6</v>
      </c>
      <c r="X74" s="27">
        <f t="shared" si="28"/>
        <v>5.7321132132034708E-7</v>
      </c>
      <c r="Y74" s="27">
        <f t="shared" si="29"/>
        <v>2.8963088563680113E-6</v>
      </c>
      <c r="Z74">
        <f t="shared" si="30"/>
        <v>1.1585235425472045E-4</v>
      </c>
      <c r="AA74" s="7">
        <f t="shared" si="31"/>
        <v>2370.8278718236784</v>
      </c>
      <c r="AB74" s="7">
        <f t="shared" si="32"/>
        <v>2354.6705619342256</v>
      </c>
      <c r="AC74" s="7">
        <f t="shared" si="33"/>
        <v>115.85235425472045</v>
      </c>
      <c r="AF74">
        <f t="shared" si="34"/>
        <v>26.289789878796846</v>
      </c>
      <c r="AG74">
        <f t="shared" si="35"/>
        <v>74.129388933336088</v>
      </c>
      <c r="AH74" s="22">
        <f t="shared" si="36"/>
        <v>440.67432561778401</v>
      </c>
      <c r="AI74" s="7"/>
      <c r="AJ74" s="7"/>
      <c r="AL74">
        <v>73</v>
      </c>
      <c r="AM74">
        <v>2322.8682744962798</v>
      </c>
      <c r="AN74">
        <v>2307.0377592804898</v>
      </c>
      <c r="AO74">
        <v>113.55916790942899</v>
      </c>
      <c r="AP74">
        <v>7.7317745233406701</v>
      </c>
      <c r="AQ74">
        <v>2370.4489486595198</v>
      </c>
      <c r="AR74">
        <v>2354.2941677096001</v>
      </c>
      <c r="AS74">
        <v>115.885266993855</v>
      </c>
      <c r="AT74">
        <v>2.0483586902300401</v>
      </c>
    </row>
    <row r="75" spans="1:46" x14ac:dyDescent="0.2">
      <c r="A75" t="s">
        <v>48</v>
      </c>
      <c r="B75" s="1">
        <v>44536</v>
      </c>
      <c r="C75" t="s">
        <v>8</v>
      </c>
      <c r="D75">
        <v>75</v>
      </c>
      <c r="E75" s="7">
        <v>0.504426869</v>
      </c>
      <c r="F75">
        <v>12</v>
      </c>
      <c r="G75" t="s">
        <v>2</v>
      </c>
      <c r="H75">
        <v>354</v>
      </c>
      <c r="I75">
        <v>538</v>
      </c>
      <c r="J75">
        <v>-8.1</v>
      </c>
      <c r="K75">
        <v>1.0967439999999999</v>
      </c>
      <c r="L75">
        <v>12.6</v>
      </c>
      <c r="M75">
        <v>285.75</v>
      </c>
      <c r="N75" s="7">
        <v>1006.3446279999999</v>
      </c>
      <c r="O75" s="7">
        <f t="shared" si="19"/>
        <v>0.99318495025240938</v>
      </c>
      <c r="P75" s="7">
        <f t="shared" si="21"/>
        <v>100.63446508432538</v>
      </c>
      <c r="Q75" s="7">
        <f t="shared" si="20"/>
        <v>23.609545225227919</v>
      </c>
      <c r="R75" s="7">
        <f t="shared" si="22"/>
        <v>23609.545225227917</v>
      </c>
      <c r="S75" s="16">
        <f t="shared" si="23"/>
        <v>4.9187135533948476E-2</v>
      </c>
      <c r="T75" s="8">
        <f t="shared" si="24"/>
        <v>4.9187135533948476E-2</v>
      </c>
      <c r="U75">
        <f t="shared" si="25"/>
        <v>1.7412245979017759E-5</v>
      </c>
      <c r="V75" s="27">
        <f t="shared" si="26"/>
        <v>4.3530614947544399E-7</v>
      </c>
      <c r="W75" s="27">
        <f t="shared" si="27"/>
        <v>3.7743277278777781E-7</v>
      </c>
      <c r="X75" s="27">
        <f t="shared" si="28"/>
        <v>5.7361251909554933E-7</v>
      </c>
      <c r="Y75" s="27">
        <f t="shared" si="29"/>
        <v>2.3912640316767253E-7</v>
      </c>
      <c r="Z75">
        <f t="shared" si="30"/>
        <v>9.5650561267069002E-6</v>
      </c>
      <c r="AA75" s="7">
        <f t="shared" si="31"/>
        <v>194.46255657854263</v>
      </c>
      <c r="AB75" s="7">
        <f t="shared" si="32"/>
        <v>193.1372845814162</v>
      </c>
      <c r="AC75" s="7">
        <f t="shared" si="33"/>
        <v>9.5650561267068994</v>
      </c>
      <c r="AF75">
        <f t="shared" si="34"/>
        <v>26.462678917264281</v>
      </c>
      <c r="AG75">
        <f t="shared" si="35"/>
        <v>17.412245979017761</v>
      </c>
      <c r="AH75" s="22">
        <f t="shared" si="36"/>
        <v>36.14545661311201</v>
      </c>
      <c r="AI75" s="7"/>
      <c r="AJ75" s="7"/>
      <c r="AL75">
        <v>74</v>
      </c>
      <c r="AM75">
        <v>296.80317727648202</v>
      </c>
      <c r="AN75">
        <v>294.780442166809</v>
      </c>
      <c r="AO75">
        <v>14.6050292795499</v>
      </c>
      <c r="AP75">
        <v>8.6134000651514793</v>
      </c>
      <c r="AQ75">
        <v>194.52953018596</v>
      </c>
      <c r="AR75">
        <v>193.20379737478899</v>
      </c>
      <c r="AS75">
        <v>9.5723688343687598</v>
      </c>
      <c r="AT75">
        <v>-34.458407092876499</v>
      </c>
    </row>
    <row r="76" spans="1:46" x14ac:dyDescent="0.2">
      <c r="A76" t="s">
        <v>48</v>
      </c>
      <c r="B76" s="1">
        <v>44536</v>
      </c>
      <c r="C76" t="s">
        <v>5</v>
      </c>
      <c r="D76">
        <v>150</v>
      </c>
      <c r="E76" s="7">
        <v>0.53180633099999997</v>
      </c>
      <c r="F76">
        <v>13</v>
      </c>
      <c r="G76" t="s">
        <v>2</v>
      </c>
      <c r="H76">
        <v>1354</v>
      </c>
      <c r="I76">
        <v>538</v>
      </c>
      <c r="J76">
        <v>-18.760000000000002</v>
      </c>
      <c r="K76">
        <v>1.085081</v>
      </c>
      <c r="L76">
        <v>12.6</v>
      </c>
      <c r="M76">
        <v>285.75</v>
      </c>
      <c r="N76" s="7">
        <v>1006.3446279999999</v>
      </c>
      <c r="O76" s="7">
        <f t="shared" si="19"/>
        <v>0.99318495025240938</v>
      </c>
      <c r="P76" s="7">
        <f t="shared" si="21"/>
        <v>100.63446508432538</v>
      </c>
      <c r="Q76" s="7">
        <f t="shared" si="20"/>
        <v>23.609545225227919</v>
      </c>
      <c r="R76" s="7">
        <f t="shared" si="22"/>
        <v>23609.545225227917</v>
      </c>
      <c r="S76" s="16">
        <f t="shared" si="23"/>
        <v>4.9187135533948476E-2</v>
      </c>
      <c r="T76" s="8">
        <f t="shared" si="24"/>
        <v>4.9187135533948476E-2</v>
      </c>
      <c r="U76">
        <f t="shared" si="25"/>
        <v>6.6599381512966229E-5</v>
      </c>
      <c r="V76" s="27">
        <f t="shared" si="26"/>
        <v>1.6649845378241557E-6</v>
      </c>
      <c r="W76" s="27">
        <f t="shared" si="27"/>
        <v>1.4436270461995797E-6</v>
      </c>
      <c r="X76" s="27">
        <f t="shared" si="28"/>
        <v>5.7361251909554933E-7</v>
      </c>
      <c r="Y76" s="27">
        <f t="shared" si="29"/>
        <v>2.5349990649281862E-6</v>
      </c>
      <c r="Z76">
        <f t="shared" si="30"/>
        <v>1.0139996259712744E-4</v>
      </c>
      <c r="AA76" s="7">
        <f t="shared" si="31"/>
        <v>2061.5138795212456</v>
      </c>
      <c r="AB76" s="7">
        <f t="shared" si="32"/>
        <v>2047.4645598769598</v>
      </c>
      <c r="AC76" s="7">
        <f t="shared" si="33"/>
        <v>101.39996259712744</v>
      </c>
      <c r="AF76">
        <f t="shared" si="34"/>
        <v>26.462678917264281</v>
      </c>
      <c r="AG76">
        <f t="shared" si="35"/>
        <v>66.599381512966232</v>
      </c>
      <c r="AH76" s="22">
        <f t="shared" si="36"/>
        <v>383.18101849837279</v>
      </c>
      <c r="AI76" s="7"/>
      <c r="AJ76" s="7"/>
      <c r="AL76">
        <v>75</v>
      </c>
      <c r="AM76">
        <v>2011.8628876657599</v>
      </c>
      <c r="AN76">
        <v>1998.1518966444601</v>
      </c>
      <c r="AO76">
        <v>98.999332319905093</v>
      </c>
      <c r="AP76">
        <v>7.7929020207451298</v>
      </c>
      <c r="AQ76">
        <v>2061.2168661318301</v>
      </c>
      <c r="AR76">
        <v>2047.16952417939</v>
      </c>
      <c r="AS76">
        <v>101.427932671066</v>
      </c>
      <c r="AT76">
        <v>2.45314821246768</v>
      </c>
    </row>
    <row r="77" spans="1:46" x14ac:dyDescent="0.2">
      <c r="A77" t="s">
        <v>48</v>
      </c>
      <c r="B77" s="1">
        <v>44536</v>
      </c>
      <c r="C77" t="s">
        <v>8</v>
      </c>
      <c r="D77">
        <v>100</v>
      </c>
      <c r="E77" s="7">
        <v>0.50647004900000003</v>
      </c>
      <c r="F77">
        <v>14</v>
      </c>
      <c r="G77" t="s">
        <v>2</v>
      </c>
      <c r="H77">
        <v>763</v>
      </c>
      <c r="I77">
        <v>538</v>
      </c>
      <c r="J77">
        <v>-20.84</v>
      </c>
      <c r="K77">
        <v>1.0828070000000001</v>
      </c>
      <c r="L77">
        <v>12.1</v>
      </c>
      <c r="M77">
        <v>285.25</v>
      </c>
      <c r="N77" s="7">
        <v>1006.3446279999999</v>
      </c>
      <c r="O77" s="7">
        <f t="shared" si="19"/>
        <v>0.99318495025240938</v>
      </c>
      <c r="P77" s="7">
        <f t="shared" si="21"/>
        <v>100.63446508432538</v>
      </c>
      <c r="Q77" s="7">
        <f t="shared" si="20"/>
        <v>23.568233685026296</v>
      </c>
      <c r="R77" s="7">
        <f t="shared" si="22"/>
        <v>23568.233685026295</v>
      </c>
      <c r="S77" s="16">
        <f t="shared" si="23"/>
        <v>5.000420436937076E-2</v>
      </c>
      <c r="T77" s="8">
        <f t="shared" si="24"/>
        <v>5.000420436937076E-2</v>
      </c>
      <c r="U77">
        <f t="shared" si="25"/>
        <v>3.8153207933829889E-5</v>
      </c>
      <c r="V77" s="27">
        <f t="shared" si="26"/>
        <v>9.5383019834574735E-7</v>
      </c>
      <c r="W77" s="27">
        <f t="shared" si="27"/>
        <v>8.1493218369052866E-7</v>
      </c>
      <c r="X77" s="27">
        <f t="shared" si="28"/>
        <v>5.7461797486959944E-7</v>
      </c>
      <c r="Y77" s="27">
        <f t="shared" si="29"/>
        <v>1.1941444071666766E-6</v>
      </c>
      <c r="Z77">
        <f t="shared" si="30"/>
        <v>4.7765776286667063E-5</v>
      </c>
      <c r="AA77" s="7">
        <f t="shared" si="31"/>
        <v>955.23520250079605</v>
      </c>
      <c r="AB77" s="7">
        <f t="shared" si="32"/>
        <v>948.72522707510336</v>
      </c>
      <c r="AC77" s="7">
        <f t="shared" si="33"/>
        <v>47.765776286667062</v>
      </c>
      <c r="AF77">
        <f t="shared" si="34"/>
        <v>26.902261950721467</v>
      </c>
      <c r="AG77">
        <f t="shared" si="35"/>
        <v>38.15320793382989</v>
      </c>
      <c r="AH77" s="22">
        <f t="shared" si="36"/>
        <v>177.55301161724833</v>
      </c>
      <c r="AI77" s="7"/>
      <c r="AJ77" s="7"/>
      <c r="AL77">
        <v>76</v>
      </c>
      <c r="AM77">
        <v>913.52665020164102</v>
      </c>
      <c r="AN77">
        <v>907.30090003972998</v>
      </c>
      <c r="AO77">
        <v>45.696713128377603</v>
      </c>
      <c r="AP77">
        <v>8.1309592230224705</v>
      </c>
      <c r="AQ77">
        <v>955.16562343405099</v>
      </c>
      <c r="AR77">
        <v>948.65610065939097</v>
      </c>
      <c r="AS77">
        <v>47.779590748140102</v>
      </c>
      <c r="AT77">
        <v>4.5580469079056396</v>
      </c>
    </row>
    <row r="78" spans="1:46" x14ac:dyDescent="0.2">
      <c r="A78" t="s">
        <v>48</v>
      </c>
      <c r="B78" s="1">
        <v>44536</v>
      </c>
      <c r="C78" t="s">
        <v>5</v>
      </c>
      <c r="D78">
        <v>125</v>
      </c>
      <c r="E78" s="7">
        <v>0.51771845699999997</v>
      </c>
      <c r="F78">
        <v>15</v>
      </c>
      <c r="G78" t="s">
        <v>2</v>
      </c>
      <c r="H78">
        <v>568</v>
      </c>
      <c r="I78">
        <v>538</v>
      </c>
      <c r="J78">
        <v>-14.14</v>
      </c>
      <c r="K78">
        <v>1.0901380000000001</v>
      </c>
      <c r="L78">
        <v>12.1</v>
      </c>
      <c r="M78">
        <v>285.25</v>
      </c>
      <c r="N78" s="7">
        <v>1006.3446279999999</v>
      </c>
      <c r="O78" s="7">
        <f t="shared" si="19"/>
        <v>0.99318495025240938</v>
      </c>
      <c r="P78" s="7">
        <f t="shared" si="21"/>
        <v>100.63446508432538</v>
      </c>
      <c r="Q78" s="7">
        <f t="shared" si="20"/>
        <v>23.568233685026296</v>
      </c>
      <c r="R78" s="7">
        <f t="shared" si="22"/>
        <v>23568.233685026295</v>
      </c>
      <c r="S78" s="16">
        <f t="shared" si="23"/>
        <v>5.000420436937076E-2</v>
      </c>
      <c r="T78" s="8">
        <f t="shared" si="24"/>
        <v>5.000420436937076E-2</v>
      </c>
      <c r="U78">
        <f t="shared" si="25"/>
        <v>2.8402388081802595E-5</v>
      </c>
      <c r="V78" s="27">
        <f t="shared" si="26"/>
        <v>7.1005970204506493E-7</v>
      </c>
      <c r="W78" s="27">
        <f t="shared" si="27"/>
        <v>6.0665986937905673E-7</v>
      </c>
      <c r="X78" s="27">
        <f t="shared" si="28"/>
        <v>5.7461797486959944E-7</v>
      </c>
      <c r="Y78" s="27">
        <f t="shared" si="29"/>
        <v>7.4210159655452222E-7</v>
      </c>
      <c r="Z78">
        <f t="shared" si="30"/>
        <v>2.9684063862180886E-5</v>
      </c>
      <c r="AA78" s="7">
        <f t="shared" si="31"/>
        <v>593.6313603334396</v>
      </c>
      <c r="AB78" s="7">
        <f t="shared" si="32"/>
        <v>589.58573308103735</v>
      </c>
      <c r="AC78" s="7">
        <f t="shared" si="33"/>
        <v>29.684063862180885</v>
      </c>
      <c r="AF78">
        <f t="shared" si="34"/>
        <v>26.902261950721467</v>
      </c>
      <c r="AG78">
        <f t="shared" si="35"/>
        <v>28.402388081802592</v>
      </c>
      <c r="AH78" s="22">
        <f t="shared" si="36"/>
        <v>110.34040154896647</v>
      </c>
      <c r="AI78" s="7"/>
      <c r="AJ78" s="7"/>
      <c r="AL78">
        <v>77</v>
      </c>
      <c r="AM78">
        <v>584.31264871013605</v>
      </c>
      <c r="AN78">
        <v>580.33051576797095</v>
      </c>
      <c r="AO78">
        <v>29.228668347547199</v>
      </c>
      <c r="AP78">
        <v>8.3227678834595604</v>
      </c>
      <c r="AQ78">
        <v>593.62208312454004</v>
      </c>
      <c r="AR78">
        <v>589.57650571384204</v>
      </c>
      <c r="AS78">
        <v>29.694347760105799</v>
      </c>
      <c r="AT78">
        <v>1.5932282888200799</v>
      </c>
    </row>
    <row r="79" spans="1:46" x14ac:dyDescent="0.2">
      <c r="A79" t="s">
        <v>48</v>
      </c>
      <c r="B79" s="1">
        <v>44536</v>
      </c>
      <c r="C79" t="s">
        <v>8</v>
      </c>
      <c r="D79">
        <v>125</v>
      </c>
      <c r="E79" s="7">
        <v>0.51643883300000004</v>
      </c>
      <c r="F79">
        <v>16</v>
      </c>
      <c r="G79" t="s">
        <v>2</v>
      </c>
      <c r="H79">
        <v>805</v>
      </c>
      <c r="I79">
        <v>538</v>
      </c>
      <c r="J79">
        <v>-15.58</v>
      </c>
      <c r="K79">
        <v>1.0885640000000001</v>
      </c>
      <c r="L79">
        <v>12.1</v>
      </c>
      <c r="M79">
        <v>285.25</v>
      </c>
      <c r="N79" s="7">
        <v>1006.3446279999999</v>
      </c>
      <c r="O79" s="7">
        <f t="shared" si="19"/>
        <v>0.99318495025240938</v>
      </c>
      <c r="P79" s="7">
        <f t="shared" si="21"/>
        <v>100.63446508432538</v>
      </c>
      <c r="Q79" s="7">
        <f t="shared" si="20"/>
        <v>23.568233685026296</v>
      </c>
      <c r="R79" s="7">
        <f t="shared" si="22"/>
        <v>23568.233685026295</v>
      </c>
      <c r="S79" s="16">
        <f t="shared" si="23"/>
        <v>5.000420436937076E-2</v>
      </c>
      <c r="T79" s="8">
        <f t="shared" si="24"/>
        <v>5.000420436937076E-2</v>
      </c>
      <c r="U79">
        <f t="shared" si="25"/>
        <v>4.0253384517343465E-5</v>
      </c>
      <c r="V79" s="27">
        <f t="shared" si="26"/>
        <v>1.0063346129335866E-6</v>
      </c>
      <c r="W79" s="27">
        <f t="shared" si="27"/>
        <v>8.5979083600376867E-7</v>
      </c>
      <c r="X79" s="27">
        <f t="shared" si="28"/>
        <v>5.7461797486959944E-7</v>
      </c>
      <c r="Y79" s="27">
        <f t="shared" si="29"/>
        <v>1.2915074740677559E-6</v>
      </c>
      <c r="Z79">
        <f t="shared" si="30"/>
        <v>5.1660298962710236E-5</v>
      </c>
      <c r="AA79" s="7">
        <f t="shared" si="31"/>
        <v>1033.1191069676111</v>
      </c>
      <c r="AB79" s="7">
        <f t="shared" si="32"/>
        <v>1026.0783488584404</v>
      </c>
      <c r="AC79" s="7">
        <f t="shared" si="33"/>
        <v>51.660298962710236</v>
      </c>
      <c r="AF79">
        <f t="shared" si="34"/>
        <v>26.902261950721467</v>
      </c>
      <c r="AG79">
        <f t="shared" si="35"/>
        <v>40.253384517343463</v>
      </c>
      <c r="AH79" s="22">
        <f t="shared" si="36"/>
        <v>192.02957378580132</v>
      </c>
      <c r="AI79" s="7"/>
      <c r="AJ79" s="7"/>
      <c r="AL79">
        <v>78</v>
      </c>
      <c r="AM79">
        <v>988.46540383854301</v>
      </c>
      <c r="AN79">
        <v>981.72894065311505</v>
      </c>
      <c r="AO79">
        <v>49.445322680586898</v>
      </c>
      <c r="AP79">
        <v>8.0970267672354908</v>
      </c>
      <c r="AQ79">
        <v>1033.03653980841</v>
      </c>
      <c r="AR79">
        <v>1025.9963211091999</v>
      </c>
      <c r="AS79">
        <v>51.6748738532552</v>
      </c>
      <c r="AT79">
        <v>4.5091245274522302</v>
      </c>
    </row>
    <row r="80" spans="1:46" x14ac:dyDescent="0.2">
      <c r="A80" t="s">
        <v>48</v>
      </c>
      <c r="B80" s="1">
        <v>44536</v>
      </c>
      <c r="C80" t="s">
        <v>5</v>
      </c>
      <c r="D80">
        <v>100</v>
      </c>
      <c r="E80" s="7">
        <v>0.50851418400000004</v>
      </c>
      <c r="F80">
        <v>17</v>
      </c>
      <c r="G80" t="s">
        <v>2</v>
      </c>
      <c r="H80">
        <v>1061</v>
      </c>
      <c r="I80">
        <v>538</v>
      </c>
      <c r="J80">
        <v>-17.149999999999999</v>
      </c>
      <c r="K80">
        <v>1.0868469999999999</v>
      </c>
      <c r="L80">
        <v>12</v>
      </c>
      <c r="M80">
        <v>285.14999999999998</v>
      </c>
      <c r="N80" s="7">
        <v>1006.3446279999999</v>
      </c>
      <c r="O80" s="7">
        <f t="shared" si="19"/>
        <v>0.99318495025240938</v>
      </c>
      <c r="P80" s="7">
        <f t="shared" si="21"/>
        <v>100.63446508432538</v>
      </c>
      <c r="Q80" s="7">
        <f t="shared" si="20"/>
        <v>23.559971376985967</v>
      </c>
      <c r="R80" s="7">
        <f t="shared" si="22"/>
        <v>23559.971376985966</v>
      </c>
      <c r="S80" s="16">
        <f t="shared" si="23"/>
        <v>5.0169999865437256E-2</v>
      </c>
      <c r="T80" s="8">
        <f t="shared" si="24"/>
        <v>5.0169999865437256E-2</v>
      </c>
      <c r="U80">
        <f t="shared" si="25"/>
        <v>5.3230369857228933E-5</v>
      </c>
      <c r="V80" s="27">
        <f t="shared" si="26"/>
        <v>1.3307592464307235E-6</v>
      </c>
      <c r="W80" s="27">
        <f t="shared" si="27"/>
        <v>1.1336124126203584E-6</v>
      </c>
      <c r="X80" s="27">
        <f t="shared" si="28"/>
        <v>5.7481948915151054E-7</v>
      </c>
      <c r="Y80" s="27">
        <f t="shared" si="29"/>
        <v>1.8895521698995713E-6</v>
      </c>
      <c r="Z80">
        <f t="shared" si="30"/>
        <v>7.5582086795982845E-5</v>
      </c>
      <c r="AA80" s="7">
        <f t="shared" si="31"/>
        <v>1506.5195734244421</v>
      </c>
      <c r="AB80" s="7">
        <f t="shared" si="32"/>
        <v>1496.2525675858355</v>
      </c>
      <c r="AC80" s="7">
        <f t="shared" si="33"/>
        <v>75.582086795982846</v>
      </c>
      <c r="AF80">
        <f t="shared" si="34"/>
        <v>26.991459927605245</v>
      </c>
      <c r="AG80">
        <f t="shared" si="35"/>
        <v>53.230369857228929</v>
      </c>
      <c r="AH80" s="22">
        <f t="shared" si="36"/>
        <v>280.02222554357655</v>
      </c>
      <c r="AI80" s="7"/>
      <c r="AJ80" s="7"/>
      <c r="AL80">
        <v>79</v>
      </c>
      <c r="AM80">
        <v>1456.6924265407799</v>
      </c>
      <c r="AN80">
        <v>1446.7649623465099</v>
      </c>
      <c r="AO80">
        <v>73.107901067727397</v>
      </c>
      <c r="AP80">
        <v>7.9293204351612898</v>
      </c>
      <c r="AQ80">
        <v>1506.36330970168</v>
      </c>
      <c r="AR80">
        <v>1496.0973348478501</v>
      </c>
      <c r="AS80">
        <v>75.600763628080699</v>
      </c>
      <c r="AT80">
        <v>3.4098401457919998</v>
      </c>
    </row>
    <row r="81" spans="1:46" x14ac:dyDescent="0.2">
      <c r="A81" t="s">
        <v>48</v>
      </c>
      <c r="B81" s="1">
        <v>44536</v>
      </c>
      <c r="C81" t="s">
        <v>8</v>
      </c>
      <c r="D81">
        <v>150</v>
      </c>
      <c r="E81" s="7">
        <v>0.52847373200000003</v>
      </c>
      <c r="F81">
        <v>18</v>
      </c>
      <c r="G81" t="s">
        <v>2</v>
      </c>
      <c r="H81">
        <v>970</v>
      </c>
      <c r="I81">
        <v>538</v>
      </c>
      <c r="J81">
        <v>-16.760000000000002</v>
      </c>
      <c r="K81">
        <v>1.08727</v>
      </c>
      <c r="L81">
        <v>12.1</v>
      </c>
      <c r="M81">
        <v>285.25</v>
      </c>
      <c r="N81" s="7">
        <v>1006.3446279999999</v>
      </c>
      <c r="O81" s="7">
        <f t="shared" si="19"/>
        <v>0.99318495025240938</v>
      </c>
      <c r="P81" s="7">
        <f t="shared" si="21"/>
        <v>100.63446508432538</v>
      </c>
      <c r="Q81" s="7">
        <f t="shared" si="20"/>
        <v>23.568233685026296</v>
      </c>
      <c r="R81" s="7">
        <f t="shared" si="22"/>
        <v>23568.233685026295</v>
      </c>
      <c r="S81" s="16">
        <f t="shared" si="23"/>
        <v>5.000420436937076E-2</v>
      </c>
      <c r="T81" s="8">
        <f t="shared" si="24"/>
        <v>5.000420436937076E-2</v>
      </c>
      <c r="U81">
        <f t="shared" si="25"/>
        <v>4.8504078238289642E-5</v>
      </c>
      <c r="V81" s="27">
        <f t="shared" si="26"/>
        <v>1.2126019559572411E-6</v>
      </c>
      <c r="W81" s="27">
        <f t="shared" si="27"/>
        <v>1.0360212558057835E-6</v>
      </c>
      <c r="X81" s="27">
        <f t="shared" si="28"/>
        <v>5.7461797486959944E-7</v>
      </c>
      <c r="Y81" s="27">
        <f t="shared" si="29"/>
        <v>1.6740052368934253E-6</v>
      </c>
      <c r="Z81">
        <f t="shared" si="30"/>
        <v>6.6960209475737005E-5</v>
      </c>
      <c r="AA81" s="7">
        <f t="shared" si="31"/>
        <v>1339.0915888015281</v>
      </c>
      <c r="AB81" s="7">
        <f t="shared" si="32"/>
        <v>1329.9656130072656</v>
      </c>
      <c r="AC81" s="7">
        <f t="shared" si="33"/>
        <v>66.960209475737003</v>
      </c>
      <c r="AF81">
        <f t="shared" si="34"/>
        <v>26.902261950721467</v>
      </c>
      <c r="AG81">
        <f t="shared" si="35"/>
        <v>48.504078238289637</v>
      </c>
      <c r="AH81" s="22">
        <f t="shared" si="36"/>
        <v>248.90178230511677</v>
      </c>
      <c r="AI81" s="7"/>
      <c r="AJ81" s="7"/>
      <c r="AL81">
        <v>80</v>
      </c>
      <c r="AM81">
        <v>1289.2246929063399</v>
      </c>
      <c r="AN81">
        <v>1280.43853342338</v>
      </c>
      <c r="AO81">
        <v>64.489997020621004</v>
      </c>
      <c r="AP81">
        <v>7.9825386042109301</v>
      </c>
      <c r="AQ81">
        <v>1338.95799699338</v>
      </c>
      <c r="AR81">
        <v>1329.8329014477399</v>
      </c>
      <c r="AS81">
        <v>66.977771766207297</v>
      </c>
      <c r="AT81">
        <v>3.8576133672186002</v>
      </c>
    </row>
    <row r="82" spans="1:46" x14ac:dyDescent="0.2">
      <c r="A82" t="s">
        <v>48</v>
      </c>
      <c r="B82" s="1">
        <v>44536</v>
      </c>
      <c r="C82" t="s">
        <v>5</v>
      </c>
      <c r="D82">
        <v>75</v>
      </c>
      <c r="E82" s="7">
        <v>0.50493743499999999</v>
      </c>
      <c r="F82">
        <v>19</v>
      </c>
      <c r="G82" t="s">
        <v>2</v>
      </c>
      <c r="H82">
        <v>597</v>
      </c>
      <c r="I82">
        <v>538</v>
      </c>
      <c r="J82">
        <v>-20.239999999999998</v>
      </c>
      <c r="K82">
        <v>1.0834630000000001</v>
      </c>
      <c r="L82">
        <v>12.7</v>
      </c>
      <c r="M82">
        <v>285.85000000000002</v>
      </c>
      <c r="N82" s="7">
        <v>1006.3446279999999</v>
      </c>
      <c r="O82" s="7">
        <f t="shared" si="19"/>
        <v>0.99318495025240938</v>
      </c>
      <c r="P82" s="7">
        <f t="shared" si="21"/>
        <v>100.63446508432538</v>
      </c>
      <c r="Q82" s="7">
        <f t="shared" si="20"/>
        <v>23.617807533268245</v>
      </c>
      <c r="R82" s="7">
        <f t="shared" si="22"/>
        <v>23617.807533268246</v>
      </c>
      <c r="S82" s="16">
        <f t="shared" si="23"/>
        <v>4.9026071596531794E-2</v>
      </c>
      <c r="T82" s="8">
        <f t="shared" si="24"/>
        <v>4.9026071596531794E-2</v>
      </c>
      <c r="U82">
        <f t="shared" si="25"/>
        <v>2.926856474312948E-5</v>
      </c>
      <c r="V82" s="27">
        <f t="shared" si="26"/>
        <v>7.3171411857823709E-7</v>
      </c>
      <c r="W82" s="27">
        <f t="shared" si="27"/>
        <v>6.3629530570428944E-7</v>
      </c>
      <c r="X82" s="27">
        <f t="shared" si="28"/>
        <v>5.7341185003167118E-7</v>
      </c>
      <c r="Y82" s="27">
        <f t="shared" si="29"/>
        <v>7.9459757425085534E-7</v>
      </c>
      <c r="Z82">
        <f t="shared" si="30"/>
        <v>3.1783902970034211E-5</v>
      </c>
      <c r="AA82" s="7">
        <f t="shared" si="31"/>
        <v>648.3061345727458</v>
      </c>
      <c r="AB82" s="7">
        <f t="shared" si="32"/>
        <v>643.88789601396434</v>
      </c>
      <c r="AC82" s="7">
        <f t="shared" si="33"/>
        <v>31.783902970034212</v>
      </c>
      <c r="AF82">
        <f t="shared" si="34"/>
        <v>26.376026518934104</v>
      </c>
      <c r="AG82">
        <f t="shared" si="35"/>
        <v>29.268564743129481</v>
      </c>
      <c r="AH82" s="22">
        <f t="shared" si="36"/>
        <v>120.5029989912167</v>
      </c>
      <c r="AI82" s="7"/>
      <c r="AJ82" s="7"/>
      <c r="AL82">
        <v>81</v>
      </c>
      <c r="AM82">
        <v>630.57539368633797</v>
      </c>
      <c r="AN82">
        <v>626.27797679272805</v>
      </c>
      <c r="AO82">
        <v>30.927987098271402</v>
      </c>
      <c r="AP82">
        <v>8.2931454218345007</v>
      </c>
      <c r="AQ82">
        <v>648.28398390897496</v>
      </c>
      <c r="AR82">
        <v>643.86588169280606</v>
      </c>
      <c r="AS82">
        <v>31.7965446972803</v>
      </c>
      <c r="AT82">
        <v>2.8083224305840502</v>
      </c>
    </row>
    <row r="83" spans="1:46" x14ac:dyDescent="0.2">
      <c r="A83" t="s">
        <v>48</v>
      </c>
      <c r="B83" s="1">
        <v>44536</v>
      </c>
      <c r="C83" t="s">
        <v>8</v>
      </c>
      <c r="D83">
        <v>175</v>
      </c>
      <c r="E83" s="7">
        <v>0.53462761400000003</v>
      </c>
      <c r="F83">
        <v>20</v>
      </c>
      <c r="G83" t="s">
        <v>2</v>
      </c>
      <c r="H83">
        <v>1039</v>
      </c>
      <c r="I83">
        <v>538</v>
      </c>
      <c r="J83">
        <v>-17.059999999999999</v>
      </c>
      <c r="K83">
        <v>1.086946</v>
      </c>
      <c r="L83">
        <v>12.7</v>
      </c>
      <c r="M83">
        <v>285.85000000000002</v>
      </c>
      <c r="N83" s="7">
        <v>1006.3446279999999</v>
      </c>
      <c r="O83" s="7">
        <f t="shared" si="19"/>
        <v>0.99318495025240938</v>
      </c>
      <c r="P83" s="7">
        <f t="shared" si="21"/>
        <v>100.63446508432538</v>
      </c>
      <c r="Q83" s="7">
        <f t="shared" si="20"/>
        <v>23.617807533268245</v>
      </c>
      <c r="R83" s="7">
        <f t="shared" si="22"/>
        <v>23617.807533268246</v>
      </c>
      <c r="S83" s="16">
        <f t="shared" si="23"/>
        <v>4.9026071596531794E-2</v>
      </c>
      <c r="T83" s="8">
        <f t="shared" si="24"/>
        <v>4.9026071596531794E-2</v>
      </c>
      <c r="U83">
        <f t="shared" si="25"/>
        <v>5.0938088388796532E-5</v>
      </c>
      <c r="V83" s="27">
        <f t="shared" si="26"/>
        <v>1.2734522097199133E-6</v>
      </c>
      <c r="W83" s="27">
        <f t="shared" si="27"/>
        <v>1.1073883126076328E-6</v>
      </c>
      <c r="X83" s="27">
        <f t="shared" si="28"/>
        <v>5.7341185003167118E-7</v>
      </c>
      <c r="Y83" s="27">
        <f t="shared" si="29"/>
        <v>1.807428672295875E-6</v>
      </c>
      <c r="Z83">
        <f t="shared" si="30"/>
        <v>7.2297146891835002E-5</v>
      </c>
      <c r="AA83" s="7">
        <f t="shared" si="31"/>
        <v>1474.6673461177227</v>
      </c>
      <c r="AB83" s="7">
        <f t="shared" si="32"/>
        <v>1464.6174147927829</v>
      </c>
      <c r="AC83" s="7">
        <f t="shared" si="33"/>
        <v>72.297146891834998</v>
      </c>
      <c r="AF83">
        <f t="shared" si="34"/>
        <v>26.376026518934104</v>
      </c>
      <c r="AG83">
        <f t="shared" si="35"/>
        <v>50.938088388796537</v>
      </c>
      <c r="AH83" s="22">
        <f t="shared" si="36"/>
        <v>274.1017371966027</v>
      </c>
      <c r="AI83" s="7"/>
      <c r="AJ83" s="7"/>
      <c r="AL83">
        <v>82</v>
      </c>
      <c r="AM83">
        <v>1421.5954415773599</v>
      </c>
      <c r="AN83">
        <v>1411.9071658728501</v>
      </c>
      <c r="AO83">
        <v>69.725342784206802</v>
      </c>
      <c r="AP83">
        <v>7.9434505182197999</v>
      </c>
      <c r="AQ83">
        <v>1474.47925319316</v>
      </c>
      <c r="AR83">
        <v>1464.43057048941</v>
      </c>
      <c r="AS83">
        <v>72.319148155836203</v>
      </c>
      <c r="AT83">
        <v>3.7200324416574002</v>
      </c>
    </row>
    <row r="84" spans="1:46" x14ac:dyDescent="0.2">
      <c r="A84" t="s">
        <v>48</v>
      </c>
      <c r="B84" s="1">
        <v>44536</v>
      </c>
      <c r="C84" t="s">
        <v>5</v>
      </c>
      <c r="D84">
        <v>50</v>
      </c>
      <c r="E84" s="7">
        <v>0.49906690300000001</v>
      </c>
      <c r="F84">
        <v>21</v>
      </c>
      <c r="G84" t="s">
        <v>2</v>
      </c>
      <c r="H84">
        <v>424</v>
      </c>
      <c r="I84">
        <v>538</v>
      </c>
      <c r="J84">
        <v>-11.16</v>
      </c>
      <c r="K84">
        <v>1.093397</v>
      </c>
      <c r="L84">
        <v>12.5</v>
      </c>
      <c r="M84">
        <v>285.64999999999998</v>
      </c>
      <c r="N84" s="7">
        <v>1006.3446279999999</v>
      </c>
      <c r="O84" s="7">
        <f t="shared" si="19"/>
        <v>0.99318495025240938</v>
      </c>
      <c r="P84" s="7">
        <f t="shared" si="21"/>
        <v>100.63446508432538</v>
      </c>
      <c r="Q84" s="7">
        <f t="shared" si="20"/>
        <v>23.601282917187593</v>
      </c>
      <c r="R84" s="7">
        <f t="shared" si="22"/>
        <v>23601.282917187593</v>
      </c>
      <c r="S84" s="16">
        <f t="shared" si="23"/>
        <v>4.9348976722550793E-2</v>
      </c>
      <c r="T84" s="8">
        <f t="shared" si="24"/>
        <v>4.9348976722550793E-2</v>
      </c>
      <c r="U84">
        <f t="shared" si="25"/>
        <v>2.0923966130361537E-5</v>
      </c>
      <c r="V84" s="27">
        <f t="shared" si="26"/>
        <v>5.2309915325903847E-7</v>
      </c>
      <c r="W84" s="27">
        <f t="shared" si="27"/>
        <v>4.5222463076501694E-7</v>
      </c>
      <c r="X84" s="27">
        <f t="shared" si="28"/>
        <v>5.7381332865938474E-7</v>
      </c>
      <c r="Y84" s="27">
        <f t="shared" si="29"/>
        <v>4.0151045536467067E-7</v>
      </c>
      <c r="Z84">
        <f t="shared" si="30"/>
        <v>1.6060418214586824E-5</v>
      </c>
      <c r="AA84" s="7">
        <f t="shared" si="31"/>
        <v>325.44582038410863</v>
      </c>
      <c r="AB84" s="7">
        <f t="shared" si="32"/>
        <v>323.2278909280455</v>
      </c>
      <c r="AC84" s="7">
        <f t="shared" si="33"/>
        <v>16.060418214586825</v>
      </c>
      <c r="AF84">
        <f t="shared" si="34"/>
        <v>26.549749476732327</v>
      </c>
      <c r="AG84">
        <f t="shared" si="35"/>
        <v>20.923966130361535</v>
      </c>
      <c r="AH84" s="22">
        <f t="shared" si="36"/>
        <v>60.491788175484885</v>
      </c>
      <c r="AI84" s="7"/>
      <c r="AJ84" s="7"/>
      <c r="AL84">
        <v>83</v>
      </c>
      <c r="AM84">
        <v>378.88746852980302</v>
      </c>
      <c r="AN84">
        <v>376.305323041191</v>
      </c>
      <c r="AO84">
        <v>18.705340344919598</v>
      </c>
      <c r="AP84">
        <v>8.5095008278347404</v>
      </c>
      <c r="AQ84">
        <v>325.48602891463702</v>
      </c>
      <c r="AR84">
        <v>323.26781809750599</v>
      </c>
      <c r="AS84">
        <v>16.0689583426688</v>
      </c>
      <c r="AT84">
        <v>-14.0942744351982</v>
      </c>
    </row>
    <row r="85" spans="1:46" x14ac:dyDescent="0.2">
      <c r="A85" t="s">
        <v>48</v>
      </c>
      <c r="B85" s="1">
        <v>44536</v>
      </c>
      <c r="C85" t="s">
        <v>8</v>
      </c>
      <c r="D85">
        <v>200</v>
      </c>
      <c r="E85" s="7">
        <v>0.53976055899999997</v>
      </c>
      <c r="F85">
        <v>22</v>
      </c>
      <c r="G85" t="s">
        <v>2</v>
      </c>
      <c r="H85">
        <v>1266</v>
      </c>
      <c r="I85">
        <v>538</v>
      </c>
      <c r="J85">
        <v>-18.11</v>
      </c>
      <c r="K85">
        <v>1.0857939999999999</v>
      </c>
      <c r="L85">
        <v>13.1</v>
      </c>
      <c r="M85">
        <v>286.25</v>
      </c>
      <c r="N85" s="7">
        <v>1006.3446279999999</v>
      </c>
      <c r="O85" s="7">
        <f t="shared" si="19"/>
        <v>0.99318495025240938</v>
      </c>
      <c r="P85" s="7">
        <f t="shared" si="21"/>
        <v>100.63446508432538</v>
      </c>
      <c r="Q85" s="7">
        <f t="shared" si="20"/>
        <v>23.650856765429541</v>
      </c>
      <c r="R85" s="7">
        <f t="shared" si="22"/>
        <v>23650.85676542954</v>
      </c>
      <c r="S85" s="16">
        <f t="shared" si="23"/>
        <v>4.8389499473966487E-2</v>
      </c>
      <c r="T85" s="8">
        <f t="shared" si="24"/>
        <v>4.8389499473966487E-2</v>
      </c>
      <c r="U85">
        <f t="shared" si="25"/>
        <v>6.126110633404157E-5</v>
      </c>
      <c r="V85" s="27">
        <f t="shared" si="26"/>
        <v>1.5315276583510393E-6</v>
      </c>
      <c r="W85" s="27">
        <f t="shared" si="27"/>
        <v>1.3474442174753424E-6</v>
      </c>
      <c r="X85" s="27">
        <f t="shared" si="28"/>
        <v>5.7261057583075357E-7</v>
      </c>
      <c r="Y85" s="27">
        <f t="shared" si="29"/>
        <v>2.3063612999956283E-6</v>
      </c>
      <c r="Z85">
        <f t="shared" si="30"/>
        <v>9.2254451999825129E-5</v>
      </c>
      <c r="AA85" s="7">
        <f t="shared" si="31"/>
        <v>1906.4973393547491</v>
      </c>
      <c r="AB85" s="7">
        <f t="shared" si="32"/>
        <v>1893.5044651433973</v>
      </c>
      <c r="AC85" s="7">
        <f t="shared" si="33"/>
        <v>92.254451999825136</v>
      </c>
      <c r="AF85">
        <f t="shared" si="34"/>
        <v>26.033550716993968</v>
      </c>
      <c r="AG85">
        <f t="shared" si="35"/>
        <v>61.261106334041571</v>
      </c>
      <c r="AH85" s="22">
        <f t="shared" si="36"/>
        <v>354.36753519605003</v>
      </c>
      <c r="AI85" s="7"/>
      <c r="AJ85" s="7"/>
      <c r="AL85">
        <v>84</v>
      </c>
      <c r="AM85">
        <v>1853.2236269958</v>
      </c>
      <c r="AN85">
        <v>1840.59377400434</v>
      </c>
      <c r="AO85">
        <v>89.719691647887998</v>
      </c>
      <c r="AP85">
        <v>7.8310130774105602</v>
      </c>
      <c r="AQ85">
        <v>1906.18945465056</v>
      </c>
      <c r="AR85">
        <v>1893.19863571462</v>
      </c>
      <c r="AS85">
        <v>92.283914149607298</v>
      </c>
      <c r="AT85">
        <v>2.8580375775061402</v>
      </c>
    </row>
    <row r="86" spans="1:46" x14ac:dyDescent="0.2">
      <c r="A86" t="s">
        <v>48</v>
      </c>
      <c r="B86" s="1">
        <v>44536</v>
      </c>
      <c r="C86" t="s">
        <v>5</v>
      </c>
      <c r="D86">
        <v>25</v>
      </c>
      <c r="E86" s="7">
        <v>0.51416272200000002</v>
      </c>
      <c r="F86">
        <v>23</v>
      </c>
      <c r="G86" t="s">
        <v>2</v>
      </c>
      <c r="H86">
        <v>407</v>
      </c>
      <c r="I86">
        <v>538</v>
      </c>
      <c r="J86">
        <v>-8.0299999999999994</v>
      </c>
      <c r="K86">
        <v>1.096822</v>
      </c>
      <c r="L86">
        <v>12.5</v>
      </c>
      <c r="M86">
        <v>285.64999999999998</v>
      </c>
      <c r="N86" s="7">
        <v>1006.3446279999999</v>
      </c>
      <c r="O86" s="7">
        <f t="shared" si="19"/>
        <v>0.99318495025240938</v>
      </c>
      <c r="P86" s="7">
        <f t="shared" si="21"/>
        <v>100.63446508432538</v>
      </c>
      <c r="Q86" s="7">
        <f t="shared" si="20"/>
        <v>23.601282917187593</v>
      </c>
      <c r="R86" s="7">
        <f t="shared" si="22"/>
        <v>23601.282917187593</v>
      </c>
      <c r="S86" s="16">
        <f t="shared" si="23"/>
        <v>4.9348976722550793E-2</v>
      </c>
      <c r="T86" s="8">
        <f t="shared" si="24"/>
        <v>4.9348976722550793E-2</v>
      </c>
      <c r="U86">
        <f t="shared" si="25"/>
        <v>2.0085033526078173E-5</v>
      </c>
      <c r="V86" s="27">
        <f t="shared" si="26"/>
        <v>5.0212583815195438E-7</v>
      </c>
      <c r="W86" s="27">
        <f t="shared" si="27"/>
        <v>4.3409298283340075E-7</v>
      </c>
      <c r="X86" s="27">
        <f t="shared" si="28"/>
        <v>5.7381332865938474E-7</v>
      </c>
      <c r="Y86" s="27">
        <f t="shared" si="29"/>
        <v>3.6240549232597039E-7</v>
      </c>
      <c r="Z86">
        <f t="shared" si="30"/>
        <v>1.4496219693038816E-5</v>
      </c>
      <c r="AA86" s="7">
        <f t="shared" si="31"/>
        <v>293.74914447647581</v>
      </c>
      <c r="AB86" s="7">
        <f t="shared" si="32"/>
        <v>291.74722944355642</v>
      </c>
      <c r="AC86" s="7">
        <f t="shared" si="33"/>
        <v>14.496219693038816</v>
      </c>
      <c r="AF86">
        <f t="shared" si="34"/>
        <v>26.549749476732327</v>
      </c>
      <c r="AG86">
        <f t="shared" si="35"/>
        <v>20.085033526078174</v>
      </c>
      <c r="AH86" s="22">
        <f t="shared" si="36"/>
        <v>54.600212727969492</v>
      </c>
      <c r="AI86" s="7"/>
      <c r="AJ86" s="7"/>
      <c r="AL86">
        <v>85</v>
      </c>
      <c r="AM86">
        <v>357.791911205985</v>
      </c>
      <c r="AN86">
        <v>355.35353346557702</v>
      </c>
      <c r="AO86">
        <v>17.6638712748579</v>
      </c>
      <c r="AP86">
        <v>8.5338180479467507</v>
      </c>
      <c r="AQ86">
        <v>293.79534901594297</v>
      </c>
      <c r="AR86">
        <v>291.79311247330799</v>
      </c>
      <c r="AS86">
        <v>14.5044174103251</v>
      </c>
      <c r="AT86">
        <v>-17.886531300926499</v>
      </c>
    </row>
    <row r="87" spans="1:46" x14ac:dyDescent="0.2">
      <c r="A87" t="s">
        <v>48</v>
      </c>
      <c r="B87" s="1">
        <v>44536</v>
      </c>
      <c r="C87" t="s">
        <v>8</v>
      </c>
      <c r="D87">
        <v>225</v>
      </c>
      <c r="E87" s="7">
        <v>0.55029483700000004</v>
      </c>
      <c r="F87">
        <v>24</v>
      </c>
      <c r="G87" t="s">
        <v>2</v>
      </c>
      <c r="H87">
        <v>1558</v>
      </c>
      <c r="I87">
        <v>538</v>
      </c>
      <c r="J87">
        <v>-18.940000000000001</v>
      </c>
      <c r="K87">
        <v>1.0848819999999999</v>
      </c>
      <c r="L87">
        <v>12.5</v>
      </c>
      <c r="M87">
        <v>285.64999999999998</v>
      </c>
      <c r="N87" s="7">
        <v>1006.3446279999999</v>
      </c>
      <c r="O87" s="7">
        <f t="shared" si="19"/>
        <v>0.99318495025240938</v>
      </c>
      <c r="P87" s="7">
        <f t="shared" si="21"/>
        <v>100.63446508432538</v>
      </c>
      <c r="Q87" s="7">
        <f t="shared" si="20"/>
        <v>23.601282917187593</v>
      </c>
      <c r="R87" s="7">
        <f t="shared" si="22"/>
        <v>23601.282917187593</v>
      </c>
      <c r="S87" s="16">
        <f t="shared" si="23"/>
        <v>4.9348976722550793E-2</v>
      </c>
      <c r="T87" s="8">
        <f t="shared" si="24"/>
        <v>4.9348976722550793E-2</v>
      </c>
      <c r="U87">
        <f t="shared" si="25"/>
        <v>7.6885705733734127E-5</v>
      </c>
      <c r="V87" s="27">
        <f t="shared" si="26"/>
        <v>1.9221426433433533E-6</v>
      </c>
      <c r="W87" s="27">
        <f t="shared" si="27"/>
        <v>1.6617122045563593E-6</v>
      </c>
      <c r="X87" s="27">
        <f t="shared" si="28"/>
        <v>5.7381332865938474E-7</v>
      </c>
      <c r="Y87" s="27">
        <f t="shared" si="29"/>
        <v>3.0100415192403277E-6</v>
      </c>
      <c r="Z87">
        <f t="shared" si="30"/>
        <v>1.204016607696131E-4</v>
      </c>
      <c r="AA87" s="7">
        <f t="shared" si="31"/>
        <v>2439.8005544579746</v>
      </c>
      <c r="AB87" s="7">
        <f t="shared" si="32"/>
        <v>2423.1731923051443</v>
      </c>
      <c r="AC87" s="7">
        <f t="shared" si="33"/>
        <v>120.4016607696131</v>
      </c>
      <c r="AF87">
        <f t="shared" si="34"/>
        <v>26.549749476732327</v>
      </c>
      <c r="AG87">
        <f t="shared" si="35"/>
        <v>76.885705733734142</v>
      </c>
      <c r="AH87" s="22">
        <f t="shared" si="36"/>
        <v>453.49452685092461</v>
      </c>
      <c r="AI87" s="7"/>
      <c r="AJ87" s="7"/>
      <c r="AL87">
        <v>86</v>
      </c>
      <c r="AM87">
        <v>2393.8058478969101</v>
      </c>
      <c r="AN87">
        <v>2377.4918879901702</v>
      </c>
      <c r="AO87">
        <v>118.180084652361</v>
      </c>
      <c r="AP87">
        <v>7.7171962611774996</v>
      </c>
      <c r="AQ87">
        <v>2439.4407939216599</v>
      </c>
      <c r="AR87">
        <v>2422.8158285587201</v>
      </c>
      <c r="AS87">
        <v>120.433041711952</v>
      </c>
      <c r="AT87">
        <v>1.90637624454146</v>
      </c>
    </row>
    <row r="88" spans="1:46" x14ac:dyDescent="0.2">
      <c r="A88" t="s">
        <v>48</v>
      </c>
      <c r="B88" s="1">
        <v>44536</v>
      </c>
      <c r="C88" t="s">
        <v>5</v>
      </c>
      <c r="D88">
        <v>10</v>
      </c>
      <c r="E88" s="7">
        <v>0.49753640199999999</v>
      </c>
      <c r="F88">
        <v>25</v>
      </c>
      <c r="G88" t="s">
        <v>2</v>
      </c>
      <c r="H88">
        <v>557</v>
      </c>
      <c r="I88">
        <v>538</v>
      </c>
      <c r="J88">
        <v>-13.2</v>
      </c>
      <c r="K88">
        <v>1.09117</v>
      </c>
      <c r="L88">
        <v>12.2</v>
      </c>
      <c r="M88">
        <v>285.35000000000002</v>
      </c>
      <c r="N88" s="7">
        <v>1006.3446279999999</v>
      </c>
      <c r="O88" s="7">
        <f t="shared" si="19"/>
        <v>0.99318495025240938</v>
      </c>
      <c r="P88" s="7">
        <f t="shared" si="21"/>
        <v>100.63446508432538</v>
      </c>
      <c r="Q88" s="7">
        <f t="shared" si="20"/>
        <v>23.576495993066622</v>
      </c>
      <c r="R88" s="7">
        <f t="shared" si="22"/>
        <v>23576.495993066623</v>
      </c>
      <c r="S88" s="16">
        <f t="shared" si="23"/>
        <v>4.9839208909943047E-2</v>
      </c>
      <c r="T88" s="8">
        <f t="shared" si="24"/>
        <v>4.9839208909943047E-2</v>
      </c>
      <c r="U88">
        <f t="shared" si="25"/>
        <v>2.7760439362838275E-5</v>
      </c>
      <c r="V88" s="27">
        <f t="shared" si="26"/>
        <v>6.9401098407095688E-7</v>
      </c>
      <c r="W88" s="27">
        <f t="shared" si="27"/>
        <v>5.9470268999640521E-7</v>
      </c>
      <c r="X88" s="27">
        <f t="shared" si="28"/>
        <v>5.7441660182776658E-7</v>
      </c>
      <c r="Y88" s="27">
        <f t="shared" si="29"/>
        <v>7.142970722395955E-7</v>
      </c>
      <c r="Z88">
        <f t="shared" si="30"/>
        <v>2.8571882889583818E-5</v>
      </c>
      <c r="AA88" s="7">
        <f t="shared" si="31"/>
        <v>573.28122806306533</v>
      </c>
      <c r="AB88" s="7">
        <f t="shared" si="32"/>
        <v>569.37428797445568</v>
      </c>
      <c r="AC88" s="7">
        <f t="shared" si="33"/>
        <v>28.571882889583819</v>
      </c>
      <c r="AF88">
        <f t="shared" si="34"/>
        <v>26.813494393549359</v>
      </c>
      <c r="AG88">
        <f t="shared" si="35"/>
        <v>27.760439362838277</v>
      </c>
      <c r="AH88" s="22">
        <f t="shared" si="36"/>
        <v>106.55784908235415</v>
      </c>
      <c r="AI88" s="7"/>
      <c r="AJ88" s="7"/>
      <c r="AL88">
        <v>87</v>
      </c>
      <c r="AM88">
        <v>567.15235809204205</v>
      </c>
      <c r="AN88">
        <v>563.28717377099304</v>
      </c>
      <c r="AO88">
        <v>28.276979892064102</v>
      </c>
      <c r="AP88">
        <v>8.3360220748525897</v>
      </c>
      <c r="AQ88">
        <v>573.27515072008896</v>
      </c>
      <c r="AR88">
        <v>569.36823912465002</v>
      </c>
      <c r="AS88">
        <v>28.582248981676901</v>
      </c>
      <c r="AT88">
        <v>1.07956751668004</v>
      </c>
    </row>
    <row r="89" spans="1:46" x14ac:dyDescent="0.2">
      <c r="A89" t="s">
        <v>48</v>
      </c>
      <c r="B89" s="1">
        <v>44536</v>
      </c>
      <c r="C89" t="s">
        <v>8</v>
      </c>
      <c r="D89">
        <v>250</v>
      </c>
      <c r="E89" s="7">
        <v>0.54926621899999994</v>
      </c>
      <c r="F89">
        <v>26</v>
      </c>
      <c r="G89" t="s">
        <v>2</v>
      </c>
      <c r="H89">
        <v>1539</v>
      </c>
      <c r="I89">
        <v>538</v>
      </c>
      <c r="J89">
        <v>-19.420000000000002</v>
      </c>
      <c r="K89">
        <v>1.084362</v>
      </c>
      <c r="L89">
        <v>12.4</v>
      </c>
      <c r="M89">
        <v>285.55</v>
      </c>
      <c r="N89" s="7">
        <v>1006.3446279999999</v>
      </c>
      <c r="O89" s="7">
        <f t="shared" si="19"/>
        <v>0.99318495025240938</v>
      </c>
      <c r="P89" s="7">
        <f t="shared" si="21"/>
        <v>100.63446508432538</v>
      </c>
      <c r="Q89" s="7">
        <f t="shared" si="20"/>
        <v>23.593020609147271</v>
      </c>
      <c r="R89" s="7">
        <f t="shared" si="22"/>
        <v>23593.020609147272</v>
      </c>
      <c r="S89" s="16">
        <f t="shared" si="23"/>
        <v>4.9511599658693367E-2</v>
      </c>
      <c r="T89" s="8">
        <f t="shared" si="24"/>
        <v>4.9511599658693367E-2</v>
      </c>
      <c r="U89">
        <f t="shared" si="25"/>
        <v>7.6198351874729093E-5</v>
      </c>
      <c r="V89" s="27">
        <f t="shared" si="26"/>
        <v>1.9049587968682274E-6</v>
      </c>
      <c r="W89" s="27">
        <f t="shared" si="27"/>
        <v>1.6420222587028647E-6</v>
      </c>
      <c r="X89" s="27">
        <f t="shared" si="28"/>
        <v>5.7401427887078698E-7</v>
      </c>
      <c r="Y89" s="27">
        <f t="shared" si="29"/>
        <v>2.9729667767003052E-6</v>
      </c>
      <c r="Z89">
        <f t="shared" si="30"/>
        <v>1.189186710680122E-4</v>
      </c>
      <c r="AA89" s="7">
        <f t="shared" si="31"/>
        <v>2401.8345577152481</v>
      </c>
      <c r="AB89" s="7">
        <f t="shared" si="32"/>
        <v>2385.4659357189366</v>
      </c>
      <c r="AC89" s="7">
        <f t="shared" si="33"/>
        <v>118.9186710680122</v>
      </c>
      <c r="AF89">
        <f t="shared" si="34"/>
        <v>26.637240616377031</v>
      </c>
      <c r="AG89">
        <f t="shared" si="35"/>
        <v>76.198351874729099</v>
      </c>
      <c r="AH89" s="22">
        <f t="shared" si="36"/>
        <v>446.43765013294569</v>
      </c>
      <c r="AI89" s="7"/>
      <c r="AJ89" s="7"/>
      <c r="AL89">
        <v>88</v>
      </c>
      <c r="AM89">
        <v>2355.96396431728</v>
      </c>
      <c r="AN89">
        <v>2339.9078995827999</v>
      </c>
      <c r="AO89">
        <v>116.693789357515</v>
      </c>
      <c r="AP89">
        <v>7.72357126987042</v>
      </c>
      <c r="AQ89">
        <v>2401.4926237946802</v>
      </c>
      <c r="AR89">
        <v>2385.1262779545</v>
      </c>
      <c r="AS89">
        <v>118.948879791517</v>
      </c>
      <c r="AT89">
        <v>1.9324853931114401</v>
      </c>
    </row>
    <row r="90" spans="1:46" x14ac:dyDescent="0.2">
      <c r="A90" t="s">
        <v>48</v>
      </c>
      <c r="B90" s="1">
        <v>44536</v>
      </c>
      <c r="C90" t="s">
        <v>5</v>
      </c>
      <c r="D90">
        <v>5</v>
      </c>
      <c r="E90" s="7">
        <v>0.503405361</v>
      </c>
      <c r="F90">
        <v>27</v>
      </c>
      <c r="G90" t="s">
        <v>2</v>
      </c>
      <c r="H90">
        <v>548</v>
      </c>
      <c r="I90">
        <v>538</v>
      </c>
      <c r="J90">
        <v>-11.62</v>
      </c>
      <c r="K90">
        <v>1.092892</v>
      </c>
      <c r="L90">
        <v>12.4</v>
      </c>
      <c r="M90">
        <v>285.55</v>
      </c>
      <c r="N90" s="7">
        <v>1006.3446279999999</v>
      </c>
      <c r="O90" s="7">
        <f t="shared" si="19"/>
        <v>0.99318495025240938</v>
      </c>
      <c r="P90" s="7">
        <f t="shared" si="21"/>
        <v>100.63446508432538</v>
      </c>
      <c r="Q90" s="7">
        <f t="shared" si="20"/>
        <v>23.593020609147271</v>
      </c>
      <c r="R90" s="7">
        <f t="shared" si="22"/>
        <v>23593.020609147272</v>
      </c>
      <c r="S90" s="16">
        <f t="shared" si="23"/>
        <v>4.9511599658693367E-2</v>
      </c>
      <c r="T90" s="8">
        <f t="shared" si="24"/>
        <v>4.9511599658693367E-2</v>
      </c>
      <c r="U90">
        <f t="shared" si="25"/>
        <v>2.7132356612963965E-5</v>
      </c>
      <c r="V90" s="27">
        <f t="shared" si="26"/>
        <v>6.7830891532409913E-7</v>
      </c>
      <c r="W90" s="27">
        <f t="shared" si="27"/>
        <v>5.8468368925871987E-7</v>
      </c>
      <c r="X90" s="27">
        <f t="shared" si="28"/>
        <v>5.7401427887078698E-7</v>
      </c>
      <c r="Y90" s="27">
        <f t="shared" si="29"/>
        <v>6.8897832571203213E-7</v>
      </c>
      <c r="Z90">
        <f t="shared" si="30"/>
        <v>2.7559133028481285E-5</v>
      </c>
      <c r="AA90" s="7">
        <f t="shared" si="31"/>
        <v>556.61972585130127</v>
      </c>
      <c r="AB90" s="7">
        <f t="shared" si="32"/>
        <v>552.82633472913437</v>
      </c>
      <c r="AC90" s="7">
        <f t="shared" si="33"/>
        <v>27.559133028481284</v>
      </c>
      <c r="AF90">
        <f t="shared" si="34"/>
        <v>26.637240616377031</v>
      </c>
      <c r="AG90">
        <f t="shared" si="35"/>
        <v>27.132356612963964</v>
      </c>
      <c r="AH90" s="22">
        <f t="shared" si="36"/>
        <v>103.46091558574373</v>
      </c>
      <c r="AI90" s="7"/>
      <c r="AJ90" s="7"/>
      <c r="AL90">
        <v>89</v>
      </c>
      <c r="AM90">
        <v>553.26409588163006</v>
      </c>
      <c r="AN90">
        <v>549.493561071557</v>
      </c>
      <c r="AO90">
        <v>27.4038503312151</v>
      </c>
      <c r="AP90">
        <v>8.3476232291792591</v>
      </c>
      <c r="AQ90">
        <v>556.61630992801895</v>
      </c>
      <c r="AR90">
        <v>552.82292953688102</v>
      </c>
      <c r="AS90">
        <v>27.5698896109899</v>
      </c>
      <c r="AT90">
        <v>0.60589763032549204</v>
      </c>
    </row>
    <row r="91" spans="1:46" x14ac:dyDescent="0.2">
      <c r="A91" t="s">
        <v>48</v>
      </c>
      <c r="B91" s="1">
        <v>44536</v>
      </c>
      <c r="C91" t="s">
        <v>8</v>
      </c>
      <c r="D91">
        <v>300</v>
      </c>
      <c r="E91" s="7">
        <v>0.55441014</v>
      </c>
      <c r="F91">
        <v>28</v>
      </c>
      <c r="G91" t="s">
        <v>2</v>
      </c>
      <c r="H91">
        <v>1546</v>
      </c>
      <c r="I91">
        <v>538</v>
      </c>
      <c r="J91">
        <v>-19.55</v>
      </c>
      <c r="K91">
        <v>1.084219</v>
      </c>
      <c r="L91">
        <v>12.4</v>
      </c>
      <c r="M91">
        <v>285.55</v>
      </c>
      <c r="N91" s="7">
        <v>1006.3446279999999</v>
      </c>
      <c r="O91" s="7">
        <f t="shared" si="19"/>
        <v>0.99318495025240938</v>
      </c>
      <c r="P91" s="7">
        <f t="shared" si="21"/>
        <v>100.63446508432538</v>
      </c>
      <c r="Q91" s="7">
        <f t="shared" si="20"/>
        <v>23.593020609147271</v>
      </c>
      <c r="R91" s="7">
        <f t="shared" si="22"/>
        <v>23593.020609147272</v>
      </c>
      <c r="S91" s="16">
        <f t="shared" si="23"/>
        <v>4.9511599658693367E-2</v>
      </c>
      <c r="T91" s="8">
        <f t="shared" si="24"/>
        <v>4.9511599658693367E-2</v>
      </c>
      <c r="U91">
        <f t="shared" si="25"/>
        <v>7.6544933072339951E-5</v>
      </c>
      <c r="V91" s="27">
        <f t="shared" si="26"/>
        <v>1.9136233268084988E-6</v>
      </c>
      <c r="W91" s="27">
        <f t="shared" si="27"/>
        <v>1.6494908459744178E-6</v>
      </c>
      <c r="X91" s="27">
        <f t="shared" si="28"/>
        <v>5.7401427887078698E-7</v>
      </c>
      <c r="Y91" s="27">
        <f t="shared" si="29"/>
        <v>2.9890998939121298E-6</v>
      </c>
      <c r="Z91">
        <f t="shared" si="30"/>
        <v>1.1956399575648518E-4</v>
      </c>
      <c r="AA91" s="7">
        <f t="shared" si="31"/>
        <v>2414.868365811159</v>
      </c>
      <c r="AB91" s="7">
        <f t="shared" si="32"/>
        <v>2398.4109177642731</v>
      </c>
      <c r="AC91" s="7">
        <f t="shared" si="33"/>
        <v>119.56399575648518</v>
      </c>
      <c r="AF91">
        <f t="shared" si="34"/>
        <v>26.637240616377031</v>
      </c>
      <c r="AG91">
        <f t="shared" si="35"/>
        <v>76.544933072339944</v>
      </c>
      <c r="AH91" s="22">
        <f t="shared" si="36"/>
        <v>448.86029104296637</v>
      </c>
      <c r="AI91" s="7"/>
      <c r="AJ91" s="7"/>
      <c r="AL91">
        <v>90</v>
      </c>
      <c r="AM91">
        <v>2369.1085686854799</v>
      </c>
      <c r="AN91">
        <v>2352.9629225219901</v>
      </c>
      <c r="AO91">
        <v>117.344857759479</v>
      </c>
      <c r="AP91">
        <v>7.7211639500201104</v>
      </c>
      <c r="AQ91">
        <v>2414.5240407442898</v>
      </c>
      <c r="AR91">
        <v>2398.0688848555401</v>
      </c>
      <c r="AS91">
        <v>119.594341881592</v>
      </c>
      <c r="AT91">
        <v>1.9169856822562901</v>
      </c>
    </row>
    <row r="92" spans="1:46" x14ac:dyDescent="0.2">
      <c r="A92" t="s">
        <v>48</v>
      </c>
      <c r="B92" s="1">
        <v>44536</v>
      </c>
      <c r="C92" t="s">
        <v>5</v>
      </c>
      <c r="D92">
        <v>0</v>
      </c>
      <c r="E92" s="7">
        <v>0.499832322</v>
      </c>
      <c r="F92">
        <v>29</v>
      </c>
      <c r="G92" t="s">
        <v>2</v>
      </c>
      <c r="H92">
        <v>541</v>
      </c>
      <c r="I92">
        <v>538</v>
      </c>
      <c r="J92">
        <v>-11.81</v>
      </c>
      <c r="K92">
        <v>1.092686</v>
      </c>
      <c r="L92">
        <v>12.7</v>
      </c>
      <c r="M92">
        <v>285.85000000000002</v>
      </c>
      <c r="N92" s="7">
        <v>1006.3446279999999</v>
      </c>
      <c r="O92" s="7">
        <f t="shared" si="19"/>
        <v>0.99318495025240938</v>
      </c>
      <c r="P92" s="7">
        <f t="shared" si="21"/>
        <v>100.63446508432538</v>
      </c>
      <c r="Q92" s="7">
        <f t="shared" si="20"/>
        <v>23.617807533268245</v>
      </c>
      <c r="R92" s="7">
        <f t="shared" si="22"/>
        <v>23617.807533268246</v>
      </c>
      <c r="S92" s="16">
        <f t="shared" si="23"/>
        <v>4.9026071596531794E-2</v>
      </c>
      <c r="T92" s="8">
        <f t="shared" si="24"/>
        <v>4.9026071596531794E-2</v>
      </c>
      <c r="U92">
        <f t="shared" si="25"/>
        <v>2.6523104733723701E-5</v>
      </c>
      <c r="V92" s="27">
        <f t="shared" si="26"/>
        <v>6.6307761834309257E-7</v>
      </c>
      <c r="W92" s="27">
        <f t="shared" si="27"/>
        <v>5.7660931387943156E-7</v>
      </c>
      <c r="X92" s="27">
        <f t="shared" si="28"/>
        <v>5.7341185003167118E-7</v>
      </c>
      <c r="Y92" s="27">
        <f t="shared" si="29"/>
        <v>6.6627508219085305E-7</v>
      </c>
      <c r="Z92">
        <f t="shared" si="30"/>
        <v>2.6651003287634121E-5</v>
      </c>
      <c r="AA92" s="7">
        <f t="shared" si="31"/>
        <v>543.60878650369921</v>
      </c>
      <c r="AB92" s="7">
        <f t="shared" si="32"/>
        <v>539.90406558044913</v>
      </c>
      <c r="AC92" s="7">
        <f t="shared" si="33"/>
        <v>26.651003287634122</v>
      </c>
      <c r="AF92">
        <f t="shared" si="34"/>
        <v>26.376026518934104</v>
      </c>
      <c r="AG92">
        <f t="shared" si="35"/>
        <v>26.523104733723699</v>
      </c>
      <c r="AH92" s="22">
        <f t="shared" si="36"/>
        <v>101.0425253724348</v>
      </c>
      <c r="AI92" s="7"/>
      <c r="AJ92" s="7"/>
      <c r="AL92">
        <v>91</v>
      </c>
      <c r="AM92">
        <v>542.56001855033799</v>
      </c>
      <c r="AN92">
        <v>538.86243280109795</v>
      </c>
      <c r="AO92">
        <v>26.611075252501301</v>
      </c>
      <c r="AP92">
        <v>8.3574739624392507</v>
      </c>
      <c r="AQ92">
        <v>543.60766019876201</v>
      </c>
      <c r="AR92">
        <v>539.90293469595201</v>
      </c>
      <c r="AS92">
        <v>26.6624591912189</v>
      </c>
      <c r="AT92">
        <v>0.193092305478547</v>
      </c>
    </row>
    <row r="93" spans="1:46" x14ac:dyDescent="0.2">
      <c r="A93" t="s">
        <v>48</v>
      </c>
      <c r="B93" s="1">
        <v>44536</v>
      </c>
      <c r="C93" t="s">
        <v>8</v>
      </c>
      <c r="D93">
        <v>400</v>
      </c>
      <c r="E93" s="7">
        <v>0.28502085999999999</v>
      </c>
      <c r="F93">
        <v>30</v>
      </c>
      <c r="G93" t="s">
        <v>2</v>
      </c>
      <c r="H93">
        <v>2843</v>
      </c>
      <c r="I93">
        <v>538</v>
      </c>
      <c r="J93">
        <v>-20.079999999999998</v>
      </c>
      <c r="K93">
        <v>1.083639</v>
      </c>
      <c r="L93">
        <v>12.5</v>
      </c>
      <c r="M93">
        <v>285.64999999999998</v>
      </c>
      <c r="N93" s="7">
        <v>1006.3446279999999</v>
      </c>
      <c r="O93" s="7">
        <f t="shared" si="19"/>
        <v>0.99318495025240938</v>
      </c>
      <c r="P93" s="7">
        <f t="shared" si="21"/>
        <v>100.63446508432538</v>
      </c>
      <c r="Q93" s="7">
        <f t="shared" si="20"/>
        <v>23.601282917187593</v>
      </c>
      <c r="R93" s="7">
        <f t="shared" si="22"/>
        <v>23601.282917187593</v>
      </c>
      <c r="S93" s="16">
        <f t="shared" si="23"/>
        <v>4.9348976722550793E-2</v>
      </c>
      <c r="T93" s="8">
        <f t="shared" si="24"/>
        <v>4.9348976722550793E-2</v>
      </c>
      <c r="U93">
        <f t="shared" si="25"/>
        <v>1.4029914082221192E-4</v>
      </c>
      <c r="V93" s="27">
        <f t="shared" si="26"/>
        <v>3.5074785205552982E-6</v>
      </c>
      <c r="W93" s="27">
        <f t="shared" si="27"/>
        <v>3.0322514746814699E-6</v>
      </c>
      <c r="X93" s="27">
        <f t="shared" si="28"/>
        <v>5.7381332865938474E-7</v>
      </c>
      <c r="Y93" s="27">
        <f t="shared" si="29"/>
        <v>5.9659166665773826E-6</v>
      </c>
      <c r="Z93">
        <f t="shared" si="30"/>
        <v>2.386366666630953E-4</v>
      </c>
      <c r="AA93" s="7">
        <f t="shared" si="31"/>
        <v>4835.696351005522</v>
      </c>
      <c r="AB93" s="7">
        <f t="shared" si="32"/>
        <v>4802.7408398091766</v>
      </c>
      <c r="AC93" s="7">
        <f t="shared" si="33"/>
        <v>238.6366666630953</v>
      </c>
      <c r="AF93">
        <f t="shared" si="34"/>
        <v>26.549749476732327</v>
      </c>
      <c r="AG93">
        <f t="shared" si="35"/>
        <v>140.29914082221191</v>
      </c>
      <c r="AH93" s="22">
        <f t="shared" si="36"/>
        <v>898.82831803076613</v>
      </c>
      <c r="AI93" s="7"/>
      <c r="AJ93" s="7"/>
      <c r="AL93">
        <v>92</v>
      </c>
      <c r="AM93">
        <v>4805.1527512645698</v>
      </c>
      <c r="AN93">
        <v>4772.4052878899802</v>
      </c>
      <c r="AO93">
        <v>237.22615575146901</v>
      </c>
      <c r="AP93">
        <v>7.4153866215836004</v>
      </c>
      <c r="AQ93">
        <v>4834.8833627347403</v>
      </c>
      <c r="AR93">
        <v>4801.9332830936901</v>
      </c>
      <c r="AS93">
        <v>238.69392983322999</v>
      </c>
      <c r="AT93">
        <v>0.61872354551784303</v>
      </c>
    </row>
    <row r="94" spans="1:46" x14ac:dyDescent="0.2">
      <c r="A94" t="s">
        <v>48</v>
      </c>
      <c r="B94" s="1">
        <v>44901</v>
      </c>
      <c r="C94" t="s">
        <v>7</v>
      </c>
      <c r="D94" t="s">
        <v>7</v>
      </c>
      <c r="E94" s="7">
        <v>0</v>
      </c>
      <c r="F94" t="s">
        <v>9</v>
      </c>
      <c r="G94" t="s">
        <v>2</v>
      </c>
      <c r="H94">
        <v>538</v>
      </c>
      <c r="J94">
        <v>-11.45</v>
      </c>
      <c r="K94">
        <v>1.0900000000000001</v>
      </c>
      <c r="L94">
        <v>0</v>
      </c>
      <c r="M94">
        <v>0</v>
      </c>
      <c r="O94" s="7">
        <f t="shared" si="19"/>
        <v>0</v>
      </c>
      <c r="P94" s="7">
        <f t="shared" si="21"/>
        <v>0</v>
      </c>
      <c r="Q94" s="7" t="e">
        <f t="shared" si="20"/>
        <v>#DIV/0!</v>
      </c>
      <c r="R94" s="7" t="e">
        <f t="shared" si="22"/>
        <v>#DIV/0!</v>
      </c>
      <c r="S94" s="16" t="e">
        <f t="shared" si="23"/>
        <v>#DIV/0!</v>
      </c>
      <c r="T94" s="8" t="e">
        <f t="shared" si="24"/>
        <v>#DIV/0!</v>
      </c>
      <c r="U94" t="e">
        <f t="shared" si="25"/>
        <v>#DIV/0!</v>
      </c>
      <c r="V94" s="27" t="e">
        <f t="shared" si="26"/>
        <v>#DIV/0!</v>
      </c>
      <c r="W94" s="27" t="e">
        <f t="shared" si="27"/>
        <v>#DIV/0!</v>
      </c>
      <c r="X94" s="27" t="e">
        <f t="shared" si="28"/>
        <v>#DIV/0!</v>
      </c>
      <c r="Y94" s="27" t="e">
        <f t="shared" si="29"/>
        <v>#DIV/0!</v>
      </c>
      <c r="Z94" t="e">
        <f t="shared" si="30"/>
        <v>#DIV/0!</v>
      </c>
      <c r="AA94" s="7" t="e">
        <f t="shared" si="31"/>
        <v>#DIV/0!</v>
      </c>
      <c r="AB94" s="7" t="e">
        <f t="shared" si="32"/>
        <v>#DIV/0!</v>
      </c>
      <c r="AC94" s="7" t="e">
        <f t="shared" si="33"/>
        <v>#DIV/0!</v>
      </c>
      <c r="AF94" t="e">
        <f t="shared" si="34"/>
        <v>#DIV/0!</v>
      </c>
      <c r="AG94" t="e">
        <f t="shared" si="35"/>
        <v>#DIV/0!</v>
      </c>
      <c r="AH94" s="22" t="e">
        <f t="shared" si="36"/>
        <v>#DIV/0!</v>
      </c>
      <c r="AI94" s="7"/>
      <c r="AJ94" s="7"/>
      <c r="AL94" t="s">
        <v>94</v>
      </c>
      <c r="AM94">
        <v>538.00000000000102</v>
      </c>
      <c r="AN94">
        <v>536.04643319615195</v>
      </c>
      <c r="AO94">
        <v>26.462251906919999</v>
      </c>
      <c r="AP94">
        <v>8.3606483385345491</v>
      </c>
      <c r="AQ94">
        <v>538</v>
      </c>
      <c r="AR94">
        <v>536.04643319615104</v>
      </c>
      <c r="AS94">
        <v>26.462251906919999</v>
      </c>
      <c r="AT94" s="29">
        <v>-1.9018244228523101E-13</v>
      </c>
    </row>
    <row r="95" spans="1:46" x14ac:dyDescent="0.2">
      <c r="A95" t="s">
        <v>49</v>
      </c>
      <c r="B95" s="1">
        <v>44199</v>
      </c>
      <c r="C95" t="s">
        <v>5</v>
      </c>
      <c r="D95">
        <v>400</v>
      </c>
      <c r="E95" s="7">
        <v>0.47869183500000001</v>
      </c>
      <c r="F95">
        <v>1</v>
      </c>
      <c r="G95" t="s">
        <v>2</v>
      </c>
      <c r="H95">
        <v>1339</v>
      </c>
      <c r="I95">
        <v>505</v>
      </c>
      <c r="J95">
        <v>-18.78</v>
      </c>
      <c r="K95">
        <v>1.085064</v>
      </c>
      <c r="L95">
        <v>14.5</v>
      </c>
      <c r="M95">
        <v>287.64999999999998</v>
      </c>
      <c r="N95" s="7">
        <v>1009.681967</v>
      </c>
      <c r="O95" s="7">
        <f t="shared" si="19"/>
        <v>0.99647864783519269</v>
      </c>
      <c r="P95" s="7">
        <f t="shared" si="21"/>
        <v>100.96819899190091</v>
      </c>
      <c r="Q95" s="7">
        <f t="shared" si="20"/>
        <v>23.687972693925648</v>
      </c>
      <c r="R95" s="7">
        <f t="shared" si="22"/>
        <v>23687.972693925647</v>
      </c>
      <c r="S95" s="16">
        <f t="shared" si="23"/>
        <v>4.6254879424091296E-2</v>
      </c>
      <c r="T95" s="8">
        <f t="shared" si="24"/>
        <v>4.6254879424091296E-2</v>
      </c>
      <c r="U95">
        <f t="shared" si="25"/>
        <v>6.1935283548858244E-5</v>
      </c>
      <c r="V95" s="27">
        <f t="shared" si="26"/>
        <v>1.5483820887214562E-6</v>
      </c>
      <c r="W95" s="27">
        <f t="shared" si="27"/>
        <v>1.4182042525538626E-6</v>
      </c>
      <c r="X95" s="27">
        <f t="shared" si="28"/>
        <v>5.3487165611628137E-7</v>
      </c>
      <c r="Y95" s="27">
        <f t="shared" si="29"/>
        <v>2.4317146851590374E-6</v>
      </c>
      <c r="Z95">
        <f t="shared" si="30"/>
        <v>9.7268587406361485E-5</v>
      </c>
      <c r="AA95" s="7">
        <f t="shared" si="31"/>
        <v>2102.8827362092379</v>
      </c>
      <c r="AB95" s="7">
        <f t="shared" si="32"/>
        <v>2095.4777455337517</v>
      </c>
      <c r="AC95" s="7">
        <f t="shared" si="33"/>
        <v>97.26858740636149</v>
      </c>
      <c r="AF95">
        <f t="shared" si="34"/>
        <v>23.358714109166105</v>
      </c>
      <c r="AG95">
        <f t="shared" si="35"/>
        <v>61.935283548858244</v>
      </c>
      <c r="AH95" s="22">
        <f t="shared" si="36"/>
        <v>416.41242301173031</v>
      </c>
      <c r="AI95" s="7"/>
      <c r="AJ95" s="7"/>
      <c r="AL95">
        <v>94</v>
      </c>
      <c r="AM95">
        <v>2042.0042538733601</v>
      </c>
      <c r="AN95">
        <v>2034.8135915847299</v>
      </c>
      <c r="AO95">
        <v>94.515724179245694</v>
      </c>
      <c r="AP95">
        <v>7.7964813458379103</v>
      </c>
      <c r="AQ95">
        <v>2102.3730514891899</v>
      </c>
      <c r="AR95">
        <v>2094.9698080388898</v>
      </c>
      <c r="AS95">
        <v>97.309940015803093</v>
      </c>
      <c r="AT95">
        <v>2.9563502378274098</v>
      </c>
    </row>
    <row r="96" spans="1:46" x14ac:dyDescent="0.2">
      <c r="A96" t="s">
        <v>49</v>
      </c>
      <c r="B96" s="1">
        <v>44199</v>
      </c>
      <c r="C96" t="s">
        <v>8</v>
      </c>
      <c r="D96">
        <v>0</v>
      </c>
      <c r="E96" s="7">
        <v>0.40368066600000002</v>
      </c>
      <c r="F96">
        <v>2</v>
      </c>
      <c r="G96" t="s">
        <v>2</v>
      </c>
      <c r="H96">
        <v>419</v>
      </c>
      <c r="I96">
        <v>505</v>
      </c>
      <c r="J96">
        <v>-12.24</v>
      </c>
      <c r="K96">
        <v>1.0922190000000001</v>
      </c>
      <c r="L96">
        <v>12</v>
      </c>
      <c r="M96">
        <v>285.14999999999998</v>
      </c>
      <c r="N96" s="7">
        <v>1009.681967</v>
      </c>
      <c r="O96" s="7">
        <f t="shared" si="19"/>
        <v>0.99647864783519269</v>
      </c>
      <c r="P96" s="7">
        <f t="shared" si="21"/>
        <v>100.96819899190091</v>
      </c>
      <c r="Q96" s="7">
        <f t="shared" si="20"/>
        <v>23.482097735695806</v>
      </c>
      <c r="R96" s="7">
        <f t="shared" si="22"/>
        <v>23482.097735695806</v>
      </c>
      <c r="S96" s="16">
        <f t="shared" si="23"/>
        <v>5.0169999865437256E-2</v>
      </c>
      <c r="T96" s="8">
        <f t="shared" si="24"/>
        <v>5.0169999865437256E-2</v>
      </c>
      <c r="U96">
        <f t="shared" si="25"/>
        <v>2.1021229943618211E-5</v>
      </c>
      <c r="V96" s="27">
        <f t="shared" si="26"/>
        <v>5.2553074859045527E-7</v>
      </c>
      <c r="W96" s="27">
        <f t="shared" si="27"/>
        <v>4.4767540140238463E-7</v>
      </c>
      <c r="X96" s="27">
        <f t="shared" si="28"/>
        <v>5.3956104464965217E-7</v>
      </c>
      <c r="Y96" s="27">
        <f t="shared" si="29"/>
        <v>4.3364510534318779E-7</v>
      </c>
      <c r="Z96">
        <f t="shared" si="30"/>
        <v>1.7345804213727511E-5</v>
      </c>
      <c r="AA96" s="7">
        <f t="shared" si="31"/>
        <v>345.74056727628681</v>
      </c>
      <c r="AB96" s="7">
        <f t="shared" si="32"/>
        <v>344.52309298124675</v>
      </c>
      <c r="AC96" s="7">
        <f t="shared" si="33"/>
        <v>17.345804213727511</v>
      </c>
      <c r="AF96">
        <f t="shared" si="34"/>
        <v>25.335849932045814</v>
      </c>
      <c r="AG96">
        <f t="shared" si="35"/>
        <v>21.021229943618209</v>
      </c>
      <c r="AH96" s="22">
        <f t="shared" si="36"/>
        <v>68.463478668571653</v>
      </c>
      <c r="AI96" s="7"/>
      <c r="AJ96" s="7"/>
      <c r="AL96">
        <v>95</v>
      </c>
      <c r="AM96">
        <v>384.74954230982701</v>
      </c>
      <c r="AN96">
        <v>383.39469497333903</v>
      </c>
      <c r="AO96">
        <v>19.3096572499087</v>
      </c>
      <c r="AP96">
        <v>8.50054681933198</v>
      </c>
      <c r="AQ96">
        <v>345.76626264943701</v>
      </c>
      <c r="AR96">
        <v>344.54869005094702</v>
      </c>
      <c r="AS96">
        <v>17.353179890116799</v>
      </c>
      <c r="AT96">
        <v>-10.132118527381699</v>
      </c>
    </row>
    <row r="97" spans="1:46" x14ac:dyDescent="0.2">
      <c r="A97" t="s">
        <v>49</v>
      </c>
      <c r="B97" s="1">
        <v>44199</v>
      </c>
      <c r="C97" t="s">
        <v>5</v>
      </c>
      <c r="D97">
        <v>300</v>
      </c>
      <c r="E97" s="7">
        <v>0.46548552900000001</v>
      </c>
      <c r="F97">
        <v>3</v>
      </c>
      <c r="G97" t="s">
        <v>2</v>
      </c>
      <c r="H97">
        <v>1148</v>
      </c>
      <c r="I97">
        <v>505</v>
      </c>
      <c r="J97">
        <v>-18.66</v>
      </c>
      <c r="K97">
        <v>1.085189</v>
      </c>
      <c r="L97">
        <v>12.1</v>
      </c>
      <c r="M97">
        <v>285.25</v>
      </c>
      <c r="N97" s="7">
        <v>1009.681967</v>
      </c>
      <c r="O97" s="7">
        <f t="shared" si="19"/>
        <v>0.99647864783519269</v>
      </c>
      <c r="P97" s="7">
        <f t="shared" si="21"/>
        <v>100.96819899190091</v>
      </c>
      <c r="Q97" s="7">
        <f t="shared" si="20"/>
        <v>23.490332734025003</v>
      </c>
      <c r="R97" s="7">
        <f t="shared" si="22"/>
        <v>23490.332734025003</v>
      </c>
      <c r="S97" s="16">
        <f t="shared" si="23"/>
        <v>5.000420436937076E-2</v>
      </c>
      <c r="T97" s="8">
        <f t="shared" si="24"/>
        <v>5.000420436937076E-2</v>
      </c>
      <c r="U97">
        <f t="shared" si="25"/>
        <v>5.7404826616037631E-5</v>
      </c>
      <c r="V97" s="27">
        <f t="shared" si="26"/>
        <v>1.4351206654009409E-6</v>
      </c>
      <c r="W97" s="27">
        <f t="shared" si="27"/>
        <v>1.2261364965618961E-6</v>
      </c>
      <c r="X97" s="27">
        <f t="shared" si="28"/>
        <v>5.3937189090919655E-7</v>
      </c>
      <c r="Y97" s="27">
        <f t="shared" si="29"/>
        <v>2.1218852710536405E-6</v>
      </c>
      <c r="Z97">
        <f t="shared" si="30"/>
        <v>8.4875410842145612E-5</v>
      </c>
      <c r="AA97" s="7">
        <f t="shared" si="31"/>
        <v>1697.365489813385</v>
      </c>
      <c r="AB97" s="7">
        <f t="shared" si="32"/>
        <v>1691.3884681713614</v>
      </c>
      <c r="AC97" s="7">
        <f t="shared" si="33"/>
        <v>84.875410842145612</v>
      </c>
      <c r="AF97">
        <f t="shared" si="34"/>
        <v>25.252123206532232</v>
      </c>
      <c r="AG97">
        <f t="shared" si="35"/>
        <v>57.404826616037631</v>
      </c>
      <c r="AH97" s="22">
        <f t="shared" si="36"/>
        <v>336.11197818086833</v>
      </c>
      <c r="AI97" s="7"/>
      <c r="AJ97" s="7"/>
      <c r="AL97">
        <v>96</v>
      </c>
      <c r="AM97">
        <v>1645.54413233062</v>
      </c>
      <c r="AN97">
        <v>1639.7495547168901</v>
      </c>
      <c r="AO97">
        <v>82.313918415625096</v>
      </c>
      <c r="AP97">
        <v>7.87718663971377</v>
      </c>
      <c r="AQ97">
        <v>1697.1666483026399</v>
      </c>
      <c r="AR97">
        <v>1691.1902884628801</v>
      </c>
      <c r="AS97">
        <v>84.896195903444493</v>
      </c>
      <c r="AT97">
        <v>3.1371091760943899</v>
      </c>
    </row>
    <row r="98" spans="1:46" x14ac:dyDescent="0.2">
      <c r="A98" t="s">
        <v>49</v>
      </c>
      <c r="B98" s="1">
        <v>44199</v>
      </c>
      <c r="C98" t="s">
        <v>8</v>
      </c>
      <c r="D98">
        <v>5</v>
      </c>
      <c r="E98" s="7">
        <v>0.41271725399999998</v>
      </c>
      <c r="F98">
        <v>4</v>
      </c>
      <c r="G98" t="s">
        <v>2</v>
      </c>
      <c r="H98">
        <v>781</v>
      </c>
      <c r="I98">
        <v>505</v>
      </c>
      <c r="J98">
        <v>-18.329999999999998</v>
      </c>
      <c r="K98">
        <v>1.0855570000000001</v>
      </c>
      <c r="L98">
        <v>12.1</v>
      </c>
      <c r="M98">
        <v>285.25</v>
      </c>
      <c r="N98" s="7">
        <v>1009.681967</v>
      </c>
      <c r="O98" s="7">
        <f t="shared" si="19"/>
        <v>0.99647864783519269</v>
      </c>
      <c r="P98" s="7">
        <f t="shared" si="21"/>
        <v>100.96819899190091</v>
      </c>
      <c r="Q98" s="7">
        <f t="shared" si="20"/>
        <v>23.490332734025003</v>
      </c>
      <c r="R98" s="7">
        <f t="shared" si="22"/>
        <v>23490.332734025003</v>
      </c>
      <c r="S98" s="16">
        <f t="shared" si="23"/>
        <v>5.000420436937076E-2</v>
      </c>
      <c r="T98" s="8">
        <f t="shared" si="24"/>
        <v>5.000420436937076E-2</v>
      </c>
      <c r="U98">
        <f t="shared" si="25"/>
        <v>3.9053283612478561E-5</v>
      </c>
      <c r="V98" s="27">
        <f t="shared" si="26"/>
        <v>9.7633209031196416E-7</v>
      </c>
      <c r="W98" s="27">
        <f t="shared" si="27"/>
        <v>8.3415732039620291E-7</v>
      </c>
      <c r="X98" s="27">
        <f t="shared" si="28"/>
        <v>5.3937189090919655E-7</v>
      </c>
      <c r="Y98" s="27">
        <f t="shared" si="29"/>
        <v>1.2711175197989707E-6</v>
      </c>
      <c r="Z98">
        <f t="shared" si="30"/>
        <v>5.0844700791958829E-5</v>
      </c>
      <c r="AA98" s="7">
        <f t="shared" si="31"/>
        <v>1016.8085150676429</v>
      </c>
      <c r="AB98" s="7">
        <f t="shared" si="32"/>
        <v>1013.227974201915</v>
      </c>
      <c r="AC98" s="7">
        <f t="shared" si="33"/>
        <v>50.844700791958829</v>
      </c>
      <c r="AF98">
        <f t="shared" si="34"/>
        <v>25.252123206532232</v>
      </c>
      <c r="AG98">
        <f t="shared" si="35"/>
        <v>39.053283612478566</v>
      </c>
      <c r="AH98" s="22">
        <f t="shared" si="36"/>
        <v>201.34822080547386</v>
      </c>
      <c r="AI98" s="7"/>
      <c r="AJ98" s="7"/>
      <c r="AL98">
        <v>97</v>
      </c>
      <c r="AM98">
        <v>968.79217818631696</v>
      </c>
      <c r="AN98">
        <v>965.38069783900801</v>
      </c>
      <c r="AO98">
        <v>48.461222491784298</v>
      </c>
      <c r="AP98">
        <v>8.1056813613081697</v>
      </c>
      <c r="AQ98">
        <v>1016.72316474577</v>
      </c>
      <c r="AR98">
        <v>1013.14290143101</v>
      </c>
      <c r="AS98">
        <v>50.858841151605503</v>
      </c>
      <c r="AT98">
        <v>4.9474993335706001</v>
      </c>
    </row>
    <row r="99" spans="1:46" x14ac:dyDescent="0.2">
      <c r="A99" t="s">
        <v>49</v>
      </c>
      <c r="B99" s="1">
        <v>44199</v>
      </c>
      <c r="C99" t="s">
        <v>5</v>
      </c>
      <c r="D99">
        <v>250</v>
      </c>
      <c r="E99" s="7">
        <v>0.45711973299999997</v>
      </c>
      <c r="F99">
        <v>5</v>
      </c>
      <c r="G99" t="s">
        <v>2</v>
      </c>
      <c r="H99">
        <v>1595</v>
      </c>
      <c r="I99">
        <v>505</v>
      </c>
      <c r="J99">
        <v>-20.41</v>
      </c>
      <c r="K99">
        <v>1.083275</v>
      </c>
      <c r="L99">
        <v>12.4</v>
      </c>
      <c r="M99">
        <v>285.55</v>
      </c>
      <c r="N99" s="7">
        <v>1009.681967</v>
      </c>
      <c r="O99" s="7">
        <f t="shared" si="19"/>
        <v>0.99647864783519269</v>
      </c>
      <c r="P99" s="7">
        <f t="shared" si="21"/>
        <v>100.96819899190091</v>
      </c>
      <c r="Q99" s="7">
        <f t="shared" si="20"/>
        <v>23.515037729012583</v>
      </c>
      <c r="R99" s="7">
        <f t="shared" si="22"/>
        <v>23515.037729012583</v>
      </c>
      <c r="S99" s="16">
        <f t="shared" si="23"/>
        <v>4.9511599658693367E-2</v>
      </c>
      <c r="T99" s="8">
        <f t="shared" si="24"/>
        <v>4.9511599658693367E-2</v>
      </c>
      <c r="U99">
        <f t="shared" si="25"/>
        <v>7.8971001455615928E-5</v>
      </c>
      <c r="V99" s="27">
        <f t="shared" si="26"/>
        <v>1.9742750363903983E-6</v>
      </c>
      <c r="W99" s="27">
        <f t="shared" si="27"/>
        <v>1.701770956875289E-6</v>
      </c>
      <c r="X99" s="27">
        <f t="shared" si="28"/>
        <v>5.3880522459060868E-7</v>
      </c>
      <c r="Y99" s="27">
        <f t="shared" si="29"/>
        <v>3.1372407686750788E-6</v>
      </c>
      <c r="Z99">
        <f t="shared" si="30"/>
        <v>1.2548963074700313E-4</v>
      </c>
      <c r="AA99" s="7">
        <f t="shared" si="31"/>
        <v>2534.5501177918286</v>
      </c>
      <c r="AB99" s="7">
        <f t="shared" si="32"/>
        <v>2525.6250742477296</v>
      </c>
      <c r="AC99" s="7">
        <f t="shared" si="33"/>
        <v>125.48963074700313</v>
      </c>
      <c r="AF99">
        <f t="shared" si="34"/>
        <v>25.003357827640151</v>
      </c>
      <c r="AG99">
        <f t="shared" si="35"/>
        <v>78.971001455615919</v>
      </c>
      <c r="AH99" s="22">
        <f t="shared" si="36"/>
        <v>501.89111243402544</v>
      </c>
      <c r="AI99" s="7"/>
      <c r="AJ99" s="7"/>
      <c r="AL99">
        <v>98</v>
      </c>
      <c r="AM99">
        <v>2488.6387358397101</v>
      </c>
      <c r="AN99">
        <v>2479.87530614856</v>
      </c>
      <c r="AO99">
        <v>123.265333776524</v>
      </c>
      <c r="AP99">
        <v>7.6998645697018899</v>
      </c>
      <c r="AQ99">
        <v>2534.17778215405</v>
      </c>
      <c r="AR99">
        <v>2525.2539924135199</v>
      </c>
      <c r="AS99">
        <v>125.520938683319</v>
      </c>
      <c r="AT99">
        <v>1.8298777423383299</v>
      </c>
    </row>
    <row r="100" spans="1:46" x14ac:dyDescent="0.2">
      <c r="A100" t="s">
        <v>49</v>
      </c>
      <c r="B100" s="1">
        <v>44199</v>
      </c>
      <c r="C100" t="s">
        <v>8</v>
      </c>
      <c r="D100">
        <v>10</v>
      </c>
      <c r="E100" s="7">
        <v>0.412214566</v>
      </c>
      <c r="F100">
        <v>6</v>
      </c>
      <c r="G100" t="s">
        <v>2</v>
      </c>
      <c r="H100">
        <v>302</v>
      </c>
      <c r="I100">
        <v>505</v>
      </c>
      <c r="J100">
        <v>-6.77</v>
      </c>
      <c r="K100">
        <v>1.0982019999999999</v>
      </c>
      <c r="L100">
        <v>11.5</v>
      </c>
      <c r="M100">
        <v>284.64999999999998</v>
      </c>
      <c r="N100" s="7">
        <v>1009.681967</v>
      </c>
      <c r="O100" s="7">
        <f t="shared" si="19"/>
        <v>0.99647864783519269</v>
      </c>
      <c r="P100" s="7">
        <f t="shared" si="21"/>
        <v>100.96819899190091</v>
      </c>
      <c r="Q100" s="7">
        <f t="shared" si="20"/>
        <v>23.440922744049836</v>
      </c>
      <c r="R100" s="7">
        <f t="shared" si="22"/>
        <v>23440.922744049836</v>
      </c>
      <c r="S100" s="16">
        <f t="shared" si="23"/>
        <v>5.1011141722725917E-2</v>
      </c>
      <c r="T100" s="8">
        <f t="shared" si="24"/>
        <v>5.1011141722725917E-2</v>
      </c>
      <c r="U100">
        <f t="shared" si="25"/>
        <v>1.5405364800263228E-5</v>
      </c>
      <c r="V100" s="27">
        <f t="shared" si="26"/>
        <v>3.8513412000658073E-7</v>
      </c>
      <c r="W100" s="27">
        <f t="shared" si="27"/>
        <v>3.2323496966619204E-7</v>
      </c>
      <c r="X100" s="27">
        <f t="shared" si="28"/>
        <v>5.4050880689214235E-7</v>
      </c>
      <c r="Y100" s="27">
        <f t="shared" si="29"/>
        <v>1.6786028278063037E-7</v>
      </c>
      <c r="Z100">
        <f t="shared" si="30"/>
        <v>6.7144113112252147E-6</v>
      </c>
      <c r="AA100" s="7">
        <f t="shared" si="31"/>
        <v>131.62636797509444</v>
      </c>
      <c r="AB100" s="7">
        <f t="shared" si="32"/>
        <v>131.16286517927961</v>
      </c>
      <c r="AC100" s="7">
        <f t="shared" si="33"/>
        <v>6.7144113112252146</v>
      </c>
      <c r="AF100">
        <f t="shared" si="34"/>
        <v>25.760626569976587</v>
      </c>
      <c r="AG100">
        <f t="shared" si="35"/>
        <v>15.405364800263227</v>
      </c>
      <c r="AH100" s="22">
        <f t="shared" si="36"/>
        <v>26.064627321800881</v>
      </c>
      <c r="AI100" s="7"/>
      <c r="AJ100" s="7"/>
      <c r="AL100">
        <v>99</v>
      </c>
      <c r="AM100">
        <v>249.80623768676</v>
      </c>
      <c r="AN100">
        <v>248.92657630045599</v>
      </c>
      <c r="AO100">
        <v>12.746681793891501</v>
      </c>
      <c r="AP100">
        <v>8.6808881005018108</v>
      </c>
      <c r="AQ100">
        <v>131.676897241788</v>
      </c>
      <c r="AR100">
        <v>131.21321353619101</v>
      </c>
      <c r="AS100">
        <v>6.7189815766437002</v>
      </c>
      <c r="AT100">
        <v>-47.288387007012197</v>
      </c>
    </row>
    <row r="101" spans="1:46" x14ac:dyDescent="0.2">
      <c r="A101" t="s">
        <v>49</v>
      </c>
      <c r="B101" s="1">
        <v>44199</v>
      </c>
      <c r="C101" t="s">
        <v>5</v>
      </c>
      <c r="D101">
        <v>225</v>
      </c>
      <c r="E101" s="7">
        <v>0.462695366</v>
      </c>
      <c r="F101">
        <v>7</v>
      </c>
      <c r="G101" t="s">
        <v>2</v>
      </c>
      <c r="H101">
        <v>624</v>
      </c>
      <c r="I101">
        <v>505</v>
      </c>
      <c r="J101">
        <v>-15.96</v>
      </c>
      <c r="K101">
        <v>1.088149</v>
      </c>
      <c r="L101">
        <v>13.9</v>
      </c>
      <c r="M101">
        <v>287.05</v>
      </c>
      <c r="N101" s="7">
        <v>1009.681967</v>
      </c>
      <c r="O101" s="7">
        <f t="shared" si="19"/>
        <v>0.99647864783519269</v>
      </c>
      <c r="P101" s="7">
        <f t="shared" si="21"/>
        <v>100.96819899190091</v>
      </c>
      <c r="Q101" s="7">
        <f t="shared" si="20"/>
        <v>23.638562703950488</v>
      </c>
      <c r="R101" s="7">
        <f t="shared" si="22"/>
        <v>23638.562703950487</v>
      </c>
      <c r="S101" s="16">
        <f t="shared" si="23"/>
        <v>4.715233343893499E-2</v>
      </c>
      <c r="T101" s="8">
        <f t="shared" si="24"/>
        <v>4.715233343893499E-2</v>
      </c>
      <c r="U101">
        <f t="shared" si="25"/>
        <v>2.9423056065895432E-5</v>
      </c>
      <c r="V101" s="27">
        <f t="shared" si="26"/>
        <v>7.3557640164738585E-7</v>
      </c>
      <c r="W101" s="27">
        <f t="shared" si="27"/>
        <v>6.6229217384954374E-7</v>
      </c>
      <c r="X101" s="27">
        <f t="shared" si="28"/>
        <v>5.3598965992631354E-7</v>
      </c>
      <c r="Y101" s="27">
        <f t="shared" si="29"/>
        <v>8.6187891557061594E-7</v>
      </c>
      <c r="Z101">
        <f t="shared" si="30"/>
        <v>3.4475156622824639E-5</v>
      </c>
      <c r="AA101" s="7">
        <f t="shared" si="31"/>
        <v>731.14423207648827</v>
      </c>
      <c r="AB101" s="7">
        <f t="shared" si="32"/>
        <v>728.56961575207936</v>
      </c>
      <c r="AC101" s="7">
        <f t="shared" si="33"/>
        <v>34.475156622824642</v>
      </c>
      <c r="AF101">
        <f t="shared" si="34"/>
        <v>23.811928386662171</v>
      </c>
      <c r="AG101">
        <f t="shared" si="35"/>
        <v>29.423056065895434</v>
      </c>
      <c r="AH101" s="22">
        <f t="shared" si="36"/>
        <v>144.78103605475013</v>
      </c>
      <c r="AI101" s="7"/>
      <c r="AJ101" s="7"/>
      <c r="AL101">
        <v>100</v>
      </c>
      <c r="AM101">
        <v>695.34653374731602</v>
      </c>
      <c r="AN101">
        <v>692.89795799716001</v>
      </c>
      <c r="AO101">
        <v>32.806384125043202</v>
      </c>
      <c r="AP101">
        <v>8.2573595918732696</v>
      </c>
      <c r="AQ101">
        <v>731.08161548721102</v>
      </c>
      <c r="AR101">
        <v>728.50720312130704</v>
      </c>
      <c r="AS101">
        <v>34.492361923740098</v>
      </c>
      <c r="AT101">
        <v>5.1391759368258301</v>
      </c>
    </row>
    <row r="102" spans="1:46" x14ac:dyDescent="0.2">
      <c r="A102" t="s">
        <v>49</v>
      </c>
      <c r="B102" s="1">
        <v>44199</v>
      </c>
      <c r="C102" t="s">
        <v>8</v>
      </c>
      <c r="D102">
        <v>25</v>
      </c>
      <c r="E102" s="7">
        <v>0.40393142500000001</v>
      </c>
      <c r="F102">
        <v>8</v>
      </c>
      <c r="G102" t="s">
        <v>2</v>
      </c>
      <c r="H102">
        <v>726</v>
      </c>
      <c r="I102">
        <v>505</v>
      </c>
      <c r="J102">
        <v>-14.9</v>
      </c>
      <c r="K102">
        <v>1.08931</v>
      </c>
      <c r="L102">
        <v>12.7</v>
      </c>
      <c r="M102">
        <v>285.85000000000002</v>
      </c>
      <c r="N102" s="7">
        <v>1009.681967</v>
      </c>
      <c r="O102" s="7">
        <f t="shared" si="19"/>
        <v>0.99647864783519269</v>
      </c>
      <c r="P102" s="7">
        <f t="shared" si="21"/>
        <v>100.96819899190091</v>
      </c>
      <c r="Q102" s="7">
        <f t="shared" si="20"/>
        <v>23.539742724000167</v>
      </c>
      <c r="R102" s="7">
        <f t="shared" si="22"/>
        <v>23539.742724000167</v>
      </c>
      <c r="S102" s="16">
        <f t="shared" si="23"/>
        <v>4.9026071596531794E-2</v>
      </c>
      <c r="T102" s="8">
        <f t="shared" si="24"/>
        <v>4.9026071596531794E-2</v>
      </c>
      <c r="U102">
        <f t="shared" si="25"/>
        <v>3.559292797908208E-5</v>
      </c>
      <c r="V102" s="27">
        <f t="shared" si="26"/>
        <v>8.8982319947705205E-7</v>
      </c>
      <c r="W102" s="27">
        <f t="shared" si="27"/>
        <v>7.7378625115798012E-7</v>
      </c>
      <c r="X102" s="27">
        <f t="shared" si="28"/>
        <v>5.3823974770630855E-7</v>
      </c>
      <c r="Y102" s="27">
        <f t="shared" si="29"/>
        <v>1.1253697029287236E-6</v>
      </c>
      <c r="Z102">
        <f t="shared" si="30"/>
        <v>4.5014788117148941E-5</v>
      </c>
      <c r="AA102" s="7">
        <f t="shared" si="31"/>
        <v>918.18060577248832</v>
      </c>
      <c r="AB102" s="7">
        <f t="shared" si="32"/>
        <v>914.9473685086673</v>
      </c>
      <c r="AC102" s="7">
        <f t="shared" si="33"/>
        <v>45.014788117148939</v>
      </c>
      <c r="AF102">
        <f t="shared" si="34"/>
        <v>24.758166156248556</v>
      </c>
      <c r="AG102">
        <f t="shared" si="35"/>
        <v>35.592927979082084</v>
      </c>
      <c r="AH102" s="22">
        <f t="shared" si="36"/>
        <v>181.81794173712638</v>
      </c>
      <c r="AI102" s="7"/>
      <c r="AJ102" s="7"/>
      <c r="AL102">
        <v>101</v>
      </c>
      <c r="AM102">
        <v>871.784287098709</v>
      </c>
      <c r="AN102">
        <v>868.71440789293604</v>
      </c>
      <c r="AO102">
        <v>42.758619276660802</v>
      </c>
      <c r="AP102">
        <v>8.1541265780451795</v>
      </c>
      <c r="AQ102">
        <v>918.097634642093</v>
      </c>
      <c r="AR102">
        <v>914.86466878211297</v>
      </c>
      <c r="AS102">
        <v>45.030161473900499</v>
      </c>
      <c r="AT102">
        <v>5.3124778949061904</v>
      </c>
    </row>
    <row r="103" spans="1:46" x14ac:dyDescent="0.2">
      <c r="A103" t="s">
        <v>49</v>
      </c>
      <c r="B103" s="1">
        <v>44199</v>
      </c>
      <c r="C103" t="s">
        <v>5</v>
      </c>
      <c r="D103">
        <v>200</v>
      </c>
      <c r="E103" s="7">
        <v>0.45382776800000002</v>
      </c>
      <c r="F103">
        <v>9</v>
      </c>
      <c r="G103" t="s">
        <v>2</v>
      </c>
      <c r="H103">
        <v>971</v>
      </c>
      <c r="I103">
        <v>505</v>
      </c>
      <c r="J103">
        <v>-18.11</v>
      </c>
      <c r="K103">
        <v>1.0857950000000001</v>
      </c>
      <c r="L103">
        <v>12.9</v>
      </c>
      <c r="M103">
        <v>286.05</v>
      </c>
      <c r="N103" s="7">
        <v>1009.681967</v>
      </c>
      <c r="O103" s="7">
        <f t="shared" si="19"/>
        <v>0.99647864783519269</v>
      </c>
      <c r="P103" s="7">
        <f t="shared" si="21"/>
        <v>100.96819899190091</v>
      </c>
      <c r="Q103" s="7">
        <f t="shared" si="20"/>
        <v>23.55621272065855</v>
      </c>
      <c r="R103" s="7">
        <f t="shared" si="22"/>
        <v>23556.21272065855</v>
      </c>
      <c r="S103" s="16">
        <f t="shared" si="23"/>
        <v>4.8706257639186464E-2</v>
      </c>
      <c r="T103" s="8">
        <f t="shared" si="24"/>
        <v>4.8706257639186464E-2</v>
      </c>
      <c r="U103">
        <f t="shared" si="25"/>
        <v>4.7293776167650052E-5</v>
      </c>
      <c r="V103" s="27">
        <f t="shared" si="26"/>
        <v>1.1823444041912514E-6</v>
      </c>
      <c r="W103" s="27">
        <f t="shared" si="27"/>
        <v>1.0341888768824581E-6</v>
      </c>
      <c r="X103" s="27">
        <f t="shared" si="28"/>
        <v>5.3786342206554209E-7</v>
      </c>
      <c r="Y103" s="27">
        <f t="shared" si="29"/>
        <v>1.6786698590081673E-6</v>
      </c>
      <c r="Z103">
        <f t="shared" si="30"/>
        <v>6.7146794360326687E-5</v>
      </c>
      <c r="AA103" s="7">
        <f t="shared" si="31"/>
        <v>1378.6071362276857</v>
      </c>
      <c r="AB103" s="7">
        <f t="shared" si="32"/>
        <v>1373.7525750041116</v>
      </c>
      <c r="AC103" s="7">
        <f t="shared" si="33"/>
        <v>67.14679436032668</v>
      </c>
      <c r="AF103">
        <f t="shared" si="34"/>
        <v>24.596660107789162</v>
      </c>
      <c r="AG103">
        <f t="shared" si="35"/>
        <v>47.293776167650059</v>
      </c>
      <c r="AH103" s="22">
        <f t="shared" si="36"/>
        <v>272.99151212429416</v>
      </c>
      <c r="AI103" s="7"/>
      <c r="AJ103" s="7"/>
      <c r="AL103">
        <v>102</v>
      </c>
      <c r="AM103">
        <v>1321.9069970836599</v>
      </c>
      <c r="AN103">
        <v>1317.2520671171901</v>
      </c>
      <c r="AO103">
        <v>64.414514060112595</v>
      </c>
      <c r="AP103">
        <v>7.9758564926500801</v>
      </c>
      <c r="AQ103">
        <v>1378.4212783416699</v>
      </c>
      <c r="AR103">
        <v>1373.5673404102299</v>
      </c>
      <c r="AS103">
        <v>67.168368887057497</v>
      </c>
      <c r="AT103">
        <v>4.2752085723646598</v>
      </c>
    </row>
    <row r="104" spans="1:46" x14ac:dyDescent="0.2">
      <c r="A104" t="s">
        <v>49</v>
      </c>
      <c r="B104" s="1">
        <v>44199</v>
      </c>
      <c r="C104" t="s">
        <v>8</v>
      </c>
      <c r="D104">
        <v>50</v>
      </c>
      <c r="E104" s="7">
        <v>0.40618913899999998</v>
      </c>
      <c r="F104">
        <v>10</v>
      </c>
      <c r="G104" t="s">
        <v>2</v>
      </c>
      <c r="H104">
        <v>270</v>
      </c>
      <c r="I104">
        <v>505</v>
      </c>
      <c r="J104">
        <v>-5.37</v>
      </c>
      <c r="K104">
        <v>1.099729</v>
      </c>
      <c r="L104">
        <v>12.9</v>
      </c>
      <c r="M104">
        <v>286.05</v>
      </c>
      <c r="N104" s="7">
        <v>1009.681967</v>
      </c>
      <c r="O104" s="7">
        <f t="shared" si="19"/>
        <v>0.99647864783519269</v>
      </c>
      <c r="P104" s="7">
        <f t="shared" si="21"/>
        <v>100.96819899190091</v>
      </c>
      <c r="Q104" s="7">
        <f t="shared" si="20"/>
        <v>23.55621272065855</v>
      </c>
      <c r="R104" s="7">
        <f t="shared" si="22"/>
        <v>23556.21272065855</v>
      </c>
      <c r="S104" s="16">
        <f t="shared" si="23"/>
        <v>4.8706257639186464E-2</v>
      </c>
      <c r="T104" s="8">
        <f t="shared" si="24"/>
        <v>4.8706257639186464E-2</v>
      </c>
      <c r="U104">
        <f t="shared" si="25"/>
        <v>1.3150689562580345E-5</v>
      </c>
      <c r="V104" s="27">
        <f t="shared" si="26"/>
        <v>3.2876723906450864E-7</v>
      </c>
      <c r="W104" s="27">
        <f t="shared" si="27"/>
        <v>2.8757054249048786E-7</v>
      </c>
      <c r="X104" s="27">
        <f t="shared" si="28"/>
        <v>5.3786342206554209E-7</v>
      </c>
      <c r="Y104" s="27">
        <f t="shared" si="29"/>
        <v>7.8474359489454412E-8</v>
      </c>
      <c r="Z104">
        <f t="shared" si="30"/>
        <v>3.1389743795781765E-6</v>
      </c>
      <c r="AA104" s="7">
        <f t="shared" si="31"/>
        <v>64.447045035394481</v>
      </c>
      <c r="AB104" s="7">
        <f t="shared" si="32"/>
        <v>64.220104293843661</v>
      </c>
      <c r="AC104" s="7">
        <f t="shared" si="33"/>
        <v>3.1389743795781766</v>
      </c>
      <c r="AF104">
        <f t="shared" si="34"/>
        <v>24.596660107789162</v>
      </c>
      <c r="AG104">
        <f t="shared" si="35"/>
        <v>13.150689562580345</v>
      </c>
      <c r="AH104" s="22">
        <f t="shared" si="36"/>
        <v>12.761791096117719</v>
      </c>
      <c r="AI104" s="7"/>
      <c r="AJ104" s="7"/>
      <c r="AL104">
        <v>103</v>
      </c>
      <c r="AM104">
        <v>220.183609528848</v>
      </c>
      <c r="AN104">
        <v>219.408260518379</v>
      </c>
      <c r="AO104">
        <v>10.7292118455325</v>
      </c>
      <c r="AP104">
        <v>8.7403444902249507</v>
      </c>
      <c r="AQ104">
        <v>64.540771651733607</v>
      </c>
      <c r="AR104">
        <v>64.313499405892102</v>
      </c>
      <c r="AS104">
        <v>3.14497347557954</v>
      </c>
      <c r="AT104">
        <v>-70.687749288042497</v>
      </c>
    </row>
    <row r="105" spans="1:46" x14ac:dyDescent="0.2">
      <c r="A105" t="s">
        <v>49</v>
      </c>
      <c r="B105" s="1">
        <v>44199</v>
      </c>
      <c r="C105" t="s">
        <v>5</v>
      </c>
      <c r="D105">
        <v>175</v>
      </c>
      <c r="E105" s="7">
        <v>0.44244677100000002</v>
      </c>
      <c r="F105">
        <v>11</v>
      </c>
      <c r="G105" t="s">
        <v>2</v>
      </c>
      <c r="H105">
        <v>636</v>
      </c>
      <c r="I105">
        <v>505</v>
      </c>
      <c r="J105">
        <v>-17.27</v>
      </c>
      <c r="K105">
        <v>1.086711</v>
      </c>
      <c r="L105">
        <v>12.3</v>
      </c>
      <c r="M105">
        <v>285.45</v>
      </c>
      <c r="N105" s="7">
        <v>1009.681967</v>
      </c>
      <c r="O105" s="7">
        <f t="shared" si="19"/>
        <v>0.99647864783519269</v>
      </c>
      <c r="P105" s="7">
        <f t="shared" si="21"/>
        <v>100.96819899190091</v>
      </c>
      <c r="Q105" s="7">
        <f t="shared" si="20"/>
        <v>23.50680273068339</v>
      </c>
      <c r="R105" s="7">
        <f t="shared" si="22"/>
        <v>23506.80273068339</v>
      </c>
      <c r="S105" s="16">
        <f t="shared" si="23"/>
        <v>4.967500886886992E-2</v>
      </c>
      <c r="T105" s="8">
        <f t="shared" si="24"/>
        <v>4.967500886886992E-2</v>
      </c>
      <c r="U105">
        <f t="shared" si="25"/>
        <v>3.1593305640601269E-5</v>
      </c>
      <c r="V105" s="27">
        <f t="shared" si="26"/>
        <v>7.8983264101503174E-7</v>
      </c>
      <c r="W105" s="27">
        <f t="shared" si="27"/>
        <v>6.7881222163965889E-7</v>
      </c>
      <c r="X105" s="27">
        <f t="shared" si="28"/>
        <v>5.3899398101891162E-7</v>
      </c>
      <c r="Y105" s="27">
        <f t="shared" si="29"/>
        <v>9.2965088163577889E-7</v>
      </c>
      <c r="Z105">
        <f t="shared" si="30"/>
        <v>3.7186035265431152E-5</v>
      </c>
      <c r="AA105" s="7">
        <f t="shared" si="31"/>
        <v>748.58638402246379</v>
      </c>
      <c r="AB105" s="7">
        <f t="shared" si="32"/>
        <v>745.95034773854104</v>
      </c>
      <c r="AC105" s="7">
        <f t="shared" si="33"/>
        <v>37.186035265431151</v>
      </c>
      <c r="AF105">
        <f t="shared" si="34"/>
        <v>25.085879478779308</v>
      </c>
      <c r="AG105">
        <f t="shared" si="35"/>
        <v>31.593305640601269</v>
      </c>
      <c r="AH105" s="22">
        <f t="shared" si="36"/>
        <v>148.23492752920075</v>
      </c>
      <c r="AI105" s="7"/>
      <c r="AJ105" s="7"/>
      <c r="AL105">
        <v>104</v>
      </c>
      <c r="AM105">
        <v>714.90968417525801</v>
      </c>
      <c r="AN105">
        <v>712.39221924048695</v>
      </c>
      <c r="AO105">
        <v>35.526812813131599</v>
      </c>
      <c r="AP105">
        <v>8.2373129737316493</v>
      </c>
      <c r="AQ105">
        <v>748.543069675163</v>
      </c>
      <c r="AR105">
        <v>745.90716898478797</v>
      </c>
      <c r="AS105">
        <v>37.198194551798998</v>
      </c>
      <c r="AT105">
        <v>4.7045642609674898</v>
      </c>
    </row>
    <row r="106" spans="1:46" x14ac:dyDescent="0.2">
      <c r="A106" t="s">
        <v>49</v>
      </c>
      <c r="B106" s="1">
        <v>44199</v>
      </c>
      <c r="C106" t="s">
        <v>8</v>
      </c>
      <c r="D106">
        <v>75</v>
      </c>
      <c r="E106" s="7">
        <v>0.42151764899999999</v>
      </c>
      <c r="F106">
        <v>12</v>
      </c>
      <c r="G106" t="s">
        <v>2</v>
      </c>
      <c r="H106">
        <v>239</v>
      </c>
      <c r="I106">
        <v>505</v>
      </c>
      <c r="J106">
        <v>-4.54</v>
      </c>
      <c r="K106">
        <v>1.1006320000000001</v>
      </c>
      <c r="L106">
        <v>12.3</v>
      </c>
      <c r="M106">
        <v>285.45</v>
      </c>
      <c r="N106" s="7">
        <v>1009.681967</v>
      </c>
      <c r="O106" s="7">
        <f t="shared" si="19"/>
        <v>0.99647864783519269</v>
      </c>
      <c r="P106" s="7">
        <f t="shared" si="21"/>
        <v>100.96819899190091</v>
      </c>
      <c r="Q106" s="7">
        <f t="shared" si="20"/>
        <v>23.50680273068339</v>
      </c>
      <c r="R106" s="7">
        <f t="shared" si="22"/>
        <v>23506.80273068339</v>
      </c>
      <c r="S106" s="16">
        <f t="shared" si="23"/>
        <v>4.967500886886992E-2</v>
      </c>
      <c r="T106" s="8">
        <f t="shared" si="24"/>
        <v>4.967500886886992E-2</v>
      </c>
      <c r="U106">
        <f t="shared" si="25"/>
        <v>1.1872327119659911E-5</v>
      </c>
      <c r="V106" s="27">
        <f t="shared" si="26"/>
        <v>2.9680817799149778E-7</v>
      </c>
      <c r="W106" s="27">
        <f t="shared" si="27"/>
        <v>2.5508824052182149E-7</v>
      </c>
      <c r="X106" s="27">
        <f t="shared" si="28"/>
        <v>5.3899398101891162E-7</v>
      </c>
      <c r="Y106" s="27">
        <f t="shared" si="29"/>
        <v>1.2902437494407588E-8</v>
      </c>
      <c r="Z106">
        <f t="shared" si="30"/>
        <v>5.1609749977630353E-7</v>
      </c>
      <c r="AA106" s="7">
        <f t="shared" si="31"/>
        <v>10.389479771179849</v>
      </c>
      <c r="AB106" s="7">
        <f t="shared" si="32"/>
        <v>10.352894754096383</v>
      </c>
      <c r="AC106" s="7">
        <f t="shared" si="33"/>
        <v>0.51609749977630348</v>
      </c>
      <c r="AF106">
        <f t="shared" si="34"/>
        <v>25.085879478779308</v>
      </c>
      <c r="AG106">
        <f t="shared" si="35"/>
        <v>11.872327119659911</v>
      </c>
      <c r="AH106" s="22">
        <f t="shared" si="36"/>
        <v>2.0573227269663064</v>
      </c>
      <c r="AI106" s="7"/>
      <c r="AJ106" s="7"/>
      <c r="AL106">
        <v>105</v>
      </c>
      <c r="AM106">
        <v>191.60642203859101</v>
      </c>
      <c r="AN106">
        <v>190.93170401555</v>
      </c>
      <c r="AO106">
        <v>9.5217139174885492</v>
      </c>
      <c r="AP106">
        <v>8.7956318607980606</v>
      </c>
      <c r="AQ106">
        <v>10.477431041271499</v>
      </c>
      <c r="AR106">
        <v>10.4405360798005</v>
      </c>
      <c r="AS106">
        <v>0.52066679135164295</v>
      </c>
      <c r="AT106">
        <v>-94.531795474391103</v>
      </c>
    </row>
    <row r="107" spans="1:46" x14ac:dyDescent="0.2">
      <c r="A107" t="s">
        <v>49</v>
      </c>
      <c r="B107" s="1">
        <v>44199</v>
      </c>
      <c r="C107" t="s">
        <v>5</v>
      </c>
      <c r="D107">
        <v>150</v>
      </c>
      <c r="E107" s="7">
        <v>0.42781308099999998</v>
      </c>
      <c r="F107">
        <v>13</v>
      </c>
      <c r="G107" t="s">
        <v>2</v>
      </c>
      <c r="H107">
        <v>1054</v>
      </c>
      <c r="I107">
        <v>505</v>
      </c>
      <c r="J107">
        <v>-18.5</v>
      </c>
      <c r="K107">
        <v>1.0853660000000001</v>
      </c>
      <c r="L107">
        <v>12.4</v>
      </c>
      <c r="M107">
        <v>285.55</v>
      </c>
      <c r="N107" s="7">
        <v>1009.681967</v>
      </c>
      <c r="O107" s="7">
        <f t="shared" si="19"/>
        <v>0.99647864783519269</v>
      </c>
      <c r="P107" s="7">
        <f t="shared" si="21"/>
        <v>100.96819899190091</v>
      </c>
      <c r="Q107" s="7">
        <f t="shared" si="20"/>
        <v>23.515037729012583</v>
      </c>
      <c r="R107" s="7">
        <f t="shared" si="22"/>
        <v>23515.037729012583</v>
      </c>
      <c r="S107" s="16">
        <f t="shared" si="23"/>
        <v>4.9511599658693367E-2</v>
      </c>
      <c r="T107" s="8">
        <f t="shared" si="24"/>
        <v>4.9511599658693367E-2</v>
      </c>
      <c r="U107">
        <f t="shared" si="25"/>
        <v>5.2185226040262811E-5</v>
      </c>
      <c r="V107" s="27">
        <f t="shared" si="26"/>
        <v>1.3046306510065703E-6</v>
      </c>
      <c r="W107" s="27">
        <f t="shared" si="27"/>
        <v>1.1245558548881218E-6</v>
      </c>
      <c r="X107" s="27">
        <f t="shared" si="28"/>
        <v>5.3880522459060868E-7</v>
      </c>
      <c r="Y107" s="27">
        <f t="shared" si="29"/>
        <v>1.8903812813040835E-6</v>
      </c>
      <c r="Z107">
        <f t="shared" si="30"/>
        <v>7.5615251252163335E-5</v>
      </c>
      <c r="AA107" s="7">
        <f t="shared" si="31"/>
        <v>1527.2229492364347</v>
      </c>
      <c r="AB107" s="7">
        <f t="shared" si="32"/>
        <v>1521.8450593979976</v>
      </c>
      <c r="AC107" s="7">
        <f t="shared" si="33"/>
        <v>75.615251252163333</v>
      </c>
      <c r="AF107">
        <f t="shared" si="34"/>
        <v>25.003357827640151</v>
      </c>
      <c r="AG107">
        <f t="shared" si="35"/>
        <v>52.185226040262812</v>
      </c>
      <c r="AH107" s="22">
        <f t="shared" si="36"/>
        <v>302.42038598741277</v>
      </c>
      <c r="AI107" s="7"/>
      <c r="AJ107" s="7"/>
      <c r="AL107">
        <v>106</v>
      </c>
      <c r="AM107">
        <v>1473.09335055471</v>
      </c>
      <c r="AN107">
        <v>1467.90603677543</v>
      </c>
      <c r="AO107">
        <v>72.964123287599605</v>
      </c>
      <c r="AP107">
        <v>7.9265414758889596</v>
      </c>
      <c r="AQ107">
        <v>1527.0354150482301</v>
      </c>
      <c r="AR107">
        <v>1521.65815104324</v>
      </c>
      <c r="AS107">
        <v>75.635940007572302</v>
      </c>
      <c r="AT107">
        <v>3.6618225500241302</v>
      </c>
    </row>
    <row r="108" spans="1:46" x14ac:dyDescent="0.2">
      <c r="A108" t="s">
        <v>49</v>
      </c>
      <c r="B108" s="1">
        <v>44199</v>
      </c>
      <c r="C108" t="s">
        <v>8</v>
      </c>
      <c r="D108">
        <v>100</v>
      </c>
      <c r="E108" s="7">
        <v>0.42000789999999999</v>
      </c>
      <c r="F108">
        <v>14</v>
      </c>
      <c r="G108" t="s">
        <v>2</v>
      </c>
      <c r="H108">
        <v>213</v>
      </c>
      <c r="I108">
        <v>505</v>
      </c>
      <c r="J108">
        <v>-4.54</v>
      </c>
      <c r="K108">
        <v>1.1006389999999999</v>
      </c>
      <c r="L108">
        <v>11.5</v>
      </c>
      <c r="M108">
        <v>284.64999999999998</v>
      </c>
      <c r="N108" s="7">
        <v>1009.681967</v>
      </c>
      <c r="O108" s="7">
        <f t="shared" si="19"/>
        <v>0.99647864783519269</v>
      </c>
      <c r="P108" s="7">
        <f t="shared" si="21"/>
        <v>100.96819899190091</v>
      </c>
      <c r="Q108" s="7">
        <f t="shared" si="20"/>
        <v>23.440922744049836</v>
      </c>
      <c r="R108" s="7">
        <f t="shared" si="22"/>
        <v>23440.922744049836</v>
      </c>
      <c r="S108" s="16">
        <f t="shared" si="23"/>
        <v>5.1011141722725917E-2</v>
      </c>
      <c r="T108" s="8">
        <f t="shared" si="24"/>
        <v>5.1011141722725917E-2</v>
      </c>
      <c r="U108">
        <f t="shared" si="25"/>
        <v>1.0865373186940621E-5</v>
      </c>
      <c r="V108" s="27">
        <f t="shared" si="26"/>
        <v>2.7163432967351553E-7</v>
      </c>
      <c r="W108" s="27">
        <f t="shared" si="27"/>
        <v>2.279769819168838E-7</v>
      </c>
      <c r="X108" s="27">
        <f t="shared" si="28"/>
        <v>5.4050880689214235E-7</v>
      </c>
      <c r="Y108" s="27">
        <f t="shared" si="29"/>
        <v>-4.0897495301743015E-8</v>
      </c>
      <c r="Z108">
        <f t="shared" si="30"/>
        <v>-1.6358998120697206E-6</v>
      </c>
      <c r="AA108" s="7">
        <f t="shared" si="31"/>
        <v>-32.06946084370648</v>
      </c>
      <c r="AB108" s="7">
        <f t="shared" si="32"/>
        <v>-31.956532978340292</v>
      </c>
      <c r="AC108" s="7">
        <f t="shared" si="33"/>
        <v>-1.6358998120697206</v>
      </c>
      <c r="AF108">
        <f t="shared" si="34"/>
        <v>25.760626569976587</v>
      </c>
      <c r="AG108">
        <f t="shared" si="35"/>
        <v>10.865373186940619</v>
      </c>
      <c r="AH108" s="22">
        <f t="shared" si="36"/>
        <v>-6.3503882858824703</v>
      </c>
      <c r="AI108" s="7"/>
      <c r="AJ108" s="7"/>
      <c r="AL108">
        <v>107</v>
      </c>
      <c r="AM108">
        <v>168.663709933435</v>
      </c>
      <c r="AN108">
        <v>168.06978179828101</v>
      </c>
      <c r="AO108">
        <v>8.6062808543417404</v>
      </c>
      <c r="AP108">
        <v>8.8451021028874894</v>
      </c>
      <c r="AQ108">
        <v>-31.996778351713701</v>
      </c>
      <c r="AR108">
        <v>-31.884105703253201</v>
      </c>
      <c r="AS108">
        <v>-1.6326764129500599</v>
      </c>
      <c r="AT108">
        <v>-118.970754505721</v>
      </c>
    </row>
    <row r="109" spans="1:46" x14ac:dyDescent="0.2">
      <c r="A109" t="s">
        <v>49</v>
      </c>
      <c r="B109" s="1">
        <v>44199</v>
      </c>
      <c r="C109" t="s">
        <v>5</v>
      </c>
      <c r="D109">
        <v>125</v>
      </c>
      <c r="E109" s="7">
        <v>0.41849866200000002</v>
      </c>
      <c r="F109">
        <v>15</v>
      </c>
      <c r="G109" t="s">
        <v>2</v>
      </c>
      <c r="H109">
        <v>1130</v>
      </c>
      <c r="I109">
        <v>505</v>
      </c>
      <c r="J109">
        <v>-20.52</v>
      </c>
      <c r="K109">
        <v>1.083156</v>
      </c>
      <c r="L109">
        <v>11.4</v>
      </c>
      <c r="M109">
        <v>284.55</v>
      </c>
      <c r="N109" s="7">
        <v>1009.681967</v>
      </c>
      <c r="O109" s="7">
        <f t="shared" si="19"/>
        <v>0.99647864783519269</v>
      </c>
      <c r="P109" s="7">
        <f t="shared" si="21"/>
        <v>100.96819899190091</v>
      </c>
      <c r="Q109" s="7">
        <f t="shared" si="20"/>
        <v>23.432687745720646</v>
      </c>
      <c r="R109" s="7">
        <f t="shared" si="22"/>
        <v>23432.687745720646</v>
      </c>
      <c r="S109" s="16">
        <f t="shared" si="23"/>
        <v>5.1181836178508952E-2</v>
      </c>
      <c r="T109" s="8">
        <f t="shared" si="24"/>
        <v>5.1181836178508952E-2</v>
      </c>
      <c r="U109">
        <f t="shared" si="25"/>
        <v>5.7835474881715112E-5</v>
      </c>
      <c r="V109" s="27">
        <f t="shared" si="26"/>
        <v>1.4458868720428779E-6</v>
      </c>
      <c r="W109" s="27">
        <f t="shared" si="27"/>
        <v>1.2098803914917843E-6</v>
      </c>
      <c r="X109" s="27">
        <f t="shared" si="28"/>
        <v>5.4069875902951435E-7</v>
      </c>
      <c r="Y109" s="27">
        <f t="shared" si="29"/>
        <v>2.1150685045051476E-6</v>
      </c>
      <c r="Z109">
        <f t="shared" si="30"/>
        <v>8.4602740180205892E-5</v>
      </c>
      <c r="AA109" s="7">
        <f t="shared" si="31"/>
        <v>1652.9836851716984</v>
      </c>
      <c r="AB109" s="7">
        <f t="shared" si="32"/>
        <v>1647.162947493528</v>
      </c>
      <c r="AC109" s="7">
        <f t="shared" si="33"/>
        <v>84.602740180205899</v>
      </c>
      <c r="AF109">
        <f t="shared" si="34"/>
        <v>25.846827270147021</v>
      </c>
      <c r="AG109">
        <f t="shared" si="35"/>
        <v>57.835474881715115</v>
      </c>
      <c r="AH109" s="22">
        <f t="shared" si="36"/>
        <v>327.32350201419774</v>
      </c>
      <c r="AI109" s="7"/>
      <c r="AJ109" s="7"/>
      <c r="AL109">
        <v>108</v>
      </c>
      <c r="AM109">
        <v>1604.1912748818199</v>
      </c>
      <c r="AN109">
        <v>1598.54231617756</v>
      </c>
      <c r="AO109">
        <v>82.128953501401099</v>
      </c>
      <c r="AP109">
        <v>7.8846032539982396</v>
      </c>
      <c r="AQ109">
        <v>1652.8340507657001</v>
      </c>
      <c r="AR109">
        <v>1647.01380261702</v>
      </c>
      <c r="AS109">
        <v>84.619292615757203</v>
      </c>
      <c r="AT109">
        <v>3.0322304232375701</v>
      </c>
    </row>
    <row r="110" spans="1:46" x14ac:dyDescent="0.2">
      <c r="A110" t="s">
        <v>49</v>
      </c>
      <c r="B110" s="1">
        <v>44199</v>
      </c>
      <c r="C110" t="s">
        <v>8</v>
      </c>
      <c r="D110">
        <v>125</v>
      </c>
      <c r="E110" s="7">
        <v>0.42529391100000002</v>
      </c>
      <c r="F110">
        <v>16</v>
      </c>
      <c r="G110" t="s">
        <v>2</v>
      </c>
      <c r="H110">
        <v>368</v>
      </c>
      <c r="I110">
        <v>505</v>
      </c>
      <c r="J110">
        <v>-16.32</v>
      </c>
      <c r="K110">
        <v>1.0877540000000001</v>
      </c>
      <c r="L110">
        <v>12.7</v>
      </c>
      <c r="M110">
        <v>285.85000000000002</v>
      </c>
      <c r="N110" s="7">
        <v>1009.681967</v>
      </c>
      <c r="O110" s="7">
        <f t="shared" si="19"/>
        <v>0.99647864783519269</v>
      </c>
      <c r="P110" s="7">
        <f t="shared" si="21"/>
        <v>100.96819899190091</v>
      </c>
      <c r="Q110" s="7">
        <f t="shared" si="20"/>
        <v>23.539742724000167</v>
      </c>
      <c r="R110" s="7">
        <f t="shared" si="22"/>
        <v>23539.742724000167</v>
      </c>
      <c r="S110" s="16">
        <f t="shared" si="23"/>
        <v>4.9026071596531794E-2</v>
      </c>
      <c r="T110" s="8">
        <f t="shared" si="24"/>
        <v>4.9026071596531794E-2</v>
      </c>
      <c r="U110">
        <f t="shared" si="25"/>
        <v>1.80415943475237E-5</v>
      </c>
      <c r="V110" s="27">
        <f t="shared" si="26"/>
        <v>4.5103985868809252E-7</v>
      </c>
      <c r="W110" s="27">
        <f t="shared" si="27"/>
        <v>3.922222319919238E-7</v>
      </c>
      <c r="X110" s="27">
        <f t="shared" si="28"/>
        <v>5.3823974770630855E-7</v>
      </c>
      <c r="Y110" s="27">
        <f t="shared" si="29"/>
        <v>3.0502234297370777E-7</v>
      </c>
      <c r="Z110">
        <f t="shared" si="30"/>
        <v>1.2200893718948311E-5</v>
      </c>
      <c r="AA110" s="7">
        <f t="shared" si="31"/>
        <v>248.86541633108183</v>
      </c>
      <c r="AB110" s="7">
        <f t="shared" si="32"/>
        <v>247.98907355853871</v>
      </c>
      <c r="AC110" s="7">
        <f t="shared" si="33"/>
        <v>12.200893718948311</v>
      </c>
      <c r="AF110">
        <f t="shared" si="34"/>
        <v>24.758166156248556</v>
      </c>
      <c r="AG110">
        <f t="shared" si="35"/>
        <v>18.041594347523699</v>
      </c>
      <c r="AH110" s="22">
        <f t="shared" si="36"/>
        <v>49.280280461600363</v>
      </c>
      <c r="AI110" s="7"/>
      <c r="AJ110" s="7"/>
      <c r="AL110">
        <v>109</v>
      </c>
      <c r="AM110">
        <v>322.28570156843898</v>
      </c>
      <c r="AN110">
        <v>321.15081282565598</v>
      </c>
      <c r="AO110">
        <v>15.807226415536499</v>
      </c>
      <c r="AP110">
        <v>8.5790642981842407</v>
      </c>
      <c r="AQ110">
        <v>248.916850923227</v>
      </c>
      <c r="AR110">
        <v>248.04032140104599</v>
      </c>
      <c r="AS110">
        <v>12.208686274436699</v>
      </c>
      <c r="AT110">
        <v>-22.765158456659499</v>
      </c>
    </row>
    <row r="111" spans="1:46" x14ac:dyDescent="0.2">
      <c r="A111" t="s">
        <v>49</v>
      </c>
      <c r="B111" s="1">
        <v>44199</v>
      </c>
      <c r="C111" t="s">
        <v>5</v>
      </c>
      <c r="D111">
        <v>100</v>
      </c>
      <c r="E111" s="7">
        <v>0.41397329599999999</v>
      </c>
      <c r="F111">
        <v>17</v>
      </c>
      <c r="G111" t="s">
        <v>2</v>
      </c>
      <c r="H111">
        <v>485</v>
      </c>
      <c r="I111">
        <v>505</v>
      </c>
      <c r="J111">
        <v>-13.78</v>
      </c>
      <c r="K111">
        <v>1.0905309999999999</v>
      </c>
      <c r="L111">
        <v>11.7</v>
      </c>
      <c r="M111">
        <v>284.85000000000002</v>
      </c>
      <c r="N111" s="7">
        <v>1009.681967</v>
      </c>
      <c r="O111" s="7">
        <f t="shared" si="19"/>
        <v>0.99647864783519269</v>
      </c>
      <c r="P111" s="7">
        <f t="shared" si="21"/>
        <v>100.96819899190091</v>
      </c>
      <c r="Q111" s="7">
        <f t="shared" si="20"/>
        <v>23.457392740708229</v>
      </c>
      <c r="R111" s="7">
        <f t="shared" si="22"/>
        <v>23457.39274070823</v>
      </c>
      <c r="S111" s="16">
        <f t="shared" si="23"/>
        <v>5.0672233223630951E-2</v>
      </c>
      <c r="T111" s="8">
        <f t="shared" si="24"/>
        <v>5.0672233223630951E-2</v>
      </c>
      <c r="U111">
        <f t="shared" si="25"/>
        <v>2.4576033113461012E-5</v>
      </c>
      <c r="V111" s="27">
        <f t="shared" si="26"/>
        <v>6.1440082783652532E-7</v>
      </c>
      <c r="W111" s="27">
        <f t="shared" si="27"/>
        <v>5.187380432132696E-7</v>
      </c>
      <c r="X111" s="27">
        <f t="shared" si="28"/>
        <v>5.4012930272721888E-7</v>
      </c>
      <c r="Y111" s="27">
        <f t="shared" si="29"/>
        <v>5.9300956832257594E-7</v>
      </c>
      <c r="Z111">
        <f t="shared" si="30"/>
        <v>2.3720382732903035E-5</v>
      </c>
      <c r="AA111" s="7">
        <f t="shared" si="31"/>
        <v>468.1140187411566</v>
      </c>
      <c r="AB111" s="7">
        <f t="shared" si="32"/>
        <v>466.46562442788576</v>
      </c>
      <c r="AC111" s="7">
        <f t="shared" si="33"/>
        <v>23.720382732903033</v>
      </c>
      <c r="AF111">
        <f t="shared" si="34"/>
        <v>25.589477777933631</v>
      </c>
      <c r="AG111">
        <f t="shared" si="35"/>
        <v>24.576033113461012</v>
      </c>
      <c r="AH111" s="22">
        <f t="shared" si="36"/>
        <v>92.695845295278517</v>
      </c>
      <c r="AI111" s="7"/>
      <c r="AJ111" s="7"/>
      <c r="AL111">
        <v>110</v>
      </c>
      <c r="AM111">
        <v>475.562536742416</v>
      </c>
      <c r="AN111">
        <v>473.88790281726301</v>
      </c>
      <c r="AO111">
        <v>24.105478308307301</v>
      </c>
      <c r="AP111">
        <v>8.4088213426832805</v>
      </c>
      <c r="AQ111">
        <v>468.11938637606198</v>
      </c>
      <c r="AR111">
        <v>466.47096257292401</v>
      </c>
      <c r="AS111">
        <v>23.728197328752699</v>
      </c>
      <c r="AT111">
        <v>-1.5651254653781901</v>
      </c>
    </row>
    <row r="112" spans="1:46" x14ac:dyDescent="0.2">
      <c r="A112" t="s">
        <v>49</v>
      </c>
      <c r="B112" s="1">
        <v>44199</v>
      </c>
      <c r="C112" t="s">
        <v>8</v>
      </c>
      <c r="D112">
        <v>150</v>
      </c>
      <c r="E112" s="7">
        <v>0.44573214100000003</v>
      </c>
      <c r="F112">
        <v>18</v>
      </c>
      <c r="G112" t="s">
        <v>2</v>
      </c>
      <c r="H112">
        <v>236</v>
      </c>
      <c r="I112">
        <v>505</v>
      </c>
      <c r="J112">
        <v>-12.55</v>
      </c>
      <c r="K112">
        <v>1.09188</v>
      </c>
      <c r="L112">
        <v>11.9</v>
      </c>
      <c r="M112">
        <v>285.05</v>
      </c>
      <c r="N112" s="7">
        <v>1009.681967</v>
      </c>
      <c r="O112" s="7">
        <f t="shared" si="19"/>
        <v>0.99647864783519269</v>
      </c>
      <c r="P112" s="7">
        <f t="shared" si="21"/>
        <v>100.96819899190091</v>
      </c>
      <c r="Q112" s="7">
        <f t="shared" si="20"/>
        <v>23.473862737366616</v>
      </c>
      <c r="R112" s="7">
        <f t="shared" si="22"/>
        <v>23473.862737366617</v>
      </c>
      <c r="S112" s="16">
        <f t="shared" si="23"/>
        <v>5.0336600047488057E-2</v>
      </c>
      <c r="T112" s="8">
        <f t="shared" si="24"/>
        <v>5.0336600047488057E-2</v>
      </c>
      <c r="U112">
        <f t="shared" si="25"/>
        <v>1.187943761120718E-5</v>
      </c>
      <c r="V112" s="27">
        <f t="shared" si="26"/>
        <v>2.9698594028017955E-7</v>
      </c>
      <c r="W112" s="27">
        <f t="shared" si="27"/>
        <v>2.5223975869521723E-7</v>
      </c>
      <c r="X112" s="27">
        <f t="shared" si="28"/>
        <v>5.3975033110629124E-7</v>
      </c>
      <c r="Y112" s="27">
        <f t="shared" si="29"/>
        <v>9.4753678691055456E-9</v>
      </c>
      <c r="Z112">
        <f t="shared" si="30"/>
        <v>3.7901471476422182E-7</v>
      </c>
      <c r="AA112" s="7">
        <f t="shared" si="31"/>
        <v>7.5296049873582147</v>
      </c>
      <c r="AB112" s="7">
        <f t="shared" si="32"/>
        <v>7.503090596535837</v>
      </c>
      <c r="AC112" s="7">
        <f t="shared" si="33"/>
        <v>0.37901471476422183</v>
      </c>
      <c r="AF112">
        <f t="shared" si="34"/>
        <v>25.419983023981469</v>
      </c>
      <c r="AG112">
        <f t="shared" si="35"/>
        <v>11.879437611207182</v>
      </c>
      <c r="AH112" s="22">
        <f t="shared" si="36"/>
        <v>1.4910108885857851</v>
      </c>
      <c r="AI112" s="7"/>
      <c r="AJ112" s="7"/>
      <c r="AL112">
        <v>111</v>
      </c>
      <c r="AM112">
        <v>188.58309679020601</v>
      </c>
      <c r="AN112">
        <v>187.919025028459</v>
      </c>
      <c r="AO112">
        <v>9.4958573308562499</v>
      </c>
      <c r="AP112">
        <v>8.8004545066387703</v>
      </c>
      <c r="AQ112">
        <v>7.60720842331326</v>
      </c>
      <c r="AR112">
        <v>7.5804205913939304</v>
      </c>
      <c r="AS112">
        <v>0.38305111700563699</v>
      </c>
      <c r="AT112">
        <v>-95.966123924788405</v>
      </c>
    </row>
    <row r="113" spans="1:46" x14ac:dyDescent="0.2">
      <c r="A113" t="s">
        <v>49</v>
      </c>
      <c r="B113" s="1">
        <v>44199</v>
      </c>
      <c r="C113" t="s">
        <v>5</v>
      </c>
      <c r="D113">
        <v>75</v>
      </c>
      <c r="E113" s="7">
        <v>0.409954235</v>
      </c>
      <c r="F113">
        <v>19</v>
      </c>
      <c r="G113" t="s">
        <v>2</v>
      </c>
      <c r="H113">
        <v>305</v>
      </c>
      <c r="I113">
        <v>505</v>
      </c>
      <c r="J113">
        <v>-8.44</v>
      </c>
      <c r="K113">
        <v>1.096366</v>
      </c>
      <c r="L113">
        <v>13.6</v>
      </c>
      <c r="M113">
        <v>286.75</v>
      </c>
      <c r="N113" s="7">
        <v>1009.681967</v>
      </c>
      <c r="O113" s="7">
        <f t="shared" si="19"/>
        <v>0.99647864783519269</v>
      </c>
      <c r="P113" s="7">
        <f t="shared" si="21"/>
        <v>100.96819899190091</v>
      </c>
      <c r="Q113" s="7">
        <f t="shared" si="20"/>
        <v>23.613857708962907</v>
      </c>
      <c r="R113" s="7">
        <f t="shared" si="22"/>
        <v>23613.857708962907</v>
      </c>
      <c r="S113" s="16">
        <f t="shared" si="23"/>
        <v>4.7610745197217266E-2</v>
      </c>
      <c r="T113" s="8">
        <f t="shared" si="24"/>
        <v>4.7610745197217266E-2</v>
      </c>
      <c r="U113">
        <f t="shared" si="25"/>
        <v>1.4521277285151266E-5</v>
      </c>
      <c r="V113" s="27">
        <f t="shared" si="26"/>
        <v>3.6303193212878168E-7</v>
      </c>
      <c r="W113" s="27">
        <f t="shared" si="27"/>
        <v>3.2405520194023999E-7</v>
      </c>
      <c r="X113" s="27">
        <f t="shared" si="28"/>
        <v>5.3655041632728273E-7</v>
      </c>
      <c r="Y113" s="27">
        <f t="shared" si="29"/>
        <v>1.5053671774173889E-7</v>
      </c>
      <c r="Z113">
        <f t="shared" si="30"/>
        <v>6.0214687096695556E-6</v>
      </c>
      <c r="AA113" s="7">
        <f t="shared" si="31"/>
        <v>126.47289356062201</v>
      </c>
      <c r="AB113" s="7">
        <f t="shared" si="32"/>
        <v>126.02753796309287</v>
      </c>
      <c r="AC113" s="7">
        <f t="shared" si="33"/>
        <v>6.0214687096695556</v>
      </c>
      <c r="AF113">
        <f t="shared" si="34"/>
        <v>24.043426324594719</v>
      </c>
      <c r="AG113">
        <f t="shared" si="35"/>
        <v>14.521277285151266</v>
      </c>
      <c r="AH113" s="22">
        <f t="shared" si="36"/>
        <v>25.044137338737034</v>
      </c>
      <c r="AI113" s="7"/>
      <c r="AJ113" s="7"/>
      <c r="AL113">
        <v>112</v>
      </c>
      <c r="AM113">
        <v>254.76063228525101</v>
      </c>
      <c r="AN113">
        <v>253.86352461873801</v>
      </c>
      <c r="AO113">
        <v>12.135953011990299</v>
      </c>
      <c r="AP113">
        <v>8.6825024537991808</v>
      </c>
      <c r="AQ113">
        <v>126.57012268802499</v>
      </c>
      <c r="AR113">
        <v>126.124421849569</v>
      </c>
      <c r="AS113">
        <v>6.0293815723609097</v>
      </c>
      <c r="AT113">
        <v>-50.318021449127897</v>
      </c>
    </row>
    <row r="114" spans="1:46" x14ac:dyDescent="0.2">
      <c r="A114" t="s">
        <v>49</v>
      </c>
      <c r="B114" s="1">
        <v>44199</v>
      </c>
      <c r="C114" t="s">
        <v>8</v>
      </c>
      <c r="D114">
        <v>175</v>
      </c>
      <c r="E114" s="7">
        <v>0.44775600500000001</v>
      </c>
      <c r="F114">
        <v>20</v>
      </c>
      <c r="G114" t="s">
        <v>2</v>
      </c>
      <c r="H114">
        <v>340</v>
      </c>
      <c r="I114">
        <v>505</v>
      </c>
      <c r="J114">
        <v>-9.7799999999999994</v>
      </c>
      <c r="K114">
        <v>1.0949089999999999</v>
      </c>
      <c r="L114">
        <v>12.9</v>
      </c>
      <c r="M114">
        <v>286.05</v>
      </c>
      <c r="N114" s="7">
        <v>1009.681967</v>
      </c>
      <c r="O114" s="7">
        <f t="shared" si="19"/>
        <v>0.99647864783519269</v>
      </c>
      <c r="P114" s="7">
        <f t="shared" si="21"/>
        <v>100.96819899190091</v>
      </c>
      <c r="Q114" s="7">
        <f t="shared" si="20"/>
        <v>23.55621272065855</v>
      </c>
      <c r="R114" s="7">
        <f t="shared" si="22"/>
        <v>23556.21272065855</v>
      </c>
      <c r="S114" s="16">
        <f t="shared" si="23"/>
        <v>4.8706257639186464E-2</v>
      </c>
      <c r="T114" s="8">
        <f t="shared" si="24"/>
        <v>4.8706257639186464E-2</v>
      </c>
      <c r="U114">
        <f t="shared" si="25"/>
        <v>1.6560127597323397E-5</v>
      </c>
      <c r="V114" s="27">
        <f t="shared" si="26"/>
        <v>4.1400318993308493E-7</v>
      </c>
      <c r="W114" s="27">
        <f t="shared" si="27"/>
        <v>3.6212586832135511E-7</v>
      </c>
      <c r="X114" s="27">
        <f t="shared" si="28"/>
        <v>5.3786342206554209E-7</v>
      </c>
      <c r="Y114" s="27">
        <f t="shared" si="29"/>
        <v>2.3826563618889796E-7</v>
      </c>
      <c r="Z114">
        <f t="shared" si="30"/>
        <v>9.5306254475559174E-6</v>
      </c>
      <c r="AA114" s="7">
        <f t="shared" si="31"/>
        <v>195.67558481208548</v>
      </c>
      <c r="AB114" s="7">
        <f t="shared" si="32"/>
        <v>194.98654216790749</v>
      </c>
      <c r="AC114" s="7">
        <f t="shared" si="33"/>
        <v>9.5306254475559182</v>
      </c>
      <c r="AF114">
        <f t="shared" si="34"/>
        <v>24.596660107789162</v>
      </c>
      <c r="AG114">
        <f t="shared" si="35"/>
        <v>16.560127597323397</v>
      </c>
      <c r="AH114" s="22">
        <f t="shared" si="36"/>
        <v>38.747640556848616</v>
      </c>
      <c r="AI114" s="7"/>
      <c r="AJ114" s="7"/>
      <c r="AL114">
        <v>113</v>
      </c>
      <c r="AM114">
        <v>290.84567373959499</v>
      </c>
      <c r="AN114">
        <v>289.821497118021</v>
      </c>
      <c r="AO114">
        <v>14.1724665818048</v>
      </c>
      <c r="AP114">
        <v>8.6233943781816595</v>
      </c>
      <c r="AQ114">
        <v>195.74139286185601</v>
      </c>
      <c r="AR114">
        <v>195.05211405682499</v>
      </c>
      <c r="AS114">
        <v>9.5381798647428209</v>
      </c>
      <c r="AT114">
        <v>-32.699224868955802</v>
      </c>
    </row>
    <row r="115" spans="1:46" x14ac:dyDescent="0.2">
      <c r="A115" t="s">
        <v>49</v>
      </c>
      <c r="B115" s="1">
        <v>44199</v>
      </c>
      <c r="C115" t="s">
        <v>5</v>
      </c>
      <c r="D115">
        <v>50</v>
      </c>
      <c r="E115" s="7">
        <v>0.22387605599999999</v>
      </c>
      <c r="F115">
        <v>21</v>
      </c>
      <c r="G115" t="s">
        <v>2</v>
      </c>
      <c r="H115">
        <v>433</v>
      </c>
      <c r="I115">
        <v>505</v>
      </c>
      <c r="J115">
        <v>-13.8</v>
      </c>
      <c r="K115">
        <v>1.090509</v>
      </c>
      <c r="L115">
        <v>12.8</v>
      </c>
      <c r="M115">
        <v>285.95</v>
      </c>
      <c r="N115" s="7">
        <v>1009.681967</v>
      </c>
      <c r="O115" s="7">
        <f t="shared" si="19"/>
        <v>0.99647864783519269</v>
      </c>
      <c r="P115" s="7">
        <f t="shared" si="21"/>
        <v>100.96819899190091</v>
      </c>
      <c r="Q115" s="7">
        <f t="shared" si="20"/>
        <v>23.547977722329357</v>
      </c>
      <c r="R115" s="7">
        <f t="shared" si="22"/>
        <v>23547.977722329357</v>
      </c>
      <c r="S115" s="16">
        <f t="shared" si="23"/>
        <v>4.8865780443860307E-2</v>
      </c>
      <c r="T115" s="8">
        <f t="shared" si="24"/>
        <v>4.8865780443860307E-2</v>
      </c>
      <c r="U115">
        <f t="shared" si="25"/>
        <v>2.1158882932191514E-5</v>
      </c>
      <c r="V115" s="27">
        <f t="shared" si="26"/>
        <v>5.2897207330478793E-7</v>
      </c>
      <c r="W115" s="27">
        <f t="shared" si="27"/>
        <v>4.6133922329314176E-7</v>
      </c>
      <c r="X115" s="27">
        <f t="shared" si="28"/>
        <v>5.3805151908322542E-7</v>
      </c>
      <c r="Y115" s="27">
        <f t="shared" si="29"/>
        <v>4.5225977751470422E-7</v>
      </c>
      <c r="Z115">
        <f t="shared" si="30"/>
        <v>1.8090391100588169E-5</v>
      </c>
      <c r="AA115" s="7">
        <f t="shared" si="31"/>
        <v>370.20571320602158</v>
      </c>
      <c r="AB115" s="7">
        <f t="shared" si="32"/>
        <v>368.90208851639954</v>
      </c>
      <c r="AC115" s="7">
        <f t="shared" si="33"/>
        <v>18.090391100588167</v>
      </c>
      <c r="AF115">
        <f t="shared" si="34"/>
        <v>24.677219124149456</v>
      </c>
      <c r="AG115">
        <f t="shared" si="35"/>
        <v>21.158882932191514</v>
      </c>
      <c r="AH115" s="22">
        <f t="shared" si="36"/>
        <v>73.30806202099437</v>
      </c>
      <c r="AI115" s="7"/>
      <c r="AJ115" s="7"/>
      <c r="AL115">
        <v>114</v>
      </c>
      <c r="AM115">
        <v>403.34145884913602</v>
      </c>
      <c r="AN115">
        <v>401.92114240655798</v>
      </c>
      <c r="AO115">
        <v>19.718346043628301</v>
      </c>
      <c r="AP115">
        <v>8.4843910481803508</v>
      </c>
      <c r="AQ115">
        <v>370.233580895317</v>
      </c>
      <c r="AR115">
        <v>368.92984969932098</v>
      </c>
      <c r="AS115">
        <v>18.099785442081501</v>
      </c>
      <c r="AT115">
        <v>-8.2083994162878202</v>
      </c>
    </row>
    <row r="116" spans="1:46" x14ac:dyDescent="0.2">
      <c r="A116" t="s">
        <v>49</v>
      </c>
      <c r="B116" s="1">
        <v>44199</v>
      </c>
      <c r="C116" t="s">
        <v>8</v>
      </c>
      <c r="D116">
        <v>200</v>
      </c>
      <c r="E116" s="7">
        <v>0.45256188200000003</v>
      </c>
      <c r="F116">
        <v>22</v>
      </c>
      <c r="G116" t="s">
        <v>2</v>
      </c>
      <c r="H116">
        <v>715</v>
      </c>
      <c r="I116">
        <v>505</v>
      </c>
      <c r="J116">
        <v>-16.239999999999998</v>
      </c>
      <c r="K116">
        <v>1.087844</v>
      </c>
      <c r="L116">
        <v>14</v>
      </c>
      <c r="M116">
        <v>287.14999999999998</v>
      </c>
      <c r="N116" s="7">
        <v>1009.681967</v>
      </c>
      <c r="O116" s="7">
        <f t="shared" si="19"/>
        <v>0.99647864783519269</v>
      </c>
      <c r="P116" s="7">
        <f t="shared" si="21"/>
        <v>100.96819899190091</v>
      </c>
      <c r="Q116" s="7">
        <f t="shared" si="20"/>
        <v>23.646797702279677</v>
      </c>
      <c r="R116" s="7">
        <f t="shared" si="22"/>
        <v>23646.797702279677</v>
      </c>
      <c r="S116" s="16">
        <f t="shared" si="23"/>
        <v>4.7000977910433159E-2</v>
      </c>
      <c r="T116" s="8">
        <f t="shared" si="24"/>
        <v>4.7000977910433159E-2</v>
      </c>
      <c r="U116">
        <f t="shared" si="25"/>
        <v>3.3605699205959713E-5</v>
      </c>
      <c r="V116" s="27">
        <f t="shared" si="26"/>
        <v>8.4014248014899283E-7</v>
      </c>
      <c r="W116" s="27">
        <f t="shared" si="27"/>
        <v>7.586121704461327E-7</v>
      </c>
      <c r="X116" s="27">
        <f t="shared" si="28"/>
        <v>5.3580300150391197E-7</v>
      </c>
      <c r="Y116" s="27">
        <f t="shared" si="29"/>
        <v>1.0629516490912137E-6</v>
      </c>
      <c r="Z116">
        <f t="shared" si="30"/>
        <v>4.2518065963648547E-5</v>
      </c>
      <c r="AA116" s="7">
        <f t="shared" si="31"/>
        <v>904.62087926495019</v>
      </c>
      <c r="AB116" s="7">
        <f t="shared" si="32"/>
        <v>901.4353905734207</v>
      </c>
      <c r="AC116" s="7">
        <f t="shared" si="33"/>
        <v>42.518065963648546</v>
      </c>
      <c r="AF116">
        <f t="shared" si="34"/>
        <v>23.735493844768744</v>
      </c>
      <c r="AG116">
        <f t="shared" si="35"/>
        <v>33.605699205959709</v>
      </c>
      <c r="AH116" s="22">
        <f t="shared" si="36"/>
        <v>179.13284737919807</v>
      </c>
      <c r="AI116" s="7"/>
      <c r="AJ116" s="7"/>
      <c r="AL116">
        <v>115</v>
      </c>
      <c r="AM116">
        <v>854.19683883779499</v>
      </c>
      <c r="AN116">
        <v>851.18889162884398</v>
      </c>
      <c r="AO116">
        <v>40.172106403146103</v>
      </c>
      <c r="AP116">
        <v>8.16957978696529</v>
      </c>
      <c r="AQ116">
        <v>904.50750141358401</v>
      </c>
      <c r="AR116">
        <v>901.32239150606699</v>
      </c>
      <c r="AS116">
        <v>42.538171457843802</v>
      </c>
      <c r="AT116">
        <v>5.8898207401751899</v>
      </c>
    </row>
    <row r="117" spans="1:46" x14ac:dyDescent="0.2">
      <c r="A117" t="s">
        <v>49</v>
      </c>
      <c r="B117" s="1">
        <v>44199</v>
      </c>
      <c r="C117" t="s">
        <v>5</v>
      </c>
      <c r="D117">
        <v>25</v>
      </c>
      <c r="E117" s="7">
        <v>0.38994810499999999</v>
      </c>
      <c r="F117">
        <v>23</v>
      </c>
      <c r="G117" t="s">
        <v>2</v>
      </c>
      <c r="H117">
        <v>311</v>
      </c>
      <c r="I117">
        <v>505</v>
      </c>
      <c r="J117">
        <v>-7.94</v>
      </c>
      <c r="K117">
        <v>1.096916</v>
      </c>
      <c r="L117">
        <v>13.3</v>
      </c>
      <c r="M117">
        <v>286.45</v>
      </c>
      <c r="N117" s="7">
        <v>1009.681967</v>
      </c>
      <c r="O117" s="7">
        <f t="shared" si="19"/>
        <v>0.99647864783519269</v>
      </c>
      <c r="P117" s="7">
        <f t="shared" si="21"/>
        <v>100.96819899190091</v>
      </c>
      <c r="Q117" s="7">
        <f t="shared" si="20"/>
        <v>23.589152713975324</v>
      </c>
      <c r="R117" s="7">
        <f t="shared" si="22"/>
        <v>23589.152713975323</v>
      </c>
      <c r="S117" s="16">
        <f t="shared" si="23"/>
        <v>4.8075762192340672E-2</v>
      </c>
      <c r="T117" s="8">
        <f t="shared" si="24"/>
        <v>4.8075762192340672E-2</v>
      </c>
      <c r="U117">
        <f t="shared" si="25"/>
        <v>1.4951562041817951E-5</v>
      </c>
      <c r="V117" s="27">
        <f t="shared" si="26"/>
        <v>3.7378905104544878E-7</v>
      </c>
      <c r="W117" s="27">
        <f t="shared" si="27"/>
        <v>3.3077611882746855E-7</v>
      </c>
      <c r="X117" s="27">
        <f t="shared" si="28"/>
        <v>5.3711234729219176E-7</v>
      </c>
      <c r="Y117" s="27">
        <f t="shared" si="29"/>
        <v>1.6745282258072563E-7</v>
      </c>
      <c r="Z117">
        <f t="shared" si="30"/>
        <v>6.6981129032290252E-6</v>
      </c>
      <c r="AA117" s="7">
        <f t="shared" si="31"/>
        <v>139.32411256281975</v>
      </c>
      <c r="AB117" s="7">
        <f t="shared" si="32"/>
        <v>138.83350329743681</v>
      </c>
      <c r="AC117" s="7">
        <f t="shared" si="33"/>
        <v>6.698112903229025</v>
      </c>
      <c r="AF117">
        <f t="shared" si="34"/>
        <v>24.278259907132039</v>
      </c>
      <c r="AG117">
        <f t="shared" si="35"/>
        <v>14.951562041817949</v>
      </c>
      <c r="AH117" s="22">
        <f t="shared" si="36"/>
        <v>27.588933180756381</v>
      </c>
      <c r="AI117" s="7"/>
      <c r="AJ117" s="7"/>
      <c r="AL117">
        <v>116</v>
      </c>
      <c r="AM117">
        <v>260.56195299553099</v>
      </c>
      <c r="AN117">
        <v>259.64441670455398</v>
      </c>
      <c r="AO117">
        <v>12.5330550038888</v>
      </c>
      <c r="AP117">
        <v>8.6716120580781997</v>
      </c>
      <c r="AQ117">
        <v>139.410963980231</v>
      </c>
      <c r="AR117">
        <v>138.920045727043</v>
      </c>
      <c r="AS117">
        <v>6.70568077811176</v>
      </c>
      <c r="AT117">
        <v>-46.496039664462401</v>
      </c>
    </row>
    <row r="118" spans="1:46" x14ac:dyDescent="0.2">
      <c r="A118" t="s">
        <v>49</v>
      </c>
      <c r="B118" s="1">
        <v>44199</v>
      </c>
      <c r="C118" t="s">
        <v>8</v>
      </c>
      <c r="D118">
        <v>225</v>
      </c>
      <c r="E118" s="7">
        <v>0.45560000899999997</v>
      </c>
      <c r="F118">
        <v>24</v>
      </c>
      <c r="G118" t="s">
        <v>2</v>
      </c>
      <c r="H118">
        <v>600</v>
      </c>
      <c r="I118">
        <v>505</v>
      </c>
      <c r="J118">
        <v>-15.36</v>
      </c>
      <c r="K118">
        <v>1.0888</v>
      </c>
      <c r="L118">
        <v>13.8</v>
      </c>
      <c r="M118">
        <v>286.95</v>
      </c>
      <c r="N118" s="7">
        <v>1009.681967</v>
      </c>
      <c r="O118" s="7">
        <f t="shared" si="19"/>
        <v>0.99647864783519269</v>
      </c>
      <c r="P118" s="7">
        <f t="shared" si="21"/>
        <v>100.96819899190091</v>
      </c>
      <c r="Q118" s="7">
        <f t="shared" si="20"/>
        <v>23.630327705621291</v>
      </c>
      <c r="R118" s="7">
        <f t="shared" si="22"/>
        <v>23630.32770562129</v>
      </c>
      <c r="S118" s="16">
        <f t="shared" si="23"/>
        <v>4.7304410408760378E-2</v>
      </c>
      <c r="T118" s="8">
        <f t="shared" si="24"/>
        <v>4.7304410408760378E-2</v>
      </c>
      <c r="U118">
        <f t="shared" si="25"/>
        <v>2.8382646245256226E-5</v>
      </c>
      <c r="V118" s="27">
        <f t="shared" si="26"/>
        <v>7.0956615613140573E-7</v>
      </c>
      <c r="W118" s="27">
        <f t="shared" si="27"/>
        <v>6.3704132488744868E-7</v>
      </c>
      <c r="X118" s="27">
        <f t="shared" si="28"/>
        <v>5.3617644844693604E-7</v>
      </c>
      <c r="Y118" s="27">
        <f t="shared" si="29"/>
        <v>8.1043103257191836E-7</v>
      </c>
      <c r="Z118">
        <f t="shared" si="30"/>
        <v>3.2417241302876733E-5</v>
      </c>
      <c r="AA118" s="7">
        <f t="shared" si="31"/>
        <v>685.29004003553405</v>
      </c>
      <c r="AB118" s="7">
        <f t="shared" si="32"/>
        <v>682.87689246953403</v>
      </c>
      <c r="AC118" s="7">
        <f t="shared" si="33"/>
        <v>32.417241302876732</v>
      </c>
      <c r="AF118">
        <f t="shared" si="34"/>
        <v>23.888727256423991</v>
      </c>
      <c r="AG118">
        <f t="shared" si="35"/>
        <v>28.382646245256225</v>
      </c>
      <c r="AH118" s="22">
        <f t="shared" si="36"/>
        <v>135.70099802683842</v>
      </c>
      <c r="AI118" s="7"/>
      <c r="AJ118" s="7"/>
      <c r="AL118">
        <v>117</v>
      </c>
      <c r="AM118">
        <v>655.08363127085602</v>
      </c>
      <c r="AN118">
        <v>652.77683629021499</v>
      </c>
      <c r="AO118">
        <v>31.006050298459598</v>
      </c>
      <c r="AP118">
        <v>8.2824033282268203</v>
      </c>
      <c r="AQ118">
        <v>685.24133695238095</v>
      </c>
      <c r="AR118">
        <v>682.82834538740701</v>
      </c>
      <c r="AS118">
        <v>32.433457876074598</v>
      </c>
      <c r="AT118">
        <v>4.6036420759010497</v>
      </c>
    </row>
    <row r="119" spans="1:46" x14ac:dyDescent="0.2">
      <c r="A119" t="s">
        <v>49</v>
      </c>
      <c r="B119" s="1">
        <v>44199</v>
      </c>
      <c r="C119" t="s">
        <v>5</v>
      </c>
      <c r="D119">
        <v>10</v>
      </c>
      <c r="E119" s="7">
        <v>0.38665674100000003</v>
      </c>
      <c r="F119">
        <v>25</v>
      </c>
      <c r="G119" t="s">
        <v>2</v>
      </c>
      <c r="H119">
        <v>397</v>
      </c>
      <c r="I119">
        <v>505</v>
      </c>
      <c r="J119">
        <v>-10.59</v>
      </c>
      <c r="K119">
        <v>1.094022</v>
      </c>
      <c r="L119">
        <v>13.1</v>
      </c>
      <c r="M119">
        <v>286.25</v>
      </c>
      <c r="N119" s="7">
        <v>1009.681967</v>
      </c>
      <c r="O119" s="7">
        <f t="shared" si="19"/>
        <v>0.99647864783519269</v>
      </c>
      <c r="P119" s="7">
        <f t="shared" si="21"/>
        <v>100.96819899190091</v>
      </c>
      <c r="Q119" s="7">
        <f t="shared" si="20"/>
        <v>23.572682717316937</v>
      </c>
      <c r="R119" s="7">
        <f t="shared" si="22"/>
        <v>23572.682717316937</v>
      </c>
      <c r="S119" s="16">
        <f t="shared" si="23"/>
        <v>4.8389499473966487E-2</v>
      </c>
      <c r="T119" s="8">
        <f t="shared" si="24"/>
        <v>4.8389499473966487E-2</v>
      </c>
      <c r="U119">
        <f t="shared" si="25"/>
        <v>1.9210631291164696E-5</v>
      </c>
      <c r="V119" s="27">
        <f t="shared" si="26"/>
        <v>4.8026578227911742E-7</v>
      </c>
      <c r="W119" s="27">
        <f t="shared" si="27"/>
        <v>4.2253977435838144E-7</v>
      </c>
      <c r="X119" s="27">
        <f t="shared" si="28"/>
        <v>5.374876222946666E-7</v>
      </c>
      <c r="Y119" s="27">
        <f t="shared" si="29"/>
        <v>3.6531793434283231E-7</v>
      </c>
      <c r="Z119">
        <f t="shared" si="30"/>
        <v>1.4612717373713292E-5</v>
      </c>
      <c r="AA119" s="7">
        <f t="shared" si="31"/>
        <v>301.98116394187798</v>
      </c>
      <c r="AB119" s="7">
        <f t="shared" si="32"/>
        <v>300.91778191650019</v>
      </c>
      <c r="AC119" s="7">
        <f t="shared" si="33"/>
        <v>14.612717373713293</v>
      </c>
      <c r="AF119">
        <f t="shared" si="34"/>
        <v>24.436697234353076</v>
      </c>
      <c r="AG119">
        <f t="shared" si="35"/>
        <v>19.210631291164695</v>
      </c>
      <c r="AH119" s="22">
        <f t="shared" si="36"/>
        <v>59.798250285520396</v>
      </c>
      <c r="AI119" s="7"/>
      <c r="AJ119" s="7"/>
      <c r="AL119">
        <v>118</v>
      </c>
      <c r="AM119">
        <v>357.29454344928303</v>
      </c>
      <c r="AN119">
        <v>356.03637545347999</v>
      </c>
      <c r="AO119">
        <v>17.297619023834802</v>
      </c>
      <c r="AP119">
        <v>8.5373318111048206</v>
      </c>
      <c r="AQ119">
        <v>302.02683914524602</v>
      </c>
      <c r="AR119">
        <v>300.96328944975602</v>
      </c>
      <c r="AS119">
        <v>14.621956294300601</v>
      </c>
      <c r="AT119">
        <v>-15.4683874459677</v>
      </c>
    </row>
    <row r="120" spans="1:46" x14ac:dyDescent="0.2">
      <c r="A120" t="s">
        <v>49</v>
      </c>
      <c r="B120" s="1">
        <v>44199</v>
      </c>
      <c r="C120" t="s">
        <v>8</v>
      </c>
      <c r="D120">
        <v>250</v>
      </c>
      <c r="E120" s="7">
        <v>0.440425917</v>
      </c>
      <c r="F120">
        <v>26</v>
      </c>
      <c r="G120" t="s">
        <v>2</v>
      </c>
      <c r="H120">
        <v>1013</v>
      </c>
      <c r="I120">
        <v>505</v>
      </c>
      <c r="J120">
        <v>-17.899999999999999</v>
      </c>
      <c r="K120">
        <v>1.086025</v>
      </c>
      <c r="L120">
        <v>13.7</v>
      </c>
      <c r="M120">
        <v>286.85000000000002</v>
      </c>
      <c r="N120" s="7">
        <v>1009.681967</v>
      </c>
      <c r="O120" s="7">
        <f t="shared" si="19"/>
        <v>0.99647864783519269</v>
      </c>
      <c r="P120" s="7">
        <f t="shared" si="21"/>
        <v>100.96819899190091</v>
      </c>
      <c r="Q120" s="7">
        <f t="shared" si="20"/>
        <v>23.622092707292101</v>
      </c>
      <c r="R120" s="7">
        <f t="shared" si="22"/>
        <v>23622.0927072921</v>
      </c>
      <c r="S120" s="16">
        <f t="shared" si="23"/>
        <v>4.7457212944280111E-2</v>
      </c>
      <c r="T120" s="8">
        <f t="shared" si="24"/>
        <v>4.7457212944280111E-2</v>
      </c>
      <c r="U120">
        <f t="shared" si="25"/>
        <v>4.8074156712555755E-5</v>
      </c>
      <c r="V120" s="27">
        <f t="shared" si="26"/>
        <v>1.2018539178138939E-6</v>
      </c>
      <c r="W120" s="27">
        <f t="shared" si="27"/>
        <v>1.0759130514365656E-6</v>
      </c>
      <c r="X120" s="27">
        <f t="shared" si="28"/>
        <v>5.3636336720184176E-7</v>
      </c>
      <c r="Y120" s="27">
        <f t="shared" si="29"/>
        <v>1.7414036020486177E-6</v>
      </c>
      <c r="Z120">
        <f t="shared" si="30"/>
        <v>6.9656144081944697E-5</v>
      </c>
      <c r="AA120" s="7">
        <f t="shared" si="31"/>
        <v>1467.7672741492115</v>
      </c>
      <c r="AB120" s="7">
        <f t="shared" si="32"/>
        <v>1462.5987486809529</v>
      </c>
      <c r="AC120" s="7">
        <f t="shared" si="33"/>
        <v>69.656144081944703</v>
      </c>
      <c r="AF120">
        <f t="shared" si="34"/>
        <v>23.965892536861457</v>
      </c>
      <c r="AG120">
        <f t="shared" si="35"/>
        <v>48.074156712555755</v>
      </c>
      <c r="AH120" s="22">
        <f t="shared" si="36"/>
        <v>290.64698498004191</v>
      </c>
      <c r="AI120" s="7"/>
      <c r="AJ120" s="7"/>
      <c r="AL120">
        <v>119</v>
      </c>
      <c r="AM120">
        <v>1406.8492001428201</v>
      </c>
      <c r="AN120">
        <v>1401.8951568443899</v>
      </c>
      <c r="AO120">
        <v>66.8024020244643</v>
      </c>
      <c r="AP120">
        <v>7.95315807469796</v>
      </c>
      <c r="AQ120">
        <v>1467.51362148621</v>
      </c>
      <c r="AR120">
        <v>1462.3459560241699</v>
      </c>
      <c r="AS120">
        <v>69.682973064168806</v>
      </c>
      <c r="AT120">
        <v>4.3120770397590498</v>
      </c>
    </row>
    <row r="121" spans="1:46" x14ac:dyDescent="0.2">
      <c r="A121" t="s">
        <v>49</v>
      </c>
      <c r="B121" s="1">
        <v>44199</v>
      </c>
      <c r="C121" t="s">
        <v>5</v>
      </c>
      <c r="D121">
        <v>5</v>
      </c>
      <c r="E121" s="7">
        <v>0.38715654300000002</v>
      </c>
      <c r="F121">
        <v>27</v>
      </c>
      <c r="G121" t="s">
        <v>2</v>
      </c>
      <c r="H121">
        <v>420</v>
      </c>
      <c r="I121">
        <v>505</v>
      </c>
      <c r="J121">
        <v>-9.9700000000000006</v>
      </c>
      <c r="K121">
        <v>1.094695</v>
      </c>
      <c r="L121">
        <v>11.8</v>
      </c>
      <c r="M121">
        <v>284.95</v>
      </c>
      <c r="N121" s="7">
        <v>1009.681967</v>
      </c>
      <c r="O121" s="7">
        <f t="shared" si="19"/>
        <v>0.99647864783519269</v>
      </c>
      <c r="P121" s="7">
        <f t="shared" si="21"/>
        <v>100.96819899190091</v>
      </c>
      <c r="Q121" s="7">
        <f t="shared" si="20"/>
        <v>23.465627739037419</v>
      </c>
      <c r="R121" s="7">
        <f t="shared" si="22"/>
        <v>23465.62773903742</v>
      </c>
      <c r="S121" s="16">
        <f t="shared" si="23"/>
        <v>5.0504009596162483E-2</v>
      </c>
      <c r="T121" s="8">
        <f t="shared" si="24"/>
        <v>5.0504009596162483E-2</v>
      </c>
      <c r="U121">
        <f t="shared" si="25"/>
        <v>2.1211684030388244E-5</v>
      </c>
      <c r="V121" s="27">
        <f t="shared" si="26"/>
        <v>5.3029210075970614E-7</v>
      </c>
      <c r="W121" s="27">
        <f t="shared" si="27"/>
        <v>4.4905880232853975E-7</v>
      </c>
      <c r="X121" s="27">
        <f t="shared" si="28"/>
        <v>5.3993975041883947E-7</v>
      </c>
      <c r="Y121" s="27">
        <f t="shared" si="29"/>
        <v>4.3941115266940631E-7</v>
      </c>
      <c r="Z121">
        <f t="shared" si="30"/>
        <v>1.7576446106776251E-5</v>
      </c>
      <c r="AA121" s="7">
        <f t="shared" si="31"/>
        <v>348.02080562157556</v>
      </c>
      <c r="AB121" s="7">
        <f t="shared" si="32"/>
        <v>346.79530180430203</v>
      </c>
      <c r="AC121" s="7">
        <f t="shared" si="33"/>
        <v>17.576446106776253</v>
      </c>
      <c r="AF121">
        <f t="shared" si="34"/>
        <v>25.504524846062054</v>
      </c>
      <c r="AG121">
        <f t="shared" si="35"/>
        <v>21.211684030388241</v>
      </c>
      <c r="AH121" s="22">
        <f t="shared" si="36"/>
        <v>68.915011014173388</v>
      </c>
      <c r="AI121" s="7"/>
      <c r="AJ121" s="7"/>
      <c r="AL121">
        <v>120</v>
      </c>
      <c r="AM121">
        <v>385.99195644202302</v>
      </c>
      <c r="AN121">
        <v>384.63273409973903</v>
      </c>
      <c r="AO121">
        <v>19.500551470116399</v>
      </c>
      <c r="AP121">
        <v>8.4982082072844207</v>
      </c>
      <c r="AQ121">
        <v>348.04446579792801</v>
      </c>
      <c r="AR121">
        <v>346.81887079231802</v>
      </c>
      <c r="AS121">
        <v>17.5834208612611</v>
      </c>
      <c r="AT121">
        <v>-9.8311609894376595</v>
      </c>
    </row>
    <row r="122" spans="1:46" x14ac:dyDescent="0.2">
      <c r="A122" t="s">
        <v>49</v>
      </c>
      <c r="B122" s="1">
        <v>44199</v>
      </c>
      <c r="C122" t="s">
        <v>8</v>
      </c>
      <c r="D122">
        <v>300</v>
      </c>
      <c r="E122" s="7">
        <v>0.442699395</v>
      </c>
      <c r="F122">
        <v>28</v>
      </c>
      <c r="G122" t="s">
        <v>2</v>
      </c>
      <c r="H122">
        <v>1042</v>
      </c>
      <c r="I122">
        <v>505</v>
      </c>
      <c r="J122">
        <v>-18.100000000000001</v>
      </c>
      <c r="K122">
        <v>1.0858049999999999</v>
      </c>
      <c r="L122">
        <v>14.1</v>
      </c>
      <c r="M122">
        <v>287.25</v>
      </c>
      <c r="N122" s="7">
        <v>1009.681967</v>
      </c>
      <c r="O122" s="7">
        <f t="shared" si="19"/>
        <v>0.99647864783519269</v>
      </c>
      <c r="P122" s="7">
        <f t="shared" si="21"/>
        <v>100.96819899190091</v>
      </c>
      <c r="Q122" s="7">
        <f t="shared" si="20"/>
        <v>23.655032700608874</v>
      </c>
      <c r="R122" s="7">
        <f t="shared" si="22"/>
        <v>23655.032700608874</v>
      </c>
      <c r="S122" s="16">
        <f t="shared" si="23"/>
        <v>4.6850339726033793E-2</v>
      </c>
      <c r="T122" s="8">
        <f t="shared" si="24"/>
        <v>4.6850339726033793E-2</v>
      </c>
      <c r="U122">
        <f t="shared" si="25"/>
        <v>4.8818053994527212E-5</v>
      </c>
      <c r="V122" s="27">
        <f t="shared" si="26"/>
        <v>1.2204513498631804E-6</v>
      </c>
      <c r="W122" s="27">
        <f t="shared" si="27"/>
        <v>1.1051729998251492E-6</v>
      </c>
      <c r="X122" s="27">
        <f t="shared" si="28"/>
        <v>5.3561647304385835E-7</v>
      </c>
      <c r="Y122" s="27">
        <f t="shared" si="29"/>
        <v>1.7900078766444714E-6</v>
      </c>
      <c r="Z122">
        <f t="shared" si="30"/>
        <v>7.1600315065778851E-5</v>
      </c>
      <c r="AA122" s="7">
        <f t="shared" si="31"/>
        <v>1528.2773931731383</v>
      </c>
      <c r="AB122" s="7">
        <f t="shared" si="32"/>
        <v>1522.8957902662621</v>
      </c>
      <c r="AC122" s="7">
        <f t="shared" si="33"/>
        <v>71.600315065778858</v>
      </c>
      <c r="AF122">
        <f t="shared" si="34"/>
        <v>23.659421561647065</v>
      </c>
      <c r="AG122">
        <f t="shared" si="35"/>
        <v>48.818053994527212</v>
      </c>
      <c r="AH122" s="22">
        <f t="shared" si="36"/>
        <v>302.62918676695813</v>
      </c>
      <c r="AI122" s="7"/>
      <c r="AJ122" s="7"/>
      <c r="AL122">
        <v>121</v>
      </c>
      <c r="AM122">
        <v>1465.26682361453</v>
      </c>
      <c r="AN122">
        <v>1460.10706996986</v>
      </c>
      <c r="AO122">
        <v>68.690255492985798</v>
      </c>
      <c r="AP122">
        <v>7.9377074299166397</v>
      </c>
      <c r="AQ122">
        <v>1527.9800138323601</v>
      </c>
      <c r="AR122">
        <v>1522.5994235410301</v>
      </c>
      <c r="AS122">
        <v>71.630187653748806</v>
      </c>
      <c r="AT122">
        <v>4.2799843146066197</v>
      </c>
    </row>
    <row r="123" spans="1:46" x14ac:dyDescent="0.2">
      <c r="A123" t="s">
        <v>49</v>
      </c>
      <c r="B123" s="1">
        <v>44199</v>
      </c>
      <c r="C123" t="s">
        <v>5</v>
      </c>
      <c r="D123">
        <v>0</v>
      </c>
      <c r="E123" s="7">
        <v>0.38191070599999999</v>
      </c>
      <c r="F123">
        <v>29</v>
      </c>
      <c r="G123" t="s">
        <v>2</v>
      </c>
      <c r="H123">
        <v>416</v>
      </c>
      <c r="I123">
        <v>505</v>
      </c>
      <c r="J123">
        <v>-10.7</v>
      </c>
      <c r="K123">
        <v>1.0939030000000001</v>
      </c>
      <c r="L123">
        <v>12.9</v>
      </c>
      <c r="M123">
        <v>286.05</v>
      </c>
      <c r="N123" s="7">
        <v>1009.681967</v>
      </c>
      <c r="O123" s="7">
        <f t="shared" si="19"/>
        <v>0.99647864783519269</v>
      </c>
      <c r="P123" s="7">
        <f t="shared" si="21"/>
        <v>100.96819899190091</v>
      </c>
      <c r="Q123" s="7">
        <f t="shared" si="20"/>
        <v>23.55621272065855</v>
      </c>
      <c r="R123" s="7">
        <f t="shared" si="22"/>
        <v>23556.21272065855</v>
      </c>
      <c r="S123" s="16">
        <f t="shared" si="23"/>
        <v>4.8706257639186464E-2</v>
      </c>
      <c r="T123" s="8">
        <f t="shared" si="24"/>
        <v>4.8706257639186464E-2</v>
      </c>
      <c r="U123">
        <f t="shared" si="25"/>
        <v>2.0261803177901569E-5</v>
      </c>
      <c r="V123" s="27">
        <f t="shared" si="26"/>
        <v>5.0654507944753926E-7</v>
      </c>
      <c r="W123" s="27">
        <f t="shared" si="27"/>
        <v>4.4307165065201088E-7</v>
      </c>
      <c r="X123" s="27">
        <f t="shared" si="28"/>
        <v>5.3786342206554209E-7</v>
      </c>
      <c r="Y123" s="27">
        <f t="shared" si="29"/>
        <v>4.1175330803400811E-7</v>
      </c>
      <c r="Z123">
        <f t="shared" si="30"/>
        <v>1.6470132321360323E-5</v>
      </c>
      <c r="AA123" s="7">
        <f t="shared" si="31"/>
        <v>338.15228514106434</v>
      </c>
      <c r="AB123" s="7">
        <f t="shared" si="32"/>
        <v>336.96153185974833</v>
      </c>
      <c r="AC123" s="7">
        <f t="shared" si="33"/>
        <v>16.470132321360325</v>
      </c>
      <c r="AF123">
        <f t="shared" si="34"/>
        <v>24.596660107789162</v>
      </c>
      <c r="AG123">
        <f t="shared" si="35"/>
        <v>20.261803177901569</v>
      </c>
      <c r="AH123" s="22">
        <f t="shared" si="36"/>
        <v>66.96084854278503</v>
      </c>
      <c r="AI123" s="7"/>
      <c r="AJ123" s="7"/>
      <c r="AL123">
        <v>122</v>
      </c>
      <c r="AM123">
        <v>381.16115856855998</v>
      </c>
      <c r="AN123">
        <v>379.81894727609398</v>
      </c>
      <c r="AO123">
        <v>18.573402563077199</v>
      </c>
      <c r="AP123">
        <v>8.5089156660681695</v>
      </c>
      <c r="AQ123">
        <v>338.18778160427303</v>
      </c>
      <c r="AR123">
        <v>336.99689567783798</v>
      </c>
      <c r="AS123">
        <v>16.479375372977199</v>
      </c>
      <c r="AT123">
        <v>-11.2743326538495</v>
      </c>
    </row>
    <row r="124" spans="1:46" x14ac:dyDescent="0.2">
      <c r="A124" t="s">
        <v>49</v>
      </c>
      <c r="B124" s="1">
        <v>44199</v>
      </c>
      <c r="C124" t="s">
        <v>8</v>
      </c>
      <c r="D124">
        <v>400</v>
      </c>
      <c r="E124" s="7">
        <v>0.46168116399999998</v>
      </c>
      <c r="F124">
        <v>30</v>
      </c>
      <c r="G124" t="s">
        <v>2</v>
      </c>
      <c r="H124">
        <v>1967</v>
      </c>
      <c r="I124">
        <v>505</v>
      </c>
      <c r="J124">
        <v>-19.579999999999998</v>
      </c>
      <c r="K124">
        <v>1.0841879999999999</v>
      </c>
      <c r="L124">
        <v>15.3</v>
      </c>
      <c r="M124">
        <v>288.45</v>
      </c>
      <c r="N124" s="7">
        <v>1009.681967</v>
      </c>
      <c r="O124" s="7">
        <f t="shared" si="19"/>
        <v>0.99647864783519269</v>
      </c>
      <c r="P124" s="7">
        <f t="shared" si="21"/>
        <v>100.96819899190091</v>
      </c>
      <c r="Q124" s="7">
        <f t="shared" si="20"/>
        <v>23.753852680559199</v>
      </c>
      <c r="R124" s="7">
        <f t="shared" si="22"/>
        <v>23753.852680559197</v>
      </c>
      <c r="S124" s="16">
        <f t="shared" si="23"/>
        <v>4.509717916057801E-2</v>
      </c>
      <c r="T124" s="8">
        <f t="shared" si="24"/>
        <v>4.509717916057801E-2</v>
      </c>
      <c r="U124">
        <f t="shared" si="25"/>
        <v>8.8706151408856943E-5</v>
      </c>
      <c r="V124" s="27">
        <f t="shared" si="26"/>
        <v>2.2176537852214237E-6</v>
      </c>
      <c r="W124" s="27">
        <f t="shared" si="27"/>
        <v>2.0775735198652793E-6</v>
      </c>
      <c r="X124" s="27">
        <f t="shared" si="28"/>
        <v>5.3338821938584964E-7</v>
      </c>
      <c r="Y124" s="27">
        <f t="shared" si="29"/>
        <v>3.7618390857008536E-6</v>
      </c>
      <c r="Z124">
        <f t="shared" si="30"/>
        <v>1.5047356342803413E-4</v>
      </c>
      <c r="AA124" s="7">
        <f t="shared" si="31"/>
        <v>3336.6513433632135</v>
      </c>
      <c r="AB124" s="7">
        <f t="shared" si="32"/>
        <v>3324.9018189320541</v>
      </c>
      <c r="AC124" s="7">
        <f t="shared" si="33"/>
        <v>150.47356342803414</v>
      </c>
      <c r="AF124">
        <f t="shared" si="34"/>
        <v>22.774075476091895</v>
      </c>
      <c r="AG124">
        <f t="shared" si="35"/>
        <v>88.70615140885694</v>
      </c>
      <c r="AH124" s="22">
        <f t="shared" si="36"/>
        <v>660.72303828974532</v>
      </c>
      <c r="AI124" s="7"/>
      <c r="AJ124" s="7"/>
      <c r="AL124">
        <v>123</v>
      </c>
      <c r="AM124">
        <v>3284.3198159849799</v>
      </c>
      <c r="AN124">
        <v>3272.7544950020201</v>
      </c>
      <c r="AO124">
        <v>148.22981280546901</v>
      </c>
      <c r="AP124">
        <v>7.5951825243086102</v>
      </c>
      <c r="AQ124">
        <v>3335.5771535239201</v>
      </c>
      <c r="AR124">
        <v>3323.8313362450399</v>
      </c>
      <c r="AS124">
        <v>150.54318847349199</v>
      </c>
      <c r="AT124">
        <v>1.5606682786938799</v>
      </c>
    </row>
    <row r="125" spans="1:46" x14ac:dyDescent="0.2">
      <c r="A125" t="s">
        <v>49</v>
      </c>
      <c r="B125" s="1">
        <v>44199</v>
      </c>
      <c r="C125" t="s">
        <v>7</v>
      </c>
      <c r="D125" t="s">
        <v>7</v>
      </c>
      <c r="E125" s="7">
        <v>0</v>
      </c>
      <c r="F125" t="s">
        <v>9</v>
      </c>
      <c r="G125" t="s">
        <v>2</v>
      </c>
      <c r="H125">
        <v>505</v>
      </c>
      <c r="J125">
        <v>-11.35</v>
      </c>
      <c r="K125">
        <v>1.0931839999999999</v>
      </c>
      <c r="L125">
        <v>0</v>
      </c>
      <c r="M125">
        <v>0</v>
      </c>
      <c r="P125" s="7">
        <f t="shared" si="21"/>
        <v>0</v>
      </c>
      <c r="S125" s="16" t="e">
        <f t="shared" si="23"/>
        <v>#DIV/0!</v>
      </c>
      <c r="T125" s="8" t="e">
        <f t="shared" si="24"/>
        <v>#DIV/0!</v>
      </c>
      <c r="U125" t="e">
        <f t="shared" si="25"/>
        <v>#DIV/0!</v>
      </c>
      <c r="V125" s="27" t="e">
        <f t="shared" si="26"/>
        <v>#DIV/0!</v>
      </c>
      <c r="W125" s="27" t="e">
        <f t="shared" si="27"/>
        <v>#DIV/0!</v>
      </c>
      <c r="X125" s="27" t="e">
        <f t="shared" si="28"/>
        <v>#DIV/0!</v>
      </c>
      <c r="Y125" s="27" t="e">
        <f t="shared" si="29"/>
        <v>#DIV/0!</v>
      </c>
      <c r="Z125" t="e">
        <f t="shared" si="30"/>
        <v>#DIV/0!</v>
      </c>
      <c r="AA125" s="7" t="e">
        <f t="shared" si="31"/>
        <v>#DIV/0!</v>
      </c>
      <c r="AB125" s="7" t="e">
        <f t="shared" si="32"/>
        <v>#DIV/0!</v>
      </c>
      <c r="AC125" s="7" t="e">
        <f t="shared" si="33"/>
        <v>#DIV/0!</v>
      </c>
      <c r="AI125" s="7"/>
      <c r="AJ125" s="7"/>
      <c r="AK125" t="s">
        <v>87</v>
      </c>
      <c r="AL125" t="s">
        <v>95</v>
      </c>
      <c r="AM125">
        <v>504.999999999995</v>
      </c>
      <c r="AN125">
        <v>503.221705734019</v>
      </c>
      <c r="AO125">
        <v>24.674766112022301</v>
      </c>
      <c r="AP125">
        <v>8.3887026604430996</v>
      </c>
      <c r="AQ125">
        <v>505</v>
      </c>
      <c r="AR125">
        <v>503.221705734024</v>
      </c>
      <c r="AS125">
        <v>24.674766112022599</v>
      </c>
      <c r="AT125" s="29">
        <v>1.0243071517492201E-12</v>
      </c>
    </row>
    <row r="126" spans="1:46" ht="16" x14ac:dyDescent="0.2">
      <c r="P126" s="7">
        <f t="shared" si="21"/>
        <v>0</v>
      </c>
      <c r="AB126" s="7">
        <f t="shared" si="32"/>
        <v>0</v>
      </c>
      <c r="AI126" s="13"/>
      <c r="AJ126" s="13"/>
      <c r="AK126" t="s">
        <v>88</v>
      </c>
      <c r="AL126" s="13">
        <v>125</v>
      </c>
      <c r="AM126" s="13">
        <v>660.81872099999998</v>
      </c>
      <c r="AN126" s="13">
        <v>658.34662800000001</v>
      </c>
      <c r="AO126" s="13">
        <v>26.471105000000001</v>
      </c>
      <c r="AP126" s="13">
        <v>8.3595788199999994</v>
      </c>
      <c r="AQ126" s="13">
        <v>660.81872099999998</v>
      </c>
      <c r="AR126" s="13">
        <v>658.34662800000001</v>
      </c>
      <c r="AS126" s="13">
        <v>26.471105000000001</v>
      </c>
      <c r="AT126" s="14">
        <v>1.55E-13</v>
      </c>
    </row>
    <row r="127" spans="1:46" ht="16" x14ac:dyDescent="0.2">
      <c r="P127" s="7">
        <f t="shared" si="21"/>
        <v>0</v>
      </c>
      <c r="AB127" s="7">
        <f t="shared" si="32"/>
        <v>0</v>
      </c>
      <c r="AI127" s="13"/>
      <c r="AJ127" s="13"/>
      <c r="AL127" s="13">
        <v>126</v>
      </c>
      <c r="AM127" s="13">
        <v>536.07005800000002</v>
      </c>
      <c r="AN127" s="13">
        <v>534.12350000000004</v>
      </c>
      <c r="AO127" s="13">
        <v>26.367325099999999</v>
      </c>
      <c r="AP127" s="13">
        <v>8.3611979999999999</v>
      </c>
      <c r="AQ127" s="13">
        <v>536.07005800000002</v>
      </c>
      <c r="AR127" s="13">
        <v>534.12350000000004</v>
      </c>
      <c r="AS127" s="13">
        <v>26.367325099999999</v>
      </c>
      <c r="AT127" s="14">
        <v>1.3399999999999999E-12</v>
      </c>
    </row>
    <row r="128" spans="1:46" ht="16" x14ac:dyDescent="0.2">
      <c r="P128" s="7">
        <f t="shared" si="21"/>
        <v>0</v>
      </c>
      <c r="AB128" s="7">
        <f t="shared" si="32"/>
        <v>0</v>
      </c>
      <c r="AI128" s="13"/>
      <c r="AJ128" s="13"/>
      <c r="AL128" s="13">
        <v>127</v>
      </c>
      <c r="AM128" s="13">
        <v>505</v>
      </c>
      <c r="AN128" s="13">
        <v>503.22170599999998</v>
      </c>
      <c r="AO128" s="13">
        <v>24.674766099999999</v>
      </c>
      <c r="AP128" s="13">
        <v>8.3887026599999999</v>
      </c>
      <c r="AQ128" s="13">
        <v>505</v>
      </c>
      <c r="AR128" s="13">
        <v>503.22170599999998</v>
      </c>
      <c r="AS128" s="13">
        <v>24.674766099999999</v>
      </c>
      <c r="AT128" s="14">
        <v>9.9999999999999998E-13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6342-23AB-0F47-B51D-8D0A162074F8}">
  <dimension ref="A1:AI125"/>
  <sheetViews>
    <sheetView topLeftCell="AB1" workbookViewId="0">
      <selection activeCell="AG2" sqref="AG2:AG124"/>
    </sheetView>
  </sheetViews>
  <sheetFormatPr baseColWidth="10" defaultRowHeight="15" x14ac:dyDescent="0.2"/>
  <cols>
    <col min="5" max="5" width="14.1640625" style="7" customWidth="1"/>
    <col min="7" max="7" width="8.83203125"/>
    <col min="8" max="8" width="32.33203125" bestFit="1" customWidth="1"/>
    <col min="9" max="9" width="24.1640625" bestFit="1" customWidth="1"/>
    <col min="10" max="10" width="6.5" bestFit="1" customWidth="1"/>
    <col min="11" max="11" width="10.33203125" bestFit="1" customWidth="1"/>
    <col min="12" max="12" width="22.5" customWidth="1"/>
    <col min="13" max="13" width="18.6640625" customWidth="1"/>
    <col min="14" max="14" width="18.6640625" style="7" customWidth="1"/>
    <col min="15" max="16" width="16.33203125" style="7" customWidth="1"/>
    <col min="17" max="18" width="10.83203125" style="7"/>
    <col min="19" max="19" width="22.83203125" style="8" customWidth="1"/>
    <col min="20" max="20" width="35.5" style="33" customWidth="1"/>
    <col min="21" max="21" width="35.5" style="8" customWidth="1"/>
    <col min="22" max="22" width="35.5" style="31" customWidth="1"/>
    <col min="23" max="23" width="27.5" customWidth="1"/>
    <col min="24" max="27" width="27.5" style="21" customWidth="1"/>
    <col min="28" max="28" width="27.5" customWidth="1"/>
    <col min="29" max="31" width="27.5" style="7" customWidth="1"/>
    <col min="33" max="33" width="27.83203125" customWidth="1"/>
    <col min="34" max="34" width="29.6640625" customWidth="1"/>
    <col min="35" max="35" width="13.6640625" style="22" customWidth="1"/>
  </cols>
  <sheetData>
    <row r="1" spans="1:35" x14ac:dyDescent="0.2">
      <c r="A1" t="s">
        <v>0</v>
      </c>
      <c r="B1" s="1" t="s">
        <v>62</v>
      </c>
      <c r="C1" t="s">
        <v>63</v>
      </c>
      <c r="D1" t="s">
        <v>64</v>
      </c>
      <c r="E1" s="7" t="s">
        <v>12</v>
      </c>
      <c r="F1" t="s">
        <v>1</v>
      </c>
      <c r="G1" t="s">
        <v>65</v>
      </c>
      <c r="H1" t="s">
        <v>36</v>
      </c>
      <c r="I1" t="s">
        <v>35</v>
      </c>
      <c r="J1" t="s">
        <v>3</v>
      </c>
      <c r="K1" t="s">
        <v>4</v>
      </c>
      <c r="L1" t="s">
        <v>11</v>
      </c>
      <c r="M1" t="s">
        <v>10</v>
      </c>
      <c r="N1" s="7" t="s">
        <v>14</v>
      </c>
      <c r="O1" s="7" t="s">
        <v>13</v>
      </c>
      <c r="P1" s="7" t="s">
        <v>90</v>
      </c>
      <c r="Q1" s="7" t="s">
        <v>22</v>
      </c>
      <c r="R1" s="7" t="s">
        <v>23</v>
      </c>
      <c r="S1" s="11" t="s">
        <v>89</v>
      </c>
      <c r="T1" s="32" t="s">
        <v>103</v>
      </c>
      <c r="U1" s="9" t="s">
        <v>106</v>
      </c>
      <c r="V1" s="30" t="s">
        <v>104</v>
      </c>
      <c r="W1" s="6" t="s">
        <v>102</v>
      </c>
      <c r="X1" s="20" t="s">
        <v>96</v>
      </c>
      <c r="Y1" s="20" t="s">
        <v>97</v>
      </c>
      <c r="Z1" s="20" t="s">
        <v>73</v>
      </c>
      <c r="AA1" s="20" t="s">
        <v>98</v>
      </c>
      <c r="AB1" s="6" t="s">
        <v>99</v>
      </c>
      <c r="AC1" s="10" t="s">
        <v>100</v>
      </c>
      <c r="AD1" s="10" t="s">
        <v>101</v>
      </c>
      <c r="AE1" s="10" t="s">
        <v>105</v>
      </c>
      <c r="AG1" s="23" t="s">
        <v>55</v>
      </c>
      <c r="AH1" s="23" t="s">
        <v>54</v>
      </c>
      <c r="AI1" s="24" t="s">
        <v>107</v>
      </c>
    </row>
    <row r="2" spans="1:35" x14ac:dyDescent="0.2">
      <c r="A2" t="s">
        <v>46</v>
      </c>
      <c r="B2" s="1">
        <v>44504</v>
      </c>
      <c r="C2" t="s">
        <v>5</v>
      </c>
      <c r="D2">
        <v>400</v>
      </c>
      <c r="E2" s="7">
        <v>0.46244175999999998</v>
      </c>
      <c r="F2">
        <v>1</v>
      </c>
      <c r="G2" t="s">
        <v>6</v>
      </c>
      <c r="H2">
        <v>1.81</v>
      </c>
      <c r="I2" s="4">
        <v>1.9</v>
      </c>
      <c r="J2">
        <v>-45.21</v>
      </c>
      <c r="K2" t="s">
        <v>7</v>
      </c>
      <c r="L2">
        <v>22.4</v>
      </c>
      <c r="M2">
        <v>295.55</v>
      </c>
      <c r="N2" s="7">
        <v>1005.857025</v>
      </c>
      <c r="O2" s="7">
        <f>N2/1013.249977</f>
        <v>0.99270372349586555</v>
      </c>
      <c r="P2" s="7">
        <f>O2*101.325</f>
        <v>100.58570478321857</v>
      </c>
      <c r="Q2" s="7">
        <f t="shared" ref="Q2:Q33" si="0">(1*0.08206*M2)/O2</f>
        <v>24.431088980498831</v>
      </c>
      <c r="R2" s="7">
        <f>Q2*1000</f>
        <v>24431.088980498833</v>
      </c>
      <c r="S2" s="8">
        <f xml:space="preserve"> EXP(-67.1962+99.1624*(100/M2)+27.9015*LN(M2/100))</f>
        <v>3.3093344700868998E-2</v>
      </c>
      <c r="T2" s="33">
        <f>S2</f>
        <v>3.3093344700868998E-2</v>
      </c>
      <c r="U2" s="8">
        <f>T2/(0.082057338*M2)</f>
        <v>1.3645588650674657E-3</v>
      </c>
      <c r="V2" s="31">
        <f>U2</f>
        <v>1.3645588650674657E-3</v>
      </c>
      <c r="W2">
        <f>(H2/1000000)*V2</f>
        <v>2.469851545772113E-9</v>
      </c>
      <c r="X2" s="21">
        <f>W2*(25/1000)</f>
        <v>6.1746288644302827E-11</v>
      </c>
      <c r="Y2" s="21">
        <f>H2/1000000*(25/1000)/(0.082057338*M2)</f>
        <v>1.8658219410104363E-9</v>
      </c>
      <c r="Z2" s="21">
        <f>I2/1000000*(25/1000)/(0.082057338*M2)</f>
        <v>1.9585976176352643E-9</v>
      </c>
      <c r="AA2" s="21">
        <f>X2+Y2-Z2</f>
        <v>-3.1029387980524993E-11</v>
      </c>
      <c r="AB2" s="21">
        <f>AA2/(25/1000)</f>
        <v>-1.2411755192209997E-9</v>
      </c>
      <c r="AC2" s="7">
        <f>AB2/U2*1000000</f>
        <v>-0.90958004890440136</v>
      </c>
      <c r="AD2" s="7">
        <f>AC2*(P2/101.325)</f>
        <v>-0.90294350136495061</v>
      </c>
      <c r="AE2" s="7">
        <f>AB2*1000000*1000</f>
        <v>-1.2411755192209997</v>
      </c>
      <c r="AG2">
        <f>(U2*1000)*I2</f>
        <v>2.5926618436281843</v>
      </c>
      <c r="AH2">
        <f>(U2*1000000000)*H2/1000000</f>
        <v>2.4698515457721131</v>
      </c>
      <c r="AI2" s="22">
        <f t="shared" ref="AI2" si="1">AE2/AG2*100</f>
        <v>-47.872634152863228</v>
      </c>
    </row>
    <row r="3" spans="1:35" x14ac:dyDescent="0.2">
      <c r="A3" t="s">
        <v>46</v>
      </c>
      <c r="B3" s="1">
        <v>44504</v>
      </c>
      <c r="C3" t="s">
        <v>8</v>
      </c>
      <c r="D3">
        <v>0</v>
      </c>
      <c r="E3" s="7">
        <v>0.46244175999999998</v>
      </c>
      <c r="F3">
        <v>2</v>
      </c>
      <c r="G3" t="s">
        <v>6</v>
      </c>
      <c r="H3">
        <v>1.69</v>
      </c>
      <c r="I3" s="4">
        <v>1.9</v>
      </c>
      <c r="J3">
        <v>-45.75</v>
      </c>
      <c r="K3" t="s">
        <v>7</v>
      </c>
      <c r="L3">
        <v>21.5</v>
      </c>
      <c r="M3">
        <v>294.64999999999998</v>
      </c>
      <c r="N3" s="7">
        <v>1005.857025</v>
      </c>
      <c r="O3" s="7">
        <f t="shared" ref="O3:O63" si="2">N3/1013.249977</f>
        <v>0.99270372349586555</v>
      </c>
      <c r="P3" s="7">
        <f t="shared" ref="P3:P66" si="3">O3*101.325</f>
        <v>100.58570478321857</v>
      </c>
      <c r="Q3" s="7">
        <f t="shared" si="0"/>
        <v>24.35669216073077</v>
      </c>
      <c r="R3" s="7">
        <f t="shared" ref="R3:R66" si="4">Q3*1000</f>
        <v>24356.69216073077</v>
      </c>
      <c r="S3" s="8">
        <f t="shared" ref="S3:S66" si="5" xml:space="preserve"> EXP(-67.1962+99.1624*(100/M3)+27.9015*LN(M3/100))</f>
        <v>3.367382487666315E-2</v>
      </c>
      <c r="T3" s="33">
        <f t="shared" ref="T3:T66" si="6">S3</f>
        <v>3.367382487666315E-2</v>
      </c>
      <c r="U3" s="8">
        <f t="shared" ref="U3:U66" si="7">T3/(0.082057338*M3)</f>
        <v>1.39273528796009E-3</v>
      </c>
      <c r="V3" s="31">
        <f t="shared" ref="V3:V66" si="8">U3</f>
        <v>1.39273528796009E-3</v>
      </c>
      <c r="W3">
        <f t="shared" ref="W3:W66" si="9">(H3/1000000)*V3</f>
        <v>2.353722636652552E-9</v>
      </c>
      <c r="X3" s="21">
        <f t="shared" ref="X3:X66" si="10">W3*(25/1000)</f>
        <v>5.8843065916313801E-11</v>
      </c>
      <c r="Y3" s="21">
        <f t="shared" ref="Y3:Y66" si="11">H3/1000000*(25/1000)/(0.082057338*M3)</f>
        <v>1.7474422977442518E-9</v>
      </c>
      <c r="Z3" s="21">
        <f t="shared" ref="Z3:Z66" si="12">I3/1000000*(25/1000)/(0.082057338*M3)</f>
        <v>1.9645800980556676E-9</v>
      </c>
      <c r="AA3" s="21">
        <f t="shared" ref="AA3:AA66" si="13">X3+Y3-Z3</f>
        <v>-1.5829473439510203E-10</v>
      </c>
      <c r="AB3" s="21">
        <f t="shared" ref="AB3:AB66" si="14">AA3/(25/1000)</f>
        <v>-6.3317893758040811E-9</v>
      </c>
      <c r="AC3" s="7">
        <f t="shared" ref="AC3:AC66" si="15">AB3/U3*1000000</f>
        <v>-4.5462978001211694</v>
      </c>
      <c r="AD3" s="7">
        <f t="shared" ref="AD3:AD66" si="16">AC3*(P3/101.325)</f>
        <v>-4.5131267543013465</v>
      </c>
      <c r="AE3" s="7">
        <f t="shared" ref="AE3:AE66" si="17">AB3*1000000*1000</f>
        <v>-6.3317893758040817</v>
      </c>
      <c r="AG3">
        <f t="shared" ref="AG3:AG66" si="18">(U3*1000)*I3</f>
        <v>2.6461970471241711</v>
      </c>
      <c r="AH3">
        <f t="shared" ref="AH3:AH66" si="19">(U3*1000000000)*H3/1000000</f>
        <v>2.3537226366525519</v>
      </c>
      <c r="AI3" s="22">
        <f t="shared" ref="AI3:AI66" si="20">AE3/AG3*100</f>
        <v>-239.27883158532475</v>
      </c>
    </row>
    <row r="4" spans="1:35" x14ac:dyDescent="0.2">
      <c r="A4" t="s">
        <v>46</v>
      </c>
      <c r="B4" s="1">
        <v>44504</v>
      </c>
      <c r="C4" t="s">
        <v>5</v>
      </c>
      <c r="D4">
        <v>300</v>
      </c>
      <c r="E4" s="7">
        <v>0.46244175999999998</v>
      </c>
      <c r="F4">
        <v>3</v>
      </c>
      <c r="G4" t="s">
        <v>6</v>
      </c>
      <c r="H4">
        <v>1.96</v>
      </c>
      <c r="I4" s="4">
        <v>1.9</v>
      </c>
      <c r="J4">
        <v>-45.69</v>
      </c>
      <c r="K4" t="s">
        <v>7</v>
      </c>
      <c r="L4">
        <v>21.2</v>
      </c>
      <c r="M4">
        <v>294.35000000000002</v>
      </c>
      <c r="N4" s="7">
        <v>1005.857025</v>
      </c>
      <c r="O4" s="7">
        <f t="shared" si="2"/>
        <v>0.99270372349586555</v>
      </c>
      <c r="P4" s="7">
        <f t="shared" si="3"/>
        <v>100.58570478321857</v>
      </c>
      <c r="Q4" s="7">
        <f t="shared" si="0"/>
        <v>24.331893220808091</v>
      </c>
      <c r="R4" s="7">
        <f t="shared" si="4"/>
        <v>24331.893220808091</v>
      </c>
      <c r="S4" s="8">
        <f t="shared" si="5"/>
        <v>3.3872332580461531E-2</v>
      </c>
      <c r="T4" s="33">
        <f t="shared" si="6"/>
        <v>3.3872332580461531E-2</v>
      </c>
      <c r="U4" s="8">
        <f t="shared" si="7"/>
        <v>1.4023733198191123E-3</v>
      </c>
      <c r="V4" s="31">
        <f t="shared" si="8"/>
        <v>1.4023733198191123E-3</v>
      </c>
      <c r="W4">
        <f t="shared" si="9"/>
        <v>2.7486517068454599E-9</v>
      </c>
      <c r="X4" s="21">
        <f t="shared" si="10"/>
        <v>6.8716292671136494E-11</v>
      </c>
      <c r="Y4" s="21">
        <f t="shared" si="11"/>
        <v>2.0286849896713022E-9</v>
      </c>
      <c r="Z4" s="21">
        <f t="shared" si="12"/>
        <v>1.9665823879466703E-9</v>
      </c>
      <c r="AA4" s="21">
        <f t="shared" si="13"/>
        <v>1.3081889439576846E-10</v>
      </c>
      <c r="AB4" s="21">
        <f t="shared" si="14"/>
        <v>5.2327557758307382E-9</v>
      </c>
      <c r="AC4" s="7">
        <f t="shared" si="15"/>
        <v>3.7313571941782908</v>
      </c>
      <c r="AD4" s="7">
        <f t="shared" si="16"/>
        <v>3.7041321803538745</v>
      </c>
      <c r="AE4" s="7">
        <f t="shared" si="17"/>
        <v>5.2327557758307384</v>
      </c>
      <c r="AG4">
        <f t="shared" si="18"/>
        <v>2.6645093076563136</v>
      </c>
      <c r="AH4">
        <f t="shared" si="19"/>
        <v>2.7486517068454601</v>
      </c>
      <c r="AI4" s="22">
        <f t="shared" si="20"/>
        <v>196.38722074622584</v>
      </c>
    </row>
    <row r="5" spans="1:35" x14ac:dyDescent="0.2">
      <c r="A5" t="s">
        <v>46</v>
      </c>
      <c r="B5" s="1">
        <v>44504</v>
      </c>
      <c r="C5" t="s">
        <v>8</v>
      </c>
      <c r="D5">
        <v>5</v>
      </c>
      <c r="E5" s="7">
        <v>0.46244175999999998</v>
      </c>
      <c r="F5">
        <v>4</v>
      </c>
      <c r="G5" t="s">
        <v>6</v>
      </c>
      <c r="H5">
        <v>1.92</v>
      </c>
      <c r="I5" s="4">
        <v>1.9</v>
      </c>
      <c r="J5">
        <v>-45.18</v>
      </c>
      <c r="K5" t="s">
        <v>7</v>
      </c>
      <c r="L5">
        <v>21.3</v>
      </c>
      <c r="M5">
        <v>294.45</v>
      </c>
      <c r="N5" s="7">
        <v>1005.857025</v>
      </c>
      <c r="O5" s="7">
        <f t="shared" si="2"/>
        <v>0.99270372349586555</v>
      </c>
      <c r="P5" s="7">
        <f t="shared" si="3"/>
        <v>100.58570478321857</v>
      </c>
      <c r="Q5" s="7">
        <f t="shared" si="0"/>
        <v>24.340159534115649</v>
      </c>
      <c r="R5" s="7">
        <f t="shared" si="4"/>
        <v>24340.15953411565</v>
      </c>
      <c r="S5" s="8">
        <f t="shared" si="5"/>
        <v>3.3805879894436106E-2</v>
      </c>
      <c r="T5" s="33">
        <f t="shared" si="6"/>
        <v>3.3805879894436106E-2</v>
      </c>
      <c r="U5" s="8">
        <f t="shared" si="7"/>
        <v>1.3991467289829009E-3</v>
      </c>
      <c r="V5" s="31">
        <f t="shared" si="8"/>
        <v>1.3991467289829009E-3</v>
      </c>
      <c r="W5">
        <f t="shared" si="9"/>
        <v>2.6863617196471694E-9</v>
      </c>
      <c r="X5" s="21">
        <f t="shared" si="10"/>
        <v>6.7159042991179244E-11</v>
      </c>
      <c r="Y5" s="21">
        <f t="shared" si="11"/>
        <v>1.98660834153388E-9</v>
      </c>
      <c r="Z5" s="21">
        <f t="shared" si="12"/>
        <v>1.9659145046429016E-9</v>
      </c>
      <c r="AA5" s="21">
        <f t="shared" si="13"/>
        <v>8.7852879882157647E-11</v>
      </c>
      <c r="AB5" s="21">
        <f t="shared" si="14"/>
        <v>3.5141151952863059E-9</v>
      </c>
      <c r="AC5" s="7">
        <f t="shared" si="15"/>
        <v>2.5116130585109291</v>
      </c>
      <c r="AD5" s="7">
        <f t="shared" si="16"/>
        <v>2.4932876351646382</v>
      </c>
      <c r="AE5" s="7">
        <f t="shared" si="17"/>
        <v>3.5141151952863057</v>
      </c>
      <c r="AG5">
        <f t="shared" si="18"/>
        <v>2.6583787850675118</v>
      </c>
      <c r="AH5">
        <f t="shared" si="19"/>
        <v>2.6863617196471696</v>
      </c>
      <c r="AI5" s="22">
        <f t="shared" si="20"/>
        <v>132.19016097425941</v>
      </c>
    </row>
    <row r="6" spans="1:35" x14ac:dyDescent="0.2">
      <c r="A6" t="s">
        <v>46</v>
      </c>
      <c r="B6" s="1">
        <v>44504</v>
      </c>
      <c r="C6" t="s">
        <v>5</v>
      </c>
      <c r="D6">
        <v>250</v>
      </c>
      <c r="E6" s="7">
        <v>0.46244175999999998</v>
      </c>
      <c r="F6">
        <v>5</v>
      </c>
      <c r="G6" t="s">
        <v>6</v>
      </c>
      <c r="H6">
        <v>2.0499999999999998</v>
      </c>
      <c r="I6" s="4">
        <v>1.9</v>
      </c>
      <c r="J6">
        <v>-45.68</v>
      </c>
      <c r="K6" t="s">
        <v>7</v>
      </c>
      <c r="L6">
        <v>20.9</v>
      </c>
      <c r="M6">
        <v>294.05</v>
      </c>
      <c r="N6" s="7">
        <v>1005.857025</v>
      </c>
      <c r="O6" s="7">
        <f t="shared" si="2"/>
        <v>0.99270372349586555</v>
      </c>
      <c r="P6" s="7">
        <f t="shared" si="3"/>
        <v>100.58570478321857</v>
      </c>
      <c r="Q6" s="7">
        <f t="shared" si="0"/>
        <v>24.307094280885401</v>
      </c>
      <c r="R6" s="7">
        <f t="shared" si="4"/>
        <v>24307.094280885402</v>
      </c>
      <c r="S6" s="8">
        <f t="shared" si="5"/>
        <v>3.4073407667675318E-2</v>
      </c>
      <c r="T6" s="33">
        <f t="shared" si="6"/>
        <v>3.4073407667675318E-2</v>
      </c>
      <c r="U6" s="8">
        <f t="shared" si="7"/>
        <v>1.4121374203577646E-3</v>
      </c>
      <c r="V6" s="31">
        <f t="shared" si="8"/>
        <v>1.4121374203577646E-3</v>
      </c>
      <c r="W6">
        <f t="shared" si="9"/>
        <v>2.8948817117334172E-9</v>
      </c>
      <c r="X6" s="21">
        <f t="shared" si="10"/>
        <v>7.2372042793335439E-11</v>
      </c>
      <c r="Y6" s="21">
        <f t="shared" si="11"/>
        <v>2.1240036658262738E-9</v>
      </c>
      <c r="Z6" s="21">
        <f t="shared" si="12"/>
        <v>1.9685887634487414E-9</v>
      </c>
      <c r="AA6" s="21">
        <f t="shared" si="13"/>
        <v>2.2778694517086784E-10</v>
      </c>
      <c r="AB6" s="21">
        <f t="shared" si="14"/>
        <v>9.1114778068347136E-9</v>
      </c>
      <c r="AC6" s="7">
        <f t="shared" si="15"/>
        <v>6.4522600105918322</v>
      </c>
      <c r="AD6" s="7">
        <f t="shared" si="16"/>
        <v>6.4051825374779838</v>
      </c>
      <c r="AE6" s="7">
        <f t="shared" si="17"/>
        <v>9.1114778068347135</v>
      </c>
      <c r="AG6">
        <f t="shared" si="18"/>
        <v>2.6830610986797527</v>
      </c>
      <c r="AH6">
        <f t="shared" si="19"/>
        <v>2.8948817117334178</v>
      </c>
      <c r="AI6" s="22">
        <f t="shared" si="20"/>
        <v>339.59263213641225</v>
      </c>
    </row>
    <row r="7" spans="1:35" x14ac:dyDescent="0.2">
      <c r="A7" t="s">
        <v>46</v>
      </c>
      <c r="B7" s="1">
        <v>44504</v>
      </c>
      <c r="C7" t="s">
        <v>8</v>
      </c>
      <c r="D7">
        <v>10</v>
      </c>
      <c r="E7" s="7">
        <v>0.46244175999999998</v>
      </c>
      <c r="F7">
        <v>6</v>
      </c>
      <c r="G7" t="s">
        <v>6</v>
      </c>
      <c r="H7">
        <v>1.94</v>
      </c>
      <c r="I7" s="4">
        <v>1.9</v>
      </c>
      <c r="J7">
        <v>-45.62</v>
      </c>
      <c r="K7" t="s">
        <v>7</v>
      </c>
      <c r="L7">
        <v>21</v>
      </c>
      <c r="M7">
        <v>294.14999999999998</v>
      </c>
      <c r="N7" s="7">
        <v>1005.857025</v>
      </c>
      <c r="O7" s="7">
        <f t="shared" si="2"/>
        <v>0.99270372349586555</v>
      </c>
      <c r="P7" s="7">
        <f t="shared" si="3"/>
        <v>100.58570478321857</v>
      </c>
      <c r="Q7" s="7">
        <f t="shared" si="0"/>
        <v>24.315360594192963</v>
      </c>
      <c r="R7" s="7">
        <f t="shared" si="4"/>
        <v>24315.360594192964</v>
      </c>
      <c r="S7" s="8">
        <f t="shared" si="5"/>
        <v>3.4006095097003711E-2</v>
      </c>
      <c r="T7" s="33">
        <f t="shared" si="6"/>
        <v>3.4006095097003711E-2</v>
      </c>
      <c r="U7" s="8">
        <f t="shared" si="7"/>
        <v>1.4088685944102066E-3</v>
      </c>
      <c r="V7" s="31">
        <f t="shared" si="8"/>
        <v>1.4088685944102066E-3</v>
      </c>
      <c r="W7">
        <f t="shared" si="9"/>
        <v>2.7332050731558008E-9</v>
      </c>
      <c r="X7" s="21">
        <f t="shared" si="10"/>
        <v>6.8330126828895028E-11</v>
      </c>
      <c r="Y7" s="21">
        <f t="shared" si="11"/>
        <v>2.0093494014523183E-9</v>
      </c>
      <c r="Z7" s="21">
        <f t="shared" si="12"/>
        <v>1.9679195168862906E-9</v>
      </c>
      <c r="AA7" s="21">
        <f t="shared" si="13"/>
        <v>1.0976001139492273E-10</v>
      </c>
      <c r="AB7" s="21">
        <f t="shared" si="14"/>
        <v>4.3904004557969092E-9</v>
      </c>
      <c r="AC7" s="7">
        <f t="shared" si="15"/>
        <v>3.1162597230260913</v>
      </c>
      <c r="AD7" s="7">
        <f t="shared" si="16"/>
        <v>3.0935226304281951</v>
      </c>
      <c r="AE7" s="7">
        <f t="shared" si="17"/>
        <v>4.3904004557969092</v>
      </c>
      <c r="AG7">
        <f t="shared" si="18"/>
        <v>2.6768503293793926</v>
      </c>
      <c r="AH7">
        <f t="shared" si="19"/>
        <v>2.7332050731558009</v>
      </c>
      <c r="AI7" s="22">
        <f t="shared" si="20"/>
        <v>164.01366963295217</v>
      </c>
    </row>
    <row r="8" spans="1:35" x14ac:dyDescent="0.2">
      <c r="A8" t="s">
        <v>46</v>
      </c>
      <c r="B8" s="1">
        <v>44504</v>
      </c>
      <c r="C8" t="s">
        <v>5</v>
      </c>
      <c r="D8">
        <v>225</v>
      </c>
      <c r="E8" s="7">
        <v>0.46244175999999998</v>
      </c>
      <c r="F8">
        <v>7</v>
      </c>
      <c r="G8" t="s">
        <v>6</v>
      </c>
      <c r="H8">
        <v>1.8</v>
      </c>
      <c r="I8" s="4">
        <v>1.9</v>
      </c>
      <c r="J8">
        <v>-45.8</v>
      </c>
      <c r="K8" t="s">
        <v>7</v>
      </c>
      <c r="L8">
        <v>21.7</v>
      </c>
      <c r="M8">
        <v>294.85000000000002</v>
      </c>
      <c r="N8" s="7">
        <v>1005.857025</v>
      </c>
      <c r="O8" s="7">
        <f t="shared" si="2"/>
        <v>0.99270372349586555</v>
      </c>
      <c r="P8" s="7">
        <f t="shared" si="3"/>
        <v>100.58570478321857</v>
      </c>
      <c r="Q8" s="7">
        <f t="shared" si="0"/>
        <v>24.373224787345901</v>
      </c>
      <c r="R8" s="7">
        <f t="shared" si="4"/>
        <v>24373.224787345902</v>
      </c>
      <c r="S8" s="8">
        <f t="shared" si="5"/>
        <v>3.3542894703593056E-2</v>
      </c>
      <c r="T8" s="33">
        <f t="shared" si="6"/>
        <v>3.3542894703593056E-2</v>
      </c>
      <c r="U8" s="8">
        <f t="shared" si="7"/>
        <v>1.3863790363877729E-3</v>
      </c>
      <c r="V8" s="31">
        <f t="shared" si="8"/>
        <v>1.3863790363877729E-3</v>
      </c>
      <c r="W8">
        <f t="shared" si="9"/>
        <v>2.4954822654979915E-9</v>
      </c>
      <c r="X8" s="21">
        <f t="shared" si="10"/>
        <v>6.2387056637449792E-11</v>
      </c>
      <c r="Y8" s="21">
        <f t="shared" si="11"/>
        <v>1.8599186858720036E-9</v>
      </c>
      <c r="Z8" s="21">
        <f t="shared" si="12"/>
        <v>1.9632475017537811E-9</v>
      </c>
      <c r="AA8" s="21">
        <f t="shared" si="13"/>
        <v>-4.0941759244327547E-11</v>
      </c>
      <c r="AB8" s="21">
        <f t="shared" si="14"/>
        <v>-1.6376703697731019E-9</v>
      </c>
      <c r="AC8" s="7">
        <f t="shared" si="15"/>
        <v>-1.1812573089968754</v>
      </c>
      <c r="AD8" s="7">
        <f t="shared" si="16"/>
        <v>-1.1726385290479042</v>
      </c>
      <c r="AE8" s="7">
        <f t="shared" si="17"/>
        <v>-1.6376703697731019</v>
      </c>
      <c r="AG8">
        <f t="shared" si="18"/>
        <v>2.6341201691367684</v>
      </c>
      <c r="AH8">
        <f t="shared" si="19"/>
        <v>2.4954822654979907</v>
      </c>
      <c r="AI8" s="22">
        <f t="shared" si="20"/>
        <v>-62.17143731562502</v>
      </c>
    </row>
    <row r="9" spans="1:35" x14ac:dyDescent="0.2">
      <c r="A9" t="s">
        <v>46</v>
      </c>
      <c r="B9" s="1">
        <v>44504</v>
      </c>
      <c r="C9" t="s">
        <v>8</v>
      </c>
      <c r="D9">
        <v>25</v>
      </c>
      <c r="E9" s="7">
        <v>0.46244175999999998</v>
      </c>
      <c r="F9">
        <v>8</v>
      </c>
      <c r="G9" t="s">
        <v>6</v>
      </c>
      <c r="H9">
        <v>1.87</v>
      </c>
      <c r="I9" s="4">
        <v>1.9</v>
      </c>
      <c r="J9">
        <v>-45.54</v>
      </c>
      <c r="K9" t="s">
        <v>7</v>
      </c>
      <c r="L9">
        <v>21.7</v>
      </c>
      <c r="M9">
        <v>294.85000000000002</v>
      </c>
      <c r="N9" s="7">
        <v>1005.857025</v>
      </c>
      <c r="O9" s="7">
        <f t="shared" si="2"/>
        <v>0.99270372349586555</v>
      </c>
      <c r="P9" s="7">
        <f t="shared" si="3"/>
        <v>100.58570478321857</v>
      </c>
      <c r="Q9" s="7">
        <f t="shared" si="0"/>
        <v>24.373224787345901</v>
      </c>
      <c r="R9" s="7">
        <f t="shared" si="4"/>
        <v>24373.224787345902</v>
      </c>
      <c r="S9" s="8">
        <f t="shared" si="5"/>
        <v>3.3542894703593056E-2</v>
      </c>
      <c r="T9" s="33">
        <f t="shared" si="6"/>
        <v>3.3542894703593056E-2</v>
      </c>
      <c r="U9" s="8">
        <f t="shared" si="7"/>
        <v>1.3863790363877729E-3</v>
      </c>
      <c r="V9" s="31">
        <f t="shared" si="8"/>
        <v>1.3863790363877729E-3</v>
      </c>
      <c r="W9">
        <f t="shared" si="9"/>
        <v>2.5925287980451352E-9</v>
      </c>
      <c r="X9" s="21">
        <f t="shared" si="10"/>
        <v>6.4813219951128377E-11</v>
      </c>
      <c r="Y9" s="21">
        <f t="shared" si="11"/>
        <v>1.932248856989248E-9</v>
      </c>
      <c r="Z9" s="21">
        <f t="shared" si="12"/>
        <v>1.9632475017537811E-9</v>
      </c>
      <c r="AA9" s="21">
        <f t="shared" si="13"/>
        <v>3.3814575186595114E-11</v>
      </c>
      <c r="AB9" s="21">
        <f t="shared" si="14"/>
        <v>1.3525830074638045E-9</v>
      </c>
      <c r="AC9" s="7">
        <f t="shared" si="15"/>
        <v>0.97562280730093542</v>
      </c>
      <c r="AD9" s="7">
        <f t="shared" si="16"/>
        <v>0.96850439353512785</v>
      </c>
      <c r="AE9" s="7">
        <f t="shared" si="17"/>
        <v>1.3525830074638046</v>
      </c>
      <c r="AG9">
        <f t="shared" si="18"/>
        <v>2.6341201691367684</v>
      </c>
      <c r="AH9">
        <f t="shared" si="19"/>
        <v>2.592528798045135</v>
      </c>
      <c r="AI9" s="22">
        <f t="shared" si="20"/>
        <v>51.348568805312389</v>
      </c>
    </row>
    <row r="10" spans="1:35" x14ac:dyDescent="0.2">
      <c r="A10" t="s">
        <v>46</v>
      </c>
      <c r="B10" s="1">
        <v>44504</v>
      </c>
      <c r="C10" t="s">
        <v>5</v>
      </c>
      <c r="D10">
        <v>200</v>
      </c>
      <c r="E10" s="7">
        <v>0.46244175999999998</v>
      </c>
      <c r="F10">
        <v>9</v>
      </c>
      <c r="G10" t="s">
        <v>6</v>
      </c>
      <c r="H10">
        <v>1.97</v>
      </c>
      <c r="I10" s="4">
        <v>1.9</v>
      </c>
      <c r="J10">
        <v>-45.23</v>
      </c>
      <c r="K10" t="s">
        <v>7</v>
      </c>
      <c r="L10">
        <v>21.6</v>
      </c>
      <c r="M10">
        <v>294.75</v>
      </c>
      <c r="N10" s="7">
        <v>1005.857025</v>
      </c>
      <c r="O10" s="7">
        <f t="shared" si="2"/>
        <v>0.99270372349586555</v>
      </c>
      <c r="P10" s="7">
        <f t="shared" si="3"/>
        <v>100.58570478321857</v>
      </c>
      <c r="Q10" s="7">
        <f t="shared" si="0"/>
        <v>24.364958474038335</v>
      </c>
      <c r="R10" s="7">
        <f t="shared" si="4"/>
        <v>24364.958474038336</v>
      </c>
      <c r="S10" s="8">
        <f t="shared" si="5"/>
        <v>3.3608219852677375E-2</v>
      </c>
      <c r="T10" s="33">
        <f t="shared" si="6"/>
        <v>3.3608219852677375E-2</v>
      </c>
      <c r="U10" s="8">
        <f t="shared" si="7"/>
        <v>1.3895502981386748E-3</v>
      </c>
      <c r="V10" s="31">
        <f t="shared" si="8"/>
        <v>1.3895502981386748E-3</v>
      </c>
      <c r="W10">
        <f t="shared" si="9"/>
        <v>2.7374140873331889E-9</v>
      </c>
      <c r="X10" s="21">
        <f t="shared" si="10"/>
        <v>6.8435352183329723E-11</v>
      </c>
      <c r="Y10" s="21">
        <f t="shared" si="11"/>
        <v>2.0362682844648755E-9</v>
      </c>
      <c r="Z10" s="21">
        <f t="shared" si="12"/>
        <v>1.9639135738493723E-9</v>
      </c>
      <c r="AA10" s="21">
        <f t="shared" si="13"/>
        <v>1.4079006279883275E-10</v>
      </c>
      <c r="AB10" s="21">
        <f t="shared" si="14"/>
        <v>5.6316025119533102E-9</v>
      </c>
      <c r="AC10" s="7">
        <f t="shared" si="15"/>
        <v>4.0528237945016699</v>
      </c>
      <c r="AD10" s="7">
        <f t="shared" si="16"/>
        <v>4.0232532714744496</v>
      </c>
      <c r="AE10" s="7">
        <f t="shared" si="17"/>
        <v>5.63160251195331</v>
      </c>
      <c r="AG10">
        <f t="shared" si="18"/>
        <v>2.6401455664634819</v>
      </c>
      <c r="AH10">
        <f t="shared" si="19"/>
        <v>2.7374140873331894</v>
      </c>
      <c r="AI10" s="22">
        <f t="shared" si="20"/>
        <v>213.3065155000879</v>
      </c>
    </row>
    <row r="11" spans="1:35" x14ac:dyDescent="0.2">
      <c r="A11" t="s">
        <v>46</v>
      </c>
      <c r="B11" s="1">
        <v>44504</v>
      </c>
      <c r="C11" t="s">
        <v>8</v>
      </c>
      <c r="D11">
        <v>50</v>
      </c>
      <c r="E11" s="7">
        <v>0.46244175999999998</v>
      </c>
      <c r="F11">
        <v>10</v>
      </c>
      <c r="G11" t="s">
        <v>6</v>
      </c>
      <c r="H11">
        <v>2.02</v>
      </c>
      <c r="I11" s="4">
        <v>1.9</v>
      </c>
      <c r="J11">
        <v>-46.12</v>
      </c>
      <c r="K11" t="s">
        <v>7</v>
      </c>
      <c r="L11">
        <v>21.6</v>
      </c>
      <c r="M11">
        <v>294.75</v>
      </c>
      <c r="N11" s="7">
        <v>1005.857025</v>
      </c>
      <c r="O11" s="7">
        <f t="shared" si="2"/>
        <v>0.99270372349586555</v>
      </c>
      <c r="P11" s="7">
        <f t="shared" si="3"/>
        <v>100.58570478321857</v>
      </c>
      <c r="Q11" s="7">
        <f t="shared" si="0"/>
        <v>24.364958474038335</v>
      </c>
      <c r="R11" s="7">
        <f t="shared" si="4"/>
        <v>24364.958474038336</v>
      </c>
      <c r="S11" s="8">
        <f t="shared" si="5"/>
        <v>3.3608219852677375E-2</v>
      </c>
      <c r="T11" s="33">
        <f t="shared" si="6"/>
        <v>3.3608219852677375E-2</v>
      </c>
      <c r="U11" s="8">
        <f t="shared" si="7"/>
        <v>1.3895502981386748E-3</v>
      </c>
      <c r="V11" s="31">
        <f t="shared" si="8"/>
        <v>1.3895502981386748E-3</v>
      </c>
      <c r="W11">
        <f t="shared" si="9"/>
        <v>2.8068916022401235E-9</v>
      </c>
      <c r="X11" s="21">
        <f t="shared" si="10"/>
        <v>7.0172290056003093E-11</v>
      </c>
      <c r="Y11" s="21">
        <f t="shared" si="11"/>
        <v>2.087950220618807E-9</v>
      </c>
      <c r="Z11" s="21">
        <f t="shared" si="12"/>
        <v>1.9639135738493723E-9</v>
      </c>
      <c r="AA11" s="21">
        <f t="shared" si="13"/>
        <v>1.9420893682543769E-10</v>
      </c>
      <c r="AB11" s="21">
        <f t="shared" si="14"/>
        <v>7.7683574730175077E-9</v>
      </c>
      <c r="AC11" s="7">
        <f t="shared" si="15"/>
        <v>5.5905550762886014</v>
      </c>
      <c r="AD11" s="7">
        <f t="shared" si="16"/>
        <v>5.5497648406404068</v>
      </c>
      <c r="AE11" s="7">
        <f t="shared" si="17"/>
        <v>7.7683574730175078</v>
      </c>
      <c r="AG11">
        <f t="shared" si="18"/>
        <v>2.6401455664634819</v>
      </c>
      <c r="AH11">
        <f t="shared" si="19"/>
        <v>2.8068916022401234</v>
      </c>
      <c r="AI11" s="22">
        <f t="shared" si="20"/>
        <v>294.23974085729486</v>
      </c>
    </row>
    <row r="12" spans="1:35" x14ac:dyDescent="0.2">
      <c r="A12" t="s">
        <v>46</v>
      </c>
      <c r="B12" s="1">
        <v>44504</v>
      </c>
      <c r="C12" t="s">
        <v>5</v>
      </c>
      <c r="D12">
        <v>175</v>
      </c>
      <c r="E12" s="7">
        <v>0.46244175999999998</v>
      </c>
      <c r="F12">
        <v>11</v>
      </c>
      <c r="G12" t="s">
        <v>6</v>
      </c>
      <c r="H12">
        <v>1.97</v>
      </c>
      <c r="I12" s="4">
        <v>1.9</v>
      </c>
      <c r="J12">
        <v>-45.47</v>
      </c>
      <c r="K12" t="s">
        <v>7</v>
      </c>
      <c r="L12">
        <v>21.2</v>
      </c>
      <c r="M12">
        <v>294.35000000000002</v>
      </c>
      <c r="N12" s="7">
        <v>1005.857025</v>
      </c>
      <c r="O12" s="7">
        <f t="shared" si="2"/>
        <v>0.99270372349586555</v>
      </c>
      <c r="P12" s="7">
        <f t="shared" si="3"/>
        <v>100.58570478321857</v>
      </c>
      <c r="Q12" s="7">
        <f t="shared" si="0"/>
        <v>24.331893220808091</v>
      </c>
      <c r="R12" s="7">
        <f t="shared" si="4"/>
        <v>24331.893220808091</v>
      </c>
      <c r="S12" s="8">
        <f t="shared" si="5"/>
        <v>3.3872332580461531E-2</v>
      </c>
      <c r="T12" s="33">
        <f t="shared" si="6"/>
        <v>3.3872332580461531E-2</v>
      </c>
      <c r="U12" s="8">
        <f t="shared" si="7"/>
        <v>1.4023733198191123E-3</v>
      </c>
      <c r="V12" s="31">
        <f t="shared" si="8"/>
        <v>1.4023733198191123E-3</v>
      </c>
      <c r="W12">
        <f t="shared" si="9"/>
        <v>2.7626754400436509E-9</v>
      </c>
      <c r="X12" s="21">
        <f t="shared" si="10"/>
        <v>6.906688600109127E-11</v>
      </c>
      <c r="Y12" s="21">
        <f t="shared" si="11"/>
        <v>2.0390354232920737E-9</v>
      </c>
      <c r="Z12" s="21">
        <f t="shared" si="12"/>
        <v>1.9665823879466703E-9</v>
      </c>
      <c r="AA12" s="21">
        <f t="shared" si="13"/>
        <v>1.4151992134649473E-10</v>
      </c>
      <c r="AB12" s="21">
        <f t="shared" si="14"/>
        <v>5.6607968538597893E-9</v>
      </c>
      <c r="AC12" s="7">
        <f t="shared" si="15"/>
        <v>4.0365833932079918</v>
      </c>
      <c r="AD12" s="7">
        <f t="shared" si="16"/>
        <v>4.0071313646391484</v>
      </c>
      <c r="AE12" s="7">
        <f t="shared" si="17"/>
        <v>5.6607968538597895</v>
      </c>
      <c r="AG12">
        <f t="shared" si="18"/>
        <v>2.6645093076563136</v>
      </c>
      <c r="AH12">
        <f t="shared" si="19"/>
        <v>2.7626754400436511</v>
      </c>
      <c r="AI12" s="22">
        <f t="shared" si="20"/>
        <v>212.45175753726272</v>
      </c>
    </row>
    <row r="13" spans="1:35" x14ac:dyDescent="0.2">
      <c r="A13" t="s">
        <v>46</v>
      </c>
      <c r="B13" s="1">
        <v>44504</v>
      </c>
      <c r="C13" t="s">
        <v>8</v>
      </c>
      <c r="D13">
        <v>75</v>
      </c>
      <c r="E13" s="7">
        <v>0.46244175999999998</v>
      </c>
      <c r="F13">
        <v>12</v>
      </c>
      <c r="G13" t="s">
        <v>6</v>
      </c>
      <c r="H13">
        <v>1.87</v>
      </c>
      <c r="I13" s="4">
        <v>1.9</v>
      </c>
      <c r="J13">
        <v>-45.28</v>
      </c>
      <c r="K13" t="s">
        <v>7</v>
      </c>
      <c r="L13">
        <v>21.4</v>
      </c>
      <c r="M13">
        <v>294.55</v>
      </c>
      <c r="N13" s="7">
        <v>1005.857025</v>
      </c>
      <c r="O13" s="7">
        <f t="shared" si="2"/>
        <v>0.99270372349586555</v>
      </c>
      <c r="P13" s="7">
        <f t="shared" si="3"/>
        <v>100.58570478321857</v>
      </c>
      <c r="Q13" s="7">
        <f t="shared" si="0"/>
        <v>24.348425847423215</v>
      </c>
      <c r="R13" s="7">
        <f t="shared" si="4"/>
        <v>24348.425847423216</v>
      </c>
      <c r="S13" s="8">
        <f t="shared" si="5"/>
        <v>3.3739711109860862E-2</v>
      </c>
      <c r="T13" s="33">
        <f t="shared" si="6"/>
        <v>3.3739711109860862E-2</v>
      </c>
      <c r="U13" s="8">
        <f t="shared" si="7"/>
        <v>1.3959340750393553E-3</v>
      </c>
      <c r="V13" s="31">
        <f t="shared" si="8"/>
        <v>1.3959340750393553E-3</v>
      </c>
      <c r="W13">
        <f t="shared" si="9"/>
        <v>2.6103967203235946E-9</v>
      </c>
      <c r="X13" s="21">
        <f t="shared" si="10"/>
        <v>6.5259918008089872E-11</v>
      </c>
      <c r="Y13" s="21">
        <f t="shared" si="11"/>
        <v>1.9342168578620943E-9</v>
      </c>
      <c r="Z13" s="21">
        <f t="shared" si="12"/>
        <v>1.9652470748331435E-9</v>
      </c>
      <c r="AA13" s="21">
        <f t="shared" si="13"/>
        <v>3.4229701037040576E-11</v>
      </c>
      <c r="AB13" s="21">
        <f t="shared" si="14"/>
        <v>1.369188041481623E-9</v>
      </c>
      <c r="AC13" s="7">
        <f t="shared" si="15"/>
        <v>0.98084004536032388</v>
      </c>
      <c r="AD13" s="7">
        <f t="shared" si="16"/>
        <v>0.97368356518304711</v>
      </c>
      <c r="AE13" s="7">
        <f t="shared" si="17"/>
        <v>1.3691880414816229</v>
      </c>
      <c r="AG13">
        <f t="shared" si="18"/>
        <v>2.6522747425747752</v>
      </c>
      <c r="AH13">
        <f t="shared" si="19"/>
        <v>2.6103967203235947</v>
      </c>
      <c r="AI13" s="22">
        <f t="shared" si="20"/>
        <v>51.623160282122306</v>
      </c>
    </row>
    <row r="14" spans="1:35" x14ac:dyDescent="0.2">
      <c r="A14" t="s">
        <v>46</v>
      </c>
      <c r="B14" s="1">
        <v>44504</v>
      </c>
      <c r="C14" t="s">
        <v>5</v>
      </c>
      <c r="D14">
        <v>150</v>
      </c>
      <c r="E14" s="7">
        <v>0.46244175999999998</v>
      </c>
      <c r="F14">
        <v>13</v>
      </c>
      <c r="G14" t="s">
        <v>6</v>
      </c>
      <c r="H14">
        <v>1.85</v>
      </c>
      <c r="I14" s="4">
        <v>1.9</v>
      </c>
      <c r="J14">
        <v>-45.27</v>
      </c>
      <c r="K14" t="s">
        <v>7</v>
      </c>
      <c r="L14">
        <v>21.6</v>
      </c>
      <c r="M14">
        <v>294.75</v>
      </c>
      <c r="N14" s="7">
        <v>1005.857025</v>
      </c>
      <c r="O14" s="7">
        <f t="shared" si="2"/>
        <v>0.99270372349586555</v>
      </c>
      <c r="P14" s="7">
        <f t="shared" si="3"/>
        <v>100.58570478321857</v>
      </c>
      <c r="Q14" s="7">
        <f t="shared" si="0"/>
        <v>24.364958474038335</v>
      </c>
      <c r="R14" s="7">
        <f t="shared" si="4"/>
        <v>24364.958474038336</v>
      </c>
      <c r="S14" s="8">
        <f t="shared" si="5"/>
        <v>3.3608219852677375E-2</v>
      </c>
      <c r="T14" s="33">
        <f t="shared" si="6"/>
        <v>3.3608219852677375E-2</v>
      </c>
      <c r="U14" s="8">
        <f t="shared" si="7"/>
        <v>1.3895502981386748E-3</v>
      </c>
      <c r="V14" s="31">
        <f t="shared" si="8"/>
        <v>1.3895502981386748E-3</v>
      </c>
      <c r="W14">
        <f t="shared" si="9"/>
        <v>2.5706680515565483E-9</v>
      </c>
      <c r="X14" s="21">
        <f t="shared" si="10"/>
        <v>6.4266701288913706E-11</v>
      </c>
      <c r="Y14" s="21">
        <f t="shared" si="11"/>
        <v>1.9122316376954417E-9</v>
      </c>
      <c r="Z14" s="21">
        <f t="shared" si="12"/>
        <v>1.9639135738493723E-9</v>
      </c>
      <c r="AA14" s="21">
        <f t="shared" si="13"/>
        <v>1.2584765134983056E-11</v>
      </c>
      <c r="AB14" s="21">
        <f t="shared" si="14"/>
        <v>5.0339060539932223E-10</v>
      </c>
      <c r="AC14" s="7">
        <f t="shared" si="15"/>
        <v>0.36226871821309536</v>
      </c>
      <c r="AD14" s="7">
        <f t="shared" si="16"/>
        <v>0.35962550547621419</v>
      </c>
      <c r="AE14" s="7">
        <f t="shared" si="17"/>
        <v>0.50339060539932223</v>
      </c>
      <c r="AG14">
        <f t="shared" si="18"/>
        <v>2.6401455664634819</v>
      </c>
      <c r="AH14">
        <f t="shared" si="19"/>
        <v>2.5706680515565488</v>
      </c>
      <c r="AI14" s="22">
        <f t="shared" si="20"/>
        <v>19.066774642794496</v>
      </c>
    </row>
    <row r="15" spans="1:35" x14ac:dyDescent="0.2">
      <c r="A15" t="s">
        <v>46</v>
      </c>
      <c r="B15" s="1">
        <v>44504</v>
      </c>
      <c r="C15" t="s">
        <v>8</v>
      </c>
      <c r="D15">
        <v>100</v>
      </c>
      <c r="E15" s="7">
        <v>0.46244175999999998</v>
      </c>
      <c r="F15">
        <v>14</v>
      </c>
      <c r="G15" t="s">
        <v>6</v>
      </c>
      <c r="H15">
        <v>1.96</v>
      </c>
      <c r="I15" s="4">
        <v>1.9</v>
      </c>
      <c r="J15">
        <v>-46.07</v>
      </c>
      <c r="K15" t="s">
        <v>7</v>
      </c>
      <c r="L15">
        <v>21.7</v>
      </c>
      <c r="M15">
        <v>294.85000000000002</v>
      </c>
      <c r="N15" s="7">
        <v>1005.857025</v>
      </c>
      <c r="O15" s="7">
        <f t="shared" si="2"/>
        <v>0.99270372349586555</v>
      </c>
      <c r="P15" s="7">
        <f t="shared" si="3"/>
        <v>100.58570478321857</v>
      </c>
      <c r="Q15" s="7">
        <f t="shared" si="0"/>
        <v>24.373224787345901</v>
      </c>
      <c r="R15" s="7">
        <f t="shared" si="4"/>
        <v>24373.224787345902</v>
      </c>
      <c r="S15" s="8">
        <f t="shared" si="5"/>
        <v>3.3542894703593056E-2</v>
      </c>
      <c r="T15" s="33">
        <f t="shared" si="6"/>
        <v>3.3542894703593056E-2</v>
      </c>
      <c r="U15" s="8">
        <f t="shared" si="7"/>
        <v>1.3863790363877729E-3</v>
      </c>
      <c r="V15" s="31">
        <f t="shared" si="8"/>
        <v>1.3863790363877729E-3</v>
      </c>
      <c r="W15">
        <f t="shared" si="9"/>
        <v>2.7173029113200347E-9</v>
      </c>
      <c r="X15" s="21">
        <f t="shared" si="10"/>
        <v>6.7932572783000873E-11</v>
      </c>
      <c r="Y15" s="21">
        <f t="shared" si="11"/>
        <v>2.0252447912828483E-9</v>
      </c>
      <c r="Z15" s="21">
        <f t="shared" si="12"/>
        <v>1.9632475017537811E-9</v>
      </c>
      <c r="AA15" s="21">
        <f t="shared" si="13"/>
        <v>1.2992986231206823E-10</v>
      </c>
      <c r="AB15" s="21">
        <f t="shared" si="14"/>
        <v>5.1971944924827291E-9</v>
      </c>
      <c r="AC15" s="7">
        <f t="shared" si="15"/>
        <v>3.7487543853981529</v>
      </c>
      <c r="AD15" s="7">
        <f t="shared" si="16"/>
        <v>3.7214024368562009</v>
      </c>
      <c r="AE15" s="7">
        <f t="shared" si="17"/>
        <v>5.1971944924827298</v>
      </c>
      <c r="AG15">
        <f t="shared" si="18"/>
        <v>2.6341201691367684</v>
      </c>
      <c r="AH15">
        <f t="shared" si="19"/>
        <v>2.7173029113200342</v>
      </c>
      <c r="AI15" s="22">
        <f t="shared" si="20"/>
        <v>197.30286238937651</v>
      </c>
    </row>
    <row r="16" spans="1:35" x14ac:dyDescent="0.2">
      <c r="A16" t="s">
        <v>46</v>
      </c>
      <c r="B16" s="1">
        <v>44504</v>
      </c>
      <c r="C16" t="s">
        <v>5</v>
      </c>
      <c r="D16">
        <v>125</v>
      </c>
      <c r="E16" s="7">
        <v>0.46244175999999998</v>
      </c>
      <c r="F16">
        <v>15</v>
      </c>
      <c r="G16" t="s">
        <v>6</v>
      </c>
      <c r="H16">
        <v>1.94</v>
      </c>
      <c r="I16" s="4">
        <v>1.9</v>
      </c>
      <c r="J16">
        <v>-45.97</v>
      </c>
      <c r="K16" t="s">
        <v>7</v>
      </c>
      <c r="L16">
        <v>22</v>
      </c>
      <c r="M16">
        <v>295.14999999999998</v>
      </c>
      <c r="N16" s="7">
        <v>1005.857025</v>
      </c>
      <c r="O16" s="7">
        <f t="shared" si="2"/>
        <v>0.99270372349586555</v>
      </c>
      <c r="P16" s="7">
        <f t="shared" si="3"/>
        <v>100.58570478321857</v>
      </c>
      <c r="Q16" s="7">
        <f t="shared" si="0"/>
        <v>24.398023727268583</v>
      </c>
      <c r="R16" s="7">
        <f t="shared" si="4"/>
        <v>24398.023727268584</v>
      </c>
      <c r="S16" s="8">
        <f t="shared" si="5"/>
        <v>3.3348585279376404E-2</v>
      </c>
      <c r="T16" s="33">
        <f t="shared" si="6"/>
        <v>3.3348585279376404E-2</v>
      </c>
      <c r="U16" s="8">
        <f t="shared" si="7"/>
        <v>1.3769469339110919E-3</v>
      </c>
      <c r="V16" s="31">
        <f t="shared" si="8"/>
        <v>1.3769469339110919E-3</v>
      </c>
      <c r="W16">
        <f t="shared" si="9"/>
        <v>2.6712770517875185E-9</v>
      </c>
      <c r="X16" s="21">
        <f t="shared" si="10"/>
        <v>6.6781926294687967E-11</v>
      </c>
      <c r="Y16" s="21">
        <f t="shared" si="11"/>
        <v>2.0025415091892239E-9</v>
      </c>
      <c r="Z16" s="21">
        <f t="shared" si="12"/>
        <v>1.9612519935358377E-9</v>
      </c>
      <c r="AA16" s="21">
        <f t="shared" si="13"/>
        <v>1.0807144194807427E-10</v>
      </c>
      <c r="AB16" s="21">
        <f t="shared" si="14"/>
        <v>4.3228576779229707E-9</v>
      </c>
      <c r="AC16" s="7">
        <f t="shared" si="15"/>
        <v>3.139451181059163</v>
      </c>
      <c r="AD16" s="7">
        <f t="shared" si="16"/>
        <v>3.1165448771709237</v>
      </c>
      <c r="AE16" s="7">
        <f t="shared" si="17"/>
        <v>4.322857677922971</v>
      </c>
      <c r="AG16">
        <f t="shared" si="18"/>
        <v>2.6161991744310744</v>
      </c>
      <c r="AH16">
        <f t="shared" si="19"/>
        <v>2.6712770517875182</v>
      </c>
      <c r="AI16" s="22">
        <f t="shared" si="20"/>
        <v>165.23427268732439</v>
      </c>
    </row>
    <row r="17" spans="1:35" x14ac:dyDescent="0.2">
      <c r="A17" t="s">
        <v>46</v>
      </c>
      <c r="B17" s="1">
        <v>44504</v>
      </c>
      <c r="C17" t="s">
        <v>8</v>
      </c>
      <c r="D17">
        <v>125</v>
      </c>
      <c r="E17" s="7">
        <v>0.46244175999999998</v>
      </c>
      <c r="F17">
        <v>16</v>
      </c>
      <c r="G17" t="s">
        <v>6</v>
      </c>
      <c r="H17">
        <v>1.9</v>
      </c>
      <c r="I17" s="4">
        <v>1.9</v>
      </c>
      <c r="J17">
        <v>-45.46</v>
      </c>
      <c r="K17" t="s">
        <v>7</v>
      </c>
      <c r="L17">
        <v>22.2</v>
      </c>
      <c r="M17">
        <v>295.35000000000002</v>
      </c>
      <c r="N17" s="7">
        <v>1005.857025</v>
      </c>
      <c r="O17" s="7">
        <f t="shared" si="2"/>
        <v>0.99270372349586555</v>
      </c>
      <c r="P17" s="7">
        <f t="shared" si="3"/>
        <v>100.58570478321857</v>
      </c>
      <c r="Q17" s="7">
        <f t="shared" si="0"/>
        <v>24.414556353883707</v>
      </c>
      <c r="R17" s="7">
        <f t="shared" si="4"/>
        <v>24414.556353883709</v>
      </c>
      <c r="S17" s="8">
        <f t="shared" si="5"/>
        <v>3.3220420924150194E-2</v>
      </c>
      <c r="T17" s="33">
        <f t="shared" si="6"/>
        <v>3.3220420924150194E-2</v>
      </c>
      <c r="U17" s="8">
        <f t="shared" si="7"/>
        <v>1.3707262561117217E-3</v>
      </c>
      <c r="V17" s="31">
        <f t="shared" si="8"/>
        <v>1.3707262561117217E-3</v>
      </c>
      <c r="W17">
        <f t="shared" si="9"/>
        <v>2.6043798866122712E-9</v>
      </c>
      <c r="X17" s="21">
        <f t="shared" si="10"/>
        <v>6.5109497165306781E-11</v>
      </c>
      <c r="Y17" s="21">
        <f t="shared" si="11"/>
        <v>1.9599239068633905E-9</v>
      </c>
      <c r="Z17" s="21">
        <f t="shared" si="12"/>
        <v>1.9599239068633905E-9</v>
      </c>
      <c r="AA17" s="21">
        <f t="shared" si="13"/>
        <v>6.5109497165306884E-11</v>
      </c>
      <c r="AB17" s="21">
        <f t="shared" si="14"/>
        <v>2.6043798866122754E-9</v>
      </c>
      <c r="AC17" s="7">
        <f t="shared" si="15"/>
        <v>1.900000000000003</v>
      </c>
      <c r="AD17" s="7">
        <f t="shared" si="16"/>
        <v>1.8861370746421473</v>
      </c>
      <c r="AE17" s="7">
        <f t="shared" si="17"/>
        <v>2.6043798866122754</v>
      </c>
      <c r="AG17">
        <f t="shared" si="18"/>
        <v>2.6043798866122709</v>
      </c>
      <c r="AH17">
        <f t="shared" si="19"/>
        <v>2.6043798866122709</v>
      </c>
      <c r="AI17" s="22">
        <f t="shared" si="20"/>
        <v>100.00000000000017</v>
      </c>
    </row>
    <row r="18" spans="1:35" x14ac:dyDescent="0.2">
      <c r="A18" t="s">
        <v>46</v>
      </c>
      <c r="B18" s="1">
        <v>44504</v>
      </c>
      <c r="C18" t="s">
        <v>5</v>
      </c>
      <c r="D18">
        <v>100</v>
      </c>
      <c r="E18" s="7">
        <v>0.46244175999999998</v>
      </c>
      <c r="F18">
        <v>17</v>
      </c>
      <c r="G18" t="s">
        <v>6</v>
      </c>
      <c r="H18">
        <v>2.06</v>
      </c>
      <c r="I18" s="4">
        <v>1.9</v>
      </c>
      <c r="J18">
        <v>-46.78</v>
      </c>
      <c r="K18" t="s">
        <v>7</v>
      </c>
      <c r="L18">
        <v>22.4</v>
      </c>
      <c r="M18">
        <v>295.55</v>
      </c>
      <c r="N18" s="7">
        <v>1005.857025</v>
      </c>
      <c r="O18" s="7">
        <f t="shared" si="2"/>
        <v>0.99270372349586555</v>
      </c>
      <c r="P18" s="7">
        <f t="shared" si="3"/>
        <v>100.58570478321857</v>
      </c>
      <c r="Q18" s="7">
        <f t="shared" si="0"/>
        <v>24.431088980498831</v>
      </c>
      <c r="R18" s="7">
        <f t="shared" si="4"/>
        <v>24431.088980498833</v>
      </c>
      <c r="S18" s="8">
        <f t="shared" si="5"/>
        <v>3.3093344700868998E-2</v>
      </c>
      <c r="T18" s="33">
        <f t="shared" si="6"/>
        <v>3.3093344700868998E-2</v>
      </c>
      <c r="U18" s="8">
        <f t="shared" si="7"/>
        <v>1.3645588650674657E-3</v>
      </c>
      <c r="V18" s="31">
        <f t="shared" si="8"/>
        <v>1.3645588650674657E-3</v>
      </c>
      <c r="W18">
        <f t="shared" si="9"/>
        <v>2.8109912620389794E-9</v>
      </c>
      <c r="X18" s="21">
        <f t="shared" si="10"/>
        <v>7.0274781550974492E-11</v>
      </c>
      <c r="Y18" s="21">
        <f t="shared" si="11"/>
        <v>2.1235321538571815E-9</v>
      </c>
      <c r="Z18" s="21">
        <f t="shared" si="12"/>
        <v>1.9585976176352643E-9</v>
      </c>
      <c r="AA18" s="21">
        <f t="shared" si="13"/>
        <v>2.3520931777289181E-10</v>
      </c>
      <c r="AB18" s="21">
        <f t="shared" si="14"/>
        <v>9.4083727109156725E-9</v>
      </c>
      <c r="AC18" s="7">
        <f t="shared" si="15"/>
        <v>6.8948089758300828</v>
      </c>
      <c r="AD18" s="7">
        <f t="shared" si="16"/>
        <v>6.8445025430992379</v>
      </c>
      <c r="AE18" s="7">
        <f t="shared" si="17"/>
        <v>9.4083727109156712</v>
      </c>
      <c r="AG18">
        <f t="shared" si="18"/>
        <v>2.5926618436281843</v>
      </c>
      <c r="AH18">
        <f t="shared" si="19"/>
        <v>2.8109912620389794</v>
      </c>
      <c r="AI18" s="22">
        <f t="shared" si="20"/>
        <v>362.88468293842539</v>
      </c>
    </row>
    <row r="19" spans="1:35" x14ac:dyDescent="0.2">
      <c r="A19" t="s">
        <v>46</v>
      </c>
      <c r="B19" s="1">
        <v>44504</v>
      </c>
      <c r="C19" t="s">
        <v>8</v>
      </c>
      <c r="D19">
        <v>150</v>
      </c>
      <c r="E19" s="7">
        <v>0.46244175999999998</v>
      </c>
      <c r="F19">
        <v>18</v>
      </c>
      <c r="G19" t="s">
        <v>6</v>
      </c>
      <c r="H19">
        <v>2.0499999999999998</v>
      </c>
      <c r="I19" s="4">
        <v>1.9</v>
      </c>
      <c r="J19">
        <v>-45.52</v>
      </c>
      <c r="K19" t="s">
        <v>7</v>
      </c>
      <c r="L19">
        <v>22.3</v>
      </c>
      <c r="M19">
        <v>295.45</v>
      </c>
      <c r="N19" s="7">
        <v>1005.857025</v>
      </c>
      <c r="O19" s="7">
        <f t="shared" si="2"/>
        <v>0.99270372349586555</v>
      </c>
      <c r="P19" s="7">
        <f t="shared" si="3"/>
        <v>100.58570478321857</v>
      </c>
      <c r="Q19" s="7">
        <f t="shared" si="0"/>
        <v>24.422822667191266</v>
      </c>
      <c r="R19" s="7">
        <f t="shared" si="4"/>
        <v>24422.822667191267</v>
      </c>
      <c r="S19" s="8">
        <f t="shared" si="5"/>
        <v>3.3156747437332414E-2</v>
      </c>
      <c r="T19" s="33">
        <f t="shared" si="6"/>
        <v>3.3156747437332414E-2</v>
      </c>
      <c r="U19" s="8">
        <f t="shared" si="7"/>
        <v>1.3676359329613649E-3</v>
      </c>
      <c r="V19" s="31">
        <f t="shared" si="8"/>
        <v>1.3676359329613649E-3</v>
      </c>
      <c r="W19">
        <f t="shared" si="9"/>
        <v>2.803653662570798E-9</v>
      </c>
      <c r="X19" s="21">
        <f t="shared" si="10"/>
        <v>7.0091341564269959E-11</v>
      </c>
      <c r="Y19" s="21">
        <f t="shared" si="11"/>
        <v>2.1139390013072121E-9</v>
      </c>
      <c r="Z19" s="21">
        <f t="shared" si="12"/>
        <v>1.9592605377969281E-9</v>
      </c>
      <c r="AA19" s="21">
        <f t="shared" si="13"/>
        <v>2.2476980507455389E-10</v>
      </c>
      <c r="AB19" s="21">
        <f t="shared" si="14"/>
        <v>8.9907922029821557E-9</v>
      </c>
      <c r="AC19" s="7">
        <f t="shared" si="15"/>
        <v>6.5739660579948662</v>
      </c>
      <c r="AD19" s="7">
        <f t="shared" si="16"/>
        <v>6.5260005839069404</v>
      </c>
      <c r="AE19" s="7">
        <f t="shared" si="17"/>
        <v>8.9907922029821563</v>
      </c>
      <c r="AG19">
        <f t="shared" si="18"/>
        <v>2.5985082726265936</v>
      </c>
      <c r="AH19">
        <f t="shared" si="19"/>
        <v>2.803653662570798</v>
      </c>
      <c r="AI19" s="22">
        <f t="shared" si="20"/>
        <v>345.99821357867717</v>
      </c>
    </row>
    <row r="20" spans="1:35" x14ac:dyDescent="0.2">
      <c r="A20" t="s">
        <v>46</v>
      </c>
      <c r="B20" s="1">
        <v>44504</v>
      </c>
      <c r="C20" t="s">
        <v>5</v>
      </c>
      <c r="D20">
        <v>75</v>
      </c>
      <c r="E20" s="7">
        <v>0.46244175999999998</v>
      </c>
      <c r="F20">
        <v>19</v>
      </c>
      <c r="G20" t="s">
        <v>6</v>
      </c>
      <c r="H20">
        <v>1.92</v>
      </c>
      <c r="I20" s="4">
        <v>1.9</v>
      </c>
      <c r="J20">
        <v>-45.86</v>
      </c>
      <c r="K20" t="s">
        <v>7</v>
      </c>
      <c r="L20">
        <v>21.9</v>
      </c>
      <c r="M20">
        <v>295.05</v>
      </c>
      <c r="N20" s="7">
        <v>1005.857025</v>
      </c>
      <c r="O20" s="7">
        <f t="shared" si="2"/>
        <v>0.99270372349586555</v>
      </c>
      <c r="P20" s="7">
        <f t="shared" si="3"/>
        <v>100.58570478321857</v>
      </c>
      <c r="Q20" s="7">
        <f t="shared" si="0"/>
        <v>24.389757413961021</v>
      </c>
      <c r="R20" s="7">
        <f t="shared" si="4"/>
        <v>24389.757413961022</v>
      </c>
      <c r="S20" s="8">
        <f t="shared" si="5"/>
        <v>3.3413078731848699E-2</v>
      </c>
      <c r="T20" s="33">
        <f t="shared" si="6"/>
        <v>3.3413078731848699E-2</v>
      </c>
      <c r="U20" s="8">
        <f t="shared" si="7"/>
        <v>1.3800774224264117E-3</v>
      </c>
      <c r="V20" s="31">
        <f t="shared" si="8"/>
        <v>1.3800774224264117E-3</v>
      </c>
      <c r="W20">
        <f t="shared" si="9"/>
        <v>2.6497486510587104E-9</v>
      </c>
      <c r="X20" s="21">
        <f t="shared" si="10"/>
        <v>6.6243716276467757E-11</v>
      </c>
      <c r="Y20" s="21">
        <f t="shared" si="11"/>
        <v>1.9825684669196775E-9</v>
      </c>
      <c r="Z20" s="21">
        <f t="shared" si="12"/>
        <v>1.9619167120559307E-9</v>
      </c>
      <c r="AA20" s="21">
        <f t="shared" si="13"/>
        <v>8.6895471140214359E-11</v>
      </c>
      <c r="AB20" s="21">
        <f t="shared" si="14"/>
        <v>3.4758188456085744E-9</v>
      </c>
      <c r="AC20" s="7">
        <f t="shared" si="15"/>
        <v>2.5185680086683049</v>
      </c>
      <c r="AD20" s="7">
        <f t="shared" si="16"/>
        <v>2.5001918400825933</v>
      </c>
      <c r="AE20" s="7">
        <f t="shared" si="17"/>
        <v>3.4758188456085746</v>
      </c>
      <c r="AG20">
        <f t="shared" si="18"/>
        <v>2.6221471026101821</v>
      </c>
      <c r="AH20">
        <f t="shared" si="19"/>
        <v>2.6497486510587103</v>
      </c>
      <c r="AI20" s="22">
        <f t="shared" si="20"/>
        <v>132.55621098254235</v>
      </c>
    </row>
    <row r="21" spans="1:35" x14ac:dyDescent="0.2">
      <c r="A21" t="s">
        <v>46</v>
      </c>
      <c r="B21" s="1">
        <v>44504</v>
      </c>
      <c r="C21" t="s">
        <v>8</v>
      </c>
      <c r="D21">
        <v>175</v>
      </c>
      <c r="E21" s="7">
        <v>0.46244175999999998</v>
      </c>
      <c r="F21">
        <v>20</v>
      </c>
      <c r="G21" t="s">
        <v>6</v>
      </c>
      <c r="H21">
        <v>1.88</v>
      </c>
      <c r="I21" s="4">
        <v>1.9</v>
      </c>
      <c r="J21">
        <v>-45.57</v>
      </c>
      <c r="K21" t="s">
        <v>7</v>
      </c>
      <c r="L21">
        <v>21.9</v>
      </c>
      <c r="M21">
        <v>295.05</v>
      </c>
      <c r="N21" s="7">
        <v>1005.857025</v>
      </c>
      <c r="O21" s="7">
        <f t="shared" si="2"/>
        <v>0.99270372349586555</v>
      </c>
      <c r="P21" s="7">
        <f t="shared" si="3"/>
        <v>100.58570478321857</v>
      </c>
      <c r="Q21" s="7">
        <f t="shared" si="0"/>
        <v>24.389757413961021</v>
      </c>
      <c r="R21" s="7">
        <f t="shared" si="4"/>
        <v>24389.757413961022</v>
      </c>
      <c r="S21" s="8">
        <f t="shared" si="5"/>
        <v>3.3413078731848699E-2</v>
      </c>
      <c r="T21" s="33">
        <f t="shared" si="6"/>
        <v>3.3413078731848699E-2</v>
      </c>
      <c r="U21" s="8">
        <f t="shared" si="7"/>
        <v>1.3800774224264117E-3</v>
      </c>
      <c r="V21" s="31">
        <f t="shared" si="8"/>
        <v>1.3800774224264117E-3</v>
      </c>
      <c r="W21">
        <f t="shared" si="9"/>
        <v>2.5945455541616537E-9</v>
      </c>
      <c r="X21" s="21">
        <f t="shared" si="10"/>
        <v>6.4863638854041341E-11</v>
      </c>
      <c r="Y21" s="21">
        <f t="shared" si="11"/>
        <v>1.9412649571921844E-9</v>
      </c>
      <c r="Z21" s="21">
        <f t="shared" si="12"/>
        <v>1.9619167120559307E-9</v>
      </c>
      <c r="AA21" s="21">
        <f t="shared" si="13"/>
        <v>4.4211883990294765E-11</v>
      </c>
      <c r="AB21" s="21">
        <f t="shared" si="14"/>
        <v>1.7684753596117906E-9</v>
      </c>
      <c r="AC21" s="7">
        <f t="shared" si="15"/>
        <v>1.2814319913316958</v>
      </c>
      <c r="AD21" s="7">
        <f t="shared" si="16"/>
        <v>1.272082309201696</v>
      </c>
      <c r="AE21" s="7">
        <f t="shared" si="17"/>
        <v>1.7684753596117906</v>
      </c>
      <c r="AG21">
        <f t="shared" si="18"/>
        <v>2.6221471026101821</v>
      </c>
      <c r="AH21">
        <f t="shared" si="19"/>
        <v>2.594545554161654</v>
      </c>
      <c r="AI21" s="22">
        <f t="shared" si="20"/>
        <v>67.443789017457661</v>
      </c>
    </row>
    <row r="22" spans="1:35" x14ac:dyDescent="0.2">
      <c r="A22" t="s">
        <v>46</v>
      </c>
      <c r="B22" s="1">
        <v>44504</v>
      </c>
      <c r="C22" t="s">
        <v>5</v>
      </c>
      <c r="D22">
        <v>50</v>
      </c>
      <c r="E22" s="7">
        <v>0.46244175999999998</v>
      </c>
      <c r="F22">
        <v>21</v>
      </c>
      <c r="G22" t="s">
        <v>6</v>
      </c>
      <c r="H22">
        <v>1.96</v>
      </c>
      <c r="I22" s="4">
        <v>1.9</v>
      </c>
      <c r="J22">
        <v>-45.17</v>
      </c>
      <c r="K22" t="s">
        <v>7</v>
      </c>
      <c r="L22">
        <v>21.9</v>
      </c>
      <c r="M22">
        <v>295.05</v>
      </c>
      <c r="N22" s="7">
        <v>1005.857025</v>
      </c>
      <c r="O22" s="7">
        <f t="shared" si="2"/>
        <v>0.99270372349586555</v>
      </c>
      <c r="P22" s="7">
        <f t="shared" si="3"/>
        <v>100.58570478321857</v>
      </c>
      <c r="Q22" s="7">
        <f t="shared" si="0"/>
        <v>24.389757413961021</v>
      </c>
      <c r="R22" s="7">
        <f t="shared" si="4"/>
        <v>24389.757413961022</v>
      </c>
      <c r="S22" s="8">
        <f t="shared" si="5"/>
        <v>3.3413078731848699E-2</v>
      </c>
      <c r="T22" s="33">
        <f t="shared" si="6"/>
        <v>3.3413078731848699E-2</v>
      </c>
      <c r="U22" s="8">
        <f t="shared" si="7"/>
        <v>1.3800774224264117E-3</v>
      </c>
      <c r="V22" s="31">
        <f t="shared" si="8"/>
        <v>1.3800774224264117E-3</v>
      </c>
      <c r="W22">
        <f t="shared" si="9"/>
        <v>2.7049517479557666E-9</v>
      </c>
      <c r="X22" s="21">
        <f t="shared" si="10"/>
        <v>6.7623793698894173E-11</v>
      </c>
      <c r="Y22" s="21">
        <f t="shared" si="11"/>
        <v>2.0238719766471711E-9</v>
      </c>
      <c r="Z22" s="21">
        <f t="shared" si="12"/>
        <v>1.9619167120559307E-9</v>
      </c>
      <c r="AA22" s="21">
        <f t="shared" si="13"/>
        <v>1.2957905829013437E-10</v>
      </c>
      <c r="AB22" s="21">
        <f t="shared" si="14"/>
        <v>5.1831623316053747E-9</v>
      </c>
      <c r="AC22" s="7">
        <f t="shared" si="15"/>
        <v>3.7557040260049255</v>
      </c>
      <c r="AD22" s="7">
        <f t="shared" si="16"/>
        <v>3.7283013709635022</v>
      </c>
      <c r="AE22" s="7">
        <f t="shared" si="17"/>
        <v>5.1831623316053745</v>
      </c>
      <c r="AG22">
        <f t="shared" si="18"/>
        <v>2.6221471026101821</v>
      </c>
      <c r="AH22">
        <f t="shared" si="19"/>
        <v>2.704951747955767</v>
      </c>
      <c r="AI22" s="22">
        <f t="shared" si="20"/>
        <v>197.66863294762766</v>
      </c>
    </row>
    <row r="23" spans="1:35" x14ac:dyDescent="0.2">
      <c r="A23" t="s">
        <v>46</v>
      </c>
      <c r="B23" s="1">
        <v>44504</v>
      </c>
      <c r="C23" t="s">
        <v>8</v>
      </c>
      <c r="D23">
        <v>200</v>
      </c>
      <c r="E23" s="7">
        <v>0.46244175999999998</v>
      </c>
      <c r="F23">
        <v>22</v>
      </c>
      <c r="G23" t="s">
        <v>6</v>
      </c>
      <c r="H23">
        <v>1.95</v>
      </c>
      <c r="I23" s="4">
        <v>1.9</v>
      </c>
      <c r="J23">
        <v>-45.71</v>
      </c>
      <c r="K23" t="s">
        <v>7</v>
      </c>
      <c r="L23">
        <v>21.7</v>
      </c>
      <c r="M23">
        <v>294.85000000000002</v>
      </c>
      <c r="N23" s="7">
        <v>1005.857025</v>
      </c>
      <c r="O23" s="7">
        <f t="shared" si="2"/>
        <v>0.99270372349586555</v>
      </c>
      <c r="P23" s="7">
        <f t="shared" si="3"/>
        <v>100.58570478321857</v>
      </c>
      <c r="Q23" s="7">
        <f t="shared" si="0"/>
        <v>24.373224787345901</v>
      </c>
      <c r="R23" s="7">
        <f t="shared" si="4"/>
        <v>24373.224787345902</v>
      </c>
      <c r="S23" s="8">
        <f t="shared" si="5"/>
        <v>3.3542894703593056E-2</v>
      </c>
      <c r="T23" s="33">
        <f t="shared" si="6"/>
        <v>3.3542894703593056E-2</v>
      </c>
      <c r="U23" s="8">
        <f t="shared" si="7"/>
        <v>1.3863790363877729E-3</v>
      </c>
      <c r="V23" s="31">
        <f t="shared" si="8"/>
        <v>1.3863790363877729E-3</v>
      </c>
      <c r="W23">
        <f t="shared" si="9"/>
        <v>2.7034391209561572E-9</v>
      </c>
      <c r="X23" s="21">
        <f t="shared" si="10"/>
        <v>6.7585978023903931E-11</v>
      </c>
      <c r="Y23" s="21">
        <f t="shared" si="11"/>
        <v>2.0149119096946703E-9</v>
      </c>
      <c r="Z23" s="21">
        <f t="shared" si="12"/>
        <v>1.9632475017537811E-9</v>
      </c>
      <c r="AA23" s="21">
        <f t="shared" si="13"/>
        <v>1.1925038596479321E-10</v>
      </c>
      <c r="AB23" s="21">
        <f t="shared" si="14"/>
        <v>4.7700154385917283E-9</v>
      </c>
      <c r="AC23" s="7">
        <f t="shared" si="15"/>
        <v>3.4406286544984557</v>
      </c>
      <c r="AD23" s="7">
        <f t="shared" si="16"/>
        <v>3.4155248764871864</v>
      </c>
      <c r="AE23" s="7">
        <f t="shared" si="17"/>
        <v>4.7700154385917282</v>
      </c>
      <c r="AG23">
        <f t="shared" si="18"/>
        <v>2.6341201691367684</v>
      </c>
      <c r="AH23">
        <f t="shared" si="19"/>
        <v>2.703439120956157</v>
      </c>
      <c r="AI23" s="22">
        <f t="shared" si="20"/>
        <v>181.08571865781343</v>
      </c>
    </row>
    <row r="24" spans="1:35" x14ac:dyDescent="0.2">
      <c r="A24" t="s">
        <v>46</v>
      </c>
      <c r="B24" s="1">
        <v>44504</v>
      </c>
      <c r="C24" t="s">
        <v>5</v>
      </c>
      <c r="D24">
        <v>25</v>
      </c>
      <c r="E24" s="7">
        <v>0.46244175999999998</v>
      </c>
      <c r="F24">
        <v>23</v>
      </c>
      <c r="G24" t="s">
        <v>6</v>
      </c>
      <c r="H24">
        <v>2.0499999999999998</v>
      </c>
      <c r="I24" s="4">
        <v>1.9</v>
      </c>
      <c r="J24">
        <v>-45.59</v>
      </c>
      <c r="K24" t="s">
        <v>7</v>
      </c>
      <c r="L24">
        <v>21.6</v>
      </c>
      <c r="M24">
        <v>294.75</v>
      </c>
      <c r="N24" s="7">
        <v>1005.857025</v>
      </c>
      <c r="O24" s="7">
        <f t="shared" si="2"/>
        <v>0.99270372349586555</v>
      </c>
      <c r="P24" s="7">
        <f t="shared" si="3"/>
        <v>100.58570478321857</v>
      </c>
      <c r="Q24" s="7">
        <f t="shared" si="0"/>
        <v>24.364958474038335</v>
      </c>
      <c r="R24" s="7">
        <f t="shared" si="4"/>
        <v>24364.958474038336</v>
      </c>
      <c r="S24" s="8">
        <f t="shared" si="5"/>
        <v>3.3608219852677375E-2</v>
      </c>
      <c r="T24" s="33">
        <f t="shared" si="6"/>
        <v>3.3608219852677375E-2</v>
      </c>
      <c r="U24" s="8">
        <f t="shared" si="7"/>
        <v>1.3895502981386748E-3</v>
      </c>
      <c r="V24" s="31">
        <f t="shared" si="8"/>
        <v>1.3895502981386748E-3</v>
      </c>
      <c r="W24">
        <f t="shared" si="9"/>
        <v>2.8485781111842833E-9</v>
      </c>
      <c r="X24" s="21">
        <f t="shared" si="10"/>
        <v>7.1214452779607094E-11</v>
      </c>
      <c r="Y24" s="21">
        <f t="shared" si="11"/>
        <v>2.118959382311165E-9</v>
      </c>
      <c r="Z24" s="21">
        <f t="shared" si="12"/>
        <v>1.9639135738493723E-9</v>
      </c>
      <c r="AA24" s="21">
        <f t="shared" si="13"/>
        <v>2.2626026124139991E-10</v>
      </c>
      <c r="AB24" s="21">
        <f t="shared" si="14"/>
        <v>9.0504104496559964E-9</v>
      </c>
      <c r="AC24" s="7">
        <f t="shared" si="15"/>
        <v>6.513193845360739</v>
      </c>
      <c r="AD24" s="7">
        <f t="shared" si="16"/>
        <v>6.4656717821399594</v>
      </c>
      <c r="AE24" s="7">
        <f t="shared" si="17"/>
        <v>9.0504104496559972</v>
      </c>
      <c r="AG24">
        <f t="shared" si="18"/>
        <v>2.6401455664634819</v>
      </c>
      <c r="AH24">
        <f t="shared" si="19"/>
        <v>2.8485781111842829</v>
      </c>
      <c r="AI24" s="22">
        <f t="shared" si="20"/>
        <v>342.79967607161785</v>
      </c>
    </row>
    <row r="25" spans="1:35" x14ac:dyDescent="0.2">
      <c r="A25" t="s">
        <v>46</v>
      </c>
      <c r="B25" s="1">
        <v>44504</v>
      </c>
      <c r="C25" t="s">
        <v>8</v>
      </c>
      <c r="D25">
        <v>225</v>
      </c>
      <c r="E25" s="7">
        <v>0.46244175999999998</v>
      </c>
      <c r="F25">
        <v>24</v>
      </c>
      <c r="G25" t="s">
        <v>6</v>
      </c>
      <c r="H25">
        <v>1.88</v>
      </c>
      <c r="I25" s="4">
        <v>1.9</v>
      </c>
      <c r="J25">
        <v>-45.32</v>
      </c>
      <c r="K25" t="s">
        <v>7</v>
      </c>
      <c r="L25">
        <v>21.8</v>
      </c>
      <c r="M25">
        <v>294.95</v>
      </c>
      <c r="N25" s="7">
        <v>1005.857025</v>
      </c>
      <c r="O25" s="7">
        <f t="shared" si="2"/>
        <v>0.99270372349586555</v>
      </c>
      <c r="P25" s="7">
        <f t="shared" si="3"/>
        <v>100.58570478321857</v>
      </c>
      <c r="Q25" s="7">
        <f t="shared" si="0"/>
        <v>24.381491100653459</v>
      </c>
      <c r="R25" s="7">
        <f t="shared" si="4"/>
        <v>24381.49110065346</v>
      </c>
      <c r="S25" s="8">
        <f t="shared" si="5"/>
        <v>3.347784810290267E-2</v>
      </c>
      <c r="T25" s="33">
        <f t="shared" si="6"/>
        <v>3.347784810290267E-2</v>
      </c>
      <c r="U25" s="8">
        <f t="shared" si="7"/>
        <v>1.3832214339362763E-3</v>
      </c>
      <c r="V25" s="31">
        <f t="shared" si="8"/>
        <v>1.3832214339362763E-3</v>
      </c>
      <c r="W25">
        <f t="shared" si="9"/>
        <v>2.6004562958001989E-9</v>
      </c>
      <c r="X25" s="21">
        <f t="shared" si="10"/>
        <v>6.5011407395004975E-11</v>
      </c>
      <c r="Y25" s="21">
        <f t="shared" si="11"/>
        <v>1.9419231246636853E-9</v>
      </c>
      <c r="Z25" s="21">
        <f t="shared" si="12"/>
        <v>1.9625818813090437E-9</v>
      </c>
      <c r="AA25" s="21">
        <f t="shared" si="13"/>
        <v>4.4352650749646672E-11</v>
      </c>
      <c r="AB25" s="21">
        <f t="shared" si="14"/>
        <v>1.7741060299858669E-9</v>
      </c>
      <c r="AC25" s="7">
        <f t="shared" si="15"/>
        <v>1.282590036894699</v>
      </c>
      <c r="AD25" s="7">
        <f t="shared" si="16"/>
        <v>1.273231905344067</v>
      </c>
      <c r="AE25" s="7">
        <f t="shared" si="17"/>
        <v>1.7741060299858669</v>
      </c>
      <c r="AG25">
        <f t="shared" si="18"/>
        <v>2.6281207244789249</v>
      </c>
      <c r="AH25">
        <f t="shared" si="19"/>
        <v>2.6004562958001993</v>
      </c>
      <c r="AI25" s="22">
        <f t="shared" si="20"/>
        <v>67.504738783931515</v>
      </c>
    </row>
    <row r="26" spans="1:35" x14ac:dyDescent="0.2">
      <c r="A26" t="s">
        <v>46</v>
      </c>
      <c r="B26" s="1">
        <v>44504</v>
      </c>
      <c r="C26" t="s">
        <v>5</v>
      </c>
      <c r="D26">
        <v>10</v>
      </c>
      <c r="E26" s="7">
        <v>0.46244175999999998</v>
      </c>
      <c r="F26">
        <v>25</v>
      </c>
      <c r="G26" t="s">
        <v>6</v>
      </c>
      <c r="H26">
        <v>2</v>
      </c>
      <c r="I26" s="4">
        <v>1.9</v>
      </c>
      <c r="J26">
        <v>-45.21</v>
      </c>
      <c r="K26" t="s">
        <v>7</v>
      </c>
      <c r="L26">
        <v>21.8</v>
      </c>
      <c r="M26">
        <v>294.95</v>
      </c>
      <c r="N26" s="7">
        <v>1005.857025</v>
      </c>
      <c r="O26" s="7">
        <f t="shared" si="2"/>
        <v>0.99270372349586555</v>
      </c>
      <c r="P26" s="7">
        <f t="shared" si="3"/>
        <v>100.58570478321857</v>
      </c>
      <c r="Q26" s="7">
        <f t="shared" si="0"/>
        <v>24.381491100653459</v>
      </c>
      <c r="R26" s="7">
        <f t="shared" si="4"/>
        <v>24381.49110065346</v>
      </c>
      <c r="S26" s="8">
        <f t="shared" si="5"/>
        <v>3.347784810290267E-2</v>
      </c>
      <c r="T26" s="33">
        <f t="shared" si="6"/>
        <v>3.347784810290267E-2</v>
      </c>
      <c r="U26" s="8">
        <f t="shared" si="7"/>
        <v>1.3832214339362763E-3</v>
      </c>
      <c r="V26" s="31">
        <f t="shared" si="8"/>
        <v>1.3832214339362763E-3</v>
      </c>
      <c r="W26">
        <f t="shared" si="9"/>
        <v>2.7664428678725522E-9</v>
      </c>
      <c r="X26" s="21">
        <f t="shared" si="10"/>
        <v>6.9161071696813809E-11</v>
      </c>
      <c r="Y26" s="21">
        <f t="shared" si="11"/>
        <v>2.0658756645358354E-9</v>
      </c>
      <c r="Z26" s="21">
        <f t="shared" si="12"/>
        <v>1.9625818813090437E-9</v>
      </c>
      <c r="AA26" s="21">
        <f t="shared" si="13"/>
        <v>1.7245485492360571E-10</v>
      </c>
      <c r="AB26" s="21">
        <f t="shared" si="14"/>
        <v>6.8981941969442284E-9</v>
      </c>
      <c r="AC26" s="7">
        <f t="shared" si="15"/>
        <v>4.9870498155265155</v>
      </c>
      <c r="AD26" s="7">
        <f t="shared" si="16"/>
        <v>4.9506629211325404</v>
      </c>
      <c r="AE26" s="7">
        <f t="shared" si="17"/>
        <v>6.8981941969442282</v>
      </c>
      <c r="AG26">
        <f t="shared" si="18"/>
        <v>2.6281207244789249</v>
      </c>
      <c r="AH26">
        <f t="shared" si="19"/>
        <v>2.7664428678725526</v>
      </c>
      <c r="AI26" s="22">
        <f t="shared" si="20"/>
        <v>262.47630608034291</v>
      </c>
    </row>
    <row r="27" spans="1:35" x14ac:dyDescent="0.2">
      <c r="A27" t="s">
        <v>46</v>
      </c>
      <c r="B27" s="1">
        <v>44504</v>
      </c>
      <c r="C27" t="s">
        <v>8</v>
      </c>
      <c r="D27">
        <v>250</v>
      </c>
      <c r="E27" s="7">
        <v>0.46244175999999998</v>
      </c>
      <c r="F27">
        <v>26</v>
      </c>
      <c r="G27" t="s">
        <v>6</v>
      </c>
      <c r="H27">
        <v>2</v>
      </c>
      <c r="I27" s="4">
        <v>1.9</v>
      </c>
      <c r="J27">
        <v>-45.55</v>
      </c>
      <c r="K27" t="s">
        <v>7</v>
      </c>
      <c r="L27">
        <v>22.1</v>
      </c>
      <c r="M27">
        <v>295.25</v>
      </c>
      <c r="N27" s="7">
        <v>1005.857025</v>
      </c>
      <c r="O27" s="7">
        <f t="shared" si="2"/>
        <v>0.99270372349586555</v>
      </c>
      <c r="P27" s="7">
        <f t="shared" si="3"/>
        <v>100.58570478321857</v>
      </c>
      <c r="Q27" s="7">
        <f t="shared" si="0"/>
        <v>24.406290040576145</v>
      </c>
      <c r="R27" s="7">
        <f t="shared" si="4"/>
        <v>24406.290040576147</v>
      </c>
      <c r="S27" s="8">
        <f t="shared" si="5"/>
        <v>3.3284366442078904E-2</v>
      </c>
      <c r="T27" s="33">
        <f t="shared" si="6"/>
        <v>3.3284366442078904E-2</v>
      </c>
      <c r="U27" s="8">
        <f t="shared" si="7"/>
        <v>1.3738299008509518E-3</v>
      </c>
      <c r="V27" s="31">
        <f t="shared" si="8"/>
        <v>1.3738299008509518E-3</v>
      </c>
      <c r="W27">
        <f t="shared" si="9"/>
        <v>2.7476598017019034E-9</v>
      </c>
      <c r="X27" s="21">
        <f t="shared" si="10"/>
        <v>6.8691495042547587E-11</v>
      </c>
      <c r="Y27" s="21">
        <f t="shared" si="11"/>
        <v>2.0637765529376619E-9</v>
      </c>
      <c r="Z27" s="21">
        <f t="shared" si="12"/>
        <v>1.9605877252907786E-9</v>
      </c>
      <c r="AA27" s="21">
        <f t="shared" si="13"/>
        <v>1.7188032268943074E-10</v>
      </c>
      <c r="AB27" s="21">
        <f t="shared" si="14"/>
        <v>6.8752129075772296E-9</v>
      </c>
      <c r="AC27" s="7">
        <f t="shared" si="15"/>
        <v>5.0044135036795421</v>
      </c>
      <c r="AD27" s="7">
        <f t="shared" si="16"/>
        <v>4.9678999190156716</v>
      </c>
      <c r="AE27" s="7">
        <f t="shared" si="17"/>
        <v>6.8752129075772297</v>
      </c>
      <c r="AG27">
        <f t="shared" si="18"/>
        <v>2.6102768116168082</v>
      </c>
      <c r="AH27">
        <f t="shared" si="19"/>
        <v>2.7476598017019036</v>
      </c>
      <c r="AI27" s="22">
        <f t="shared" si="20"/>
        <v>263.39018440418647</v>
      </c>
    </row>
    <row r="28" spans="1:35" x14ac:dyDescent="0.2">
      <c r="A28" t="s">
        <v>46</v>
      </c>
      <c r="B28" s="1">
        <v>44504</v>
      </c>
      <c r="C28" t="s">
        <v>5</v>
      </c>
      <c r="D28">
        <v>5</v>
      </c>
      <c r="E28" s="7">
        <v>0.46244175999999998</v>
      </c>
      <c r="F28">
        <v>27</v>
      </c>
      <c r="G28" t="s">
        <v>6</v>
      </c>
      <c r="H28">
        <v>1.96</v>
      </c>
      <c r="I28" s="4">
        <v>1.9</v>
      </c>
      <c r="J28">
        <v>-45.39</v>
      </c>
      <c r="K28" t="s">
        <v>7</v>
      </c>
      <c r="L28">
        <v>22.2</v>
      </c>
      <c r="M28">
        <v>295.35000000000002</v>
      </c>
      <c r="N28" s="7">
        <v>1005.857025</v>
      </c>
      <c r="O28" s="7">
        <f t="shared" si="2"/>
        <v>0.99270372349586555</v>
      </c>
      <c r="P28" s="7">
        <f t="shared" si="3"/>
        <v>100.58570478321857</v>
      </c>
      <c r="Q28" s="7">
        <f t="shared" si="0"/>
        <v>24.414556353883707</v>
      </c>
      <c r="R28" s="7">
        <f t="shared" si="4"/>
        <v>24414.556353883709</v>
      </c>
      <c r="S28" s="8">
        <f t="shared" si="5"/>
        <v>3.3220420924150194E-2</v>
      </c>
      <c r="T28" s="33">
        <f t="shared" si="6"/>
        <v>3.3220420924150194E-2</v>
      </c>
      <c r="U28" s="8">
        <f t="shared" si="7"/>
        <v>1.3707262561117217E-3</v>
      </c>
      <c r="V28" s="31">
        <f t="shared" si="8"/>
        <v>1.3707262561117217E-3</v>
      </c>
      <c r="W28">
        <f t="shared" si="9"/>
        <v>2.6866234619789743E-9</v>
      </c>
      <c r="X28" s="21">
        <f t="shared" si="10"/>
        <v>6.7165586549474365E-11</v>
      </c>
      <c r="Y28" s="21">
        <f t="shared" si="11"/>
        <v>2.0218162407643399E-9</v>
      </c>
      <c r="Z28" s="21">
        <f t="shared" si="12"/>
        <v>1.9599239068633905E-9</v>
      </c>
      <c r="AA28" s="21">
        <f t="shared" si="13"/>
        <v>1.2905792045042363E-10</v>
      </c>
      <c r="AB28" s="21">
        <f t="shared" si="14"/>
        <v>5.1623168180169452E-9</v>
      </c>
      <c r="AC28" s="7">
        <f t="shared" si="15"/>
        <v>3.766117994019214</v>
      </c>
      <c r="AD28" s="7">
        <f t="shared" si="16"/>
        <v>3.7386393557876532</v>
      </c>
      <c r="AE28" s="7">
        <f t="shared" si="17"/>
        <v>5.1623168180169454</v>
      </c>
      <c r="AG28">
        <f t="shared" si="18"/>
        <v>2.6043798866122709</v>
      </c>
      <c r="AH28">
        <f t="shared" si="19"/>
        <v>2.6866234619789746</v>
      </c>
      <c r="AI28" s="22">
        <f t="shared" si="20"/>
        <v>198.2167365273271</v>
      </c>
    </row>
    <row r="29" spans="1:35" x14ac:dyDescent="0.2">
      <c r="A29" t="s">
        <v>46</v>
      </c>
      <c r="B29" s="1">
        <v>44504</v>
      </c>
      <c r="C29" t="s">
        <v>8</v>
      </c>
      <c r="D29">
        <v>300</v>
      </c>
      <c r="E29" s="7">
        <v>0.46244175999999998</v>
      </c>
      <c r="F29">
        <v>28</v>
      </c>
      <c r="G29" t="s">
        <v>6</v>
      </c>
      <c r="H29">
        <v>1.95</v>
      </c>
      <c r="I29" s="4">
        <v>1.9</v>
      </c>
      <c r="J29">
        <v>-45.06</v>
      </c>
      <c r="K29" t="s">
        <v>7</v>
      </c>
      <c r="L29">
        <v>22.3</v>
      </c>
      <c r="M29">
        <v>295.45</v>
      </c>
      <c r="N29" s="7">
        <v>1005.857025</v>
      </c>
      <c r="O29" s="7">
        <f t="shared" si="2"/>
        <v>0.99270372349586555</v>
      </c>
      <c r="P29" s="7">
        <f t="shared" si="3"/>
        <v>100.58570478321857</v>
      </c>
      <c r="Q29" s="7">
        <f t="shared" si="0"/>
        <v>24.422822667191266</v>
      </c>
      <c r="R29" s="7">
        <f t="shared" si="4"/>
        <v>24422.822667191267</v>
      </c>
      <c r="S29" s="8">
        <f t="shared" si="5"/>
        <v>3.3156747437332414E-2</v>
      </c>
      <c r="T29" s="33">
        <f t="shared" si="6"/>
        <v>3.3156747437332414E-2</v>
      </c>
      <c r="U29" s="8">
        <f t="shared" si="7"/>
        <v>1.3676359329613649E-3</v>
      </c>
      <c r="V29" s="31">
        <f t="shared" si="8"/>
        <v>1.3676359329613649E-3</v>
      </c>
      <c r="W29">
        <f t="shared" si="9"/>
        <v>2.6668900692746616E-9</v>
      </c>
      <c r="X29" s="21">
        <f t="shared" si="10"/>
        <v>6.6672251731866544E-11</v>
      </c>
      <c r="Y29" s="21">
        <f t="shared" si="11"/>
        <v>2.0108200256336897E-9</v>
      </c>
      <c r="Z29" s="21">
        <f t="shared" si="12"/>
        <v>1.9592605377969281E-9</v>
      </c>
      <c r="AA29" s="21">
        <f t="shared" si="13"/>
        <v>1.1823173956862801E-10</v>
      </c>
      <c r="AB29" s="21">
        <f t="shared" si="14"/>
        <v>4.7292695827451204E-9</v>
      </c>
      <c r="AC29" s="7">
        <f t="shared" si="15"/>
        <v>3.4579886859982931</v>
      </c>
      <c r="AD29" s="7">
        <f t="shared" si="16"/>
        <v>3.4327582443970805</v>
      </c>
      <c r="AE29" s="7">
        <f t="shared" si="17"/>
        <v>4.729269582745121</v>
      </c>
      <c r="AG29">
        <f t="shared" si="18"/>
        <v>2.5985082726265936</v>
      </c>
      <c r="AH29">
        <f t="shared" si="19"/>
        <v>2.6668900692746615</v>
      </c>
      <c r="AI29" s="22">
        <f t="shared" si="20"/>
        <v>181.99940452622599</v>
      </c>
    </row>
    <row r="30" spans="1:35" x14ac:dyDescent="0.2">
      <c r="A30" t="s">
        <v>46</v>
      </c>
      <c r="B30" s="1">
        <v>44504</v>
      </c>
      <c r="C30" t="s">
        <v>5</v>
      </c>
      <c r="D30">
        <v>0</v>
      </c>
      <c r="E30" s="7">
        <v>0.46244175999999998</v>
      </c>
      <c r="F30">
        <v>29</v>
      </c>
      <c r="G30" t="s">
        <v>6</v>
      </c>
      <c r="H30">
        <v>1.95</v>
      </c>
      <c r="I30" s="4">
        <v>1.9</v>
      </c>
      <c r="J30">
        <v>-45.49</v>
      </c>
      <c r="K30" t="s">
        <v>7</v>
      </c>
      <c r="L30">
        <v>22.4</v>
      </c>
      <c r="M30">
        <v>295.55</v>
      </c>
      <c r="N30" s="7">
        <v>1005.857025</v>
      </c>
      <c r="O30" s="7">
        <f t="shared" si="2"/>
        <v>0.99270372349586555</v>
      </c>
      <c r="P30" s="7">
        <f t="shared" si="3"/>
        <v>100.58570478321857</v>
      </c>
      <c r="Q30" s="7">
        <f t="shared" si="0"/>
        <v>24.431088980498831</v>
      </c>
      <c r="R30" s="7">
        <f t="shared" si="4"/>
        <v>24431.088980498833</v>
      </c>
      <c r="S30" s="8">
        <f t="shared" si="5"/>
        <v>3.3093344700868998E-2</v>
      </c>
      <c r="T30" s="33">
        <f t="shared" si="6"/>
        <v>3.3093344700868998E-2</v>
      </c>
      <c r="U30" s="8">
        <f t="shared" si="7"/>
        <v>1.3645588650674657E-3</v>
      </c>
      <c r="V30" s="31">
        <f t="shared" si="8"/>
        <v>1.3645588650674657E-3</v>
      </c>
      <c r="W30">
        <f t="shared" si="9"/>
        <v>2.660889786881558E-9</v>
      </c>
      <c r="X30" s="21">
        <f t="shared" si="10"/>
        <v>6.6522244672038956E-11</v>
      </c>
      <c r="Y30" s="21">
        <f t="shared" si="11"/>
        <v>2.0101396602046134E-9</v>
      </c>
      <c r="Z30" s="21">
        <f t="shared" si="12"/>
        <v>1.9585976176352643E-9</v>
      </c>
      <c r="AA30" s="21">
        <f t="shared" si="13"/>
        <v>1.18064287241388E-10</v>
      </c>
      <c r="AB30" s="21">
        <f t="shared" si="14"/>
        <v>4.7225714896555202E-9</v>
      </c>
      <c r="AC30" s="7">
        <f t="shared" si="15"/>
        <v>3.4608778049468976</v>
      </c>
      <c r="AD30" s="7">
        <f t="shared" si="16"/>
        <v>3.4356262835349827</v>
      </c>
      <c r="AE30" s="7">
        <f t="shared" si="17"/>
        <v>4.72257148965552</v>
      </c>
      <c r="AG30">
        <f t="shared" si="18"/>
        <v>2.5926618436281843</v>
      </c>
      <c r="AH30">
        <f t="shared" si="19"/>
        <v>2.6608897868815582</v>
      </c>
      <c r="AI30" s="22">
        <f t="shared" si="20"/>
        <v>182.15146341825778</v>
      </c>
    </row>
    <row r="31" spans="1:35" x14ac:dyDescent="0.2">
      <c r="A31" t="s">
        <v>46</v>
      </c>
      <c r="B31" s="1">
        <v>44504</v>
      </c>
      <c r="C31" t="s">
        <v>8</v>
      </c>
      <c r="D31">
        <v>400</v>
      </c>
      <c r="E31" s="7">
        <v>0.46244175999999998</v>
      </c>
      <c r="F31">
        <v>30</v>
      </c>
      <c r="G31" t="s">
        <v>6</v>
      </c>
      <c r="H31">
        <v>2.0099999999999998</v>
      </c>
      <c r="I31" s="4">
        <v>1.9</v>
      </c>
      <c r="J31">
        <v>-45.35</v>
      </c>
      <c r="K31" t="s">
        <v>7</v>
      </c>
      <c r="L31">
        <v>22.5</v>
      </c>
      <c r="M31">
        <v>295.64999999999998</v>
      </c>
      <c r="N31" s="7">
        <v>1005.857025</v>
      </c>
      <c r="O31" s="7">
        <f t="shared" si="2"/>
        <v>0.99270372349586555</v>
      </c>
      <c r="P31" s="7">
        <f t="shared" si="3"/>
        <v>100.58570478321857</v>
      </c>
      <c r="Q31" s="7">
        <f t="shared" si="0"/>
        <v>24.43935529380639</v>
      </c>
      <c r="R31" s="7">
        <f t="shared" si="4"/>
        <v>24439.355293806391</v>
      </c>
      <c r="S31" s="8">
        <f t="shared" si="5"/>
        <v>3.3030211441452809E-2</v>
      </c>
      <c r="T31" s="33">
        <f t="shared" si="6"/>
        <v>3.3030211441452809E-2</v>
      </c>
      <c r="U31" s="8">
        <f t="shared" si="7"/>
        <v>1.3614949864944174E-3</v>
      </c>
      <c r="V31" s="31">
        <f t="shared" si="8"/>
        <v>1.3614949864944174E-3</v>
      </c>
      <c r="W31">
        <f t="shared" si="9"/>
        <v>2.7366049228537787E-9</v>
      </c>
      <c r="X31" s="21">
        <f t="shared" si="10"/>
        <v>6.8415123071344474E-11</v>
      </c>
      <c r="Y31" s="21">
        <f t="shared" si="11"/>
        <v>2.0712892859500047E-9</v>
      </c>
      <c r="Z31" s="21">
        <f t="shared" si="12"/>
        <v>1.9579351459228901E-9</v>
      </c>
      <c r="AA31" s="21">
        <f t="shared" si="13"/>
        <v>1.8176926309845923E-10</v>
      </c>
      <c r="AB31" s="21">
        <f t="shared" si="14"/>
        <v>7.2707705239383694E-9</v>
      </c>
      <c r="AC31" s="7">
        <f t="shared" si="15"/>
        <v>5.340284463815161</v>
      </c>
      <c r="AD31" s="7">
        <f t="shared" si="16"/>
        <v>5.3013202717564312</v>
      </c>
      <c r="AE31" s="7">
        <f t="shared" si="17"/>
        <v>7.2707705239383698</v>
      </c>
      <c r="AG31">
        <f t="shared" si="18"/>
        <v>2.5868404743393931</v>
      </c>
      <c r="AH31">
        <f t="shared" si="19"/>
        <v>2.7366049228537785</v>
      </c>
      <c r="AI31" s="22">
        <f t="shared" si="20"/>
        <v>281.06760335869268</v>
      </c>
    </row>
    <row r="32" spans="1:35" x14ac:dyDescent="0.2">
      <c r="A32" t="s">
        <v>46</v>
      </c>
      <c r="B32" s="1">
        <v>44504</v>
      </c>
      <c r="C32" t="s">
        <v>7</v>
      </c>
      <c r="D32" t="s">
        <v>7</v>
      </c>
      <c r="E32" s="7">
        <v>0</v>
      </c>
      <c r="F32" t="s">
        <v>9</v>
      </c>
      <c r="G32" t="s">
        <v>6</v>
      </c>
      <c r="H32">
        <v>3.23</v>
      </c>
      <c r="I32" t="s">
        <v>7</v>
      </c>
      <c r="J32">
        <v>-48.02</v>
      </c>
      <c r="K32" t="s">
        <v>7</v>
      </c>
      <c r="L32">
        <v>0</v>
      </c>
      <c r="M32">
        <v>0</v>
      </c>
      <c r="O32" s="7">
        <f t="shared" si="2"/>
        <v>0</v>
      </c>
      <c r="P32" s="7">
        <f t="shared" si="3"/>
        <v>0</v>
      </c>
      <c r="Q32" s="7" t="e">
        <f t="shared" si="0"/>
        <v>#DIV/0!</v>
      </c>
      <c r="R32" s="7" t="e">
        <f t="shared" si="4"/>
        <v>#DIV/0!</v>
      </c>
      <c r="S32" s="8" t="e">
        <f t="shared" si="5"/>
        <v>#DIV/0!</v>
      </c>
      <c r="T32" s="33" t="e">
        <f t="shared" si="6"/>
        <v>#DIV/0!</v>
      </c>
      <c r="U32" s="8" t="e">
        <f t="shared" si="7"/>
        <v>#DIV/0!</v>
      </c>
      <c r="V32" s="31" t="e">
        <f t="shared" si="8"/>
        <v>#DIV/0!</v>
      </c>
      <c r="W32" t="e">
        <f t="shared" si="9"/>
        <v>#DIV/0!</v>
      </c>
      <c r="X32" s="21" t="e">
        <f t="shared" si="10"/>
        <v>#DIV/0!</v>
      </c>
      <c r="Y32" s="21" t="e">
        <f t="shared" si="11"/>
        <v>#DIV/0!</v>
      </c>
      <c r="Z32" s="21" t="e">
        <f t="shared" si="12"/>
        <v>#VALUE!</v>
      </c>
      <c r="AA32" s="21" t="e">
        <f t="shared" si="13"/>
        <v>#DIV/0!</v>
      </c>
      <c r="AB32" s="21" t="e">
        <f t="shared" si="14"/>
        <v>#DIV/0!</v>
      </c>
      <c r="AC32" s="7" t="e">
        <f t="shared" si="15"/>
        <v>#DIV/0!</v>
      </c>
      <c r="AD32" s="7" t="e">
        <f t="shared" si="16"/>
        <v>#DIV/0!</v>
      </c>
      <c r="AE32" s="7" t="e">
        <f t="shared" si="17"/>
        <v>#DIV/0!</v>
      </c>
      <c r="AG32" t="e">
        <f t="shared" si="18"/>
        <v>#DIV/0!</v>
      </c>
      <c r="AH32" t="e">
        <f t="shared" si="19"/>
        <v>#DIV/0!</v>
      </c>
      <c r="AI32" s="22" t="e">
        <f t="shared" si="20"/>
        <v>#DIV/0!</v>
      </c>
    </row>
    <row r="33" spans="1:35" x14ac:dyDescent="0.2">
      <c r="A33" t="s">
        <v>47</v>
      </c>
      <c r="B33" s="1">
        <v>44515</v>
      </c>
      <c r="C33" t="s">
        <v>5</v>
      </c>
      <c r="D33">
        <v>400</v>
      </c>
      <c r="E33" s="7">
        <v>0.500087426</v>
      </c>
      <c r="F33">
        <v>1</v>
      </c>
      <c r="G33" t="s">
        <v>6</v>
      </c>
      <c r="H33">
        <v>2.34</v>
      </c>
      <c r="I33">
        <v>1.9</v>
      </c>
      <c r="J33">
        <v>-46.28</v>
      </c>
      <c r="K33" t="s">
        <v>7</v>
      </c>
      <c r="L33">
        <v>20.9</v>
      </c>
      <c r="M33">
        <v>294.05</v>
      </c>
      <c r="N33" s="7">
        <v>1007.265934</v>
      </c>
      <c r="O33" s="7">
        <f t="shared" si="2"/>
        <v>0.99409420860021402</v>
      </c>
      <c r="P33" s="7">
        <f t="shared" si="3"/>
        <v>100.72659568641669</v>
      </c>
      <c r="Q33" s="7">
        <f t="shared" si="0"/>
        <v>24.273094834721082</v>
      </c>
      <c r="R33" s="7">
        <f t="shared" si="4"/>
        <v>24273.094834721083</v>
      </c>
      <c r="S33" s="8">
        <f t="shared" si="5"/>
        <v>3.4073407667675318E-2</v>
      </c>
      <c r="T33" s="33">
        <f t="shared" si="6"/>
        <v>3.4073407667675318E-2</v>
      </c>
      <c r="U33" s="8">
        <f t="shared" si="7"/>
        <v>1.4121374203577646E-3</v>
      </c>
      <c r="V33" s="31">
        <f t="shared" si="8"/>
        <v>1.4121374203577646E-3</v>
      </c>
      <c r="W33">
        <f t="shared" si="9"/>
        <v>3.3044015636371692E-9</v>
      </c>
      <c r="X33" s="21">
        <f t="shared" si="10"/>
        <v>8.261003909092924E-11</v>
      </c>
      <c r="Y33" s="21">
        <f t="shared" si="11"/>
        <v>2.4244724770895029E-9</v>
      </c>
      <c r="Z33" s="21">
        <f t="shared" si="12"/>
        <v>1.9685887634487414E-9</v>
      </c>
      <c r="AA33" s="21">
        <f t="shared" si="13"/>
        <v>5.3849375273169059E-10</v>
      </c>
      <c r="AB33" s="21">
        <f t="shared" si="14"/>
        <v>2.1539750109267623E-8</v>
      </c>
      <c r="AC33" s="7">
        <f t="shared" si="15"/>
        <v>15.253296031069366</v>
      </c>
      <c r="AD33" s="7">
        <f t="shared" si="16"/>
        <v>15.163213246550688</v>
      </c>
      <c r="AE33" s="7">
        <f t="shared" si="17"/>
        <v>21.539750109267622</v>
      </c>
      <c r="AG33">
        <f t="shared" si="18"/>
        <v>2.6830610986797527</v>
      </c>
      <c r="AH33">
        <f t="shared" si="19"/>
        <v>3.3044015636371689</v>
      </c>
      <c r="AI33" s="22">
        <f t="shared" si="20"/>
        <v>802.80505426680872</v>
      </c>
    </row>
    <row r="34" spans="1:35" x14ac:dyDescent="0.2">
      <c r="A34" t="s">
        <v>47</v>
      </c>
      <c r="B34" s="1">
        <v>44515</v>
      </c>
      <c r="C34" t="s">
        <v>8</v>
      </c>
      <c r="D34">
        <v>0</v>
      </c>
      <c r="E34" s="7">
        <v>0.454333918</v>
      </c>
      <c r="F34">
        <v>2</v>
      </c>
      <c r="G34" t="s">
        <v>6</v>
      </c>
      <c r="H34">
        <v>2.11</v>
      </c>
      <c r="I34">
        <v>1.9</v>
      </c>
      <c r="J34">
        <v>-45.92</v>
      </c>
      <c r="K34" t="s">
        <v>7</v>
      </c>
      <c r="L34">
        <v>18.100000000000001</v>
      </c>
      <c r="M34">
        <v>291.25</v>
      </c>
      <c r="N34" s="7">
        <v>1007.265934</v>
      </c>
      <c r="O34" s="7">
        <f t="shared" si="2"/>
        <v>0.99409420860021402</v>
      </c>
      <c r="P34" s="7">
        <f t="shared" si="3"/>
        <v>100.72659568641669</v>
      </c>
      <c r="Q34" s="7">
        <f t="shared" ref="Q34:Q65" si="21">(1*0.08206*M34)/O34</f>
        <v>24.041961811299153</v>
      </c>
      <c r="R34" s="7">
        <f t="shared" si="4"/>
        <v>24041.961811299152</v>
      </c>
      <c r="S34" s="8">
        <f t="shared" si="5"/>
        <v>3.6080931390631864E-2</v>
      </c>
      <c r="T34" s="33">
        <f t="shared" si="6"/>
        <v>3.6080931390631864E-2</v>
      </c>
      <c r="U34" s="8">
        <f t="shared" si="7"/>
        <v>1.5097129550306538E-3</v>
      </c>
      <c r="V34" s="31">
        <f t="shared" si="8"/>
        <v>1.5097129550306538E-3</v>
      </c>
      <c r="W34">
        <f t="shared" si="9"/>
        <v>3.185494335114679E-9</v>
      </c>
      <c r="X34" s="21">
        <f t="shared" si="10"/>
        <v>7.9637358377866982E-11</v>
      </c>
      <c r="Y34" s="21">
        <f t="shared" si="11"/>
        <v>2.2071868798415832E-9</v>
      </c>
      <c r="Z34" s="21">
        <f t="shared" si="12"/>
        <v>1.9875142519900514E-9</v>
      </c>
      <c r="AA34" s="21">
        <f t="shared" si="13"/>
        <v>2.9930998622939895E-10</v>
      </c>
      <c r="AB34" s="21">
        <f t="shared" si="14"/>
        <v>1.1972399449175958E-8</v>
      </c>
      <c r="AC34" s="7">
        <f t="shared" si="15"/>
        <v>7.9302488657076307</v>
      </c>
      <c r="AD34" s="7">
        <f t="shared" si="16"/>
        <v>7.8834144701583719</v>
      </c>
      <c r="AE34" s="7">
        <f t="shared" si="17"/>
        <v>11.972399449175958</v>
      </c>
      <c r="AG34">
        <f t="shared" si="18"/>
        <v>2.8684546145582424</v>
      </c>
      <c r="AH34">
        <f t="shared" si="19"/>
        <v>3.1854943351146794</v>
      </c>
      <c r="AI34" s="22">
        <f t="shared" si="20"/>
        <v>417.38151924777009</v>
      </c>
    </row>
    <row r="35" spans="1:35" x14ac:dyDescent="0.2">
      <c r="A35" t="s">
        <v>47</v>
      </c>
      <c r="B35" s="1">
        <v>44515</v>
      </c>
      <c r="C35" t="s">
        <v>5</v>
      </c>
      <c r="D35">
        <v>300</v>
      </c>
      <c r="E35" s="7">
        <v>0.48683530800000002</v>
      </c>
      <c r="F35">
        <v>3</v>
      </c>
      <c r="G35" t="s">
        <v>6</v>
      </c>
      <c r="H35">
        <v>2.27</v>
      </c>
      <c r="I35">
        <v>1.9</v>
      </c>
      <c r="J35">
        <v>-46.55</v>
      </c>
      <c r="K35" t="s">
        <v>7</v>
      </c>
      <c r="L35">
        <v>18.2</v>
      </c>
      <c r="M35">
        <v>291.35000000000002</v>
      </c>
      <c r="N35" s="7">
        <v>1007.265934</v>
      </c>
      <c r="O35" s="7">
        <f t="shared" si="2"/>
        <v>0.99409420860021402</v>
      </c>
      <c r="P35" s="7">
        <f t="shared" si="3"/>
        <v>100.72659568641669</v>
      </c>
      <c r="Q35" s="7">
        <f t="shared" si="21"/>
        <v>24.050216562135649</v>
      </c>
      <c r="R35" s="7">
        <f t="shared" si="4"/>
        <v>24050.216562135651</v>
      </c>
      <c r="S35" s="8">
        <f t="shared" si="5"/>
        <v>3.600496243020454E-2</v>
      </c>
      <c r="T35" s="33">
        <f t="shared" si="6"/>
        <v>3.600496243020454E-2</v>
      </c>
      <c r="U35" s="8">
        <f t="shared" si="7"/>
        <v>1.5060171435665826E-3</v>
      </c>
      <c r="V35" s="31">
        <f t="shared" si="8"/>
        <v>1.5060171435665826E-3</v>
      </c>
      <c r="W35">
        <f t="shared" si="9"/>
        <v>3.4186589158961423E-9</v>
      </c>
      <c r="X35" s="21">
        <f t="shared" si="10"/>
        <v>8.5466472897403564E-11</v>
      </c>
      <c r="Y35" s="21">
        <f t="shared" si="11"/>
        <v>2.3737414825270249E-9</v>
      </c>
      <c r="Z35" s="21">
        <f t="shared" si="12"/>
        <v>1.986832077886056E-9</v>
      </c>
      <c r="AA35" s="21">
        <f t="shared" si="13"/>
        <v>4.7237587753837236E-10</v>
      </c>
      <c r="AB35" s="21">
        <f t="shared" si="14"/>
        <v>1.8895035101534894E-8</v>
      </c>
      <c r="AC35" s="7">
        <f t="shared" si="15"/>
        <v>12.546361229851117</v>
      </c>
      <c r="AD35" s="7">
        <f t="shared" si="16"/>
        <v>12.472265037601254</v>
      </c>
      <c r="AE35" s="7">
        <f t="shared" si="17"/>
        <v>18.895035101534894</v>
      </c>
      <c r="AG35">
        <f t="shared" si="18"/>
        <v>2.8614325727765069</v>
      </c>
      <c r="AH35">
        <f t="shared" si="19"/>
        <v>3.4186589158961422</v>
      </c>
      <c r="AI35" s="22">
        <f t="shared" si="20"/>
        <v>660.33480157111137</v>
      </c>
    </row>
    <row r="36" spans="1:35" x14ac:dyDescent="0.2">
      <c r="A36" t="s">
        <v>47</v>
      </c>
      <c r="B36" s="1">
        <v>44515</v>
      </c>
      <c r="C36" t="s">
        <v>8</v>
      </c>
      <c r="D36">
        <v>5</v>
      </c>
      <c r="E36" s="7">
        <v>0.46193488300000002</v>
      </c>
      <c r="F36">
        <v>4</v>
      </c>
      <c r="G36" t="s">
        <v>6</v>
      </c>
      <c r="H36">
        <v>2.16</v>
      </c>
      <c r="I36">
        <v>1.9</v>
      </c>
      <c r="J36">
        <v>-46.22</v>
      </c>
      <c r="K36" t="s">
        <v>7</v>
      </c>
      <c r="L36">
        <v>18.2</v>
      </c>
      <c r="M36">
        <v>291.35000000000002</v>
      </c>
      <c r="N36" s="7">
        <v>1007.265934</v>
      </c>
      <c r="O36" s="7">
        <f t="shared" si="2"/>
        <v>0.99409420860021402</v>
      </c>
      <c r="P36" s="7">
        <f t="shared" si="3"/>
        <v>100.72659568641669</v>
      </c>
      <c r="Q36" s="7">
        <f t="shared" si="21"/>
        <v>24.050216562135649</v>
      </c>
      <c r="R36" s="7">
        <f t="shared" si="4"/>
        <v>24050.216562135651</v>
      </c>
      <c r="S36" s="8">
        <f t="shared" si="5"/>
        <v>3.600496243020454E-2</v>
      </c>
      <c r="T36" s="33">
        <f t="shared" si="6"/>
        <v>3.600496243020454E-2</v>
      </c>
      <c r="U36" s="8">
        <f t="shared" si="7"/>
        <v>1.5060171435665826E-3</v>
      </c>
      <c r="V36" s="31">
        <f t="shared" si="8"/>
        <v>1.5060171435665826E-3</v>
      </c>
      <c r="W36">
        <f t="shared" si="9"/>
        <v>3.2529970301038187E-9</v>
      </c>
      <c r="X36" s="21">
        <f t="shared" si="10"/>
        <v>8.1324925752595471E-11</v>
      </c>
      <c r="Y36" s="21">
        <f t="shared" si="11"/>
        <v>2.2587143622283587E-9</v>
      </c>
      <c r="Z36" s="21">
        <f t="shared" si="12"/>
        <v>1.986832077886056E-9</v>
      </c>
      <c r="AA36" s="21">
        <f t="shared" si="13"/>
        <v>3.5320721009489834E-10</v>
      </c>
      <c r="AB36" s="21">
        <f t="shared" si="14"/>
        <v>1.4128288403795934E-8</v>
      </c>
      <c r="AC36" s="7">
        <f t="shared" si="15"/>
        <v>9.3812268101656624</v>
      </c>
      <c r="AD36" s="7">
        <f t="shared" si="16"/>
        <v>9.3258232415507436</v>
      </c>
      <c r="AE36" s="7">
        <f t="shared" si="17"/>
        <v>14.128288403795933</v>
      </c>
      <c r="AG36">
        <f t="shared" si="18"/>
        <v>2.8614325727765069</v>
      </c>
      <c r="AH36">
        <f t="shared" si="19"/>
        <v>3.2529970301038187</v>
      </c>
      <c r="AI36" s="22">
        <f t="shared" si="20"/>
        <v>493.74877948240322</v>
      </c>
    </row>
    <row r="37" spans="1:35" x14ac:dyDescent="0.2">
      <c r="A37" t="s">
        <v>47</v>
      </c>
      <c r="B37" s="1">
        <v>44515</v>
      </c>
      <c r="C37" t="s">
        <v>5</v>
      </c>
      <c r="D37">
        <v>250</v>
      </c>
      <c r="E37" s="7">
        <v>0.48250841</v>
      </c>
      <c r="F37">
        <v>5</v>
      </c>
      <c r="G37" t="s">
        <v>6</v>
      </c>
      <c r="H37">
        <v>2.25</v>
      </c>
      <c r="I37">
        <v>1.9</v>
      </c>
      <c r="J37">
        <v>-46.48</v>
      </c>
      <c r="K37" t="s">
        <v>7</v>
      </c>
      <c r="L37">
        <v>18.100000000000001</v>
      </c>
      <c r="M37">
        <v>291.25</v>
      </c>
      <c r="N37" s="7">
        <v>1007.265934</v>
      </c>
      <c r="O37" s="7">
        <f t="shared" si="2"/>
        <v>0.99409420860021402</v>
      </c>
      <c r="P37" s="7">
        <f t="shared" si="3"/>
        <v>100.72659568641669</v>
      </c>
      <c r="Q37" s="7">
        <f t="shared" si="21"/>
        <v>24.041961811299153</v>
      </c>
      <c r="R37" s="7">
        <f t="shared" si="4"/>
        <v>24041.961811299152</v>
      </c>
      <c r="S37" s="8">
        <f t="shared" si="5"/>
        <v>3.6080931390631864E-2</v>
      </c>
      <c r="T37" s="33">
        <f t="shared" si="6"/>
        <v>3.6080931390631864E-2</v>
      </c>
      <c r="U37" s="8">
        <f t="shared" si="7"/>
        <v>1.5097129550306538E-3</v>
      </c>
      <c r="V37" s="31">
        <f t="shared" si="8"/>
        <v>1.5097129550306538E-3</v>
      </c>
      <c r="W37">
        <f t="shared" si="9"/>
        <v>3.3968541488189714E-9</v>
      </c>
      <c r="X37" s="21">
        <f t="shared" si="10"/>
        <v>8.4921353720474289E-11</v>
      </c>
      <c r="Y37" s="21">
        <f t="shared" si="11"/>
        <v>2.3536352984092716E-9</v>
      </c>
      <c r="Z37" s="21">
        <f t="shared" si="12"/>
        <v>1.9875142519900514E-9</v>
      </c>
      <c r="AA37" s="21">
        <f t="shared" si="13"/>
        <v>4.5104240013969433E-10</v>
      </c>
      <c r="AB37" s="21">
        <f t="shared" si="14"/>
        <v>1.8041696005587773E-8</v>
      </c>
      <c r="AC37" s="7">
        <f t="shared" si="15"/>
        <v>11.950414776179388</v>
      </c>
      <c r="AD37" s="7">
        <f t="shared" si="16"/>
        <v>11.879838119370353</v>
      </c>
      <c r="AE37" s="7">
        <f t="shared" si="17"/>
        <v>18.041696005587774</v>
      </c>
      <c r="AG37">
        <f t="shared" si="18"/>
        <v>2.8684546145582424</v>
      </c>
      <c r="AH37">
        <f t="shared" si="19"/>
        <v>3.3968541488189712</v>
      </c>
      <c r="AI37" s="22">
        <f t="shared" si="20"/>
        <v>628.9691987462835</v>
      </c>
    </row>
    <row r="38" spans="1:35" x14ac:dyDescent="0.2">
      <c r="A38" t="s">
        <v>47</v>
      </c>
      <c r="B38" s="1">
        <v>44515</v>
      </c>
      <c r="C38" t="s">
        <v>8</v>
      </c>
      <c r="D38">
        <v>10</v>
      </c>
      <c r="E38" s="7">
        <v>0.46016031099999999</v>
      </c>
      <c r="F38">
        <v>6</v>
      </c>
      <c r="G38" t="s">
        <v>6</v>
      </c>
      <c r="H38">
        <v>2.17</v>
      </c>
      <c r="I38">
        <v>1.9</v>
      </c>
      <c r="J38">
        <v>-46.2</v>
      </c>
      <c r="K38" t="s">
        <v>7</v>
      </c>
      <c r="L38">
        <v>18</v>
      </c>
      <c r="M38">
        <v>291.14999999999998</v>
      </c>
      <c r="N38" s="7">
        <v>1007.265934</v>
      </c>
      <c r="O38" s="7">
        <f t="shared" si="2"/>
        <v>0.99409420860021402</v>
      </c>
      <c r="P38" s="7">
        <f t="shared" si="3"/>
        <v>100.72659568641669</v>
      </c>
      <c r="Q38" s="7">
        <f t="shared" si="21"/>
        <v>24.033707060462653</v>
      </c>
      <c r="R38" s="7">
        <f t="shared" si="4"/>
        <v>24033.707060462653</v>
      </c>
      <c r="S38" s="8">
        <f t="shared" si="5"/>
        <v>3.6157231963603376E-2</v>
      </c>
      <c r="T38" s="33">
        <f t="shared" si="6"/>
        <v>3.6157231963603376E-2</v>
      </c>
      <c r="U38" s="8">
        <f t="shared" si="7"/>
        <v>1.5134251854949125E-3</v>
      </c>
      <c r="V38" s="31">
        <f t="shared" si="8"/>
        <v>1.5134251854949125E-3</v>
      </c>
      <c r="W38">
        <f t="shared" si="9"/>
        <v>3.28413265252396E-9</v>
      </c>
      <c r="X38" s="21">
        <f t="shared" si="10"/>
        <v>8.210331631309901E-11</v>
      </c>
      <c r="Y38" s="21">
        <f t="shared" si="11"/>
        <v>2.2707301376318273E-9</v>
      </c>
      <c r="Z38" s="21">
        <f t="shared" si="12"/>
        <v>1.9881968947006782E-9</v>
      </c>
      <c r="AA38" s="21">
        <f t="shared" si="13"/>
        <v>3.6463655924424816E-10</v>
      </c>
      <c r="AB38" s="21">
        <f t="shared" si="14"/>
        <v>1.4585462369769927E-8</v>
      </c>
      <c r="AC38" s="7">
        <f t="shared" si="15"/>
        <v>9.6373857852776936</v>
      </c>
      <c r="AD38" s="7">
        <f t="shared" si="16"/>
        <v>9.5804693951905815</v>
      </c>
      <c r="AE38" s="7">
        <f t="shared" si="17"/>
        <v>14.585462369769926</v>
      </c>
      <c r="AG38">
        <f t="shared" si="18"/>
        <v>2.8755078524403337</v>
      </c>
      <c r="AH38">
        <f t="shared" si="19"/>
        <v>3.2841326525239598</v>
      </c>
      <c r="AI38" s="22">
        <f t="shared" si="20"/>
        <v>507.23083080408912</v>
      </c>
    </row>
    <row r="39" spans="1:35" x14ac:dyDescent="0.2">
      <c r="A39" t="s">
        <v>47</v>
      </c>
      <c r="B39" s="1">
        <v>44515</v>
      </c>
      <c r="C39" t="s">
        <v>5</v>
      </c>
      <c r="D39">
        <v>225</v>
      </c>
      <c r="E39" s="7">
        <v>0.49090938099999998</v>
      </c>
      <c r="F39">
        <v>7</v>
      </c>
      <c r="G39" t="s">
        <v>6</v>
      </c>
      <c r="H39">
        <v>2.16</v>
      </c>
      <c r="I39">
        <v>1.9</v>
      </c>
      <c r="J39">
        <v>-46.43</v>
      </c>
      <c r="K39" t="s">
        <v>7</v>
      </c>
      <c r="L39">
        <v>20.100000000000001</v>
      </c>
      <c r="M39">
        <v>293.25</v>
      </c>
      <c r="N39" s="7">
        <v>1007.265934</v>
      </c>
      <c r="O39" s="7">
        <f t="shared" si="2"/>
        <v>0.99409420860021402</v>
      </c>
      <c r="P39" s="7">
        <f t="shared" si="3"/>
        <v>100.72659568641669</v>
      </c>
      <c r="Q39" s="7">
        <f t="shared" si="21"/>
        <v>24.207056828029103</v>
      </c>
      <c r="R39" s="7">
        <f t="shared" si="4"/>
        <v>24207.056828029105</v>
      </c>
      <c r="S39" s="8">
        <f t="shared" si="5"/>
        <v>3.4622443818004792E-2</v>
      </c>
      <c r="T39" s="33">
        <f t="shared" si="6"/>
        <v>3.4622443818004792E-2</v>
      </c>
      <c r="U39" s="8">
        <f t="shared" si="7"/>
        <v>1.4388061132313173E-3</v>
      </c>
      <c r="V39" s="31">
        <f t="shared" si="8"/>
        <v>1.4388061132313173E-3</v>
      </c>
      <c r="W39">
        <f t="shared" si="9"/>
        <v>3.1078212045796454E-9</v>
      </c>
      <c r="X39" s="21">
        <f t="shared" si="10"/>
        <v>7.7695530114491146E-11</v>
      </c>
      <c r="Y39" s="21">
        <f t="shared" si="11"/>
        <v>2.2440798957723183E-9</v>
      </c>
      <c r="Z39" s="21">
        <f t="shared" si="12"/>
        <v>1.9739591675775018E-9</v>
      </c>
      <c r="AA39" s="21">
        <f t="shared" si="13"/>
        <v>3.4781625830930779E-10</v>
      </c>
      <c r="AB39" s="21">
        <f t="shared" si="14"/>
        <v>1.3912650332372312E-8</v>
      </c>
      <c r="AC39" s="7">
        <f t="shared" si="15"/>
        <v>9.6695796636051483</v>
      </c>
      <c r="AD39" s="7">
        <f t="shared" si="16"/>
        <v>9.6124731431882839</v>
      </c>
      <c r="AE39" s="7">
        <f t="shared" si="17"/>
        <v>13.912650332372312</v>
      </c>
      <c r="AG39">
        <f t="shared" si="18"/>
        <v>2.7337316151395026</v>
      </c>
      <c r="AH39">
        <f t="shared" si="19"/>
        <v>3.1078212045796456</v>
      </c>
      <c r="AI39" s="22">
        <f t="shared" si="20"/>
        <v>508.92524545290263</v>
      </c>
    </row>
    <row r="40" spans="1:35" x14ac:dyDescent="0.2">
      <c r="A40" t="s">
        <v>47</v>
      </c>
      <c r="B40" s="1">
        <v>44515</v>
      </c>
      <c r="C40" t="s">
        <v>8</v>
      </c>
      <c r="D40">
        <v>25</v>
      </c>
      <c r="E40" s="7">
        <v>0.45787967400000001</v>
      </c>
      <c r="F40">
        <v>8</v>
      </c>
      <c r="G40" t="s">
        <v>6</v>
      </c>
      <c r="H40">
        <v>2.04</v>
      </c>
      <c r="I40">
        <v>1.9</v>
      </c>
      <c r="J40">
        <v>-46.1</v>
      </c>
      <c r="K40" t="s">
        <v>7</v>
      </c>
      <c r="L40">
        <v>18.899999999999999</v>
      </c>
      <c r="M40">
        <v>292.05</v>
      </c>
      <c r="N40" s="7">
        <v>1007.265934</v>
      </c>
      <c r="O40" s="7">
        <f t="shared" si="2"/>
        <v>0.99409420860021402</v>
      </c>
      <c r="P40" s="7">
        <f t="shared" si="3"/>
        <v>100.72659568641669</v>
      </c>
      <c r="Q40" s="7">
        <f t="shared" si="21"/>
        <v>24.107999817991136</v>
      </c>
      <c r="R40" s="7">
        <f t="shared" si="4"/>
        <v>24107.999817991134</v>
      </c>
      <c r="S40" s="8">
        <f t="shared" si="5"/>
        <v>3.5482328900702374E-2</v>
      </c>
      <c r="T40" s="33">
        <f t="shared" si="6"/>
        <v>3.5482328900702374E-2</v>
      </c>
      <c r="U40" s="8">
        <f t="shared" si="7"/>
        <v>1.4805991053675974E-3</v>
      </c>
      <c r="V40" s="31">
        <f t="shared" si="8"/>
        <v>1.4805991053675974E-3</v>
      </c>
      <c r="W40">
        <f t="shared" si="9"/>
        <v>3.0204221749498986E-9</v>
      </c>
      <c r="X40" s="21">
        <f t="shared" si="10"/>
        <v>7.5510554373747475E-11</v>
      </c>
      <c r="Y40" s="21">
        <f t="shared" si="11"/>
        <v>2.128117198424727E-9</v>
      </c>
      <c r="Z40" s="21">
        <f t="shared" si="12"/>
        <v>1.9820699397093044E-9</v>
      </c>
      <c r="AA40" s="21">
        <f t="shared" si="13"/>
        <v>2.2155781308916987E-10</v>
      </c>
      <c r="AB40" s="21">
        <f t="shared" si="14"/>
        <v>8.8623125235667948E-9</v>
      </c>
      <c r="AC40" s="7">
        <f t="shared" si="15"/>
        <v>5.9856260154679033</v>
      </c>
      <c r="AD40" s="7">
        <f t="shared" si="16"/>
        <v>5.9502761568234179</v>
      </c>
      <c r="AE40" s="7">
        <f t="shared" si="17"/>
        <v>8.8623125235667946</v>
      </c>
      <c r="AG40">
        <f t="shared" si="18"/>
        <v>2.8131383001984354</v>
      </c>
      <c r="AH40">
        <f t="shared" si="19"/>
        <v>3.020422174949899</v>
      </c>
      <c r="AI40" s="22">
        <f t="shared" si="20"/>
        <v>315.03294818252118</v>
      </c>
    </row>
    <row r="41" spans="1:35" x14ac:dyDescent="0.2">
      <c r="A41" t="s">
        <v>47</v>
      </c>
      <c r="B41" s="1">
        <v>44515</v>
      </c>
      <c r="C41" t="s">
        <v>5</v>
      </c>
      <c r="D41">
        <v>200</v>
      </c>
      <c r="E41" s="7">
        <v>0.48963577000000003</v>
      </c>
      <c r="F41">
        <v>9</v>
      </c>
      <c r="G41" t="s">
        <v>6</v>
      </c>
      <c r="H41">
        <v>2.19</v>
      </c>
      <c r="I41">
        <v>1.9</v>
      </c>
      <c r="J41">
        <v>-46.57</v>
      </c>
      <c r="K41" t="s">
        <v>7</v>
      </c>
      <c r="L41">
        <v>19.100000000000001</v>
      </c>
      <c r="M41">
        <v>292.25</v>
      </c>
      <c r="N41" s="7">
        <v>1007.265934</v>
      </c>
      <c r="O41" s="7">
        <f t="shared" si="2"/>
        <v>0.99409420860021402</v>
      </c>
      <c r="P41" s="7">
        <f t="shared" si="3"/>
        <v>100.72659568641669</v>
      </c>
      <c r="Q41" s="7">
        <f t="shared" si="21"/>
        <v>24.124509319664128</v>
      </c>
      <c r="R41" s="7">
        <f t="shared" si="4"/>
        <v>24124.509319664128</v>
      </c>
      <c r="S41" s="8">
        <f t="shared" si="5"/>
        <v>3.5335898085541793E-2</v>
      </c>
      <c r="T41" s="33">
        <f t="shared" si="6"/>
        <v>3.5335898085541793E-2</v>
      </c>
      <c r="U41" s="8">
        <f t="shared" si="7"/>
        <v>1.4734798113627099E-3</v>
      </c>
      <c r="V41" s="31">
        <f t="shared" si="8"/>
        <v>1.4734798113627099E-3</v>
      </c>
      <c r="W41">
        <f t="shared" si="9"/>
        <v>3.2269207868843343E-9</v>
      </c>
      <c r="X41" s="21">
        <f t="shared" si="10"/>
        <v>8.0673019672108361E-11</v>
      </c>
      <c r="Y41" s="21">
        <f t="shared" si="11"/>
        <v>2.2830329507067748E-9</v>
      </c>
      <c r="Z41" s="21">
        <f t="shared" si="12"/>
        <v>1.9807135188780236E-9</v>
      </c>
      <c r="AA41" s="21">
        <f t="shared" si="13"/>
        <v>3.8299245150085935E-10</v>
      </c>
      <c r="AB41" s="21">
        <f t="shared" si="14"/>
        <v>1.5319698060034374E-8</v>
      </c>
      <c r="AC41" s="7">
        <f t="shared" si="15"/>
        <v>10.396951449145643</v>
      </c>
      <c r="AD41" s="7">
        <f t="shared" si="16"/>
        <v>10.335549222693286</v>
      </c>
      <c r="AE41" s="7">
        <f t="shared" si="17"/>
        <v>15.319698060034375</v>
      </c>
      <c r="AG41">
        <f t="shared" si="18"/>
        <v>2.7996116415891485</v>
      </c>
      <c r="AH41">
        <f t="shared" si="19"/>
        <v>3.2269207868843344</v>
      </c>
      <c r="AI41" s="22">
        <f t="shared" si="20"/>
        <v>547.20797100766538</v>
      </c>
    </row>
    <row r="42" spans="1:35" x14ac:dyDescent="0.2">
      <c r="A42" t="s">
        <v>47</v>
      </c>
      <c r="B42" s="1">
        <v>44515</v>
      </c>
      <c r="C42" t="s">
        <v>8</v>
      </c>
      <c r="D42">
        <v>50</v>
      </c>
      <c r="E42" s="7">
        <v>0.47691286900000002</v>
      </c>
      <c r="F42">
        <v>10</v>
      </c>
      <c r="G42" t="s">
        <v>6</v>
      </c>
      <c r="H42">
        <v>2.2599999999999998</v>
      </c>
      <c r="I42">
        <v>1.9</v>
      </c>
      <c r="J42">
        <v>-46.05</v>
      </c>
      <c r="K42" t="s">
        <v>7</v>
      </c>
      <c r="L42">
        <v>18.7</v>
      </c>
      <c r="M42">
        <v>291.85000000000002</v>
      </c>
      <c r="N42" s="7">
        <v>1007.265934</v>
      </c>
      <c r="O42" s="7">
        <f t="shared" si="2"/>
        <v>0.99409420860021402</v>
      </c>
      <c r="P42" s="7">
        <f t="shared" si="3"/>
        <v>100.72659568641669</v>
      </c>
      <c r="Q42" s="7">
        <f t="shared" si="21"/>
        <v>24.09149031631814</v>
      </c>
      <c r="R42" s="7">
        <f t="shared" si="4"/>
        <v>24091.490316318141</v>
      </c>
      <c r="S42" s="8">
        <f t="shared" si="5"/>
        <v>3.5630034997714888E-2</v>
      </c>
      <c r="T42" s="33">
        <f t="shared" si="6"/>
        <v>3.5630034997714888E-2</v>
      </c>
      <c r="U42" s="8">
        <f t="shared" si="7"/>
        <v>1.4877814080005948E-3</v>
      </c>
      <c r="V42" s="31">
        <f t="shared" si="8"/>
        <v>1.4877814080005948E-3</v>
      </c>
      <c r="W42">
        <f t="shared" si="9"/>
        <v>3.3623859820813443E-9</v>
      </c>
      <c r="X42" s="21">
        <f t="shared" si="10"/>
        <v>8.4059649552033615E-11</v>
      </c>
      <c r="Y42" s="21">
        <f t="shared" si="11"/>
        <v>2.359235671742246E-9</v>
      </c>
      <c r="Z42" s="21">
        <f t="shared" si="12"/>
        <v>1.9834282196063125E-9</v>
      </c>
      <c r="AA42" s="21">
        <f t="shared" si="13"/>
        <v>4.5986710168796698E-10</v>
      </c>
      <c r="AB42" s="21">
        <f t="shared" si="14"/>
        <v>1.8394684067518679E-8</v>
      </c>
      <c r="AC42" s="7">
        <f t="shared" si="15"/>
        <v>12.363835149841666</v>
      </c>
      <c r="AD42" s="7">
        <f t="shared" si="16"/>
        <v>12.29081691854536</v>
      </c>
      <c r="AE42" s="7">
        <f t="shared" si="17"/>
        <v>18.394684067518678</v>
      </c>
      <c r="AG42">
        <f t="shared" si="18"/>
        <v>2.8267846752011296</v>
      </c>
      <c r="AH42">
        <f t="shared" si="19"/>
        <v>3.362385982081344</v>
      </c>
      <c r="AI42" s="22">
        <f t="shared" si="20"/>
        <v>650.72816578114043</v>
      </c>
    </row>
    <row r="43" spans="1:35" x14ac:dyDescent="0.2">
      <c r="A43" t="s">
        <v>47</v>
      </c>
      <c r="B43" s="1">
        <v>44515</v>
      </c>
      <c r="C43" t="s">
        <v>5</v>
      </c>
      <c r="D43">
        <v>175</v>
      </c>
      <c r="E43" s="7">
        <v>0.484288836</v>
      </c>
      <c r="F43">
        <v>11</v>
      </c>
      <c r="G43" t="s">
        <v>6</v>
      </c>
      <c r="H43">
        <v>1.99</v>
      </c>
      <c r="I43">
        <v>1.9</v>
      </c>
      <c r="J43">
        <v>-46.7</v>
      </c>
      <c r="K43" t="s">
        <v>7</v>
      </c>
      <c r="L43">
        <v>19.2</v>
      </c>
      <c r="M43">
        <v>292.35000000000002</v>
      </c>
      <c r="N43" s="7">
        <v>1007.265934</v>
      </c>
      <c r="O43" s="7">
        <f t="shared" si="2"/>
        <v>0.99409420860021402</v>
      </c>
      <c r="P43" s="7">
        <f t="shared" si="3"/>
        <v>100.72659568641669</v>
      </c>
      <c r="Q43" s="7">
        <f t="shared" si="21"/>
        <v>24.132764070500627</v>
      </c>
      <c r="R43" s="7">
        <f t="shared" si="4"/>
        <v>24132.764070500627</v>
      </c>
      <c r="S43" s="8">
        <f t="shared" si="5"/>
        <v>3.5263157023023947E-2</v>
      </c>
      <c r="T43" s="33">
        <f t="shared" si="6"/>
        <v>3.5263157023023947E-2</v>
      </c>
      <c r="U43" s="8">
        <f t="shared" si="7"/>
        <v>1.4699435902124883E-3</v>
      </c>
      <c r="V43" s="31">
        <f t="shared" si="8"/>
        <v>1.4699435902124883E-3</v>
      </c>
      <c r="W43">
        <f t="shared" si="9"/>
        <v>2.9251877445228517E-9</v>
      </c>
      <c r="X43" s="21">
        <f t="shared" si="10"/>
        <v>7.3129693613071303E-11</v>
      </c>
      <c r="Y43" s="21">
        <f t="shared" si="11"/>
        <v>2.073827183576434E-9</v>
      </c>
      <c r="Z43" s="21">
        <f t="shared" si="12"/>
        <v>1.9800360044197105E-9</v>
      </c>
      <c r="AA43" s="21">
        <f t="shared" si="13"/>
        <v>1.6692087276979487E-10</v>
      </c>
      <c r="AB43" s="21">
        <f t="shared" si="14"/>
        <v>6.6768349107917948E-9</v>
      </c>
      <c r="AC43" s="7">
        <f t="shared" si="15"/>
        <v>4.5422388690620581</v>
      </c>
      <c r="AD43" s="7">
        <f t="shared" si="16"/>
        <v>4.5154133538133774</v>
      </c>
      <c r="AE43" s="7">
        <f t="shared" si="17"/>
        <v>6.6768349107917953</v>
      </c>
      <c r="AG43">
        <f t="shared" si="18"/>
        <v>2.7928928214037274</v>
      </c>
      <c r="AH43">
        <f t="shared" si="19"/>
        <v>2.925187744522852</v>
      </c>
      <c r="AI43" s="22">
        <f t="shared" si="20"/>
        <v>239.06520363484526</v>
      </c>
    </row>
    <row r="44" spans="1:35" x14ac:dyDescent="0.2">
      <c r="A44" t="s">
        <v>47</v>
      </c>
      <c r="B44" s="1">
        <v>44515</v>
      </c>
      <c r="C44" t="s">
        <v>8</v>
      </c>
      <c r="D44">
        <v>75</v>
      </c>
      <c r="E44" s="7">
        <v>0.48021803699999999</v>
      </c>
      <c r="F44">
        <v>12</v>
      </c>
      <c r="G44" t="s">
        <v>6</v>
      </c>
      <c r="H44">
        <v>2.0099999999999998</v>
      </c>
      <c r="I44">
        <v>1.9</v>
      </c>
      <c r="J44">
        <v>-46.21</v>
      </c>
      <c r="K44" t="s">
        <v>7</v>
      </c>
      <c r="L44">
        <v>18.5</v>
      </c>
      <c r="M44">
        <v>291.64999999999998</v>
      </c>
      <c r="N44" s="7">
        <v>1007.265934</v>
      </c>
      <c r="O44" s="7">
        <f t="shared" si="2"/>
        <v>0.99409420860021402</v>
      </c>
      <c r="P44" s="7">
        <f t="shared" si="3"/>
        <v>100.72659568641669</v>
      </c>
      <c r="Q44" s="7">
        <f t="shared" si="21"/>
        <v>24.074980814645141</v>
      </c>
      <c r="R44" s="7">
        <f t="shared" si="4"/>
        <v>24074.98081464514</v>
      </c>
      <c r="S44" s="8">
        <f t="shared" si="5"/>
        <v>3.5779028941648271E-2</v>
      </c>
      <c r="T44" s="33">
        <f t="shared" si="6"/>
        <v>3.5779028941648271E-2</v>
      </c>
      <c r="U44" s="8">
        <f t="shared" si="7"/>
        <v>1.4950273739184926E-3</v>
      </c>
      <c r="V44" s="31">
        <f t="shared" si="8"/>
        <v>1.4950273739184926E-3</v>
      </c>
      <c r="W44">
        <f t="shared" si="9"/>
        <v>3.0050050215761698E-9</v>
      </c>
      <c r="X44" s="21">
        <f t="shared" si="10"/>
        <v>7.5125125539404245E-11</v>
      </c>
      <c r="Y44" s="21">
        <f t="shared" si="11"/>
        <v>2.0996971623216833E-9</v>
      </c>
      <c r="Z44" s="21">
        <f t="shared" si="12"/>
        <v>1.984788362393631E-9</v>
      </c>
      <c r="AA44" s="21">
        <f t="shared" si="13"/>
        <v>1.9003392546745633E-10</v>
      </c>
      <c r="AB44" s="21">
        <f t="shared" si="14"/>
        <v>7.6013570186982533E-9</v>
      </c>
      <c r="AC44" s="7">
        <f t="shared" si="15"/>
        <v>5.0844266475034265</v>
      </c>
      <c r="AD44" s="7">
        <f t="shared" si="16"/>
        <v>5.054399084335758</v>
      </c>
      <c r="AE44" s="7">
        <f t="shared" si="17"/>
        <v>7.6013570186982538</v>
      </c>
      <c r="AG44">
        <f t="shared" si="18"/>
        <v>2.8405520104451361</v>
      </c>
      <c r="AH44">
        <f t="shared" si="19"/>
        <v>3.0050050215761699</v>
      </c>
      <c r="AI44" s="22">
        <f t="shared" si="20"/>
        <v>267.60140250018037</v>
      </c>
    </row>
    <row r="45" spans="1:35" x14ac:dyDescent="0.2">
      <c r="A45" t="s">
        <v>47</v>
      </c>
      <c r="B45" s="1">
        <v>44515</v>
      </c>
      <c r="C45" t="s">
        <v>5</v>
      </c>
      <c r="D45">
        <v>150</v>
      </c>
      <c r="E45" s="7">
        <v>0.483526179</v>
      </c>
      <c r="F45">
        <v>13</v>
      </c>
      <c r="G45" t="s">
        <v>6</v>
      </c>
      <c r="H45">
        <v>2</v>
      </c>
      <c r="I45">
        <v>1.9</v>
      </c>
      <c r="J45">
        <v>-46.48</v>
      </c>
      <c r="K45" t="s">
        <v>7</v>
      </c>
      <c r="L45">
        <v>19.899999999999999</v>
      </c>
      <c r="M45">
        <v>293.05</v>
      </c>
      <c r="N45" s="7">
        <v>1007.265934</v>
      </c>
      <c r="O45" s="7">
        <f t="shared" si="2"/>
        <v>0.99409420860021402</v>
      </c>
      <c r="P45" s="7">
        <f t="shared" si="3"/>
        <v>100.72659568641669</v>
      </c>
      <c r="Q45" s="7">
        <f t="shared" si="21"/>
        <v>24.190547326356107</v>
      </c>
      <c r="R45" s="7">
        <f t="shared" si="4"/>
        <v>24190.547326356107</v>
      </c>
      <c r="S45" s="8">
        <f t="shared" si="5"/>
        <v>3.4762681534835319E-2</v>
      </c>
      <c r="T45" s="33">
        <f t="shared" si="6"/>
        <v>3.4762681534835319E-2</v>
      </c>
      <c r="U45" s="8">
        <f t="shared" si="7"/>
        <v>1.4456199069832925E-3</v>
      </c>
      <c r="V45" s="31">
        <f t="shared" si="8"/>
        <v>1.4456199069832925E-3</v>
      </c>
      <c r="W45">
        <f t="shared" si="9"/>
        <v>2.8912398139665848E-9</v>
      </c>
      <c r="X45" s="21">
        <f t="shared" si="10"/>
        <v>7.2280995349164628E-11</v>
      </c>
      <c r="Y45" s="21">
        <f t="shared" si="11"/>
        <v>2.0792698421936347E-9</v>
      </c>
      <c r="Z45" s="21">
        <f t="shared" si="12"/>
        <v>1.975306350083953E-9</v>
      </c>
      <c r="AA45" s="21">
        <f t="shared" si="13"/>
        <v>1.762444874588463E-10</v>
      </c>
      <c r="AB45" s="21">
        <f t="shared" si="14"/>
        <v>7.0497794983538521E-9</v>
      </c>
      <c r="AC45" s="7">
        <f t="shared" si="15"/>
        <v>4.8766480485629673</v>
      </c>
      <c r="AD45" s="7">
        <f t="shared" si="16"/>
        <v>4.8478475824579812</v>
      </c>
      <c r="AE45" s="7">
        <f t="shared" si="17"/>
        <v>7.0497794983538524</v>
      </c>
      <c r="AG45">
        <f t="shared" si="18"/>
        <v>2.7466778232682554</v>
      </c>
      <c r="AH45">
        <f t="shared" si="19"/>
        <v>2.8912398139665849</v>
      </c>
      <c r="AI45" s="22">
        <f t="shared" si="20"/>
        <v>256.66568676647199</v>
      </c>
    </row>
    <row r="46" spans="1:35" x14ac:dyDescent="0.2">
      <c r="A46" t="s">
        <v>47</v>
      </c>
      <c r="B46" s="1">
        <v>44515</v>
      </c>
      <c r="C46" t="s">
        <v>8</v>
      </c>
      <c r="D46">
        <v>100</v>
      </c>
      <c r="E46" s="7">
        <v>0.47462609100000003</v>
      </c>
      <c r="F46">
        <v>14</v>
      </c>
      <c r="G46" t="s">
        <v>6</v>
      </c>
      <c r="H46">
        <v>2.08</v>
      </c>
      <c r="I46">
        <v>1.9</v>
      </c>
      <c r="J46">
        <v>-46.64</v>
      </c>
      <c r="K46" t="s">
        <v>7</v>
      </c>
      <c r="L46">
        <v>18.7</v>
      </c>
      <c r="M46">
        <v>291.85000000000002</v>
      </c>
      <c r="N46" s="7">
        <v>1007.265934</v>
      </c>
      <c r="O46" s="7">
        <f t="shared" si="2"/>
        <v>0.99409420860021402</v>
      </c>
      <c r="P46" s="7">
        <f t="shared" si="3"/>
        <v>100.72659568641669</v>
      </c>
      <c r="Q46" s="7">
        <f t="shared" si="21"/>
        <v>24.09149031631814</v>
      </c>
      <c r="R46" s="7">
        <f t="shared" si="4"/>
        <v>24091.490316318141</v>
      </c>
      <c r="S46" s="8">
        <f t="shared" si="5"/>
        <v>3.5630034997714888E-2</v>
      </c>
      <c r="T46" s="33">
        <f t="shared" si="6"/>
        <v>3.5630034997714888E-2</v>
      </c>
      <c r="U46" s="8">
        <f t="shared" si="7"/>
        <v>1.4877814080005948E-3</v>
      </c>
      <c r="V46" s="31">
        <f t="shared" si="8"/>
        <v>1.4877814080005948E-3</v>
      </c>
      <c r="W46">
        <f t="shared" si="9"/>
        <v>3.094585328641237E-9</v>
      </c>
      <c r="X46" s="21">
        <f t="shared" si="10"/>
        <v>7.7364633216030932E-11</v>
      </c>
      <c r="Y46" s="21">
        <f t="shared" si="11"/>
        <v>2.1713319456742792E-9</v>
      </c>
      <c r="Z46" s="21">
        <f t="shared" si="12"/>
        <v>1.9834282196063125E-9</v>
      </c>
      <c r="AA46" s="21">
        <f t="shared" si="13"/>
        <v>2.6526835928399783E-10</v>
      </c>
      <c r="AB46" s="21">
        <f t="shared" si="14"/>
        <v>1.0610734371359913E-8</v>
      </c>
      <c r="AC46" s="7">
        <f t="shared" si="15"/>
        <v>7.1319175749208394</v>
      </c>
      <c r="AD46" s="7">
        <f t="shared" si="16"/>
        <v>7.0897979574428893</v>
      </c>
      <c r="AE46" s="7">
        <f t="shared" si="17"/>
        <v>10.610734371359914</v>
      </c>
      <c r="AG46">
        <f t="shared" si="18"/>
        <v>2.8267846752011296</v>
      </c>
      <c r="AH46">
        <f t="shared" si="19"/>
        <v>3.0945853286412373</v>
      </c>
      <c r="AI46" s="22">
        <f t="shared" si="20"/>
        <v>375.36408289057056</v>
      </c>
    </row>
    <row r="47" spans="1:35" x14ac:dyDescent="0.2">
      <c r="A47" t="s">
        <v>47</v>
      </c>
      <c r="B47" s="1">
        <v>44515</v>
      </c>
      <c r="C47" t="s">
        <v>5</v>
      </c>
      <c r="D47">
        <v>125</v>
      </c>
      <c r="E47" s="7">
        <v>0.47818403900000001</v>
      </c>
      <c r="F47">
        <v>15</v>
      </c>
      <c r="G47" t="s">
        <v>6</v>
      </c>
      <c r="H47">
        <v>1.98</v>
      </c>
      <c r="I47">
        <v>1.9</v>
      </c>
      <c r="J47">
        <v>-45.83</v>
      </c>
      <c r="K47" t="s">
        <v>7</v>
      </c>
      <c r="L47">
        <v>18.3</v>
      </c>
      <c r="M47">
        <v>291.45</v>
      </c>
      <c r="N47" s="7">
        <v>1007.265934</v>
      </c>
      <c r="O47" s="7">
        <f t="shared" si="2"/>
        <v>0.99409420860021402</v>
      </c>
      <c r="P47" s="7">
        <f t="shared" si="3"/>
        <v>100.72659568641669</v>
      </c>
      <c r="Q47" s="7">
        <f t="shared" si="21"/>
        <v>24.058471312972145</v>
      </c>
      <c r="R47" s="7">
        <f t="shared" si="4"/>
        <v>24058.471312972146</v>
      </c>
      <c r="S47" s="8">
        <f t="shared" si="5"/>
        <v>3.5929323449173468E-2</v>
      </c>
      <c r="T47" s="33">
        <f t="shared" si="6"/>
        <v>3.5929323449173468E-2</v>
      </c>
      <c r="U47" s="8">
        <f t="shared" si="7"/>
        <v>1.502337665914085E-3</v>
      </c>
      <c r="V47" s="31">
        <f t="shared" si="8"/>
        <v>1.502337665914085E-3</v>
      </c>
      <c r="W47">
        <f t="shared" si="9"/>
        <v>2.9746285785098883E-9</v>
      </c>
      <c r="X47" s="21">
        <f t="shared" si="10"/>
        <v>7.4365714462747212E-11</v>
      </c>
      <c r="Y47" s="21">
        <f t="shared" si="11"/>
        <v>2.0697777559866063E-9</v>
      </c>
      <c r="Z47" s="21">
        <f t="shared" si="12"/>
        <v>1.9861503719063391E-9</v>
      </c>
      <c r="AA47" s="21">
        <f t="shared" si="13"/>
        <v>1.5799309854301435E-10</v>
      </c>
      <c r="AB47" s="21">
        <f t="shared" si="14"/>
        <v>6.3197239417205741E-9</v>
      </c>
      <c r="AC47" s="7">
        <f t="shared" si="15"/>
        <v>4.2065935542362842</v>
      </c>
      <c r="AD47" s="7">
        <f t="shared" si="16"/>
        <v>4.1817502902012809</v>
      </c>
      <c r="AE47" s="7">
        <f t="shared" si="17"/>
        <v>6.3197239417205742</v>
      </c>
      <c r="AG47">
        <f t="shared" si="18"/>
        <v>2.8544415652367614</v>
      </c>
      <c r="AH47">
        <f t="shared" si="19"/>
        <v>2.974628578509888</v>
      </c>
      <c r="AI47" s="22">
        <f t="shared" si="20"/>
        <v>221.39966074927813</v>
      </c>
    </row>
    <row r="48" spans="1:35" x14ac:dyDescent="0.2">
      <c r="A48" t="s">
        <v>47</v>
      </c>
      <c r="B48" s="1">
        <v>44515</v>
      </c>
      <c r="C48" t="s">
        <v>8</v>
      </c>
      <c r="D48">
        <v>125</v>
      </c>
      <c r="E48" s="7">
        <v>0.475896494</v>
      </c>
      <c r="F48">
        <v>16</v>
      </c>
      <c r="G48" t="s">
        <v>6</v>
      </c>
      <c r="H48">
        <v>2.09</v>
      </c>
      <c r="I48">
        <v>1.9</v>
      </c>
      <c r="J48">
        <v>-46.64</v>
      </c>
      <c r="K48" t="s">
        <v>7</v>
      </c>
      <c r="L48">
        <v>18.8</v>
      </c>
      <c r="M48">
        <v>291.95</v>
      </c>
      <c r="N48" s="7">
        <v>1007.265934</v>
      </c>
      <c r="O48" s="7">
        <f t="shared" si="2"/>
        <v>0.99409420860021402</v>
      </c>
      <c r="P48" s="7">
        <f t="shared" si="3"/>
        <v>100.72659568641669</v>
      </c>
      <c r="Q48" s="7">
        <f t="shared" si="21"/>
        <v>24.099745067154632</v>
      </c>
      <c r="R48" s="7">
        <f t="shared" si="4"/>
        <v>24099.745067154632</v>
      </c>
      <c r="S48" s="8">
        <f t="shared" si="5"/>
        <v>3.5556021757189464E-2</v>
      </c>
      <c r="T48" s="33">
        <f t="shared" si="6"/>
        <v>3.5556021757189464E-2</v>
      </c>
      <c r="U48" s="8">
        <f t="shared" si="7"/>
        <v>1.4841823398788908E-3</v>
      </c>
      <c r="V48" s="31">
        <f t="shared" si="8"/>
        <v>1.4841823398788908E-3</v>
      </c>
      <c r="W48">
        <f t="shared" si="9"/>
        <v>3.1019410903468817E-9</v>
      </c>
      <c r="X48" s="21">
        <f t="shared" si="10"/>
        <v>7.7548527258672046E-11</v>
      </c>
      <c r="Y48" s="21">
        <f t="shared" si="11"/>
        <v>2.1810237317393824E-9</v>
      </c>
      <c r="Z48" s="21">
        <f t="shared" si="12"/>
        <v>1.982748847035802E-9</v>
      </c>
      <c r="AA48" s="21">
        <f t="shared" si="13"/>
        <v>2.758234119622524E-10</v>
      </c>
      <c r="AB48" s="21">
        <f t="shared" si="14"/>
        <v>1.1032936478490096E-8</v>
      </c>
      <c r="AC48" s="7">
        <f t="shared" si="15"/>
        <v>7.4336799340911055</v>
      </c>
      <c r="AD48" s="7">
        <f t="shared" si="16"/>
        <v>7.3897781710675883</v>
      </c>
      <c r="AE48" s="7">
        <f t="shared" si="17"/>
        <v>11.032936478490097</v>
      </c>
      <c r="AG48">
        <f t="shared" si="18"/>
        <v>2.8199464457698924</v>
      </c>
      <c r="AH48">
        <f t="shared" si="19"/>
        <v>3.1019410903468811</v>
      </c>
      <c r="AI48" s="22">
        <f t="shared" si="20"/>
        <v>391.24631232058454</v>
      </c>
    </row>
    <row r="49" spans="1:35" x14ac:dyDescent="0.2">
      <c r="A49" t="s">
        <v>47</v>
      </c>
      <c r="B49" s="1">
        <v>44515</v>
      </c>
      <c r="C49" t="s">
        <v>5</v>
      </c>
      <c r="D49">
        <v>100</v>
      </c>
      <c r="E49" s="7">
        <v>0.473101506</v>
      </c>
      <c r="F49">
        <v>17</v>
      </c>
      <c r="G49" t="s">
        <v>6</v>
      </c>
      <c r="H49">
        <v>1.98</v>
      </c>
      <c r="I49">
        <v>1.9</v>
      </c>
      <c r="J49">
        <v>-45.86</v>
      </c>
      <c r="K49" t="s">
        <v>7</v>
      </c>
      <c r="L49">
        <v>19.2</v>
      </c>
      <c r="M49">
        <v>292.35000000000002</v>
      </c>
      <c r="N49" s="7">
        <v>1007.265934</v>
      </c>
      <c r="O49" s="7">
        <f t="shared" si="2"/>
        <v>0.99409420860021402</v>
      </c>
      <c r="P49" s="7">
        <f t="shared" si="3"/>
        <v>100.72659568641669</v>
      </c>
      <c r="Q49" s="7">
        <f t="shared" si="21"/>
        <v>24.132764070500627</v>
      </c>
      <c r="R49" s="7">
        <f t="shared" si="4"/>
        <v>24132.764070500627</v>
      </c>
      <c r="S49" s="8">
        <f t="shared" si="5"/>
        <v>3.5263157023023947E-2</v>
      </c>
      <c r="T49" s="33">
        <f t="shared" si="6"/>
        <v>3.5263157023023947E-2</v>
      </c>
      <c r="U49" s="8">
        <f t="shared" si="7"/>
        <v>1.4699435902124883E-3</v>
      </c>
      <c r="V49" s="31">
        <f t="shared" si="8"/>
        <v>1.4699435902124883E-3</v>
      </c>
      <c r="W49">
        <f t="shared" si="9"/>
        <v>2.9104883086207269E-9</v>
      </c>
      <c r="X49" s="21">
        <f t="shared" si="10"/>
        <v>7.2762207715518174E-11</v>
      </c>
      <c r="Y49" s="21">
        <f t="shared" si="11"/>
        <v>2.0634059414479091E-9</v>
      </c>
      <c r="Z49" s="21">
        <f t="shared" si="12"/>
        <v>1.9800360044197105E-9</v>
      </c>
      <c r="AA49" s="21">
        <f t="shared" si="13"/>
        <v>1.5613214474371659E-10</v>
      </c>
      <c r="AB49" s="21">
        <f t="shared" si="14"/>
        <v>6.2452857897486638E-9</v>
      </c>
      <c r="AC49" s="7">
        <f t="shared" si="15"/>
        <v>4.2486567724995998</v>
      </c>
      <c r="AD49" s="7">
        <f t="shared" si="16"/>
        <v>4.2235650918719294</v>
      </c>
      <c r="AE49" s="7">
        <f t="shared" si="17"/>
        <v>6.2452857897486638</v>
      </c>
      <c r="AG49">
        <f t="shared" si="18"/>
        <v>2.7928928214037274</v>
      </c>
      <c r="AH49">
        <f t="shared" si="19"/>
        <v>2.9104883086207267</v>
      </c>
      <c r="AI49" s="22">
        <f t="shared" si="20"/>
        <v>223.61351434208419</v>
      </c>
    </row>
    <row r="50" spans="1:35" x14ac:dyDescent="0.2">
      <c r="A50" t="s">
        <v>47</v>
      </c>
      <c r="B50" s="1">
        <v>44515</v>
      </c>
      <c r="C50" t="s">
        <v>8</v>
      </c>
      <c r="D50">
        <v>150</v>
      </c>
      <c r="E50" s="7">
        <v>0.48352505400000001</v>
      </c>
      <c r="F50">
        <v>18</v>
      </c>
      <c r="G50" t="s">
        <v>6</v>
      </c>
      <c r="H50">
        <v>2.04</v>
      </c>
      <c r="I50">
        <v>1.9</v>
      </c>
      <c r="J50">
        <v>-46.45</v>
      </c>
      <c r="K50" t="s">
        <v>7</v>
      </c>
      <c r="L50">
        <v>18.899999999999999</v>
      </c>
      <c r="M50">
        <v>292.05</v>
      </c>
      <c r="N50" s="7">
        <v>1007.265934</v>
      </c>
      <c r="O50" s="7">
        <f t="shared" si="2"/>
        <v>0.99409420860021402</v>
      </c>
      <c r="P50" s="7">
        <f t="shared" si="3"/>
        <v>100.72659568641669</v>
      </c>
      <c r="Q50" s="7">
        <f t="shared" si="21"/>
        <v>24.107999817991136</v>
      </c>
      <c r="R50" s="7">
        <f t="shared" si="4"/>
        <v>24107.999817991134</v>
      </c>
      <c r="S50" s="8">
        <f t="shared" si="5"/>
        <v>3.5482328900702374E-2</v>
      </c>
      <c r="T50" s="33">
        <f t="shared" si="6"/>
        <v>3.5482328900702374E-2</v>
      </c>
      <c r="U50" s="8">
        <f t="shared" si="7"/>
        <v>1.4805991053675974E-3</v>
      </c>
      <c r="V50" s="31">
        <f t="shared" si="8"/>
        <v>1.4805991053675974E-3</v>
      </c>
      <c r="W50">
        <f t="shared" si="9"/>
        <v>3.0204221749498986E-9</v>
      </c>
      <c r="X50" s="21">
        <f t="shared" si="10"/>
        <v>7.5510554373747475E-11</v>
      </c>
      <c r="Y50" s="21">
        <f t="shared" si="11"/>
        <v>2.128117198424727E-9</v>
      </c>
      <c r="Z50" s="21">
        <f t="shared" si="12"/>
        <v>1.9820699397093044E-9</v>
      </c>
      <c r="AA50" s="21">
        <f t="shared" si="13"/>
        <v>2.2155781308916987E-10</v>
      </c>
      <c r="AB50" s="21">
        <f t="shared" si="14"/>
        <v>8.8623125235667948E-9</v>
      </c>
      <c r="AC50" s="7">
        <f t="shared" si="15"/>
        <v>5.9856260154679033</v>
      </c>
      <c r="AD50" s="7">
        <f t="shared" si="16"/>
        <v>5.9502761568234179</v>
      </c>
      <c r="AE50" s="7">
        <f t="shared" si="17"/>
        <v>8.8623125235667946</v>
      </c>
      <c r="AG50">
        <f t="shared" si="18"/>
        <v>2.8131383001984354</v>
      </c>
      <c r="AH50">
        <f t="shared" si="19"/>
        <v>3.020422174949899</v>
      </c>
      <c r="AI50" s="22">
        <f t="shared" si="20"/>
        <v>315.03294818252118</v>
      </c>
    </row>
    <row r="51" spans="1:35" x14ac:dyDescent="0.2">
      <c r="A51" t="s">
        <v>47</v>
      </c>
      <c r="B51" s="1">
        <v>44515</v>
      </c>
      <c r="C51" t="s">
        <v>5</v>
      </c>
      <c r="D51">
        <v>75</v>
      </c>
      <c r="E51" s="7">
        <v>0.48047226300000001</v>
      </c>
      <c r="F51">
        <v>19</v>
      </c>
      <c r="G51" t="s">
        <v>6</v>
      </c>
      <c r="H51">
        <v>2.19</v>
      </c>
      <c r="I51">
        <v>1.9</v>
      </c>
      <c r="J51">
        <v>-45.65</v>
      </c>
      <c r="K51" t="s">
        <v>7</v>
      </c>
      <c r="L51">
        <v>20</v>
      </c>
      <c r="M51">
        <v>293.14999999999998</v>
      </c>
      <c r="N51" s="7">
        <v>1007.265934</v>
      </c>
      <c r="O51" s="7">
        <f t="shared" si="2"/>
        <v>0.99409420860021402</v>
      </c>
      <c r="P51" s="7">
        <f t="shared" si="3"/>
        <v>100.72659568641669</v>
      </c>
      <c r="Q51" s="7">
        <f t="shared" si="21"/>
        <v>24.198802077192603</v>
      </c>
      <c r="R51" s="7">
        <f t="shared" si="4"/>
        <v>24198.802077192602</v>
      </c>
      <c r="S51" s="8">
        <f t="shared" si="5"/>
        <v>3.4692411578217522E-2</v>
      </c>
      <c r="T51" s="33">
        <f t="shared" si="6"/>
        <v>3.4692411578217522E-2</v>
      </c>
      <c r="U51" s="8">
        <f t="shared" si="7"/>
        <v>1.4422055666035529E-3</v>
      </c>
      <c r="V51" s="31">
        <f t="shared" si="8"/>
        <v>1.4422055666035529E-3</v>
      </c>
      <c r="W51">
        <f t="shared" si="9"/>
        <v>3.1584301908617808E-9</v>
      </c>
      <c r="X51" s="21">
        <f t="shared" si="10"/>
        <v>7.8960754771544522E-11</v>
      </c>
      <c r="Y51" s="21">
        <f t="shared" si="11"/>
        <v>2.2760238098040425E-9</v>
      </c>
      <c r="Z51" s="21">
        <f t="shared" si="12"/>
        <v>1.9746325290537353E-9</v>
      </c>
      <c r="AA51" s="21">
        <f t="shared" si="13"/>
        <v>3.803520355218516E-10</v>
      </c>
      <c r="AB51" s="21">
        <f t="shared" si="14"/>
        <v>1.5214081420874064E-8</v>
      </c>
      <c r="AC51" s="7">
        <f t="shared" si="15"/>
        <v>10.549176742330696</v>
      </c>
      <c r="AD51" s="7">
        <f t="shared" si="16"/>
        <v>10.486875505051017</v>
      </c>
      <c r="AE51" s="7">
        <f t="shared" si="17"/>
        <v>15.214081420874065</v>
      </c>
      <c r="AG51">
        <f t="shared" si="18"/>
        <v>2.7401905765467505</v>
      </c>
      <c r="AH51">
        <f t="shared" si="19"/>
        <v>3.1584301908617811</v>
      </c>
      <c r="AI51" s="22">
        <f t="shared" si="20"/>
        <v>555.21982854372084</v>
      </c>
    </row>
    <row r="52" spans="1:35" x14ac:dyDescent="0.2">
      <c r="A52" t="s">
        <v>47</v>
      </c>
      <c r="B52" s="1">
        <v>44515</v>
      </c>
      <c r="C52" t="s">
        <v>8</v>
      </c>
      <c r="D52">
        <v>175</v>
      </c>
      <c r="E52" s="7">
        <v>0.48683530800000002</v>
      </c>
      <c r="F52">
        <v>20</v>
      </c>
      <c r="G52" t="s">
        <v>6</v>
      </c>
      <c r="H52">
        <v>2.13</v>
      </c>
      <c r="I52">
        <v>1.9</v>
      </c>
      <c r="J52">
        <v>-46.57</v>
      </c>
      <c r="K52" t="s">
        <v>7</v>
      </c>
      <c r="L52">
        <v>19.600000000000001</v>
      </c>
      <c r="M52">
        <v>292.75</v>
      </c>
      <c r="N52" s="7">
        <v>1007.265934</v>
      </c>
      <c r="O52" s="7">
        <f t="shared" si="2"/>
        <v>0.99409420860021402</v>
      </c>
      <c r="P52" s="7">
        <f t="shared" si="3"/>
        <v>100.72659568641669</v>
      </c>
      <c r="Q52" s="7">
        <f t="shared" si="21"/>
        <v>24.165783073846615</v>
      </c>
      <c r="R52" s="7">
        <f t="shared" si="4"/>
        <v>24165.783073846615</v>
      </c>
      <c r="S52" s="8">
        <f t="shared" si="5"/>
        <v>3.4975319291633736E-2</v>
      </c>
      <c r="T52" s="33">
        <f t="shared" si="6"/>
        <v>3.4975319291633736E-2</v>
      </c>
      <c r="U52" s="8">
        <f t="shared" si="7"/>
        <v>1.4559530150106289E-3</v>
      </c>
      <c r="V52" s="31">
        <f t="shared" si="8"/>
        <v>1.4559530150106289E-3</v>
      </c>
      <c r="W52">
        <f t="shared" si="9"/>
        <v>3.1011799219726395E-9</v>
      </c>
      <c r="X52" s="21">
        <f t="shared" si="10"/>
        <v>7.7529498049315988E-11</v>
      </c>
      <c r="Y52" s="21">
        <f t="shared" si="11"/>
        <v>2.2166916448382906E-9</v>
      </c>
      <c r="Z52" s="21">
        <f t="shared" si="12"/>
        <v>1.9773305752078647E-9</v>
      </c>
      <c r="AA52" s="21">
        <f t="shared" si="13"/>
        <v>3.1689056767974182E-10</v>
      </c>
      <c r="AB52" s="21">
        <f t="shared" si="14"/>
        <v>1.2675622707189673E-8</v>
      </c>
      <c r="AC52" s="7">
        <f t="shared" si="15"/>
        <v>8.7060657703278554</v>
      </c>
      <c r="AD52" s="7">
        <f t="shared" si="16"/>
        <v>8.6546495619754822</v>
      </c>
      <c r="AE52" s="7">
        <f t="shared" si="17"/>
        <v>12.675622707189673</v>
      </c>
      <c r="AG52">
        <f t="shared" si="18"/>
        <v>2.7663107285201947</v>
      </c>
      <c r="AH52">
        <f t="shared" si="19"/>
        <v>3.1011799219726393</v>
      </c>
      <c r="AI52" s="22">
        <f t="shared" si="20"/>
        <v>458.21398791199232</v>
      </c>
    </row>
    <row r="53" spans="1:35" x14ac:dyDescent="0.2">
      <c r="A53" t="s">
        <v>47</v>
      </c>
      <c r="B53" s="1">
        <v>44515</v>
      </c>
      <c r="C53" t="s">
        <v>5</v>
      </c>
      <c r="D53">
        <v>50</v>
      </c>
      <c r="E53" s="7">
        <v>0.47792946400000003</v>
      </c>
      <c r="F53">
        <v>21</v>
      </c>
      <c r="G53" t="s">
        <v>6</v>
      </c>
      <c r="H53">
        <v>2.0699999999999998</v>
      </c>
      <c r="I53">
        <v>1.9</v>
      </c>
      <c r="J53">
        <v>-46.51</v>
      </c>
      <c r="K53" t="s">
        <v>7</v>
      </c>
      <c r="L53">
        <v>19.100000000000001</v>
      </c>
      <c r="M53">
        <v>292.25</v>
      </c>
      <c r="N53" s="7">
        <v>1007.265934</v>
      </c>
      <c r="O53" s="7">
        <f t="shared" si="2"/>
        <v>0.99409420860021402</v>
      </c>
      <c r="P53" s="7">
        <f t="shared" si="3"/>
        <v>100.72659568641669</v>
      </c>
      <c r="Q53" s="7">
        <f t="shared" si="21"/>
        <v>24.124509319664128</v>
      </c>
      <c r="R53" s="7">
        <f t="shared" si="4"/>
        <v>24124.509319664128</v>
      </c>
      <c r="S53" s="8">
        <f t="shared" si="5"/>
        <v>3.5335898085541793E-2</v>
      </c>
      <c r="T53" s="33">
        <f t="shared" si="6"/>
        <v>3.5335898085541793E-2</v>
      </c>
      <c r="U53" s="8">
        <f t="shared" si="7"/>
        <v>1.4734798113627099E-3</v>
      </c>
      <c r="V53" s="31">
        <f t="shared" si="8"/>
        <v>1.4734798113627099E-3</v>
      </c>
      <c r="W53">
        <f t="shared" si="9"/>
        <v>3.050103209520809E-9</v>
      </c>
      <c r="X53" s="21">
        <f t="shared" si="10"/>
        <v>7.6252580238020224E-11</v>
      </c>
      <c r="Y53" s="21">
        <f t="shared" si="11"/>
        <v>2.1579352547776366E-9</v>
      </c>
      <c r="Z53" s="21">
        <f t="shared" si="12"/>
        <v>1.9807135188780236E-9</v>
      </c>
      <c r="AA53" s="21">
        <f t="shared" si="13"/>
        <v>2.5347431613763333E-10</v>
      </c>
      <c r="AB53" s="21">
        <f t="shared" si="14"/>
        <v>1.0138972645505333E-8</v>
      </c>
      <c r="AC53" s="7">
        <f t="shared" si="15"/>
        <v>6.8809715391543538</v>
      </c>
      <c r="AD53" s="7">
        <f t="shared" si="16"/>
        <v>6.8403339566162442</v>
      </c>
      <c r="AE53" s="7">
        <f t="shared" si="17"/>
        <v>10.138972645505334</v>
      </c>
      <c r="AG53">
        <f t="shared" si="18"/>
        <v>2.7996116415891485</v>
      </c>
      <c r="AH53">
        <f t="shared" si="19"/>
        <v>3.0501032095208092</v>
      </c>
      <c r="AI53" s="22">
        <f t="shared" si="20"/>
        <v>362.15639679759761</v>
      </c>
    </row>
    <row r="54" spans="1:35" x14ac:dyDescent="0.2">
      <c r="A54" t="s">
        <v>47</v>
      </c>
      <c r="B54" s="1">
        <v>44515</v>
      </c>
      <c r="C54" t="s">
        <v>8</v>
      </c>
      <c r="D54">
        <v>200</v>
      </c>
      <c r="E54" s="7">
        <v>0.491673633</v>
      </c>
      <c r="F54">
        <v>22</v>
      </c>
      <c r="G54" t="s">
        <v>6</v>
      </c>
      <c r="H54">
        <v>2.0499999999999998</v>
      </c>
      <c r="I54">
        <v>1.9</v>
      </c>
      <c r="J54">
        <v>-46.79</v>
      </c>
      <c r="K54" t="s">
        <v>7</v>
      </c>
      <c r="L54">
        <v>19.899999999999999</v>
      </c>
      <c r="M54">
        <v>293.05</v>
      </c>
      <c r="N54" s="7">
        <v>1007.265934</v>
      </c>
      <c r="O54" s="7">
        <f t="shared" si="2"/>
        <v>0.99409420860021402</v>
      </c>
      <c r="P54" s="7">
        <f t="shared" si="3"/>
        <v>100.72659568641669</v>
      </c>
      <c r="Q54" s="7">
        <f t="shared" si="21"/>
        <v>24.190547326356107</v>
      </c>
      <c r="R54" s="7">
        <f t="shared" si="4"/>
        <v>24190.547326356107</v>
      </c>
      <c r="S54" s="8">
        <f t="shared" si="5"/>
        <v>3.4762681534835319E-2</v>
      </c>
      <c r="T54" s="33">
        <f t="shared" si="6"/>
        <v>3.4762681534835319E-2</v>
      </c>
      <c r="U54" s="8">
        <f t="shared" si="7"/>
        <v>1.4456199069832925E-3</v>
      </c>
      <c r="V54" s="31">
        <f t="shared" si="8"/>
        <v>1.4456199069832925E-3</v>
      </c>
      <c r="W54">
        <f t="shared" si="9"/>
        <v>2.9635208093157494E-9</v>
      </c>
      <c r="X54" s="21">
        <f t="shared" si="10"/>
        <v>7.4088020232893742E-11</v>
      </c>
      <c r="Y54" s="21">
        <f t="shared" si="11"/>
        <v>2.131251588248476E-9</v>
      </c>
      <c r="Z54" s="21">
        <f t="shared" si="12"/>
        <v>1.975306350083953E-9</v>
      </c>
      <c r="AA54" s="21">
        <f t="shared" si="13"/>
        <v>2.300332583974169E-10</v>
      </c>
      <c r="AB54" s="21">
        <f t="shared" si="14"/>
        <v>9.2013303358966758E-9</v>
      </c>
      <c r="AC54" s="7">
        <f t="shared" si="15"/>
        <v>6.364972072844469</v>
      </c>
      <c r="AD54" s="7">
        <f t="shared" si="16"/>
        <v>6.3273818755167861</v>
      </c>
      <c r="AE54" s="7">
        <f t="shared" si="17"/>
        <v>9.2013303358966763</v>
      </c>
      <c r="AG54">
        <f t="shared" si="18"/>
        <v>2.7466778232682554</v>
      </c>
      <c r="AH54">
        <f t="shared" si="19"/>
        <v>2.9635208093157495</v>
      </c>
      <c r="AI54" s="22">
        <f t="shared" si="20"/>
        <v>334.99853014970898</v>
      </c>
    </row>
    <row r="55" spans="1:35" x14ac:dyDescent="0.2">
      <c r="A55" t="s">
        <v>47</v>
      </c>
      <c r="B55" s="1">
        <v>44515</v>
      </c>
      <c r="C55" t="s">
        <v>5</v>
      </c>
      <c r="D55">
        <v>25</v>
      </c>
      <c r="E55" s="7">
        <v>0.47615006199999999</v>
      </c>
      <c r="F55">
        <v>23</v>
      </c>
      <c r="G55" t="s">
        <v>6</v>
      </c>
      <c r="H55">
        <v>2.19</v>
      </c>
      <c r="I55">
        <v>1.9</v>
      </c>
      <c r="J55">
        <v>-46.63</v>
      </c>
      <c r="K55" t="s">
        <v>7</v>
      </c>
      <c r="L55">
        <v>19.3</v>
      </c>
      <c r="M55">
        <v>292.45</v>
      </c>
      <c r="N55" s="7">
        <v>1007.265934</v>
      </c>
      <c r="O55" s="7">
        <f t="shared" si="2"/>
        <v>0.99409420860021402</v>
      </c>
      <c r="P55" s="7">
        <f t="shared" si="3"/>
        <v>100.72659568641669</v>
      </c>
      <c r="Q55" s="7">
        <f t="shared" si="21"/>
        <v>24.141018821337124</v>
      </c>
      <c r="R55" s="7">
        <f t="shared" si="4"/>
        <v>24141.018821337122</v>
      </c>
      <c r="S55" s="8">
        <f t="shared" si="5"/>
        <v>3.5190730136729374E-2</v>
      </c>
      <c r="T55" s="33">
        <f t="shared" si="6"/>
        <v>3.5190730136729374E-2</v>
      </c>
      <c r="U55" s="8">
        <f t="shared" si="7"/>
        <v>1.4664228793524496E-3</v>
      </c>
      <c r="V55" s="31">
        <f t="shared" si="8"/>
        <v>1.4664228793524496E-3</v>
      </c>
      <c r="W55">
        <f t="shared" si="9"/>
        <v>3.2114661057818641E-9</v>
      </c>
      <c r="X55" s="21">
        <f t="shared" si="10"/>
        <v>8.0286652644546611E-11</v>
      </c>
      <c r="Y55" s="21">
        <f t="shared" si="11"/>
        <v>2.2814716356438877E-9</v>
      </c>
      <c r="Z55" s="21">
        <f t="shared" si="12"/>
        <v>1.9793589532983498E-9</v>
      </c>
      <c r="AA55" s="21">
        <f t="shared" si="13"/>
        <v>3.8239933499008446E-10</v>
      </c>
      <c r="AB55" s="21">
        <f t="shared" si="14"/>
        <v>1.5295973399603378E-8</v>
      </c>
      <c r="AC55" s="7">
        <f t="shared" si="15"/>
        <v>10.430806566764597</v>
      </c>
      <c r="AD55" s="7">
        <f t="shared" si="16"/>
        <v>10.369204399049767</v>
      </c>
      <c r="AE55" s="7">
        <f t="shared" si="17"/>
        <v>15.29597339960338</v>
      </c>
      <c r="AG55">
        <f t="shared" si="18"/>
        <v>2.7862034707696544</v>
      </c>
      <c r="AH55">
        <f t="shared" si="19"/>
        <v>3.2114661057818648</v>
      </c>
      <c r="AI55" s="22">
        <f t="shared" si="20"/>
        <v>548.98981930339983</v>
      </c>
    </row>
    <row r="56" spans="1:35" x14ac:dyDescent="0.2">
      <c r="A56" t="s">
        <v>47</v>
      </c>
      <c r="B56" s="1">
        <v>44515</v>
      </c>
      <c r="C56" t="s">
        <v>8</v>
      </c>
      <c r="D56">
        <v>225</v>
      </c>
      <c r="E56" s="7">
        <v>0.501108895</v>
      </c>
      <c r="F56">
        <v>24</v>
      </c>
      <c r="G56" t="s">
        <v>6</v>
      </c>
      <c r="H56">
        <v>2.12</v>
      </c>
      <c r="I56">
        <v>1.9</v>
      </c>
      <c r="J56">
        <v>-46.63</v>
      </c>
      <c r="K56" t="s">
        <v>7</v>
      </c>
      <c r="L56">
        <v>19.8</v>
      </c>
      <c r="M56">
        <v>292.95</v>
      </c>
      <c r="N56" s="7">
        <v>1007.265934</v>
      </c>
      <c r="O56" s="7">
        <f t="shared" si="2"/>
        <v>0.99409420860021402</v>
      </c>
      <c r="P56" s="7">
        <f t="shared" si="3"/>
        <v>100.72659568641669</v>
      </c>
      <c r="Q56" s="7">
        <f t="shared" si="21"/>
        <v>24.182292575519611</v>
      </c>
      <c r="R56" s="7">
        <f t="shared" si="4"/>
        <v>24182.292575519612</v>
      </c>
      <c r="S56" s="8">
        <f t="shared" si="5"/>
        <v>3.4833255154334559E-2</v>
      </c>
      <c r="T56" s="33">
        <f t="shared" si="6"/>
        <v>3.4833255154334559E-2</v>
      </c>
      <c r="U56" s="8">
        <f t="shared" si="7"/>
        <v>1.4490492106206273E-3</v>
      </c>
      <c r="V56" s="31">
        <f t="shared" si="8"/>
        <v>1.4490492106206273E-3</v>
      </c>
      <c r="W56">
        <f t="shared" si="9"/>
        <v>3.07198432651573E-9</v>
      </c>
      <c r="X56" s="21">
        <f t="shared" si="10"/>
        <v>7.6799608162893255E-11</v>
      </c>
      <c r="Y56" s="21">
        <f t="shared" si="11"/>
        <v>2.2047783884285218E-9</v>
      </c>
      <c r="Z56" s="21">
        <f t="shared" si="12"/>
        <v>1.9759806311387694E-9</v>
      </c>
      <c r="AA56" s="21">
        <f t="shared" si="13"/>
        <v>3.0559736545264565E-10</v>
      </c>
      <c r="AB56" s="21">
        <f t="shared" si="14"/>
        <v>1.2223894618105826E-8</v>
      </c>
      <c r="AC56" s="7">
        <f t="shared" si="15"/>
        <v>8.435803648704475</v>
      </c>
      <c r="AD56" s="7">
        <f t="shared" si="16"/>
        <v>8.3859835520656727</v>
      </c>
      <c r="AE56" s="7">
        <f t="shared" si="17"/>
        <v>12.223894618105826</v>
      </c>
      <c r="AG56">
        <f t="shared" si="18"/>
        <v>2.7531935001791914</v>
      </c>
      <c r="AH56">
        <f t="shared" si="19"/>
        <v>3.0719843265157301</v>
      </c>
      <c r="AI56" s="22">
        <f t="shared" si="20"/>
        <v>443.98966572128813</v>
      </c>
    </row>
    <row r="57" spans="1:35" x14ac:dyDescent="0.2">
      <c r="A57" t="s">
        <v>47</v>
      </c>
      <c r="B57" s="1">
        <v>44515</v>
      </c>
      <c r="C57" t="s">
        <v>5</v>
      </c>
      <c r="D57">
        <v>10</v>
      </c>
      <c r="E57" s="7">
        <v>0.47513355400000001</v>
      </c>
      <c r="F57">
        <v>25</v>
      </c>
      <c r="G57" t="s">
        <v>6</v>
      </c>
      <c r="H57">
        <v>2.04</v>
      </c>
      <c r="I57">
        <v>1.9</v>
      </c>
      <c r="J57">
        <v>-45.75</v>
      </c>
      <c r="K57" t="s">
        <v>7</v>
      </c>
      <c r="L57">
        <v>19.5</v>
      </c>
      <c r="M57">
        <v>292.64999999999998</v>
      </c>
      <c r="N57" s="7">
        <v>1007.265934</v>
      </c>
      <c r="O57" s="7">
        <f t="shared" si="2"/>
        <v>0.99409420860021402</v>
      </c>
      <c r="P57" s="7">
        <f t="shared" si="3"/>
        <v>100.72659568641669</v>
      </c>
      <c r="Q57" s="7">
        <f t="shared" si="21"/>
        <v>24.157528323010116</v>
      </c>
      <c r="R57" s="7">
        <f t="shared" si="4"/>
        <v>24157.528323010116</v>
      </c>
      <c r="S57" s="8">
        <f t="shared" si="5"/>
        <v>3.504681278631494E-2</v>
      </c>
      <c r="T57" s="33">
        <f t="shared" si="6"/>
        <v>3.504681278631494E-2</v>
      </c>
      <c r="U57" s="8">
        <f t="shared" si="7"/>
        <v>1.4594276706154604E-3</v>
      </c>
      <c r="V57" s="31">
        <f t="shared" si="8"/>
        <v>1.4594276706154604E-3</v>
      </c>
      <c r="W57">
        <f t="shared" si="9"/>
        <v>2.9772324480555391E-9</v>
      </c>
      <c r="X57" s="21">
        <f t="shared" si="10"/>
        <v>7.4430811201388486E-11</v>
      </c>
      <c r="Y57" s="21">
        <f t="shared" si="11"/>
        <v>2.1237540673157071E-9</v>
      </c>
      <c r="Z57" s="21">
        <f t="shared" si="12"/>
        <v>1.9780062391665896E-9</v>
      </c>
      <c r="AA57" s="21">
        <f t="shared" si="13"/>
        <v>2.2017863935050616E-10</v>
      </c>
      <c r="AB57" s="21">
        <f t="shared" si="14"/>
        <v>8.8071455740202463E-9</v>
      </c>
      <c r="AC57" s="7">
        <f t="shared" si="15"/>
        <v>6.0346571134327984</v>
      </c>
      <c r="AD57" s="7">
        <f t="shared" si="16"/>
        <v>5.9990176873516301</v>
      </c>
      <c r="AE57" s="7">
        <f t="shared" si="17"/>
        <v>8.8071455740202467</v>
      </c>
      <c r="AG57">
        <f t="shared" si="18"/>
        <v>2.772912574169375</v>
      </c>
      <c r="AH57">
        <f t="shared" si="19"/>
        <v>2.9772324480555392</v>
      </c>
      <c r="AI57" s="22">
        <f t="shared" si="20"/>
        <v>317.61353228593674</v>
      </c>
    </row>
    <row r="58" spans="1:35" x14ac:dyDescent="0.2">
      <c r="A58" t="s">
        <v>47</v>
      </c>
      <c r="B58" s="1">
        <v>44515</v>
      </c>
      <c r="C58" t="s">
        <v>8</v>
      </c>
      <c r="D58">
        <v>250</v>
      </c>
      <c r="E58" s="7">
        <v>0.49575191699999999</v>
      </c>
      <c r="F58">
        <v>26</v>
      </c>
      <c r="G58" t="s">
        <v>6</v>
      </c>
      <c r="H58">
        <v>2.06</v>
      </c>
      <c r="I58">
        <v>1.9</v>
      </c>
      <c r="J58">
        <v>-46.52</v>
      </c>
      <c r="K58" t="s">
        <v>7</v>
      </c>
      <c r="L58">
        <v>20.100000000000001</v>
      </c>
      <c r="M58">
        <v>293.25</v>
      </c>
      <c r="N58" s="7">
        <v>1007.265934</v>
      </c>
      <c r="O58" s="7">
        <f t="shared" si="2"/>
        <v>0.99409420860021402</v>
      </c>
      <c r="P58" s="7">
        <f t="shared" si="3"/>
        <v>100.72659568641669</v>
      </c>
      <c r="Q58" s="7">
        <f t="shared" si="21"/>
        <v>24.207056828029103</v>
      </c>
      <c r="R58" s="7">
        <f t="shared" si="4"/>
        <v>24207.056828029105</v>
      </c>
      <c r="S58" s="8">
        <f t="shared" si="5"/>
        <v>3.4622443818004792E-2</v>
      </c>
      <c r="T58" s="33">
        <f t="shared" si="6"/>
        <v>3.4622443818004792E-2</v>
      </c>
      <c r="U58" s="8">
        <f t="shared" si="7"/>
        <v>1.4388061132313173E-3</v>
      </c>
      <c r="V58" s="31">
        <f t="shared" si="8"/>
        <v>1.4388061132313173E-3</v>
      </c>
      <c r="W58">
        <f t="shared" si="9"/>
        <v>2.9639405932565136E-9</v>
      </c>
      <c r="X58" s="21">
        <f t="shared" si="10"/>
        <v>7.4098514831412846E-11</v>
      </c>
      <c r="Y58" s="21">
        <f t="shared" si="11"/>
        <v>2.1401873080050811E-9</v>
      </c>
      <c r="Z58" s="21">
        <f t="shared" si="12"/>
        <v>1.9739591675775018E-9</v>
      </c>
      <c r="AA58" s="21">
        <f t="shared" si="13"/>
        <v>2.4032665525899214E-10</v>
      </c>
      <c r="AB58" s="21">
        <f t="shared" si="14"/>
        <v>9.6130662103596855E-9</v>
      </c>
      <c r="AC58" s="7">
        <f t="shared" si="15"/>
        <v>6.6812797929877785</v>
      </c>
      <c r="AD58" s="7">
        <f t="shared" si="16"/>
        <v>6.6418215482467877</v>
      </c>
      <c r="AE58" s="7">
        <f t="shared" si="17"/>
        <v>9.6130662103596869</v>
      </c>
      <c r="AG58">
        <f t="shared" si="18"/>
        <v>2.7337316151395026</v>
      </c>
      <c r="AH58">
        <f t="shared" si="19"/>
        <v>2.9639405932565142</v>
      </c>
      <c r="AI58" s="22">
        <f t="shared" si="20"/>
        <v>351.6463048940937</v>
      </c>
    </row>
    <row r="59" spans="1:35" x14ac:dyDescent="0.2">
      <c r="A59" t="s">
        <v>47</v>
      </c>
      <c r="B59" s="1">
        <v>44515</v>
      </c>
      <c r="C59" t="s">
        <v>5</v>
      </c>
      <c r="D59">
        <v>5</v>
      </c>
      <c r="E59" s="7">
        <v>0.47259305299999999</v>
      </c>
      <c r="F59">
        <v>27</v>
      </c>
      <c r="G59" t="s">
        <v>6</v>
      </c>
      <c r="H59">
        <v>2.06</v>
      </c>
      <c r="I59">
        <v>1.9</v>
      </c>
      <c r="J59">
        <v>-46.16</v>
      </c>
      <c r="K59" t="s">
        <v>7</v>
      </c>
      <c r="L59">
        <v>19.600000000000001</v>
      </c>
      <c r="M59">
        <v>292.75</v>
      </c>
      <c r="N59" s="7">
        <v>1007.265934</v>
      </c>
      <c r="O59" s="7">
        <f t="shared" si="2"/>
        <v>0.99409420860021402</v>
      </c>
      <c r="P59" s="7">
        <f t="shared" si="3"/>
        <v>100.72659568641669</v>
      </c>
      <c r="Q59" s="7">
        <f t="shared" si="21"/>
        <v>24.165783073846615</v>
      </c>
      <c r="R59" s="7">
        <f t="shared" si="4"/>
        <v>24165.783073846615</v>
      </c>
      <c r="S59" s="8">
        <f t="shared" si="5"/>
        <v>3.4975319291633736E-2</v>
      </c>
      <c r="T59" s="33">
        <f t="shared" si="6"/>
        <v>3.4975319291633736E-2</v>
      </c>
      <c r="U59" s="8">
        <f t="shared" si="7"/>
        <v>1.4559530150106289E-3</v>
      </c>
      <c r="V59" s="31">
        <f t="shared" si="8"/>
        <v>1.4559530150106289E-3</v>
      </c>
      <c r="W59">
        <f t="shared" si="9"/>
        <v>2.9992632109218956E-9</v>
      </c>
      <c r="X59" s="21">
        <f t="shared" si="10"/>
        <v>7.4981580273047399E-11</v>
      </c>
      <c r="Y59" s="21">
        <f t="shared" si="11"/>
        <v>2.1438426236464222E-9</v>
      </c>
      <c r="Z59" s="21">
        <f t="shared" si="12"/>
        <v>1.9773305752078647E-9</v>
      </c>
      <c r="AA59" s="21">
        <f t="shared" si="13"/>
        <v>2.4149362871160498E-10</v>
      </c>
      <c r="AB59" s="21">
        <f t="shared" si="14"/>
        <v>9.6597451484641994E-9</v>
      </c>
      <c r="AC59" s="7">
        <f t="shared" si="15"/>
        <v>6.6346544489237385</v>
      </c>
      <c r="AD59" s="7">
        <f t="shared" si="16"/>
        <v>6.5954715637387329</v>
      </c>
      <c r="AE59" s="7">
        <f t="shared" si="17"/>
        <v>9.6597451484642001</v>
      </c>
      <c r="AG59">
        <f t="shared" si="18"/>
        <v>2.7663107285201947</v>
      </c>
      <c r="AH59">
        <f t="shared" si="19"/>
        <v>2.9992632109218955</v>
      </c>
      <c r="AI59" s="22">
        <f t="shared" si="20"/>
        <v>349.19233941703891</v>
      </c>
    </row>
    <row r="60" spans="1:35" x14ac:dyDescent="0.2">
      <c r="A60" t="s">
        <v>47</v>
      </c>
      <c r="B60" s="1">
        <v>44515</v>
      </c>
      <c r="C60" t="s">
        <v>8</v>
      </c>
      <c r="D60">
        <v>300</v>
      </c>
      <c r="E60" s="7">
        <v>0.50340598800000003</v>
      </c>
      <c r="F60">
        <v>28</v>
      </c>
      <c r="G60" t="s">
        <v>6</v>
      </c>
      <c r="H60">
        <v>2.1</v>
      </c>
      <c r="I60">
        <v>1.9</v>
      </c>
      <c r="J60">
        <v>-46.21</v>
      </c>
      <c r="K60" t="s">
        <v>7</v>
      </c>
      <c r="L60">
        <v>20.2</v>
      </c>
      <c r="M60">
        <v>293.35000000000002</v>
      </c>
      <c r="N60" s="7">
        <v>1007.265934</v>
      </c>
      <c r="O60" s="7">
        <f t="shared" si="2"/>
        <v>0.99409420860021402</v>
      </c>
      <c r="P60" s="7">
        <f t="shared" si="3"/>
        <v>100.72659568641669</v>
      </c>
      <c r="Q60" s="7">
        <f t="shared" si="21"/>
        <v>24.215311578865602</v>
      </c>
      <c r="R60" s="7">
        <f t="shared" si="4"/>
        <v>24215.311578865603</v>
      </c>
      <c r="S60" s="8">
        <f t="shared" si="5"/>
        <v>3.4552776796401632E-2</v>
      </c>
      <c r="T60" s="33">
        <f t="shared" si="6"/>
        <v>3.4552776796401632E-2</v>
      </c>
      <c r="U60" s="8">
        <f t="shared" si="7"/>
        <v>1.4354214710810957E-3</v>
      </c>
      <c r="V60" s="31">
        <f t="shared" si="8"/>
        <v>1.4354214710810957E-3</v>
      </c>
      <c r="W60">
        <f t="shared" si="9"/>
        <v>3.0143850892703012E-9</v>
      </c>
      <c r="X60" s="21">
        <f t="shared" si="10"/>
        <v>7.5359627231757535E-11</v>
      </c>
      <c r="Y60" s="21">
        <f t="shared" si="11"/>
        <v>2.1810006088889962E-9</v>
      </c>
      <c r="Z60" s="21">
        <f t="shared" si="12"/>
        <v>1.9732862651852816E-9</v>
      </c>
      <c r="AA60" s="21">
        <f t="shared" si="13"/>
        <v>2.8307397093547224E-10</v>
      </c>
      <c r="AB60" s="21">
        <f t="shared" si="14"/>
        <v>1.132295883741889E-8</v>
      </c>
      <c r="AC60" s="7">
        <f t="shared" si="15"/>
        <v>7.8882468080200443</v>
      </c>
      <c r="AD60" s="7">
        <f t="shared" si="16"/>
        <v>7.8416604678618507</v>
      </c>
      <c r="AE60" s="7">
        <f t="shared" si="17"/>
        <v>11.32295883741889</v>
      </c>
      <c r="AG60">
        <f t="shared" si="18"/>
        <v>2.7273007950540817</v>
      </c>
      <c r="AH60">
        <f t="shared" si="19"/>
        <v>3.0143850892703012</v>
      </c>
      <c r="AI60" s="22">
        <f t="shared" si="20"/>
        <v>415.17088463263389</v>
      </c>
    </row>
    <row r="61" spans="1:35" x14ac:dyDescent="0.2">
      <c r="A61" t="s">
        <v>47</v>
      </c>
      <c r="B61" s="1">
        <v>44515</v>
      </c>
      <c r="C61" t="s">
        <v>5</v>
      </c>
      <c r="D61">
        <v>0</v>
      </c>
      <c r="E61" s="7">
        <v>0.47106894999999999</v>
      </c>
      <c r="F61">
        <v>29</v>
      </c>
      <c r="G61" t="s">
        <v>6</v>
      </c>
      <c r="H61">
        <v>2.1</v>
      </c>
      <c r="I61">
        <v>1.9</v>
      </c>
      <c r="J61">
        <v>-46.04</v>
      </c>
      <c r="K61" t="s">
        <v>7</v>
      </c>
      <c r="L61">
        <v>19.7</v>
      </c>
      <c r="M61">
        <v>292.85000000000002</v>
      </c>
      <c r="N61" s="7">
        <v>1007.265934</v>
      </c>
      <c r="O61" s="7">
        <f t="shared" si="2"/>
        <v>0.99409420860021402</v>
      </c>
      <c r="P61" s="7">
        <f t="shared" si="3"/>
        <v>100.72659568641669</v>
      </c>
      <c r="Q61" s="7">
        <f t="shared" si="21"/>
        <v>24.174037824683115</v>
      </c>
      <c r="R61" s="7">
        <f t="shared" si="4"/>
        <v>24174.037824683113</v>
      </c>
      <c r="S61" s="8">
        <f t="shared" si="5"/>
        <v>3.4904133911929862E-2</v>
      </c>
      <c r="T61" s="33">
        <f t="shared" si="6"/>
        <v>3.4904133911929862E-2</v>
      </c>
      <c r="U61" s="8">
        <f t="shared" si="7"/>
        <v>1.452493554233428E-3</v>
      </c>
      <c r="V61" s="31">
        <f t="shared" si="8"/>
        <v>1.452493554233428E-3</v>
      </c>
      <c r="W61">
        <f t="shared" si="9"/>
        <v>3.0502364638901994E-9</v>
      </c>
      <c r="X61" s="21">
        <f t="shared" si="10"/>
        <v>7.6255911597254984E-11</v>
      </c>
      <c r="Y61" s="21">
        <f t="shared" si="11"/>
        <v>2.1847243592883284E-9</v>
      </c>
      <c r="Z61" s="21">
        <f t="shared" si="12"/>
        <v>1.9766553726894395E-9</v>
      </c>
      <c r="AA61" s="21">
        <f t="shared" si="13"/>
        <v>2.8432489819614368E-10</v>
      </c>
      <c r="AB61" s="21">
        <f t="shared" si="14"/>
        <v>1.1372995927845747E-8</v>
      </c>
      <c r="AC61" s="7">
        <f t="shared" si="15"/>
        <v>7.8299803084826705</v>
      </c>
      <c r="AD61" s="7">
        <f t="shared" si="16"/>
        <v>7.7837380781163397</v>
      </c>
      <c r="AE61" s="7">
        <f t="shared" si="17"/>
        <v>11.372995927845746</v>
      </c>
      <c r="AG61">
        <f t="shared" si="18"/>
        <v>2.7597377530435132</v>
      </c>
      <c r="AH61">
        <f t="shared" si="19"/>
        <v>3.0502364638901991</v>
      </c>
      <c r="AI61" s="22">
        <f t="shared" si="20"/>
        <v>412.10422676224579</v>
      </c>
    </row>
    <row r="62" spans="1:35" x14ac:dyDescent="0.2">
      <c r="A62" t="s">
        <v>47</v>
      </c>
      <c r="B62" s="1">
        <v>44515</v>
      </c>
      <c r="C62" t="s">
        <v>8</v>
      </c>
      <c r="D62">
        <v>400</v>
      </c>
      <c r="E62" s="7">
        <v>0.26222896200000001</v>
      </c>
      <c r="F62">
        <v>30</v>
      </c>
      <c r="G62" t="s">
        <v>6</v>
      </c>
      <c r="H62">
        <v>2.19</v>
      </c>
      <c r="I62">
        <v>1.9</v>
      </c>
      <c r="J62">
        <v>-46.01</v>
      </c>
      <c r="K62" t="s">
        <v>7</v>
      </c>
      <c r="L62">
        <v>20.2</v>
      </c>
      <c r="M62">
        <v>293.35000000000002</v>
      </c>
      <c r="N62" s="7">
        <v>1007.265934</v>
      </c>
      <c r="O62" s="7">
        <f t="shared" si="2"/>
        <v>0.99409420860021402</v>
      </c>
      <c r="P62" s="7">
        <f t="shared" si="3"/>
        <v>100.72659568641669</v>
      </c>
      <c r="Q62" s="7">
        <f t="shared" si="21"/>
        <v>24.215311578865602</v>
      </c>
      <c r="R62" s="7">
        <f t="shared" si="4"/>
        <v>24215.311578865603</v>
      </c>
      <c r="S62" s="8">
        <f t="shared" si="5"/>
        <v>3.4552776796401632E-2</v>
      </c>
      <c r="T62" s="33">
        <f t="shared" si="6"/>
        <v>3.4552776796401632E-2</v>
      </c>
      <c r="U62" s="8">
        <f t="shared" si="7"/>
        <v>1.4354214710810957E-3</v>
      </c>
      <c r="V62" s="31">
        <f t="shared" si="8"/>
        <v>1.4354214710810957E-3</v>
      </c>
      <c r="W62">
        <f t="shared" si="9"/>
        <v>3.1435730216675994E-9</v>
      </c>
      <c r="X62" s="21">
        <f t="shared" si="10"/>
        <v>7.8589325541689992E-11</v>
      </c>
      <c r="Y62" s="21">
        <f t="shared" si="11"/>
        <v>2.2744720635556669E-9</v>
      </c>
      <c r="Z62" s="21">
        <f t="shared" si="12"/>
        <v>1.9732862651852816E-9</v>
      </c>
      <c r="AA62" s="21">
        <f t="shared" si="13"/>
        <v>3.7977512391207531E-10</v>
      </c>
      <c r="AB62" s="21">
        <f t="shared" si="14"/>
        <v>1.5191004956483012E-8</v>
      </c>
      <c r="AC62" s="7">
        <f t="shared" si="15"/>
        <v>10.582957871629036</v>
      </c>
      <c r="AD62" s="7">
        <f t="shared" si="16"/>
        <v>10.520457130046472</v>
      </c>
      <c r="AE62" s="7">
        <f t="shared" si="17"/>
        <v>15.191004956483011</v>
      </c>
      <c r="AG62">
        <f t="shared" si="18"/>
        <v>2.7273007950540817</v>
      </c>
      <c r="AH62">
        <f t="shared" si="19"/>
        <v>3.1435730216675997</v>
      </c>
      <c r="AI62" s="22">
        <f t="shared" si="20"/>
        <v>556.9977827173177</v>
      </c>
    </row>
    <row r="63" spans="1:35" x14ac:dyDescent="0.2">
      <c r="A63" t="s">
        <v>47</v>
      </c>
      <c r="B63" s="1">
        <v>44515</v>
      </c>
      <c r="C63" t="s">
        <v>7</v>
      </c>
      <c r="D63" t="s">
        <v>7</v>
      </c>
      <c r="E63" s="7">
        <v>0</v>
      </c>
      <c r="F63" t="s">
        <v>9</v>
      </c>
      <c r="G63" t="s">
        <v>6</v>
      </c>
      <c r="H63">
        <v>1.9</v>
      </c>
      <c r="I63" t="s">
        <v>7</v>
      </c>
      <c r="J63">
        <v>-46.3</v>
      </c>
      <c r="K63" t="s">
        <v>7</v>
      </c>
      <c r="L63">
        <v>0</v>
      </c>
      <c r="M63">
        <v>0</v>
      </c>
      <c r="O63" s="7">
        <f t="shared" si="2"/>
        <v>0</v>
      </c>
      <c r="P63" s="7">
        <f t="shared" si="3"/>
        <v>0</v>
      </c>
      <c r="Q63" s="7" t="e">
        <f t="shared" si="21"/>
        <v>#DIV/0!</v>
      </c>
      <c r="R63" s="7" t="e">
        <f t="shared" si="4"/>
        <v>#DIV/0!</v>
      </c>
      <c r="S63" s="8" t="e">
        <f t="shared" si="5"/>
        <v>#DIV/0!</v>
      </c>
      <c r="T63" s="33" t="e">
        <f t="shared" si="6"/>
        <v>#DIV/0!</v>
      </c>
      <c r="U63" s="8" t="e">
        <f t="shared" si="7"/>
        <v>#DIV/0!</v>
      </c>
      <c r="V63" s="31" t="e">
        <f t="shared" si="8"/>
        <v>#DIV/0!</v>
      </c>
      <c r="W63" t="e">
        <f t="shared" si="9"/>
        <v>#DIV/0!</v>
      </c>
      <c r="X63" s="21" t="e">
        <f t="shared" si="10"/>
        <v>#DIV/0!</v>
      </c>
      <c r="Y63" s="21" t="e">
        <f t="shared" si="11"/>
        <v>#DIV/0!</v>
      </c>
      <c r="Z63" s="21" t="e">
        <f t="shared" si="12"/>
        <v>#VALUE!</v>
      </c>
      <c r="AA63" s="21" t="e">
        <f t="shared" si="13"/>
        <v>#DIV/0!</v>
      </c>
      <c r="AB63" s="21" t="e">
        <f t="shared" si="14"/>
        <v>#DIV/0!</v>
      </c>
      <c r="AC63" s="7" t="e">
        <f t="shared" si="15"/>
        <v>#DIV/0!</v>
      </c>
      <c r="AD63" s="7" t="e">
        <f t="shared" si="16"/>
        <v>#DIV/0!</v>
      </c>
      <c r="AE63" s="7" t="e">
        <f t="shared" si="17"/>
        <v>#DIV/0!</v>
      </c>
      <c r="AG63" t="e">
        <f t="shared" si="18"/>
        <v>#DIV/0!</v>
      </c>
      <c r="AH63" t="e">
        <f t="shared" si="19"/>
        <v>#DIV/0!</v>
      </c>
      <c r="AI63" s="22" t="e">
        <f t="shared" si="20"/>
        <v>#DIV/0!</v>
      </c>
    </row>
    <row r="64" spans="1:35" x14ac:dyDescent="0.2">
      <c r="A64" t="s">
        <v>48</v>
      </c>
      <c r="B64" s="1">
        <v>44536</v>
      </c>
      <c r="C64" t="s">
        <v>5</v>
      </c>
      <c r="D64">
        <v>400</v>
      </c>
      <c r="E64" s="7">
        <v>0.54669572300000002</v>
      </c>
      <c r="F64">
        <v>1</v>
      </c>
      <c r="G64" t="s">
        <v>6</v>
      </c>
      <c r="H64">
        <v>2.4700000000000002</v>
      </c>
      <c r="I64">
        <v>2.17</v>
      </c>
      <c r="J64">
        <v>-47.12</v>
      </c>
      <c r="K64" t="s">
        <v>7</v>
      </c>
      <c r="L64">
        <v>13.4</v>
      </c>
      <c r="M64">
        <v>286.55</v>
      </c>
      <c r="N64" s="7">
        <v>1006.3446279999999</v>
      </c>
      <c r="O64" s="7">
        <v>1</v>
      </c>
      <c r="P64" s="7">
        <f t="shared" si="3"/>
        <v>101.325</v>
      </c>
      <c r="Q64" s="7">
        <f t="shared" si="21"/>
        <v>23.514292999999999</v>
      </c>
      <c r="R64" s="7">
        <f t="shared" si="4"/>
        <v>23514.292999999998</v>
      </c>
      <c r="S64" s="8">
        <f t="shared" si="5"/>
        <v>4.0056005555836702E-2</v>
      </c>
      <c r="T64" s="33">
        <f t="shared" si="6"/>
        <v>4.0056005555836702E-2</v>
      </c>
      <c r="U64" s="8">
        <f t="shared" si="7"/>
        <v>1.7035300615639982E-3</v>
      </c>
      <c r="V64" s="31">
        <f t="shared" si="8"/>
        <v>1.7035300615639982E-3</v>
      </c>
      <c r="W64">
        <f t="shared" si="9"/>
        <v>4.2077192520630755E-9</v>
      </c>
      <c r="X64" s="21">
        <f t="shared" si="10"/>
        <v>1.0519298130157689E-10</v>
      </c>
      <c r="Y64" s="21">
        <f t="shared" si="11"/>
        <v>2.6261475611925781E-9</v>
      </c>
      <c r="Z64" s="21">
        <f t="shared" si="12"/>
        <v>2.3071822703594711E-9</v>
      </c>
      <c r="AA64" s="21">
        <f t="shared" si="13"/>
        <v>4.2415827213468377E-10</v>
      </c>
      <c r="AB64" s="21">
        <f t="shared" si="14"/>
        <v>1.6966330885387351E-8</v>
      </c>
      <c r="AC64" s="7">
        <f t="shared" si="15"/>
        <v>9.9595136406402407</v>
      </c>
      <c r="AD64" s="7">
        <f t="shared" si="16"/>
        <v>9.9595136406402407</v>
      </c>
      <c r="AE64" s="7">
        <f t="shared" si="17"/>
        <v>16.96633088538735</v>
      </c>
      <c r="AG64">
        <f t="shared" si="18"/>
        <v>3.6966602335938763</v>
      </c>
      <c r="AH64">
        <f t="shared" si="19"/>
        <v>4.2077192520630762</v>
      </c>
      <c r="AI64" s="22">
        <f t="shared" si="20"/>
        <v>458.96376224148571</v>
      </c>
    </row>
    <row r="65" spans="1:35" x14ac:dyDescent="0.2">
      <c r="A65" t="s">
        <v>48</v>
      </c>
      <c r="B65" s="1">
        <v>44536</v>
      </c>
      <c r="C65" t="s">
        <v>8</v>
      </c>
      <c r="D65">
        <v>0</v>
      </c>
      <c r="E65" s="7">
        <v>0.45813303300000002</v>
      </c>
      <c r="F65">
        <v>2</v>
      </c>
      <c r="G65" t="s">
        <v>6</v>
      </c>
      <c r="H65">
        <v>2.35</v>
      </c>
      <c r="I65">
        <v>2.17</v>
      </c>
      <c r="J65">
        <v>-46.95</v>
      </c>
      <c r="K65" t="s">
        <v>7</v>
      </c>
      <c r="L65">
        <v>12.9</v>
      </c>
      <c r="M65">
        <v>286.05</v>
      </c>
      <c r="N65" s="7">
        <v>1006.3446279999999</v>
      </c>
      <c r="O65" s="7">
        <f t="shared" ref="O65:O124" si="22">N65/1013.249977</f>
        <v>0.99318495025240938</v>
      </c>
      <c r="P65" s="7">
        <f t="shared" si="3"/>
        <v>100.63446508432538</v>
      </c>
      <c r="Q65" s="7">
        <f t="shared" si="21"/>
        <v>23.634332149348893</v>
      </c>
      <c r="R65" s="7">
        <f t="shared" si="4"/>
        <v>23634.332149348891</v>
      </c>
      <c r="S65" s="8">
        <f t="shared" si="5"/>
        <v>4.052988593886258E-2</v>
      </c>
      <c r="T65" s="33">
        <f t="shared" si="6"/>
        <v>4.052988593886258E-2</v>
      </c>
      <c r="U65" s="8">
        <f t="shared" si="7"/>
        <v>1.7266964868913046E-3</v>
      </c>
      <c r="V65" s="31">
        <f t="shared" si="8"/>
        <v>1.7266964868913046E-3</v>
      </c>
      <c r="W65">
        <f t="shared" si="9"/>
        <v>4.0577367441945655E-9</v>
      </c>
      <c r="X65" s="21">
        <f t="shared" si="10"/>
        <v>1.0144341860486415E-10</v>
      </c>
      <c r="Y65" s="21">
        <f t="shared" si="11"/>
        <v>2.5029287957505422E-9</v>
      </c>
      <c r="Z65" s="21">
        <f t="shared" si="12"/>
        <v>2.3112151007568834E-9</v>
      </c>
      <c r="AA65" s="21">
        <f t="shared" si="13"/>
        <v>2.9315711359852311E-10</v>
      </c>
      <c r="AB65" s="21">
        <f t="shared" si="14"/>
        <v>1.1726284543940924E-8</v>
      </c>
      <c r="AC65" s="7">
        <f t="shared" si="15"/>
        <v>6.7911671987313733</v>
      </c>
      <c r="AD65" s="7">
        <f t="shared" si="16"/>
        <v>6.7448850564278136</v>
      </c>
      <c r="AE65" s="7">
        <f t="shared" si="17"/>
        <v>11.726284543940924</v>
      </c>
      <c r="AG65">
        <f t="shared" si="18"/>
        <v>3.746931376554131</v>
      </c>
      <c r="AH65">
        <f t="shared" si="19"/>
        <v>4.0577367441945658</v>
      </c>
      <c r="AI65" s="22">
        <f t="shared" si="20"/>
        <v>312.95701376642273</v>
      </c>
    </row>
    <row r="66" spans="1:35" x14ac:dyDescent="0.2">
      <c r="A66" t="s">
        <v>48</v>
      </c>
      <c r="B66" s="1">
        <v>44536</v>
      </c>
      <c r="C66" t="s">
        <v>5</v>
      </c>
      <c r="D66">
        <v>300</v>
      </c>
      <c r="E66" s="7">
        <v>0.52872990900000005</v>
      </c>
      <c r="F66">
        <v>3</v>
      </c>
      <c r="G66" t="s">
        <v>6</v>
      </c>
      <c r="H66">
        <v>2.44</v>
      </c>
      <c r="I66">
        <v>2.17</v>
      </c>
      <c r="J66">
        <v>-47.58</v>
      </c>
      <c r="K66" t="s">
        <v>7</v>
      </c>
      <c r="L66">
        <v>12.9</v>
      </c>
      <c r="M66">
        <v>286.05</v>
      </c>
      <c r="N66" s="7">
        <v>1006.3446279999999</v>
      </c>
      <c r="O66" s="7">
        <f t="shared" si="22"/>
        <v>0.99318495025240938</v>
      </c>
      <c r="P66" s="7">
        <f t="shared" si="3"/>
        <v>100.63446508432538</v>
      </c>
      <c r="Q66" s="7">
        <f t="shared" ref="Q66:Q124" si="23">(1*0.08206*M66)/O66</f>
        <v>23.634332149348893</v>
      </c>
      <c r="R66" s="7">
        <f t="shared" si="4"/>
        <v>23634.332149348891</v>
      </c>
      <c r="S66" s="8">
        <f t="shared" si="5"/>
        <v>4.052988593886258E-2</v>
      </c>
      <c r="T66" s="33">
        <f t="shared" si="6"/>
        <v>4.052988593886258E-2</v>
      </c>
      <c r="U66" s="8">
        <f t="shared" si="7"/>
        <v>1.7266964868913046E-3</v>
      </c>
      <c r="V66" s="31">
        <f t="shared" si="8"/>
        <v>1.7266964868913046E-3</v>
      </c>
      <c r="W66">
        <f t="shared" si="9"/>
        <v>4.2131394280147834E-9</v>
      </c>
      <c r="X66" s="21">
        <f t="shared" si="10"/>
        <v>1.053284857003696E-10</v>
      </c>
      <c r="Y66" s="21">
        <f t="shared" si="11"/>
        <v>2.5987856432473716E-9</v>
      </c>
      <c r="Z66" s="21">
        <f t="shared" si="12"/>
        <v>2.3112151007568834E-9</v>
      </c>
      <c r="AA66" s="21">
        <f t="shared" si="13"/>
        <v>3.9289902819085775E-10</v>
      </c>
      <c r="AB66" s="21">
        <f t="shared" si="14"/>
        <v>1.571596112763431E-8</v>
      </c>
      <c r="AC66" s="7">
        <f t="shared" si="15"/>
        <v>9.1017507980970525</v>
      </c>
      <c r="AD66" s="7">
        <f t="shared" si="16"/>
        <v>9.0397219136178482</v>
      </c>
      <c r="AE66" s="7">
        <f t="shared" si="17"/>
        <v>15.71596112763431</v>
      </c>
      <c r="AG66">
        <f t="shared" si="18"/>
        <v>3.746931376554131</v>
      </c>
      <c r="AH66">
        <f t="shared" si="19"/>
        <v>4.2131394280147836</v>
      </c>
      <c r="AI66" s="22">
        <f t="shared" si="20"/>
        <v>419.43552064963382</v>
      </c>
    </row>
    <row r="67" spans="1:35" x14ac:dyDescent="0.2">
      <c r="A67" t="s">
        <v>48</v>
      </c>
      <c r="B67" s="1">
        <v>44536</v>
      </c>
      <c r="C67" t="s">
        <v>8</v>
      </c>
      <c r="D67">
        <v>5</v>
      </c>
      <c r="E67" s="7">
        <v>0.47640391500000001</v>
      </c>
      <c r="F67">
        <v>4</v>
      </c>
      <c r="G67" t="s">
        <v>6</v>
      </c>
      <c r="H67">
        <v>2.34</v>
      </c>
      <c r="I67">
        <v>2.17</v>
      </c>
      <c r="J67">
        <v>-47.33</v>
      </c>
      <c r="K67" t="s">
        <v>7</v>
      </c>
      <c r="L67">
        <v>12.8</v>
      </c>
      <c r="M67">
        <v>285.95</v>
      </c>
      <c r="N67" s="7">
        <v>1006.3446279999999</v>
      </c>
      <c r="O67" s="7">
        <f t="shared" si="22"/>
        <v>0.99318495025240938</v>
      </c>
      <c r="P67" s="7">
        <f t="shared" ref="P67:P125" si="24">O67*101.325</f>
        <v>100.63446508432538</v>
      </c>
      <c r="Q67" s="7">
        <f t="shared" si="23"/>
        <v>23.626069841308567</v>
      </c>
      <c r="R67" s="7">
        <f t="shared" ref="R67:R124" si="25">Q67*1000</f>
        <v>23626.069841308567</v>
      </c>
      <c r="S67" s="8">
        <f t="shared" ref="S67:S125" si="26" xml:space="preserve"> EXP(-67.1962+99.1624*(100/M67)+27.9015*LN(M67/100))</f>
        <v>4.062594870202739E-2</v>
      </c>
      <c r="T67" s="33">
        <f t="shared" ref="T67:T125" si="27">S67</f>
        <v>4.062594870202739E-2</v>
      </c>
      <c r="U67" s="8">
        <f t="shared" ref="U67:U125" si="28">T67/(0.082057338*M67)</f>
        <v>1.7313943297681605E-3</v>
      </c>
      <c r="V67" s="31">
        <f t="shared" ref="V67:V125" si="29">U67</f>
        <v>1.7313943297681605E-3</v>
      </c>
      <c r="W67">
        <f t="shared" ref="W67:W125" si="30">(H67/1000000)*V67</f>
        <v>4.0514627316574954E-9</v>
      </c>
      <c r="X67" s="21">
        <f t="shared" ref="X67:X125" si="31">W67*(25/1000)</f>
        <v>1.0128656829143739E-10</v>
      </c>
      <c r="Y67" s="21">
        <f t="shared" ref="Y67:Y125" si="32">H67/1000000*(25/1000)/(0.082057338*M67)</f>
        <v>2.4931496131777177E-9</v>
      </c>
      <c r="Z67" s="21">
        <f t="shared" ref="Z67:Z125" si="33">I67/1000000*(25/1000)/(0.082057338*M67)</f>
        <v>2.312023359228909E-9</v>
      </c>
      <c r="AA67" s="21">
        <f t="shared" ref="AA67:AA125" si="34">X67+Y67-Z67</f>
        <v>2.8241282224024602E-10</v>
      </c>
      <c r="AB67" s="21">
        <f t="shared" ref="AB67:AB125" si="35">AA67/(25/1000)</f>
        <v>1.1296512889609841E-8</v>
      </c>
      <c r="AC67" s="7">
        <f t="shared" ref="AC67:AC125" si="36">AB67/U67*1000000</f>
        <v>6.5245176649749581</v>
      </c>
      <c r="AD67" s="7">
        <f t="shared" ref="AD67:AD125" si="37">AC67*(P67/101.325)</f>
        <v>6.4800527525091196</v>
      </c>
      <c r="AE67" s="7">
        <f t="shared" ref="AE67:AE125" si="38">AB67*1000000*1000</f>
        <v>11.29651288960984</v>
      </c>
      <c r="AG67">
        <f t="shared" ref="AG67:AG124" si="39">(U67*1000)*I67</f>
        <v>3.7571256955969079</v>
      </c>
      <c r="AH67">
        <f t="shared" ref="AH67:AH124" si="40">(U67*1000000000)*H67/1000000</f>
        <v>4.0514627316574954</v>
      </c>
      <c r="AI67" s="22">
        <f t="shared" ref="AI67:AI124" si="41">AE67/AG67*100</f>
        <v>300.66901681912248</v>
      </c>
    </row>
    <row r="68" spans="1:35" x14ac:dyDescent="0.2">
      <c r="A68" t="s">
        <v>48</v>
      </c>
      <c r="B68" s="1">
        <v>44536</v>
      </c>
      <c r="C68" t="s">
        <v>5</v>
      </c>
      <c r="D68">
        <v>250</v>
      </c>
      <c r="E68" s="7">
        <v>0.52334993200000002</v>
      </c>
      <c r="F68">
        <v>5</v>
      </c>
      <c r="G68" t="s">
        <v>6</v>
      </c>
      <c r="H68">
        <v>2.29</v>
      </c>
      <c r="I68">
        <v>2.17</v>
      </c>
      <c r="J68">
        <v>-47.14</v>
      </c>
      <c r="K68" t="s">
        <v>7</v>
      </c>
      <c r="L68">
        <v>12.7</v>
      </c>
      <c r="M68">
        <v>285.85000000000002</v>
      </c>
      <c r="N68" s="7">
        <v>1006.3446279999999</v>
      </c>
      <c r="O68" s="7">
        <f t="shared" si="22"/>
        <v>0.99318495025240938</v>
      </c>
      <c r="P68" s="7">
        <f t="shared" si="24"/>
        <v>100.63446508432538</v>
      </c>
      <c r="Q68" s="7">
        <f t="shared" si="23"/>
        <v>23.617807533268245</v>
      </c>
      <c r="R68" s="7">
        <f t="shared" si="25"/>
        <v>23617.807533268246</v>
      </c>
      <c r="S68" s="8">
        <f t="shared" si="26"/>
        <v>4.0722445607145448E-2</v>
      </c>
      <c r="T68" s="33">
        <f t="shared" si="27"/>
        <v>4.0722445607145448E-2</v>
      </c>
      <c r="U68" s="8">
        <f t="shared" si="28"/>
        <v>1.7361139682830762E-3</v>
      </c>
      <c r="V68" s="31">
        <f t="shared" si="29"/>
        <v>1.7361139682830762E-3</v>
      </c>
      <c r="W68">
        <f t="shared" si="30"/>
        <v>3.975700987368245E-9</v>
      </c>
      <c r="X68" s="21">
        <f t="shared" si="31"/>
        <v>9.9392524684206129E-11</v>
      </c>
      <c r="Y68" s="21">
        <f t="shared" si="32"/>
        <v>2.4407307371236565E-9</v>
      </c>
      <c r="Z68" s="21">
        <f t="shared" si="33"/>
        <v>2.3128321832132463E-9</v>
      </c>
      <c r="AA68" s="21">
        <f t="shared" si="34"/>
        <v>2.2729107859461621E-10</v>
      </c>
      <c r="AB68" s="21">
        <f t="shared" si="35"/>
        <v>9.0916431437846484E-9</v>
      </c>
      <c r="AC68" s="7">
        <f t="shared" si="36"/>
        <v>5.2367778324920664</v>
      </c>
      <c r="AD68" s="7">
        <f t="shared" si="37"/>
        <v>5.2010889310465531</v>
      </c>
      <c r="AE68" s="7">
        <f t="shared" si="38"/>
        <v>9.0916431437846494</v>
      </c>
      <c r="AG68">
        <f t="shared" si="39"/>
        <v>3.7673673111742754</v>
      </c>
      <c r="AH68">
        <f t="shared" si="40"/>
        <v>3.9757009873682443</v>
      </c>
      <c r="AI68" s="22">
        <f t="shared" si="41"/>
        <v>241.32616739594778</v>
      </c>
    </row>
    <row r="69" spans="1:35" x14ac:dyDescent="0.2">
      <c r="A69" t="s">
        <v>48</v>
      </c>
      <c r="B69" s="1">
        <v>44536</v>
      </c>
      <c r="C69" t="s">
        <v>8</v>
      </c>
      <c r="D69">
        <v>10</v>
      </c>
      <c r="E69" s="7">
        <v>0.470053322</v>
      </c>
      <c r="F69">
        <v>6</v>
      </c>
      <c r="G69" t="s">
        <v>6</v>
      </c>
      <c r="H69">
        <v>2.2000000000000002</v>
      </c>
      <c r="I69">
        <v>2.17</v>
      </c>
      <c r="J69">
        <v>-46.83</v>
      </c>
      <c r="K69" t="s">
        <v>7</v>
      </c>
      <c r="L69">
        <v>12.8</v>
      </c>
      <c r="M69">
        <v>285.95</v>
      </c>
      <c r="N69" s="7">
        <v>1006.3446279999999</v>
      </c>
      <c r="O69" s="7">
        <f t="shared" si="22"/>
        <v>0.99318495025240938</v>
      </c>
      <c r="P69" s="7">
        <f t="shared" si="24"/>
        <v>100.63446508432538</v>
      </c>
      <c r="Q69" s="7">
        <f t="shared" si="23"/>
        <v>23.626069841308567</v>
      </c>
      <c r="R69" s="7">
        <f t="shared" si="25"/>
        <v>23626.069841308567</v>
      </c>
      <c r="S69" s="8">
        <f t="shared" si="26"/>
        <v>4.062594870202739E-2</v>
      </c>
      <c r="T69" s="33">
        <f t="shared" si="27"/>
        <v>4.062594870202739E-2</v>
      </c>
      <c r="U69" s="8">
        <f t="shared" si="28"/>
        <v>1.7313943297681605E-3</v>
      </c>
      <c r="V69" s="31">
        <f t="shared" si="29"/>
        <v>1.7313943297681605E-3</v>
      </c>
      <c r="W69">
        <f t="shared" si="30"/>
        <v>3.8090675254899531E-9</v>
      </c>
      <c r="X69" s="21">
        <f t="shared" si="31"/>
        <v>9.5226688137248836E-11</v>
      </c>
      <c r="Y69" s="21">
        <f t="shared" si="32"/>
        <v>2.3439868158081107E-9</v>
      </c>
      <c r="Z69" s="21">
        <f t="shared" si="33"/>
        <v>2.312023359228909E-9</v>
      </c>
      <c r="AA69" s="21">
        <f t="shared" si="34"/>
        <v>1.2719014471645032E-10</v>
      </c>
      <c r="AB69" s="21">
        <f t="shared" si="35"/>
        <v>5.0876057886580128E-9</v>
      </c>
      <c r="AC69" s="7">
        <f t="shared" si="36"/>
        <v>2.9384442938191095</v>
      </c>
      <c r="AD69" s="7">
        <f t="shared" si="37"/>
        <v>2.9184186497762084</v>
      </c>
      <c r="AE69" s="7">
        <f t="shared" si="38"/>
        <v>5.0876057886580126</v>
      </c>
      <c r="AG69">
        <f t="shared" si="39"/>
        <v>3.7571256955969079</v>
      </c>
      <c r="AH69">
        <f t="shared" si="40"/>
        <v>3.809067525489954</v>
      </c>
      <c r="AI69" s="22">
        <f t="shared" si="41"/>
        <v>135.41217943866866</v>
      </c>
    </row>
    <row r="70" spans="1:35" x14ac:dyDescent="0.2">
      <c r="A70" t="s">
        <v>48</v>
      </c>
      <c r="B70" s="1">
        <v>44536</v>
      </c>
      <c r="C70" t="s">
        <v>5</v>
      </c>
      <c r="D70">
        <v>225</v>
      </c>
      <c r="E70" s="7">
        <v>0.54258516700000003</v>
      </c>
      <c r="F70">
        <v>7</v>
      </c>
      <c r="G70" t="s">
        <v>6</v>
      </c>
      <c r="H70">
        <v>2.2599999999999998</v>
      </c>
      <c r="I70">
        <v>2.17</v>
      </c>
      <c r="J70">
        <v>-46.17</v>
      </c>
      <c r="K70" t="s">
        <v>7</v>
      </c>
      <c r="L70">
        <v>13.5</v>
      </c>
      <c r="M70">
        <v>286.64999999999998</v>
      </c>
      <c r="N70" s="7">
        <v>1006.3446279999999</v>
      </c>
      <c r="O70" s="7">
        <f t="shared" si="22"/>
        <v>0.99318495025240938</v>
      </c>
      <c r="P70" s="7">
        <f t="shared" si="24"/>
        <v>100.63446508432538</v>
      </c>
      <c r="Q70" s="7">
        <f t="shared" si="23"/>
        <v>23.683905997590838</v>
      </c>
      <c r="R70" s="7">
        <f t="shared" si="25"/>
        <v>23683.905997590839</v>
      </c>
      <c r="S70" s="8">
        <f t="shared" si="26"/>
        <v>3.996250062258714E-2</v>
      </c>
      <c r="T70" s="33">
        <f t="shared" si="27"/>
        <v>3.996250062258714E-2</v>
      </c>
      <c r="U70" s="8">
        <f t="shared" si="28"/>
        <v>1.6989605158578595E-3</v>
      </c>
      <c r="V70" s="31">
        <f t="shared" si="29"/>
        <v>1.6989605158578595E-3</v>
      </c>
      <c r="W70">
        <f t="shared" si="30"/>
        <v>3.839650765838762E-9</v>
      </c>
      <c r="X70" s="21">
        <f t="shared" si="31"/>
        <v>9.5991269145969059E-11</v>
      </c>
      <c r="Y70" s="21">
        <f t="shared" si="32"/>
        <v>2.4020335977602461E-9</v>
      </c>
      <c r="Z70" s="21">
        <f t="shared" si="33"/>
        <v>2.3063773925397053E-9</v>
      </c>
      <c r="AA70" s="21">
        <f t="shared" si="34"/>
        <v>1.916474743665098E-10</v>
      </c>
      <c r="AB70" s="21">
        <f t="shared" si="35"/>
        <v>7.6658989746603922E-9</v>
      </c>
      <c r="AC70" s="7">
        <f t="shared" si="36"/>
        <v>4.5121113193084632</v>
      </c>
      <c r="AD70" s="7">
        <f t="shared" si="37"/>
        <v>4.4813610562007096</v>
      </c>
      <c r="AE70" s="7">
        <f t="shared" si="38"/>
        <v>7.6658989746603927</v>
      </c>
      <c r="AG70">
        <f t="shared" si="39"/>
        <v>3.686744319411555</v>
      </c>
      <c r="AH70">
        <f t="shared" si="40"/>
        <v>3.8396507658387624</v>
      </c>
      <c r="AI70" s="22">
        <f t="shared" si="41"/>
        <v>207.931397203155</v>
      </c>
    </row>
    <row r="71" spans="1:35" x14ac:dyDescent="0.2">
      <c r="A71" t="s">
        <v>48</v>
      </c>
      <c r="B71" s="1">
        <v>44536</v>
      </c>
      <c r="C71" t="s">
        <v>8</v>
      </c>
      <c r="D71">
        <v>25</v>
      </c>
      <c r="E71" s="7">
        <v>0.48352462200000002</v>
      </c>
      <c r="F71">
        <v>8</v>
      </c>
      <c r="G71" t="s">
        <v>6</v>
      </c>
      <c r="H71">
        <v>2.16</v>
      </c>
      <c r="I71">
        <v>2.17</v>
      </c>
      <c r="J71">
        <v>-46.61</v>
      </c>
      <c r="K71" t="s">
        <v>7</v>
      </c>
      <c r="L71">
        <v>12.8</v>
      </c>
      <c r="M71">
        <v>285.95</v>
      </c>
      <c r="N71" s="7">
        <v>1006.3446279999999</v>
      </c>
      <c r="O71" s="7">
        <f t="shared" si="22"/>
        <v>0.99318495025240938</v>
      </c>
      <c r="P71" s="7">
        <f t="shared" si="24"/>
        <v>100.63446508432538</v>
      </c>
      <c r="Q71" s="7">
        <f t="shared" si="23"/>
        <v>23.626069841308567</v>
      </c>
      <c r="R71" s="7">
        <f t="shared" si="25"/>
        <v>23626.069841308567</v>
      </c>
      <c r="S71" s="8">
        <f t="shared" si="26"/>
        <v>4.062594870202739E-2</v>
      </c>
      <c r="T71" s="33">
        <f t="shared" si="27"/>
        <v>4.062594870202739E-2</v>
      </c>
      <c r="U71" s="8">
        <f t="shared" si="28"/>
        <v>1.7313943297681605E-3</v>
      </c>
      <c r="V71" s="31">
        <f t="shared" si="29"/>
        <v>1.7313943297681605E-3</v>
      </c>
      <c r="W71">
        <f t="shared" si="30"/>
        <v>3.7398117522992265E-9</v>
      </c>
      <c r="X71" s="21">
        <f t="shared" si="31"/>
        <v>9.3495293807480664E-11</v>
      </c>
      <c r="Y71" s="21">
        <f t="shared" si="32"/>
        <v>2.3013688737025088E-9</v>
      </c>
      <c r="Z71" s="21">
        <f t="shared" si="33"/>
        <v>2.312023359228909E-9</v>
      </c>
      <c r="AA71" s="21">
        <f t="shared" si="34"/>
        <v>8.2840808281080415E-11</v>
      </c>
      <c r="AB71" s="21">
        <f t="shared" si="35"/>
        <v>3.3136323312432166E-9</v>
      </c>
      <c r="AC71" s="7">
        <f t="shared" si="36"/>
        <v>1.9138519020603026</v>
      </c>
      <c r="AD71" s="7">
        <f t="shared" si="37"/>
        <v>1.9008089061382407</v>
      </c>
      <c r="AE71" s="7">
        <f t="shared" si="38"/>
        <v>3.3136323312432165</v>
      </c>
      <c r="AG71">
        <f t="shared" si="39"/>
        <v>3.7571256955969079</v>
      </c>
      <c r="AH71">
        <f t="shared" si="40"/>
        <v>3.7398117522992274</v>
      </c>
      <c r="AI71" s="22">
        <f t="shared" si="41"/>
        <v>88.195940187110722</v>
      </c>
    </row>
    <row r="72" spans="1:35" x14ac:dyDescent="0.2">
      <c r="A72" t="s">
        <v>48</v>
      </c>
      <c r="B72" s="1">
        <v>44536</v>
      </c>
      <c r="C72" t="s">
        <v>5</v>
      </c>
      <c r="D72">
        <v>200</v>
      </c>
      <c r="E72" s="7">
        <v>0.53770680400000004</v>
      </c>
      <c r="F72">
        <v>9</v>
      </c>
      <c r="G72" t="s">
        <v>6</v>
      </c>
      <c r="H72">
        <v>2.44</v>
      </c>
      <c r="I72">
        <v>2.17</v>
      </c>
      <c r="J72">
        <v>-46.96</v>
      </c>
      <c r="K72" t="s">
        <v>7</v>
      </c>
      <c r="L72">
        <v>12.7</v>
      </c>
      <c r="M72">
        <v>285.85000000000002</v>
      </c>
      <c r="N72" s="7">
        <v>1006.3446279999999</v>
      </c>
      <c r="O72" s="7">
        <f t="shared" si="22"/>
        <v>0.99318495025240938</v>
      </c>
      <c r="P72" s="7">
        <f t="shared" si="24"/>
        <v>100.63446508432538</v>
      </c>
      <c r="Q72" s="7">
        <f t="shared" si="23"/>
        <v>23.617807533268245</v>
      </c>
      <c r="R72" s="7">
        <f t="shared" si="25"/>
        <v>23617.807533268246</v>
      </c>
      <c r="S72" s="8">
        <f t="shared" si="26"/>
        <v>4.0722445607145448E-2</v>
      </c>
      <c r="T72" s="33">
        <f t="shared" si="27"/>
        <v>4.0722445607145448E-2</v>
      </c>
      <c r="U72" s="8">
        <f t="shared" si="28"/>
        <v>1.7361139682830762E-3</v>
      </c>
      <c r="V72" s="31">
        <f t="shared" si="29"/>
        <v>1.7361139682830762E-3</v>
      </c>
      <c r="W72">
        <f t="shared" si="30"/>
        <v>4.2361180826107059E-9</v>
      </c>
      <c r="X72" s="21">
        <f t="shared" si="31"/>
        <v>1.0590295206526765E-10</v>
      </c>
      <c r="Y72" s="21">
        <f t="shared" si="32"/>
        <v>2.6006039295116688E-9</v>
      </c>
      <c r="Z72" s="21">
        <f t="shared" si="33"/>
        <v>2.3128321832132463E-9</v>
      </c>
      <c r="AA72" s="21">
        <f t="shared" si="34"/>
        <v>3.9367469836369013E-10</v>
      </c>
      <c r="AB72" s="21">
        <f t="shared" si="35"/>
        <v>1.5746987934547605E-8</v>
      </c>
      <c r="AC72" s="7">
        <f t="shared" si="36"/>
        <v>9.0702501231071455</v>
      </c>
      <c r="AD72" s="7">
        <f t="shared" si="37"/>
        <v>9.0084359172950812</v>
      </c>
      <c r="AE72" s="7">
        <f t="shared" si="38"/>
        <v>15.746987934547606</v>
      </c>
      <c r="AG72">
        <f t="shared" si="39"/>
        <v>3.7673673111742754</v>
      </c>
      <c r="AH72">
        <f t="shared" si="40"/>
        <v>4.2361180826107061</v>
      </c>
      <c r="AI72" s="22">
        <f t="shared" si="41"/>
        <v>417.98387664088227</v>
      </c>
    </row>
    <row r="73" spans="1:35" x14ac:dyDescent="0.2">
      <c r="A73" t="s">
        <v>48</v>
      </c>
      <c r="B73" s="1">
        <v>44536</v>
      </c>
      <c r="C73" t="s">
        <v>8</v>
      </c>
      <c r="D73">
        <v>50</v>
      </c>
      <c r="E73" s="7">
        <v>0.50315006799999995</v>
      </c>
      <c r="F73">
        <v>10</v>
      </c>
      <c r="G73" t="s">
        <v>6</v>
      </c>
      <c r="H73">
        <v>2.37</v>
      </c>
      <c r="I73">
        <v>2.17</v>
      </c>
      <c r="J73">
        <v>-46.53</v>
      </c>
      <c r="K73" t="s">
        <v>7</v>
      </c>
      <c r="L73">
        <v>12.9</v>
      </c>
      <c r="M73">
        <v>286.05</v>
      </c>
      <c r="N73" s="7">
        <v>1006.3446279999999</v>
      </c>
      <c r="O73" s="7">
        <f t="shared" si="22"/>
        <v>0.99318495025240938</v>
      </c>
      <c r="P73" s="7">
        <f t="shared" si="24"/>
        <v>100.63446508432538</v>
      </c>
      <c r="Q73" s="7">
        <f t="shared" si="23"/>
        <v>23.634332149348893</v>
      </c>
      <c r="R73" s="7">
        <f t="shared" si="25"/>
        <v>23634.332149348891</v>
      </c>
      <c r="S73" s="8">
        <f t="shared" si="26"/>
        <v>4.052988593886258E-2</v>
      </c>
      <c r="T73" s="33">
        <f t="shared" si="27"/>
        <v>4.052988593886258E-2</v>
      </c>
      <c r="U73" s="8">
        <f t="shared" si="28"/>
        <v>1.7266964868913046E-3</v>
      </c>
      <c r="V73" s="31">
        <f t="shared" si="29"/>
        <v>1.7266964868913046E-3</v>
      </c>
      <c r="W73">
        <f t="shared" si="30"/>
        <v>4.0922706739323921E-9</v>
      </c>
      <c r="X73" s="21">
        <f t="shared" si="31"/>
        <v>1.023067668483098E-10</v>
      </c>
      <c r="Y73" s="21">
        <f t="shared" si="32"/>
        <v>2.5242303174165043E-9</v>
      </c>
      <c r="Z73" s="21">
        <f t="shared" si="33"/>
        <v>2.3112151007568834E-9</v>
      </c>
      <c r="AA73" s="21">
        <f t="shared" si="34"/>
        <v>3.1532198350793053E-10</v>
      </c>
      <c r="AB73" s="21">
        <f t="shared" si="35"/>
        <v>1.2612879340317221E-8</v>
      </c>
      <c r="AC73" s="7">
        <f t="shared" si="36"/>
        <v>7.304630220812629</v>
      </c>
      <c r="AD73" s="7">
        <f t="shared" si="37"/>
        <v>7.2548488024700371</v>
      </c>
      <c r="AE73" s="7">
        <f t="shared" si="38"/>
        <v>12.612879340317221</v>
      </c>
      <c r="AG73">
        <f t="shared" si="39"/>
        <v>3.746931376554131</v>
      </c>
      <c r="AH73">
        <f t="shared" si="40"/>
        <v>4.0922706739323917</v>
      </c>
      <c r="AI73" s="22">
        <f t="shared" si="41"/>
        <v>336.61890418491379</v>
      </c>
    </row>
    <row r="74" spans="1:35" x14ac:dyDescent="0.2">
      <c r="A74" t="s">
        <v>48</v>
      </c>
      <c r="B74" s="1">
        <v>44536</v>
      </c>
      <c r="C74" t="s">
        <v>5</v>
      </c>
      <c r="D74">
        <v>175</v>
      </c>
      <c r="E74" s="7">
        <v>0.53026801000000001</v>
      </c>
      <c r="F74">
        <v>11</v>
      </c>
      <c r="G74" t="s">
        <v>6</v>
      </c>
      <c r="H74">
        <v>2.34</v>
      </c>
      <c r="I74">
        <v>2.17</v>
      </c>
      <c r="J74">
        <v>-47.34</v>
      </c>
      <c r="K74" t="s">
        <v>7</v>
      </c>
      <c r="L74">
        <v>12.8</v>
      </c>
      <c r="M74">
        <v>285.95</v>
      </c>
      <c r="N74" s="7">
        <v>1006.3446279999999</v>
      </c>
      <c r="O74" s="7">
        <f t="shared" si="22"/>
        <v>0.99318495025240938</v>
      </c>
      <c r="P74" s="7">
        <f t="shared" si="24"/>
        <v>100.63446508432538</v>
      </c>
      <c r="Q74" s="7">
        <f t="shared" si="23"/>
        <v>23.626069841308567</v>
      </c>
      <c r="R74" s="7">
        <f t="shared" si="25"/>
        <v>23626.069841308567</v>
      </c>
      <c r="S74" s="8">
        <f t="shared" si="26"/>
        <v>4.062594870202739E-2</v>
      </c>
      <c r="T74" s="33">
        <f t="shared" si="27"/>
        <v>4.062594870202739E-2</v>
      </c>
      <c r="U74" s="8">
        <f t="shared" si="28"/>
        <v>1.7313943297681605E-3</v>
      </c>
      <c r="V74" s="31">
        <f t="shared" si="29"/>
        <v>1.7313943297681605E-3</v>
      </c>
      <c r="W74">
        <f t="shared" si="30"/>
        <v>4.0514627316574954E-9</v>
      </c>
      <c r="X74" s="21">
        <f t="shared" si="31"/>
        <v>1.0128656829143739E-10</v>
      </c>
      <c r="Y74" s="21">
        <f t="shared" si="32"/>
        <v>2.4931496131777177E-9</v>
      </c>
      <c r="Z74" s="21">
        <f t="shared" si="33"/>
        <v>2.312023359228909E-9</v>
      </c>
      <c r="AA74" s="21">
        <f t="shared" si="34"/>
        <v>2.8241282224024602E-10</v>
      </c>
      <c r="AB74" s="21">
        <f t="shared" si="35"/>
        <v>1.1296512889609841E-8</v>
      </c>
      <c r="AC74" s="7">
        <f t="shared" si="36"/>
        <v>6.5245176649749581</v>
      </c>
      <c r="AD74" s="7">
        <f t="shared" si="37"/>
        <v>6.4800527525091196</v>
      </c>
      <c r="AE74" s="7">
        <f t="shared" si="38"/>
        <v>11.29651288960984</v>
      </c>
      <c r="AG74">
        <f t="shared" si="39"/>
        <v>3.7571256955969079</v>
      </c>
      <c r="AH74">
        <f t="shared" si="40"/>
        <v>4.0514627316574954</v>
      </c>
      <c r="AI74" s="22">
        <f t="shared" si="41"/>
        <v>300.66901681912248</v>
      </c>
    </row>
    <row r="75" spans="1:35" x14ac:dyDescent="0.2">
      <c r="A75" t="s">
        <v>48</v>
      </c>
      <c r="B75" s="1">
        <v>44536</v>
      </c>
      <c r="C75" t="s">
        <v>8</v>
      </c>
      <c r="D75">
        <v>75</v>
      </c>
      <c r="E75" s="7">
        <v>0.504426869</v>
      </c>
      <c r="F75">
        <v>12</v>
      </c>
      <c r="G75" t="s">
        <v>6</v>
      </c>
      <c r="H75">
        <v>2.37</v>
      </c>
      <c r="I75">
        <v>2.17</v>
      </c>
      <c r="J75">
        <v>-46.5</v>
      </c>
      <c r="K75" t="s">
        <v>7</v>
      </c>
      <c r="L75">
        <v>12.6</v>
      </c>
      <c r="M75">
        <v>285.75</v>
      </c>
      <c r="N75" s="7">
        <v>1006.3446279999999</v>
      </c>
      <c r="O75" s="7">
        <f t="shared" si="22"/>
        <v>0.99318495025240938</v>
      </c>
      <c r="P75" s="7">
        <f t="shared" si="24"/>
        <v>100.63446508432538</v>
      </c>
      <c r="Q75" s="7">
        <f t="shared" si="23"/>
        <v>23.609545225227919</v>
      </c>
      <c r="R75" s="7">
        <f t="shared" si="25"/>
        <v>23609.545225227917</v>
      </c>
      <c r="S75" s="8">
        <f t="shared" si="26"/>
        <v>4.0819378931060891E-2</v>
      </c>
      <c r="T75" s="33">
        <f t="shared" si="27"/>
        <v>4.0819378931060891E-2</v>
      </c>
      <c r="U75" s="8">
        <f t="shared" si="28"/>
        <v>1.7408555224209389E-3</v>
      </c>
      <c r="V75" s="31">
        <f t="shared" si="29"/>
        <v>1.7408555224209389E-3</v>
      </c>
      <c r="W75">
        <f t="shared" si="30"/>
        <v>4.1258275881376258E-9</v>
      </c>
      <c r="X75" s="21">
        <f t="shared" si="31"/>
        <v>1.0314568970344065E-10</v>
      </c>
      <c r="Y75" s="21">
        <f t="shared" si="32"/>
        <v>2.5268804279859702E-9</v>
      </c>
      <c r="Z75" s="21">
        <f t="shared" si="33"/>
        <v>2.3136415733036097E-9</v>
      </c>
      <c r="AA75" s="21">
        <f t="shared" si="34"/>
        <v>3.16384544385801E-10</v>
      </c>
      <c r="AB75" s="21">
        <f t="shared" si="35"/>
        <v>1.265538177543204E-8</v>
      </c>
      <c r="AC75" s="7">
        <f t="shared" si="36"/>
        <v>7.269633586727922</v>
      </c>
      <c r="AD75" s="7">
        <f t="shared" si="37"/>
        <v>7.2200906721876157</v>
      </c>
      <c r="AE75" s="7">
        <f t="shared" si="38"/>
        <v>12.655381775432041</v>
      </c>
      <c r="AG75">
        <f t="shared" si="39"/>
        <v>3.7776564836534376</v>
      </c>
      <c r="AH75">
        <f t="shared" si="40"/>
        <v>4.125827588137625</v>
      </c>
      <c r="AI75" s="22">
        <f t="shared" si="41"/>
        <v>335.00615607041112</v>
      </c>
    </row>
    <row r="76" spans="1:35" x14ac:dyDescent="0.2">
      <c r="A76" t="s">
        <v>48</v>
      </c>
      <c r="B76" s="1">
        <v>44536</v>
      </c>
      <c r="C76" t="s">
        <v>5</v>
      </c>
      <c r="D76">
        <v>150</v>
      </c>
      <c r="E76" s="7">
        <v>0.53180633099999997</v>
      </c>
      <c r="F76">
        <v>13</v>
      </c>
      <c r="G76" t="s">
        <v>6</v>
      </c>
      <c r="H76">
        <v>2.15</v>
      </c>
      <c r="I76">
        <v>2.17</v>
      </c>
      <c r="J76">
        <v>-46.64</v>
      </c>
      <c r="K76" t="s">
        <v>7</v>
      </c>
      <c r="L76">
        <v>12.6</v>
      </c>
      <c r="M76">
        <v>285.75</v>
      </c>
      <c r="N76" s="7">
        <v>1006.3446279999999</v>
      </c>
      <c r="O76" s="7">
        <f t="shared" si="22"/>
        <v>0.99318495025240938</v>
      </c>
      <c r="P76" s="7">
        <f t="shared" si="24"/>
        <v>100.63446508432538</v>
      </c>
      <c r="Q76" s="7">
        <f t="shared" si="23"/>
        <v>23.609545225227919</v>
      </c>
      <c r="R76" s="7">
        <f t="shared" si="25"/>
        <v>23609.545225227917</v>
      </c>
      <c r="S76" s="8">
        <f t="shared" si="26"/>
        <v>4.0819378931060891E-2</v>
      </c>
      <c r="T76" s="33">
        <f t="shared" si="27"/>
        <v>4.0819378931060891E-2</v>
      </c>
      <c r="U76" s="8">
        <f t="shared" si="28"/>
        <v>1.7408555224209389E-3</v>
      </c>
      <c r="V76" s="31">
        <f t="shared" si="29"/>
        <v>1.7408555224209389E-3</v>
      </c>
      <c r="W76">
        <f t="shared" si="30"/>
        <v>3.7428393732050186E-9</v>
      </c>
      <c r="X76" s="21">
        <f t="shared" si="31"/>
        <v>9.3570984330125474E-11</v>
      </c>
      <c r="Y76" s="21">
        <f t="shared" si="32"/>
        <v>2.2923176878353734E-9</v>
      </c>
      <c r="Z76" s="21">
        <f t="shared" si="33"/>
        <v>2.3136415733036097E-9</v>
      </c>
      <c r="AA76" s="21">
        <f t="shared" si="34"/>
        <v>7.2247098861889164E-11</v>
      </c>
      <c r="AB76" s="21">
        <f t="shared" si="35"/>
        <v>2.8898839544755666E-9</v>
      </c>
      <c r="AC76" s="7">
        <f t="shared" si="36"/>
        <v>1.6600366413272016</v>
      </c>
      <c r="AD76" s="7">
        <f t="shared" si="37"/>
        <v>1.6487234090337335</v>
      </c>
      <c r="AE76" s="7">
        <f t="shared" si="38"/>
        <v>2.8898839544755663</v>
      </c>
      <c r="AG76">
        <f t="shared" si="39"/>
        <v>3.7776564836534376</v>
      </c>
      <c r="AH76">
        <f t="shared" si="40"/>
        <v>3.742839373205018</v>
      </c>
      <c r="AI76" s="22">
        <f t="shared" si="41"/>
        <v>76.499384392958589</v>
      </c>
    </row>
    <row r="77" spans="1:35" x14ac:dyDescent="0.2">
      <c r="A77" t="s">
        <v>48</v>
      </c>
      <c r="B77" s="1">
        <v>44536</v>
      </c>
      <c r="C77" t="s">
        <v>8</v>
      </c>
      <c r="D77">
        <v>100</v>
      </c>
      <c r="E77" s="7">
        <v>0.50647004900000003</v>
      </c>
      <c r="F77">
        <v>14</v>
      </c>
      <c r="G77" t="s">
        <v>6</v>
      </c>
      <c r="H77">
        <v>2.44</v>
      </c>
      <c r="I77">
        <v>2.17</v>
      </c>
      <c r="J77">
        <v>-46.44</v>
      </c>
      <c r="K77" t="s">
        <v>7</v>
      </c>
      <c r="L77">
        <v>12.1</v>
      </c>
      <c r="M77">
        <v>285.25</v>
      </c>
      <c r="N77" s="7">
        <v>1006.3446279999999</v>
      </c>
      <c r="O77" s="7">
        <f t="shared" si="22"/>
        <v>0.99318495025240938</v>
      </c>
      <c r="P77" s="7">
        <f t="shared" si="24"/>
        <v>100.63446508432538</v>
      </c>
      <c r="Q77" s="7">
        <f t="shared" si="23"/>
        <v>23.568233685026296</v>
      </c>
      <c r="R77" s="7">
        <f t="shared" si="25"/>
        <v>23568.233685026295</v>
      </c>
      <c r="S77" s="8">
        <f t="shared" si="26"/>
        <v>4.1310672533768619E-2</v>
      </c>
      <c r="T77" s="33">
        <f t="shared" si="27"/>
        <v>4.1310672533768619E-2</v>
      </c>
      <c r="U77" s="8">
        <f t="shared" si="28"/>
        <v>1.7648962819223277E-3</v>
      </c>
      <c r="V77" s="31">
        <f t="shared" si="29"/>
        <v>1.7648962819223277E-3</v>
      </c>
      <c r="W77">
        <f t="shared" si="30"/>
        <v>4.3063469278904792E-9</v>
      </c>
      <c r="X77" s="21">
        <f t="shared" si="31"/>
        <v>1.0765867319726198E-10</v>
      </c>
      <c r="Y77" s="21">
        <f t="shared" si="32"/>
        <v>2.6060740867691873E-9</v>
      </c>
      <c r="Z77" s="21">
        <f t="shared" si="33"/>
        <v>2.3176970361840719E-9</v>
      </c>
      <c r="AA77" s="21">
        <f t="shared" si="34"/>
        <v>3.9603572378237741E-10</v>
      </c>
      <c r="AB77" s="21">
        <f t="shared" si="35"/>
        <v>1.5841428951295096E-8</v>
      </c>
      <c r="AC77" s="7">
        <f t="shared" si="36"/>
        <v>8.9758413078192838</v>
      </c>
      <c r="AD77" s="7">
        <f t="shared" si="37"/>
        <v>8.9146705027800159</v>
      </c>
      <c r="AE77" s="7">
        <f t="shared" si="38"/>
        <v>15.841428951295097</v>
      </c>
      <c r="AG77">
        <f t="shared" si="39"/>
        <v>3.829824931771451</v>
      </c>
      <c r="AH77">
        <f t="shared" si="40"/>
        <v>4.3063469278904796</v>
      </c>
      <c r="AI77" s="22">
        <f t="shared" si="41"/>
        <v>413.63323999167204</v>
      </c>
    </row>
    <row r="78" spans="1:35" x14ac:dyDescent="0.2">
      <c r="A78" t="s">
        <v>48</v>
      </c>
      <c r="B78" s="1">
        <v>44536</v>
      </c>
      <c r="C78" t="s">
        <v>5</v>
      </c>
      <c r="D78">
        <v>125</v>
      </c>
      <c r="E78" s="7">
        <v>0.51771845699999997</v>
      </c>
      <c r="F78">
        <v>15</v>
      </c>
      <c r="G78" t="s">
        <v>6</v>
      </c>
      <c r="H78">
        <v>2.29</v>
      </c>
      <c r="I78">
        <v>2.17</v>
      </c>
      <c r="J78">
        <v>-46.57</v>
      </c>
      <c r="K78" t="s">
        <v>7</v>
      </c>
      <c r="L78">
        <v>12.1</v>
      </c>
      <c r="M78">
        <v>285.25</v>
      </c>
      <c r="N78" s="7">
        <v>1006.3446279999999</v>
      </c>
      <c r="O78" s="7">
        <f t="shared" si="22"/>
        <v>0.99318495025240938</v>
      </c>
      <c r="P78" s="7">
        <f t="shared" si="24"/>
        <v>100.63446508432538</v>
      </c>
      <c r="Q78" s="7">
        <f t="shared" si="23"/>
        <v>23.568233685026296</v>
      </c>
      <c r="R78" s="7">
        <f t="shared" si="25"/>
        <v>23568.233685026295</v>
      </c>
      <c r="S78" s="8">
        <f t="shared" si="26"/>
        <v>4.1310672533768619E-2</v>
      </c>
      <c r="T78" s="33">
        <f t="shared" si="27"/>
        <v>4.1310672533768619E-2</v>
      </c>
      <c r="U78" s="8">
        <f t="shared" si="28"/>
        <v>1.7648962819223277E-3</v>
      </c>
      <c r="V78" s="31">
        <f t="shared" si="29"/>
        <v>1.7648962819223277E-3</v>
      </c>
      <c r="W78">
        <f t="shared" si="30"/>
        <v>4.0416124856021303E-9</v>
      </c>
      <c r="X78" s="21">
        <f t="shared" si="31"/>
        <v>1.0104031214005326E-10</v>
      </c>
      <c r="Y78" s="21">
        <f t="shared" si="32"/>
        <v>2.445864614221901E-9</v>
      </c>
      <c r="Z78" s="21">
        <f t="shared" si="33"/>
        <v>2.3176970361840719E-9</v>
      </c>
      <c r="AA78" s="21">
        <f t="shared" si="34"/>
        <v>2.2920789017788249E-10</v>
      </c>
      <c r="AB78" s="21">
        <f t="shared" si="35"/>
        <v>9.1683156071152996E-9</v>
      </c>
      <c r="AC78" s="7">
        <f t="shared" si="36"/>
        <v>5.1948183590307968</v>
      </c>
      <c r="AD78" s="7">
        <f t="shared" si="37"/>
        <v>5.1594154134843047</v>
      </c>
      <c r="AE78" s="7">
        <f t="shared" si="38"/>
        <v>9.1683156071152982</v>
      </c>
      <c r="AG78">
        <f t="shared" si="39"/>
        <v>3.829824931771451</v>
      </c>
      <c r="AH78">
        <f t="shared" si="40"/>
        <v>4.0416124856021298</v>
      </c>
      <c r="AI78" s="22">
        <f t="shared" si="41"/>
        <v>239.39255110740993</v>
      </c>
    </row>
    <row r="79" spans="1:35" x14ac:dyDescent="0.2">
      <c r="A79" t="s">
        <v>48</v>
      </c>
      <c r="B79" s="1">
        <v>44536</v>
      </c>
      <c r="C79" t="s">
        <v>8</v>
      </c>
      <c r="D79">
        <v>125</v>
      </c>
      <c r="E79" s="7">
        <v>0.51643883300000004</v>
      </c>
      <c r="F79">
        <v>16</v>
      </c>
      <c r="G79" t="s">
        <v>6</v>
      </c>
      <c r="H79">
        <v>2.2000000000000002</v>
      </c>
      <c r="I79">
        <v>2.17</v>
      </c>
      <c r="J79">
        <v>-46.83</v>
      </c>
      <c r="K79" t="s">
        <v>7</v>
      </c>
      <c r="L79">
        <v>12.1</v>
      </c>
      <c r="M79">
        <v>285.25</v>
      </c>
      <c r="N79" s="7">
        <v>1006.3446279999999</v>
      </c>
      <c r="O79" s="7">
        <f t="shared" si="22"/>
        <v>0.99318495025240938</v>
      </c>
      <c r="P79" s="7">
        <f t="shared" si="24"/>
        <v>100.63446508432538</v>
      </c>
      <c r="Q79" s="7">
        <f t="shared" si="23"/>
        <v>23.568233685026296</v>
      </c>
      <c r="R79" s="7">
        <f t="shared" si="25"/>
        <v>23568.233685026295</v>
      </c>
      <c r="S79" s="8">
        <f t="shared" si="26"/>
        <v>4.1310672533768619E-2</v>
      </c>
      <c r="T79" s="33">
        <f t="shared" si="27"/>
        <v>4.1310672533768619E-2</v>
      </c>
      <c r="U79" s="8">
        <f t="shared" si="28"/>
        <v>1.7648962819223277E-3</v>
      </c>
      <c r="V79" s="31">
        <f t="shared" si="29"/>
        <v>1.7648962819223277E-3</v>
      </c>
      <c r="W79">
        <f t="shared" si="30"/>
        <v>3.8827718202291212E-9</v>
      </c>
      <c r="X79" s="21">
        <f t="shared" si="31"/>
        <v>9.7069295505728036E-11</v>
      </c>
      <c r="Y79" s="21">
        <f t="shared" si="32"/>
        <v>2.3497389306935295E-9</v>
      </c>
      <c r="Z79" s="21">
        <f t="shared" si="33"/>
        <v>2.3176970361840719E-9</v>
      </c>
      <c r="AA79" s="21">
        <f t="shared" si="34"/>
        <v>1.291111900151857E-10</v>
      </c>
      <c r="AB79" s="21">
        <f t="shared" si="35"/>
        <v>5.164447600607428E-9</v>
      </c>
      <c r="AC79" s="7">
        <f t="shared" si="36"/>
        <v>2.9262045897577074</v>
      </c>
      <c r="AD79" s="7">
        <f t="shared" si="37"/>
        <v>2.9062623599068806</v>
      </c>
      <c r="AE79" s="7">
        <f t="shared" si="38"/>
        <v>5.1644476006074287</v>
      </c>
      <c r="AG79">
        <f t="shared" si="39"/>
        <v>3.829824931771451</v>
      </c>
      <c r="AH79">
        <f t="shared" si="40"/>
        <v>3.882771820229121</v>
      </c>
      <c r="AI79" s="22">
        <f t="shared" si="41"/>
        <v>134.84813777685289</v>
      </c>
    </row>
    <row r="80" spans="1:35" x14ac:dyDescent="0.2">
      <c r="A80" t="s">
        <v>48</v>
      </c>
      <c r="B80" s="1">
        <v>44536</v>
      </c>
      <c r="C80" t="s">
        <v>5</v>
      </c>
      <c r="D80">
        <v>100</v>
      </c>
      <c r="E80" s="7">
        <v>0.50851418400000004</v>
      </c>
      <c r="F80">
        <v>17</v>
      </c>
      <c r="G80" t="s">
        <v>6</v>
      </c>
      <c r="H80">
        <v>2.19</v>
      </c>
      <c r="I80">
        <v>2.17</v>
      </c>
      <c r="J80">
        <v>-46.97</v>
      </c>
      <c r="K80" t="s">
        <v>7</v>
      </c>
      <c r="L80">
        <v>12</v>
      </c>
      <c r="M80">
        <v>285.14999999999998</v>
      </c>
      <c r="N80" s="7">
        <v>1006.3446279999999</v>
      </c>
      <c r="O80" s="7">
        <f t="shared" si="22"/>
        <v>0.99318495025240938</v>
      </c>
      <c r="P80" s="7">
        <f t="shared" si="24"/>
        <v>100.63446508432538</v>
      </c>
      <c r="Q80" s="7">
        <f t="shared" si="23"/>
        <v>23.559971376985967</v>
      </c>
      <c r="R80" s="7">
        <f t="shared" si="25"/>
        <v>23559.971376985966</v>
      </c>
      <c r="S80" s="8">
        <f t="shared" si="26"/>
        <v>4.141027299609986E-2</v>
      </c>
      <c r="T80" s="33">
        <f t="shared" si="27"/>
        <v>4.141027299609986E-2</v>
      </c>
      <c r="U80" s="8">
        <f t="shared" si="28"/>
        <v>1.7697718936239937E-3</v>
      </c>
      <c r="V80" s="31">
        <f t="shared" si="29"/>
        <v>1.7697718936239937E-3</v>
      </c>
      <c r="W80">
        <f t="shared" si="30"/>
        <v>3.8758004470365456E-9</v>
      </c>
      <c r="X80" s="21">
        <f t="shared" si="31"/>
        <v>9.6895011175913649E-11</v>
      </c>
      <c r="Y80" s="21">
        <f t="shared" si="32"/>
        <v>2.3398785896687883E-9</v>
      </c>
      <c r="Z80" s="21">
        <f t="shared" si="33"/>
        <v>2.3185098354252377E-9</v>
      </c>
      <c r="AA80" s="21">
        <f t="shared" si="34"/>
        <v>1.182637654194642E-10</v>
      </c>
      <c r="AB80" s="21">
        <f t="shared" si="35"/>
        <v>4.7305506167785681E-9</v>
      </c>
      <c r="AC80" s="7">
        <f t="shared" si="36"/>
        <v>2.6729719427805665</v>
      </c>
      <c r="AD80" s="7">
        <f t="shared" si="37"/>
        <v>2.654755506016603</v>
      </c>
      <c r="AE80" s="7">
        <f t="shared" si="38"/>
        <v>4.7305506167785687</v>
      </c>
      <c r="AG80">
        <f t="shared" si="39"/>
        <v>3.840405009164066</v>
      </c>
      <c r="AH80">
        <f t="shared" si="40"/>
        <v>3.8758004470365464</v>
      </c>
      <c r="AI80" s="22">
        <f t="shared" si="41"/>
        <v>123.17843054288326</v>
      </c>
    </row>
    <row r="81" spans="1:35" x14ac:dyDescent="0.2">
      <c r="A81" t="s">
        <v>48</v>
      </c>
      <c r="B81" s="1">
        <v>44536</v>
      </c>
      <c r="C81" t="s">
        <v>8</v>
      </c>
      <c r="D81">
        <v>150</v>
      </c>
      <c r="E81" s="7">
        <v>0.52847373200000003</v>
      </c>
      <c r="F81">
        <v>18</v>
      </c>
      <c r="G81" t="s">
        <v>6</v>
      </c>
      <c r="H81">
        <v>2.2000000000000002</v>
      </c>
      <c r="I81">
        <v>2.17</v>
      </c>
      <c r="J81">
        <v>-46.97</v>
      </c>
      <c r="K81" t="s">
        <v>7</v>
      </c>
      <c r="L81">
        <v>12.1</v>
      </c>
      <c r="M81">
        <v>285.25</v>
      </c>
      <c r="N81" s="7">
        <v>1006.3446279999999</v>
      </c>
      <c r="O81" s="7">
        <f t="shared" si="22"/>
        <v>0.99318495025240938</v>
      </c>
      <c r="P81" s="7">
        <f t="shared" si="24"/>
        <v>100.63446508432538</v>
      </c>
      <c r="Q81" s="7">
        <f t="shared" si="23"/>
        <v>23.568233685026296</v>
      </c>
      <c r="R81" s="7">
        <f t="shared" si="25"/>
        <v>23568.233685026295</v>
      </c>
      <c r="S81" s="8">
        <f t="shared" si="26"/>
        <v>4.1310672533768619E-2</v>
      </c>
      <c r="T81" s="33">
        <f t="shared" si="27"/>
        <v>4.1310672533768619E-2</v>
      </c>
      <c r="U81" s="8">
        <f t="shared" si="28"/>
        <v>1.7648962819223277E-3</v>
      </c>
      <c r="V81" s="31">
        <f t="shared" si="29"/>
        <v>1.7648962819223277E-3</v>
      </c>
      <c r="W81">
        <f t="shared" si="30"/>
        <v>3.8827718202291212E-9</v>
      </c>
      <c r="X81" s="21">
        <f t="shared" si="31"/>
        <v>9.7069295505728036E-11</v>
      </c>
      <c r="Y81" s="21">
        <f t="shared" si="32"/>
        <v>2.3497389306935295E-9</v>
      </c>
      <c r="Z81" s="21">
        <f t="shared" si="33"/>
        <v>2.3176970361840719E-9</v>
      </c>
      <c r="AA81" s="21">
        <f t="shared" si="34"/>
        <v>1.291111900151857E-10</v>
      </c>
      <c r="AB81" s="21">
        <f t="shared" si="35"/>
        <v>5.164447600607428E-9</v>
      </c>
      <c r="AC81" s="7">
        <f t="shared" si="36"/>
        <v>2.9262045897577074</v>
      </c>
      <c r="AD81" s="7">
        <f t="shared" si="37"/>
        <v>2.9062623599068806</v>
      </c>
      <c r="AE81" s="7">
        <f t="shared" si="38"/>
        <v>5.1644476006074287</v>
      </c>
      <c r="AG81">
        <f t="shared" si="39"/>
        <v>3.829824931771451</v>
      </c>
      <c r="AH81">
        <f t="shared" si="40"/>
        <v>3.882771820229121</v>
      </c>
      <c r="AI81" s="22">
        <f t="shared" si="41"/>
        <v>134.84813777685289</v>
      </c>
    </row>
    <row r="82" spans="1:35" x14ac:dyDescent="0.2">
      <c r="A82" t="s">
        <v>48</v>
      </c>
      <c r="B82" s="1">
        <v>44536</v>
      </c>
      <c r="C82" t="s">
        <v>5</v>
      </c>
      <c r="D82">
        <v>75</v>
      </c>
      <c r="E82" s="7">
        <v>0.50493743499999999</v>
      </c>
      <c r="F82">
        <v>19</v>
      </c>
      <c r="G82" t="s">
        <v>6</v>
      </c>
      <c r="H82">
        <v>2.46</v>
      </c>
      <c r="I82">
        <v>2.17</v>
      </c>
      <c r="J82">
        <v>-46.64</v>
      </c>
      <c r="K82" t="s">
        <v>7</v>
      </c>
      <c r="L82">
        <v>12.7</v>
      </c>
      <c r="M82">
        <v>285.85000000000002</v>
      </c>
      <c r="N82" s="7">
        <v>1006.3446279999999</v>
      </c>
      <c r="O82" s="7">
        <f t="shared" si="22"/>
        <v>0.99318495025240938</v>
      </c>
      <c r="P82" s="7">
        <f t="shared" si="24"/>
        <v>100.63446508432538</v>
      </c>
      <c r="Q82" s="7">
        <f t="shared" si="23"/>
        <v>23.617807533268245</v>
      </c>
      <c r="R82" s="7">
        <f t="shared" si="25"/>
        <v>23617.807533268246</v>
      </c>
      <c r="S82" s="8">
        <f t="shared" si="26"/>
        <v>4.0722445607145448E-2</v>
      </c>
      <c r="T82" s="33">
        <f t="shared" si="27"/>
        <v>4.0722445607145448E-2</v>
      </c>
      <c r="U82" s="8">
        <f t="shared" si="28"/>
        <v>1.7361139682830762E-3</v>
      </c>
      <c r="V82" s="31">
        <f t="shared" si="29"/>
        <v>1.7361139682830762E-3</v>
      </c>
      <c r="W82">
        <f t="shared" si="30"/>
        <v>4.2708403619763678E-9</v>
      </c>
      <c r="X82" s="21">
        <f t="shared" si="31"/>
        <v>1.067710090494092E-10</v>
      </c>
      <c r="Y82" s="21">
        <f t="shared" si="32"/>
        <v>2.6219203551634037E-9</v>
      </c>
      <c r="Z82" s="21">
        <f t="shared" si="33"/>
        <v>2.3128321832132463E-9</v>
      </c>
      <c r="AA82" s="21">
        <f t="shared" si="34"/>
        <v>4.1585918099956662E-10</v>
      </c>
      <c r="AB82" s="21">
        <f t="shared" si="35"/>
        <v>1.6634367239982665E-8</v>
      </c>
      <c r="AC82" s="7">
        <f t="shared" si="36"/>
        <v>9.5813797618558212</v>
      </c>
      <c r="AD82" s="7">
        <f t="shared" si="37"/>
        <v>9.5160821821282155</v>
      </c>
      <c r="AE82" s="7">
        <f t="shared" si="38"/>
        <v>16.634367239982666</v>
      </c>
      <c r="AG82">
        <f t="shared" si="39"/>
        <v>3.7673673111742754</v>
      </c>
      <c r="AH82">
        <f t="shared" si="40"/>
        <v>4.2708403619763677</v>
      </c>
      <c r="AI82" s="22">
        <f t="shared" si="41"/>
        <v>441.53823787354014</v>
      </c>
    </row>
    <row r="83" spans="1:35" x14ac:dyDescent="0.2">
      <c r="A83" t="s">
        <v>48</v>
      </c>
      <c r="B83" s="1">
        <v>44536</v>
      </c>
      <c r="C83" t="s">
        <v>8</v>
      </c>
      <c r="D83">
        <v>175</v>
      </c>
      <c r="E83" s="7">
        <v>0.53462761400000003</v>
      </c>
      <c r="F83">
        <v>20</v>
      </c>
      <c r="G83" t="s">
        <v>6</v>
      </c>
      <c r="H83">
        <v>2.19</v>
      </c>
      <c r="I83">
        <v>2.17</v>
      </c>
      <c r="J83">
        <v>-46.79</v>
      </c>
      <c r="K83" t="s">
        <v>7</v>
      </c>
      <c r="L83">
        <v>12.7</v>
      </c>
      <c r="M83">
        <v>285.85000000000002</v>
      </c>
      <c r="N83" s="7">
        <v>1006.3446279999999</v>
      </c>
      <c r="O83" s="7">
        <f t="shared" si="22"/>
        <v>0.99318495025240938</v>
      </c>
      <c r="P83" s="7">
        <f t="shared" si="24"/>
        <v>100.63446508432538</v>
      </c>
      <c r="Q83" s="7">
        <f t="shared" si="23"/>
        <v>23.617807533268245</v>
      </c>
      <c r="R83" s="7">
        <f t="shared" si="25"/>
        <v>23617.807533268246</v>
      </c>
      <c r="S83" s="8">
        <f t="shared" si="26"/>
        <v>4.0722445607145448E-2</v>
      </c>
      <c r="T83" s="33">
        <f t="shared" si="27"/>
        <v>4.0722445607145448E-2</v>
      </c>
      <c r="U83" s="8">
        <f t="shared" si="28"/>
        <v>1.7361139682830762E-3</v>
      </c>
      <c r="V83" s="31">
        <f t="shared" si="29"/>
        <v>1.7361139682830762E-3</v>
      </c>
      <c r="W83">
        <f t="shared" si="30"/>
        <v>3.8020895905399369E-9</v>
      </c>
      <c r="X83" s="21">
        <f t="shared" si="31"/>
        <v>9.5052239763498424E-11</v>
      </c>
      <c r="Y83" s="21">
        <f t="shared" si="32"/>
        <v>2.3341486088649813E-9</v>
      </c>
      <c r="Z83" s="21">
        <f t="shared" si="33"/>
        <v>2.3128321832132463E-9</v>
      </c>
      <c r="AA83" s="21">
        <f t="shared" si="34"/>
        <v>1.1636866541523333E-10</v>
      </c>
      <c r="AB83" s="21">
        <f t="shared" si="35"/>
        <v>4.654746616609333E-9</v>
      </c>
      <c r="AC83" s="7">
        <f t="shared" si="36"/>
        <v>2.6811296387486752</v>
      </c>
      <c r="AD83" s="7">
        <f t="shared" si="37"/>
        <v>2.6628576068808631</v>
      </c>
      <c r="AE83" s="7">
        <f t="shared" si="38"/>
        <v>4.6547466166093336</v>
      </c>
      <c r="AG83">
        <f t="shared" si="39"/>
        <v>3.7673673111742754</v>
      </c>
      <c r="AH83">
        <f t="shared" si="40"/>
        <v>3.8020895905399366</v>
      </c>
      <c r="AI83" s="22">
        <f t="shared" si="41"/>
        <v>123.55436123265787</v>
      </c>
    </row>
    <row r="84" spans="1:35" x14ac:dyDescent="0.2">
      <c r="A84" t="s">
        <v>48</v>
      </c>
      <c r="B84" s="1">
        <v>44536</v>
      </c>
      <c r="C84" t="s">
        <v>5</v>
      </c>
      <c r="D84">
        <v>50</v>
      </c>
      <c r="E84" s="7">
        <v>0.49906690300000001</v>
      </c>
      <c r="F84">
        <v>21</v>
      </c>
      <c r="G84" t="s">
        <v>6</v>
      </c>
      <c r="H84">
        <v>2.15</v>
      </c>
      <c r="I84">
        <v>2.17</v>
      </c>
      <c r="J84">
        <v>-46.71</v>
      </c>
      <c r="K84" t="s">
        <v>7</v>
      </c>
      <c r="L84">
        <v>12.5</v>
      </c>
      <c r="M84">
        <v>285.64999999999998</v>
      </c>
      <c r="N84" s="7">
        <v>1006.3446279999999</v>
      </c>
      <c r="O84" s="7">
        <f t="shared" si="22"/>
        <v>0.99318495025240938</v>
      </c>
      <c r="P84" s="7">
        <f t="shared" si="24"/>
        <v>100.63446508432538</v>
      </c>
      <c r="Q84" s="7">
        <f t="shared" si="23"/>
        <v>23.601282917187593</v>
      </c>
      <c r="R84" s="7">
        <f t="shared" si="25"/>
        <v>23601.282917187593</v>
      </c>
      <c r="S84" s="8">
        <f t="shared" si="26"/>
        <v>4.0916750964988223E-2</v>
      </c>
      <c r="T84" s="33">
        <f t="shared" si="27"/>
        <v>4.0916750964988223E-2</v>
      </c>
      <c r="U84" s="8">
        <f t="shared" si="28"/>
        <v>1.7456191129477311E-3</v>
      </c>
      <c r="V84" s="31">
        <f t="shared" si="29"/>
        <v>1.7456191129477311E-3</v>
      </c>
      <c r="W84">
        <f t="shared" si="30"/>
        <v>3.7530810928376217E-9</v>
      </c>
      <c r="X84" s="21">
        <f t="shared" si="31"/>
        <v>9.3827027320940543E-11</v>
      </c>
      <c r="Y84" s="21">
        <f t="shared" si="32"/>
        <v>2.2931201795867604E-9</v>
      </c>
      <c r="Z84" s="21">
        <f t="shared" si="33"/>
        <v>2.3144515300945443E-9</v>
      </c>
      <c r="AA84" s="21">
        <f t="shared" si="34"/>
        <v>7.2495676813156508E-11</v>
      </c>
      <c r="AB84" s="21">
        <f t="shared" si="35"/>
        <v>2.8998270725262603E-9</v>
      </c>
      <c r="AC84" s="7">
        <f t="shared" si="36"/>
        <v>1.6612026363697872</v>
      </c>
      <c r="AD84" s="7">
        <f t="shared" si="37"/>
        <v>1.6498814577620984</v>
      </c>
      <c r="AE84" s="7">
        <f t="shared" si="38"/>
        <v>2.8998270725262603</v>
      </c>
      <c r="AG84">
        <f t="shared" si="39"/>
        <v>3.7879934750965765</v>
      </c>
      <c r="AH84">
        <f t="shared" si="40"/>
        <v>3.7530810928376215</v>
      </c>
      <c r="AI84" s="22">
        <f t="shared" si="41"/>
        <v>76.553116883400335</v>
      </c>
    </row>
    <row r="85" spans="1:35" x14ac:dyDescent="0.2">
      <c r="A85" t="s">
        <v>48</v>
      </c>
      <c r="B85" s="1">
        <v>44536</v>
      </c>
      <c r="C85" t="s">
        <v>8</v>
      </c>
      <c r="D85">
        <v>200</v>
      </c>
      <c r="E85" s="7">
        <v>0.53976055899999997</v>
      </c>
      <c r="F85">
        <v>22</v>
      </c>
      <c r="G85" t="s">
        <v>6</v>
      </c>
      <c r="H85">
        <v>2.2400000000000002</v>
      </c>
      <c r="I85">
        <v>2.17</v>
      </c>
      <c r="J85">
        <v>-46.7</v>
      </c>
      <c r="K85" t="s">
        <v>7</v>
      </c>
      <c r="L85">
        <v>13.1</v>
      </c>
      <c r="M85">
        <v>286.25</v>
      </c>
      <c r="N85" s="7">
        <v>1006.3446279999999</v>
      </c>
      <c r="O85" s="7">
        <f t="shared" si="22"/>
        <v>0.99318495025240938</v>
      </c>
      <c r="P85" s="7">
        <f t="shared" si="24"/>
        <v>100.63446508432538</v>
      </c>
      <c r="Q85" s="7">
        <f t="shared" si="23"/>
        <v>23.650856765429541</v>
      </c>
      <c r="R85" s="7">
        <f t="shared" si="25"/>
        <v>23650.85676542954</v>
      </c>
      <c r="S85" s="8">
        <f t="shared" si="26"/>
        <v>4.0339053802248087E-2</v>
      </c>
      <c r="T85" s="33">
        <f t="shared" si="27"/>
        <v>4.0339053802248087E-2</v>
      </c>
      <c r="U85" s="8">
        <f t="shared" si="28"/>
        <v>1.7173657119831248E-3</v>
      </c>
      <c r="V85" s="31">
        <f t="shared" si="29"/>
        <v>1.7173657119831248E-3</v>
      </c>
      <c r="W85">
        <f t="shared" si="30"/>
        <v>3.8468991948421994E-9</v>
      </c>
      <c r="X85" s="21">
        <f t="shared" si="31"/>
        <v>9.6172479871054988E-11</v>
      </c>
      <c r="Y85" s="21">
        <f t="shared" si="32"/>
        <v>2.3841035127525802E-9</v>
      </c>
      <c r="Z85" s="21">
        <f t="shared" si="33"/>
        <v>2.3096002779790621E-9</v>
      </c>
      <c r="AA85" s="21">
        <f t="shared" si="34"/>
        <v>1.7067571464457302E-10</v>
      </c>
      <c r="AB85" s="21">
        <f t="shared" si="35"/>
        <v>6.8270285857829206E-9</v>
      </c>
      <c r="AC85" s="7">
        <f t="shared" si="36"/>
        <v>3.9752910740831213</v>
      </c>
      <c r="AD85" s="7">
        <f t="shared" si="37"/>
        <v>3.9481992676520918</v>
      </c>
      <c r="AE85" s="7">
        <f t="shared" si="38"/>
        <v>6.8270285857829203</v>
      </c>
      <c r="AG85">
        <f t="shared" si="39"/>
        <v>3.7266835950033803</v>
      </c>
      <c r="AH85">
        <f t="shared" si="40"/>
        <v>3.8468991948421998</v>
      </c>
      <c r="AI85" s="22">
        <f t="shared" si="41"/>
        <v>183.19313705452174</v>
      </c>
    </row>
    <row r="86" spans="1:35" x14ac:dyDescent="0.2">
      <c r="A86" t="s">
        <v>48</v>
      </c>
      <c r="B86" s="1">
        <v>44536</v>
      </c>
      <c r="C86" t="s">
        <v>5</v>
      </c>
      <c r="D86">
        <v>25</v>
      </c>
      <c r="E86" s="7">
        <v>0.51416272200000002</v>
      </c>
      <c r="F86">
        <v>23</v>
      </c>
      <c r="G86" t="s">
        <v>6</v>
      </c>
      <c r="H86">
        <v>2.13</v>
      </c>
      <c r="I86">
        <v>2.17</v>
      </c>
      <c r="J86">
        <v>-46.97</v>
      </c>
      <c r="K86" t="s">
        <v>7</v>
      </c>
      <c r="L86">
        <v>12.5</v>
      </c>
      <c r="M86">
        <v>285.64999999999998</v>
      </c>
      <c r="N86" s="7">
        <v>1006.3446279999999</v>
      </c>
      <c r="O86" s="7">
        <f t="shared" si="22"/>
        <v>0.99318495025240938</v>
      </c>
      <c r="P86" s="7">
        <f t="shared" si="24"/>
        <v>100.63446508432538</v>
      </c>
      <c r="Q86" s="7">
        <f t="shared" si="23"/>
        <v>23.601282917187593</v>
      </c>
      <c r="R86" s="7">
        <f t="shared" si="25"/>
        <v>23601.282917187593</v>
      </c>
      <c r="S86" s="8">
        <f t="shared" si="26"/>
        <v>4.0916750964988223E-2</v>
      </c>
      <c r="T86" s="33">
        <f t="shared" si="27"/>
        <v>4.0916750964988223E-2</v>
      </c>
      <c r="U86" s="8">
        <f t="shared" si="28"/>
        <v>1.7456191129477311E-3</v>
      </c>
      <c r="V86" s="31">
        <f t="shared" si="29"/>
        <v>1.7456191129477311E-3</v>
      </c>
      <c r="W86">
        <f t="shared" si="30"/>
        <v>3.7181687105786671E-9</v>
      </c>
      <c r="X86" s="21">
        <f t="shared" si="31"/>
        <v>9.2954217764466684E-11</v>
      </c>
      <c r="Y86" s="21">
        <f t="shared" si="32"/>
        <v>2.271788829078977E-9</v>
      </c>
      <c r="Z86" s="21">
        <f t="shared" si="33"/>
        <v>2.3144515300945443E-9</v>
      </c>
      <c r="AA86" s="21">
        <f t="shared" si="34"/>
        <v>5.0291516748899352E-11</v>
      </c>
      <c r="AB86" s="21">
        <f t="shared" si="35"/>
        <v>2.0116606699559741E-9</v>
      </c>
      <c r="AC86" s="7">
        <f t="shared" si="36"/>
        <v>1.1524052727395915</v>
      </c>
      <c r="AD86" s="7">
        <f t="shared" si="37"/>
        <v>1.1445515734764855</v>
      </c>
      <c r="AE86" s="7">
        <f t="shared" si="38"/>
        <v>2.0116606699559743</v>
      </c>
      <c r="AG86">
        <f t="shared" si="39"/>
        <v>3.7879934750965765</v>
      </c>
      <c r="AH86">
        <f t="shared" si="40"/>
        <v>3.7181687105786669</v>
      </c>
      <c r="AI86" s="22">
        <f t="shared" si="41"/>
        <v>53.106233766801459</v>
      </c>
    </row>
    <row r="87" spans="1:35" x14ac:dyDescent="0.2">
      <c r="A87" t="s">
        <v>48</v>
      </c>
      <c r="B87" s="1">
        <v>44536</v>
      </c>
      <c r="C87" t="s">
        <v>8</v>
      </c>
      <c r="D87">
        <v>225</v>
      </c>
      <c r="E87" s="7">
        <v>0.55029483700000004</v>
      </c>
      <c r="F87">
        <v>24</v>
      </c>
      <c r="G87" t="s">
        <v>6</v>
      </c>
      <c r="H87">
        <v>2.15</v>
      </c>
      <c r="I87">
        <v>2.17</v>
      </c>
      <c r="J87">
        <v>-47.11</v>
      </c>
      <c r="K87" t="s">
        <v>7</v>
      </c>
      <c r="L87">
        <v>12.5</v>
      </c>
      <c r="M87">
        <v>285.64999999999998</v>
      </c>
      <c r="N87" s="7">
        <v>1006.3446279999999</v>
      </c>
      <c r="O87" s="7">
        <f t="shared" si="22"/>
        <v>0.99318495025240938</v>
      </c>
      <c r="P87" s="7">
        <f t="shared" si="24"/>
        <v>100.63446508432538</v>
      </c>
      <c r="Q87" s="7">
        <f t="shared" si="23"/>
        <v>23.601282917187593</v>
      </c>
      <c r="R87" s="7">
        <f t="shared" si="25"/>
        <v>23601.282917187593</v>
      </c>
      <c r="S87" s="8">
        <f t="shared" si="26"/>
        <v>4.0916750964988223E-2</v>
      </c>
      <c r="T87" s="33">
        <f t="shared" si="27"/>
        <v>4.0916750964988223E-2</v>
      </c>
      <c r="U87" s="8">
        <f t="shared" si="28"/>
        <v>1.7456191129477311E-3</v>
      </c>
      <c r="V87" s="31">
        <f t="shared" si="29"/>
        <v>1.7456191129477311E-3</v>
      </c>
      <c r="W87">
        <f t="shared" si="30"/>
        <v>3.7530810928376217E-9</v>
      </c>
      <c r="X87" s="21">
        <f t="shared" si="31"/>
        <v>9.3827027320940543E-11</v>
      </c>
      <c r="Y87" s="21">
        <f t="shared" si="32"/>
        <v>2.2931201795867604E-9</v>
      </c>
      <c r="Z87" s="21">
        <f t="shared" si="33"/>
        <v>2.3144515300945443E-9</v>
      </c>
      <c r="AA87" s="21">
        <f t="shared" si="34"/>
        <v>7.2495676813156508E-11</v>
      </c>
      <c r="AB87" s="21">
        <f t="shared" si="35"/>
        <v>2.8998270725262603E-9</v>
      </c>
      <c r="AC87" s="7">
        <f t="shared" si="36"/>
        <v>1.6612026363697872</v>
      </c>
      <c r="AD87" s="7">
        <f t="shared" si="37"/>
        <v>1.6498814577620984</v>
      </c>
      <c r="AE87" s="7">
        <f t="shared" si="38"/>
        <v>2.8998270725262603</v>
      </c>
      <c r="AG87">
        <f t="shared" si="39"/>
        <v>3.7879934750965765</v>
      </c>
      <c r="AH87">
        <f t="shared" si="40"/>
        <v>3.7530810928376215</v>
      </c>
      <c r="AI87" s="22">
        <f t="shared" si="41"/>
        <v>76.553116883400335</v>
      </c>
    </row>
    <row r="88" spans="1:35" x14ac:dyDescent="0.2">
      <c r="A88" t="s">
        <v>48</v>
      </c>
      <c r="B88" s="1">
        <v>44536</v>
      </c>
      <c r="C88" t="s">
        <v>5</v>
      </c>
      <c r="D88">
        <v>10</v>
      </c>
      <c r="E88" s="7">
        <v>0.49753640199999999</v>
      </c>
      <c r="F88">
        <v>25</v>
      </c>
      <c r="G88" t="s">
        <v>6</v>
      </c>
      <c r="H88">
        <v>2.37</v>
      </c>
      <c r="I88">
        <v>2.17</v>
      </c>
      <c r="J88">
        <v>-46.95</v>
      </c>
      <c r="K88" t="s">
        <v>7</v>
      </c>
      <c r="L88">
        <v>12.2</v>
      </c>
      <c r="M88">
        <v>285.35000000000002</v>
      </c>
      <c r="N88" s="7">
        <v>1006.3446279999999</v>
      </c>
      <c r="O88" s="7">
        <f t="shared" si="22"/>
        <v>0.99318495025240938</v>
      </c>
      <c r="P88" s="7">
        <f t="shared" si="24"/>
        <v>100.63446508432538</v>
      </c>
      <c r="Q88" s="7">
        <f t="shared" si="23"/>
        <v>23.576495993066622</v>
      </c>
      <c r="R88" s="7">
        <f t="shared" si="25"/>
        <v>23576.495993066623</v>
      </c>
      <c r="S88" s="8">
        <f t="shared" si="26"/>
        <v>4.1211522456671007E-2</v>
      </c>
      <c r="T88" s="33">
        <f t="shared" si="27"/>
        <v>4.1211522456671007E-2</v>
      </c>
      <c r="U88" s="8">
        <f t="shared" si="28"/>
        <v>1.760043322357595E-3</v>
      </c>
      <c r="V88" s="31">
        <f t="shared" si="29"/>
        <v>1.760043322357595E-3</v>
      </c>
      <c r="W88">
        <f t="shared" si="30"/>
        <v>4.1713026739875002E-9</v>
      </c>
      <c r="X88" s="21">
        <f t="shared" si="31"/>
        <v>1.0428256684968751E-10</v>
      </c>
      <c r="Y88" s="21">
        <f t="shared" si="32"/>
        <v>2.5304225768249201E-9</v>
      </c>
      <c r="Z88" s="21">
        <f t="shared" si="33"/>
        <v>2.3168848066287242E-9</v>
      </c>
      <c r="AA88" s="21">
        <f t="shared" si="34"/>
        <v>3.1782033704588358E-10</v>
      </c>
      <c r="AB88" s="21">
        <f t="shared" si="35"/>
        <v>1.2712813481835343E-8</v>
      </c>
      <c r="AC88" s="7">
        <f t="shared" si="36"/>
        <v>7.2230116840569618</v>
      </c>
      <c r="AD88" s="7">
        <f t="shared" si="37"/>
        <v>7.1737865001026853</v>
      </c>
      <c r="AE88" s="7">
        <f t="shared" si="38"/>
        <v>12.712813481835344</v>
      </c>
      <c r="AG88">
        <f t="shared" si="39"/>
        <v>3.8192940095159811</v>
      </c>
      <c r="AH88">
        <f t="shared" si="40"/>
        <v>4.1713026739875003</v>
      </c>
      <c r="AI88" s="22">
        <f t="shared" si="41"/>
        <v>332.85768129294758</v>
      </c>
    </row>
    <row r="89" spans="1:35" x14ac:dyDescent="0.2">
      <c r="A89" t="s">
        <v>48</v>
      </c>
      <c r="B89" s="1">
        <v>44536</v>
      </c>
      <c r="C89" t="s">
        <v>8</v>
      </c>
      <c r="D89">
        <v>250</v>
      </c>
      <c r="E89" s="7">
        <v>0.54926621899999994</v>
      </c>
      <c r="F89">
        <v>26</v>
      </c>
      <c r="G89" t="s">
        <v>6</v>
      </c>
      <c r="H89">
        <v>2.4300000000000002</v>
      </c>
      <c r="I89">
        <v>2.17</v>
      </c>
      <c r="J89">
        <v>-46.94</v>
      </c>
      <c r="K89" t="s">
        <v>7</v>
      </c>
      <c r="L89">
        <v>12.4</v>
      </c>
      <c r="M89">
        <v>285.55</v>
      </c>
      <c r="N89" s="7">
        <v>1006.3446279999999</v>
      </c>
      <c r="O89" s="7">
        <f t="shared" si="22"/>
        <v>0.99318495025240938</v>
      </c>
      <c r="P89" s="7">
        <f t="shared" si="24"/>
        <v>100.63446508432538</v>
      </c>
      <c r="Q89" s="7">
        <f t="shared" si="23"/>
        <v>23.593020609147271</v>
      </c>
      <c r="R89" s="7">
        <f t="shared" si="25"/>
        <v>23593.020609147272</v>
      </c>
      <c r="S89" s="8">
        <f t="shared" si="26"/>
        <v>4.1014564014612384E-2</v>
      </c>
      <c r="T89" s="33">
        <f t="shared" si="27"/>
        <v>4.1014564014612384E-2</v>
      </c>
      <c r="U89" s="8">
        <f t="shared" si="28"/>
        <v>1.7504048614161679E-3</v>
      </c>
      <c r="V89" s="31">
        <f t="shared" si="29"/>
        <v>1.7504048614161679E-3</v>
      </c>
      <c r="W89">
        <f t="shared" si="30"/>
        <v>4.2534838132412877E-9</v>
      </c>
      <c r="X89" s="21">
        <f t="shared" si="31"/>
        <v>1.063370953310322E-10</v>
      </c>
      <c r="Y89" s="21">
        <f t="shared" si="32"/>
        <v>2.592666724267681E-9</v>
      </c>
      <c r="Z89" s="21">
        <f t="shared" si="33"/>
        <v>2.3152620541814269E-9</v>
      </c>
      <c r="AA89" s="21">
        <f t="shared" si="34"/>
        <v>3.8374176541728622E-10</v>
      </c>
      <c r="AB89" s="21">
        <f t="shared" si="35"/>
        <v>1.5349670616691449E-8</v>
      </c>
      <c r="AC89" s="7">
        <f t="shared" si="36"/>
        <v>8.7692116007223451</v>
      </c>
      <c r="AD89" s="7">
        <f t="shared" si="37"/>
        <v>8.7094489874162733</v>
      </c>
      <c r="AE89" s="7">
        <f t="shared" si="38"/>
        <v>15.34967061669145</v>
      </c>
      <c r="AG89">
        <f t="shared" si="39"/>
        <v>3.7983785492730839</v>
      </c>
      <c r="AH89">
        <f t="shared" si="40"/>
        <v>4.2534838132412878</v>
      </c>
      <c r="AI89" s="22">
        <f t="shared" si="41"/>
        <v>404.11113367384087</v>
      </c>
    </row>
    <row r="90" spans="1:35" x14ac:dyDescent="0.2">
      <c r="A90" t="s">
        <v>48</v>
      </c>
      <c r="B90" s="1">
        <v>44536</v>
      </c>
      <c r="C90" t="s">
        <v>5</v>
      </c>
      <c r="D90">
        <v>5</v>
      </c>
      <c r="E90" s="7">
        <v>0.503405361</v>
      </c>
      <c r="F90">
        <v>27</v>
      </c>
      <c r="G90" t="s">
        <v>6</v>
      </c>
      <c r="H90">
        <v>2.2200000000000002</v>
      </c>
      <c r="I90">
        <v>2.17</v>
      </c>
      <c r="J90">
        <v>-47.08</v>
      </c>
      <c r="K90" t="s">
        <v>7</v>
      </c>
      <c r="L90">
        <v>12.4</v>
      </c>
      <c r="M90">
        <v>285.55</v>
      </c>
      <c r="N90" s="7">
        <v>1006.3446279999999</v>
      </c>
      <c r="O90" s="7">
        <f t="shared" si="22"/>
        <v>0.99318495025240938</v>
      </c>
      <c r="P90" s="7">
        <f t="shared" si="24"/>
        <v>100.63446508432538</v>
      </c>
      <c r="Q90" s="7">
        <f t="shared" si="23"/>
        <v>23.593020609147271</v>
      </c>
      <c r="R90" s="7">
        <f t="shared" si="25"/>
        <v>23593.020609147272</v>
      </c>
      <c r="S90" s="8">
        <f t="shared" si="26"/>
        <v>4.1014564014612384E-2</v>
      </c>
      <c r="T90" s="33">
        <f t="shared" si="27"/>
        <v>4.1014564014612384E-2</v>
      </c>
      <c r="U90" s="8">
        <f t="shared" si="28"/>
        <v>1.7504048614161679E-3</v>
      </c>
      <c r="V90" s="31">
        <f t="shared" si="29"/>
        <v>1.7504048614161679E-3</v>
      </c>
      <c r="W90">
        <f t="shared" si="30"/>
        <v>3.8858987923438934E-9</v>
      </c>
      <c r="X90" s="21">
        <f t="shared" si="31"/>
        <v>9.7147469808597342E-11</v>
      </c>
      <c r="Y90" s="21">
        <f t="shared" si="32"/>
        <v>2.3686091061210917E-9</v>
      </c>
      <c r="Z90" s="21">
        <f t="shared" si="33"/>
        <v>2.3152620541814269E-9</v>
      </c>
      <c r="AA90" s="21">
        <f t="shared" si="34"/>
        <v>1.5049452174826219E-10</v>
      </c>
      <c r="AB90" s="21">
        <f t="shared" si="35"/>
        <v>6.0197808699304875E-9</v>
      </c>
      <c r="AC90" s="7">
        <f t="shared" si="36"/>
        <v>3.4390791539850811</v>
      </c>
      <c r="AD90" s="7">
        <f t="shared" si="37"/>
        <v>3.4156416584647711</v>
      </c>
      <c r="AE90" s="7">
        <f t="shared" si="38"/>
        <v>6.0197808699304876</v>
      </c>
      <c r="AG90">
        <f t="shared" si="39"/>
        <v>3.7983785492730839</v>
      </c>
      <c r="AH90">
        <f t="shared" si="40"/>
        <v>3.8858987923438932</v>
      </c>
      <c r="AI90" s="22">
        <f t="shared" si="41"/>
        <v>158.48291032189314</v>
      </c>
    </row>
    <row r="91" spans="1:35" x14ac:dyDescent="0.2">
      <c r="A91" t="s">
        <v>48</v>
      </c>
      <c r="B91" s="1">
        <v>44536</v>
      </c>
      <c r="C91" t="s">
        <v>8</v>
      </c>
      <c r="D91">
        <v>300</v>
      </c>
      <c r="E91" s="7">
        <v>0.55441014</v>
      </c>
      <c r="F91">
        <v>28</v>
      </c>
      <c r="G91" t="s">
        <v>6</v>
      </c>
      <c r="H91">
        <v>2.4700000000000002</v>
      </c>
      <c r="I91">
        <v>2.17</v>
      </c>
      <c r="J91">
        <v>-47.01</v>
      </c>
      <c r="K91" t="s">
        <v>7</v>
      </c>
      <c r="L91">
        <v>12.4</v>
      </c>
      <c r="M91">
        <v>285.55</v>
      </c>
      <c r="N91" s="7">
        <v>1006.3446279999999</v>
      </c>
      <c r="O91" s="7">
        <f t="shared" si="22"/>
        <v>0.99318495025240938</v>
      </c>
      <c r="P91" s="7">
        <f t="shared" si="24"/>
        <v>100.63446508432538</v>
      </c>
      <c r="Q91" s="7">
        <f t="shared" si="23"/>
        <v>23.593020609147271</v>
      </c>
      <c r="R91" s="7">
        <f t="shared" si="25"/>
        <v>23593.020609147272</v>
      </c>
      <c r="S91" s="8">
        <f t="shared" si="26"/>
        <v>4.1014564014612384E-2</v>
      </c>
      <c r="T91" s="33">
        <f t="shared" si="27"/>
        <v>4.1014564014612384E-2</v>
      </c>
      <c r="U91" s="8">
        <f t="shared" si="28"/>
        <v>1.7504048614161679E-3</v>
      </c>
      <c r="V91" s="31">
        <f t="shared" si="29"/>
        <v>1.7504048614161679E-3</v>
      </c>
      <c r="W91">
        <f t="shared" si="30"/>
        <v>4.3235000076979345E-9</v>
      </c>
      <c r="X91" s="21">
        <f t="shared" si="31"/>
        <v>1.0808750019244837E-10</v>
      </c>
      <c r="Y91" s="21">
        <f t="shared" si="32"/>
        <v>2.6353443658194126E-9</v>
      </c>
      <c r="Z91" s="21">
        <f t="shared" si="33"/>
        <v>2.3152620541814269E-9</v>
      </c>
      <c r="AA91" s="21">
        <f t="shared" si="34"/>
        <v>4.2816981183043402E-10</v>
      </c>
      <c r="AB91" s="21">
        <f t="shared" si="35"/>
        <v>1.7126792473217361E-8</v>
      </c>
      <c r="AC91" s="7">
        <f t="shared" si="36"/>
        <v>9.7844749239104036</v>
      </c>
      <c r="AD91" s="7">
        <f t="shared" si="37"/>
        <v>9.7177932405499021</v>
      </c>
      <c r="AE91" s="7">
        <f t="shared" si="38"/>
        <v>17.12679247321736</v>
      </c>
      <c r="AG91">
        <f t="shared" si="39"/>
        <v>3.7983785492730839</v>
      </c>
      <c r="AH91">
        <f t="shared" si="40"/>
        <v>4.3235000076979349</v>
      </c>
      <c r="AI91" s="22">
        <f t="shared" si="41"/>
        <v>450.89746193135511</v>
      </c>
    </row>
    <row r="92" spans="1:35" x14ac:dyDescent="0.2">
      <c r="A92" t="s">
        <v>48</v>
      </c>
      <c r="B92" s="1">
        <v>44536</v>
      </c>
      <c r="C92" t="s">
        <v>5</v>
      </c>
      <c r="D92">
        <v>0</v>
      </c>
      <c r="E92" s="7">
        <v>0.499832322</v>
      </c>
      <c r="F92">
        <v>29</v>
      </c>
      <c r="G92" t="s">
        <v>6</v>
      </c>
      <c r="H92">
        <v>2.64</v>
      </c>
      <c r="I92">
        <v>2.17</v>
      </c>
      <c r="J92">
        <v>-47.25</v>
      </c>
      <c r="K92" t="s">
        <v>7</v>
      </c>
      <c r="L92">
        <v>12.7</v>
      </c>
      <c r="M92">
        <v>285.85000000000002</v>
      </c>
      <c r="N92" s="7">
        <v>1006.3446279999999</v>
      </c>
      <c r="O92" s="7">
        <f t="shared" si="22"/>
        <v>0.99318495025240938</v>
      </c>
      <c r="P92" s="7">
        <f t="shared" si="24"/>
        <v>100.63446508432538</v>
      </c>
      <c r="Q92" s="7">
        <f t="shared" si="23"/>
        <v>23.617807533268245</v>
      </c>
      <c r="R92" s="7">
        <f t="shared" si="25"/>
        <v>23617.807533268246</v>
      </c>
      <c r="S92" s="8">
        <f t="shared" si="26"/>
        <v>4.0722445607145448E-2</v>
      </c>
      <c r="T92" s="33">
        <f t="shared" si="27"/>
        <v>4.0722445607145448E-2</v>
      </c>
      <c r="U92" s="8">
        <f t="shared" si="28"/>
        <v>1.7361139682830762E-3</v>
      </c>
      <c r="V92" s="31">
        <f t="shared" si="29"/>
        <v>1.7361139682830762E-3</v>
      </c>
      <c r="W92">
        <f t="shared" si="30"/>
        <v>4.5833408762673212E-9</v>
      </c>
      <c r="X92" s="21">
        <f t="shared" si="31"/>
        <v>1.1458352190668304E-10</v>
      </c>
      <c r="Y92" s="21">
        <f t="shared" si="32"/>
        <v>2.8137681860290189E-9</v>
      </c>
      <c r="Z92" s="21">
        <f t="shared" si="33"/>
        <v>2.3128321832132463E-9</v>
      </c>
      <c r="AA92" s="21">
        <f t="shared" si="34"/>
        <v>6.1551952472245548E-10</v>
      </c>
      <c r="AB92" s="21">
        <f t="shared" si="35"/>
        <v>2.4620780988898219E-8</v>
      </c>
      <c r="AC92" s="7">
        <f t="shared" si="36"/>
        <v>14.181546510593918</v>
      </c>
      <c r="AD92" s="7">
        <f t="shared" si="37"/>
        <v>14.084898565626451</v>
      </c>
      <c r="AE92" s="7">
        <f t="shared" si="38"/>
        <v>24.620780988898218</v>
      </c>
      <c r="AG92">
        <f t="shared" si="39"/>
        <v>3.7673673111742754</v>
      </c>
      <c r="AH92">
        <f t="shared" si="40"/>
        <v>4.5833408762673216</v>
      </c>
      <c r="AI92" s="22">
        <f t="shared" si="41"/>
        <v>653.52748896746164</v>
      </c>
    </row>
    <row r="93" spans="1:35" x14ac:dyDescent="0.2">
      <c r="A93" t="s">
        <v>48</v>
      </c>
      <c r="B93" s="1">
        <v>44536</v>
      </c>
      <c r="C93" t="s">
        <v>8</v>
      </c>
      <c r="D93">
        <v>400</v>
      </c>
      <c r="E93" s="7">
        <v>0.28502085999999999</v>
      </c>
      <c r="F93">
        <v>30</v>
      </c>
      <c r="G93" t="s">
        <v>6</v>
      </c>
      <c r="H93">
        <v>2.16</v>
      </c>
      <c r="I93">
        <v>2.17</v>
      </c>
      <c r="J93">
        <v>-47.18</v>
      </c>
      <c r="K93" t="s">
        <v>7</v>
      </c>
      <c r="L93">
        <v>12.5</v>
      </c>
      <c r="M93">
        <v>285.64999999999998</v>
      </c>
      <c r="N93" s="7">
        <v>1006.3446279999999</v>
      </c>
      <c r="O93" s="7">
        <f t="shared" si="22"/>
        <v>0.99318495025240938</v>
      </c>
      <c r="P93" s="7">
        <f t="shared" si="24"/>
        <v>100.63446508432538</v>
      </c>
      <c r="Q93" s="7">
        <f t="shared" si="23"/>
        <v>23.601282917187593</v>
      </c>
      <c r="R93" s="7">
        <f t="shared" si="25"/>
        <v>23601.282917187593</v>
      </c>
      <c r="S93" s="8">
        <f t="shared" si="26"/>
        <v>4.0916750964988223E-2</v>
      </c>
      <c r="T93" s="33">
        <f t="shared" si="27"/>
        <v>4.0916750964988223E-2</v>
      </c>
      <c r="U93" s="8">
        <f t="shared" si="28"/>
        <v>1.7456191129477311E-3</v>
      </c>
      <c r="V93" s="31">
        <f t="shared" si="29"/>
        <v>1.7456191129477311E-3</v>
      </c>
      <c r="W93">
        <f t="shared" si="30"/>
        <v>3.770537283967099E-9</v>
      </c>
      <c r="X93" s="21">
        <f t="shared" si="31"/>
        <v>9.4263432099177479E-11</v>
      </c>
      <c r="Y93" s="21">
        <f t="shared" si="32"/>
        <v>2.3037858548406526E-9</v>
      </c>
      <c r="Z93" s="21">
        <f t="shared" si="33"/>
        <v>2.3144515300945443E-9</v>
      </c>
      <c r="AA93" s="21">
        <f t="shared" si="34"/>
        <v>8.3597756845285707E-11</v>
      </c>
      <c r="AB93" s="21">
        <f t="shared" si="35"/>
        <v>3.3439102738114283E-9</v>
      </c>
      <c r="AC93" s="7">
        <f t="shared" si="36"/>
        <v>1.915601318184899</v>
      </c>
      <c r="AD93" s="7">
        <f t="shared" si="37"/>
        <v>1.9025463999049188</v>
      </c>
      <c r="AE93" s="7">
        <f t="shared" si="38"/>
        <v>3.3439102738114284</v>
      </c>
      <c r="AG93">
        <f t="shared" si="39"/>
        <v>3.7879934750965765</v>
      </c>
      <c r="AH93">
        <f t="shared" si="40"/>
        <v>3.7705372839670992</v>
      </c>
      <c r="AI93" s="22">
        <f t="shared" si="41"/>
        <v>88.276558441700431</v>
      </c>
    </row>
    <row r="94" spans="1:35" x14ac:dyDescent="0.2">
      <c r="A94" t="s">
        <v>48</v>
      </c>
      <c r="B94" s="1">
        <v>44901</v>
      </c>
      <c r="C94" t="s">
        <v>7</v>
      </c>
      <c r="D94" t="s">
        <v>7</v>
      </c>
      <c r="E94" s="7">
        <v>0</v>
      </c>
      <c r="F94" t="s">
        <v>9</v>
      </c>
      <c r="G94" t="s">
        <v>6</v>
      </c>
      <c r="H94">
        <v>2.17</v>
      </c>
      <c r="I94" t="s">
        <v>7</v>
      </c>
      <c r="J94">
        <v>-46.62</v>
      </c>
      <c r="K94" t="s">
        <v>7</v>
      </c>
      <c r="L94">
        <v>0</v>
      </c>
      <c r="M94">
        <v>0</v>
      </c>
      <c r="O94" s="7">
        <f t="shared" si="22"/>
        <v>0</v>
      </c>
      <c r="P94" s="7">
        <f t="shared" si="24"/>
        <v>0</v>
      </c>
      <c r="Q94" s="7" t="e">
        <f t="shared" si="23"/>
        <v>#DIV/0!</v>
      </c>
      <c r="R94" s="7" t="e">
        <f t="shared" si="25"/>
        <v>#DIV/0!</v>
      </c>
      <c r="S94" s="8" t="e">
        <f t="shared" si="26"/>
        <v>#DIV/0!</v>
      </c>
      <c r="T94" s="33" t="e">
        <f t="shared" si="27"/>
        <v>#DIV/0!</v>
      </c>
      <c r="U94" s="8" t="e">
        <f t="shared" si="28"/>
        <v>#DIV/0!</v>
      </c>
      <c r="V94" s="31" t="e">
        <f t="shared" si="29"/>
        <v>#DIV/0!</v>
      </c>
      <c r="W94" t="e">
        <f t="shared" si="30"/>
        <v>#DIV/0!</v>
      </c>
      <c r="X94" s="21" t="e">
        <f t="shared" si="31"/>
        <v>#DIV/0!</v>
      </c>
      <c r="Y94" s="21" t="e">
        <f t="shared" si="32"/>
        <v>#DIV/0!</v>
      </c>
      <c r="Z94" s="21" t="e">
        <f t="shared" si="33"/>
        <v>#VALUE!</v>
      </c>
      <c r="AA94" s="21" t="e">
        <f t="shared" si="34"/>
        <v>#DIV/0!</v>
      </c>
      <c r="AB94" s="21" t="e">
        <f t="shared" si="35"/>
        <v>#DIV/0!</v>
      </c>
      <c r="AC94" s="7" t="e">
        <f t="shared" si="36"/>
        <v>#DIV/0!</v>
      </c>
      <c r="AD94" s="7" t="e">
        <f t="shared" si="37"/>
        <v>#DIV/0!</v>
      </c>
      <c r="AE94" s="7" t="e">
        <f t="shared" si="38"/>
        <v>#DIV/0!</v>
      </c>
      <c r="AG94" t="e">
        <f t="shared" si="39"/>
        <v>#DIV/0!</v>
      </c>
      <c r="AH94" t="e">
        <f t="shared" si="40"/>
        <v>#DIV/0!</v>
      </c>
      <c r="AI94" s="22" t="e">
        <f t="shared" si="41"/>
        <v>#DIV/0!</v>
      </c>
    </row>
    <row r="95" spans="1:35" x14ac:dyDescent="0.2">
      <c r="A95" t="s">
        <v>49</v>
      </c>
      <c r="B95" s="1">
        <v>44199</v>
      </c>
      <c r="C95" t="s">
        <v>5</v>
      </c>
      <c r="D95">
        <v>400</v>
      </c>
      <c r="E95" s="7">
        <v>0.47869183500000001</v>
      </c>
      <c r="F95">
        <v>1</v>
      </c>
      <c r="G95" t="s">
        <v>6</v>
      </c>
      <c r="H95">
        <v>2.1</v>
      </c>
      <c r="I95">
        <v>2.06</v>
      </c>
      <c r="J95">
        <v>-47.88</v>
      </c>
      <c r="K95" t="s">
        <v>7</v>
      </c>
      <c r="L95">
        <v>14.5</v>
      </c>
      <c r="M95">
        <v>287.64999999999998</v>
      </c>
      <c r="N95" s="7">
        <v>1009.681967</v>
      </c>
      <c r="O95" s="7">
        <f t="shared" si="22"/>
        <v>0.99647864783519269</v>
      </c>
      <c r="P95" s="7">
        <f t="shared" si="24"/>
        <v>100.96819899190091</v>
      </c>
      <c r="Q95" s="7">
        <f t="shared" si="23"/>
        <v>23.687972693925648</v>
      </c>
      <c r="R95" s="7">
        <f t="shared" si="25"/>
        <v>23687.972693925647</v>
      </c>
      <c r="S95" s="8">
        <f t="shared" si="26"/>
        <v>3.9050121275151443E-2</v>
      </c>
      <c r="T95" s="33">
        <f t="shared" si="27"/>
        <v>3.9050121275151443E-2</v>
      </c>
      <c r="U95" s="8">
        <f t="shared" si="28"/>
        <v>1.6544002406322282E-3</v>
      </c>
      <c r="V95" s="31">
        <f t="shared" si="29"/>
        <v>1.6544002406322282E-3</v>
      </c>
      <c r="W95">
        <f t="shared" si="30"/>
        <v>3.4742405053276796E-9</v>
      </c>
      <c r="X95" s="21">
        <f t="shared" si="31"/>
        <v>8.6856012633191995E-11</v>
      </c>
      <c r="Y95" s="21">
        <f t="shared" si="32"/>
        <v>2.2242187680082985E-9</v>
      </c>
      <c r="Z95" s="21">
        <f t="shared" si="33"/>
        <v>2.1818526962367119E-9</v>
      </c>
      <c r="AA95" s="21">
        <f t="shared" si="34"/>
        <v>1.2922208440477839E-10</v>
      </c>
      <c r="AB95" s="21">
        <f t="shared" si="35"/>
        <v>5.1688833761911354E-9</v>
      </c>
      <c r="AC95" s="7">
        <f t="shared" si="36"/>
        <v>3.1243246037100727</v>
      </c>
      <c r="AD95" s="7">
        <f t="shared" si="37"/>
        <v>3.1133227565032375</v>
      </c>
      <c r="AE95" s="7">
        <f t="shared" si="38"/>
        <v>5.1688833761911352</v>
      </c>
      <c r="AG95">
        <f t="shared" si="39"/>
        <v>3.4080644957023902</v>
      </c>
      <c r="AH95">
        <f t="shared" si="40"/>
        <v>3.4742405053276797</v>
      </c>
      <c r="AI95" s="22">
        <f t="shared" si="41"/>
        <v>151.66624289854721</v>
      </c>
    </row>
    <row r="96" spans="1:35" x14ac:dyDescent="0.2">
      <c r="A96" t="s">
        <v>49</v>
      </c>
      <c r="B96" s="1">
        <v>44199</v>
      </c>
      <c r="C96" t="s">
        <v>8</v>
      </c>
      <c r="D96">
        <v>0</v>
      </c>
      <c r="E96" s="7">
        <v>0.40368066600000002</v>
      </c>
      <c r="F96">
        <v>2</v>
      </c>
      <c r="G96" t="s">
        <v>6</v>
      </c>
      <c r="H96">
        <v>2.78</v>
      </c>
      <c r="I96">
        <v>2.06</v>
      </c>
      <c r="J96">
        <v>-48.58</v>
      </c>
      <c r="K96" t="s">
        <v>7</v>
      </c>
      <c r="L96">
        <v>12</v>
      </c>
      <c r="M96">
        <v>285.14999999999998</v>
      </c>
      <c r="N96" s="7">
        <v>1009.681967</v>
      </c>
      <c r="O96" s="7">
        <f t="shared" si="22"/>
        <v>0.99647864783519269</v>
      </c>
      <c r="P96" s="7">
        <f t="shared" si="24"/>
        <v>100.96819899190091</v>
      </c>
      <c r="Q96" s="7">
        <f t="shared" si="23"/>
        <v>23.482097735695806</v>
      </c>
      <c r="R96" s="7">
        <f t="shared" si="25"/>
        <v>23482.097735695806</v>
      </c>
      <c r="S96" s="8">
        <f t="shared" si="26"/>
        <v>4.141027299609986E-2</v>
      </c>
      <c r="T96" s="33">
        <f t="shared" si="27"/>
        <v>4.141027299609986E-2</v>
      </c>
      <c r="U96" s="8">
        <f t="shared" si="28"/>
        <v>1.7697718936239937E-3</v>
      </c>
      <c r="V96" s="31">
        <f t="shared" si="29"/>
        <v>1.7697718936239937E-3</v>
      </c>
      <c r="W96">
        <f t="shared" si="30"/>
        <v>4.9199658642747016E-9</v>
      </c>
      <c r="X96" s="21">
        <f t="shared" si="31"/>
        <v>1.2299914660686754E-10</v>
      </c>
      <c r="Y96" s="21">
        <f t="shared" si="32"/>
        <v>2.9702568398535303E-9</v>
      </c>
      <c r="Z96" s="21">
        <f t="shared" si="33"/>
        <v>2.2009816870857098E-9</v>
      </c>
      <c r="AA96" s="21">
        <f t="shared" si="34"/>
        <v>8.9227429937468825E-10</v>
      </c>
      <c r="AB96" s="21">
        <f t="shared" si="35"/>
        <v>3.569097197498753E-8</v>
      </c>
      <c r="AC96" s="7">
        <f t="shared" si="36"/>
        <v>20.166989940100411</v>
      </c>
      <c r="AD96" s="7">
        <f t="shared" si="37"/>
        <v>20.09597486641719</v>
      </c>
      <c r="AE96" s="7">
        <f t="shared" si="38"/>
        <v>35.690971974987534</v>
      </c>
      <c r="AG96">
        <f t="shared" si="39"/>
        <v>3.645730100865427</v>
      </c>
      <c r="AH96">
        <f t="shared" si="40"/>
        <v>4.9199658642747019</v>
      </c>
      <c r="AI96" s="22">
        <f t="shared" si="41"/>
        <v>978.98009417963158</v>
      </c>
    </row>
    <row r="97" spans="1:35" x14ac:dyDescent="0.2">
      <c r="A97" t="s">
        <v>49</v>
      </c>
      <c r="B97" s="1">
        <v>44199</v>
      </c>
      <c r="C97" t="s">
        <v>5</v>
      </c>
      <c r="D97">
        <v>300</v>
      </c>
      <c r="E97" s="7">
        <v>0.46548552900000001</v>
      </c>
      <c r="F97">
        <v>3</v>
      </c>
      <c r="G97" t="s">
        <v>6</v>
      </c>
      <c r="H97">
        <v>2.4700000000000002</v>
      </c>
      <c r="I97">
        <v>2.06</v>
      </c>
      <c r="J97">
        <v>-47.47</v>
      </c>
      <c r="K97" t="s">
        <v>7</v>
      </c>
      <c r="L97">
        <v>12.1</v>
      </c>
      <c r="M97">
        <v>285.25</v>
      </c>
      <c r="N97" s="7">
        <v>1009.681967</v>
      </c>
      <c r="O97" s="7">
        <f t="shared" si="22"/>
        <v>0.99647864783519269</v>
      </c>
      <c r="P97" s="7">
        <f t="shared" si="24"/>
        <v>100.96819899190091</v>
      </c>
      <c r="Q97" s="7">
        <f t="shared" si="23"/>
        <v>23.490332734025003</v>
      </c>
      <c r="R97" s="7">
        <f t="shared" si="25"/>
        <v>23490.332734025003</v>
      </c>
      <c r="S97" s="8">
        <f t="shared" si="26"/>
        <v>4.1310672533768619E-2</v>
      </c>
      <c r="T97" s="33">
        <f t="shared" si="27"/>
        <v>4.1310672533768619E-2</v>
      </c>
      <c r="U97" s="8">
        <f t="shared" si="28"/>
        <v>1.7648962819223277E-3</v>
      </c>
      <c r="V97" s="31">
        <f t="shared" si="29"/>
        <v>1.7648962819223277E-3</v>
      </c>
      <c r="W97">
        <f t="shared" si="30"/>
        <v>4.3592938163481492E-9</v>
      </c>
      <c r="X97" s="21">
        <f t="shared" si="31"/>
        <v>1.0898234540870373E-10</v>
      </c>
      <c r="Y97" s="21">
        <f t="shared" si="32"/>
        <v>2.6381159812786445E-9</v>
      </c>
      <c r="Z97" s="21">
        <f t="shared" si="33"/>
        <v>2.2002100896493958E-9</v>
      </c>
      <c r="AA97" s="21">
        <f t="shared" si="34"/>
        <v>5.4688823703795264E-10</v>
      </c>
      <c r="AB97" s="21">
        <f t="shared" si="35"/>
        <v>2.1875529481518106E-8</v>
      </c>
      <c r="AC97" s="7">
        <f t="shared" si="36"/>
        <v>12.394796060021866</v>
      </c>
      <c r="AD97" s="7">
        <f t="shared" si="37"/>
        <v>12.351149618083562</v>
      </c>
      <c r="AE97" s="7">
        <f t="shared" si="38"/>
        <v>21.875529481518104</v>
      </c>
      <c r="AG97">
        <f t="shared" si="39"/>
        <v>3.6356863407599951</v>
      </c>
      <c r="AH97">
        <f t="shared" si="40"/>
        <v>4.3592938163481492</v>
      </c>
      <c r="AI97" s="22">
        <f t="shared" si="41"/>
        <v>601.6891291272749</v>
      </c>
    </row>
    <row r="98" spans="1:35" x14ac:dyDescent="0.2">
      <c r="A98" t="s">
        <v>49</v>
      </c>
      <c r="B98" s="1">
        <v>44199</v>
      </c>
      <c r="C98" t="s">
        <v>8</v>
      </c>
      <c r="D98">
        <v>5</v>
      </c>
      <c r="E98" s="7">
        <v>0.41271725399999998</v>
      </c>
      <c r="F98">
        <v>4</v>
      </c>
      <c r="G98" t="s">
        <v>6</v>
      </c>
      <c r="H98">
        <v>2.65</v>
      </c>
      <c r="I98">
        <v>2.06</v>
      </c>
      <c r="J98">
        <v>-48.52</v>
      </c>
      <c r="K98" t="s">
        <v>7</v>
      </c>
      <c r="L98">
        <v>12.1</v>
      </c>
      <c r="M98">
        <v>285.25</v>
      </c>
      <c r="N98" s="7">
        <v>1009.681967</v>
      </c>
      <c r="O98" s="7">
        <f t="shared" si="22"/>
        <v>0.99647864783519269</v>
      </c>
      <c r="P98" s="7">
        <f t="shared" si="24"/>
        <v>100.96819899190091</v>
      </c>
      <c r="Q98" s="7">
        <f t="shared" si="23"/>
        <v>23.490332734025003</v>
      </c>
      <c r="R98" s="7">
        <f t="shared" si="25"/>
        <v>23490.332734025003</v>
      </c>
      <c r="S98" s="8">
        <f t="shared" si="26"/>
        <v>4.1310672533768619E-2</v>
      </c>
      <c r="T98" s="33">
        <f t="shared" si="27"/>
        <v>4.1310672533768619E-2</v>
      </c>
      <c r="U98" s="8">
        <f t="shared" si="28"/>
        <v>1.7648962819223277E-3</v>
      </c>
      <c r="V98" s="31">
        <f t="shared" si="29"/>
        <v>1.7648962819223277E-3</v>
      </c>
      <c r="W98">
        <f t="shared" si="30"/>
        <v>4.6769751470941681E-9</v>
      </c>
      <c r="X98" s="21">
        <f t="shared" si="31"/>
        <v>1.1692437867735422E-10</v>
      </c>
      <c r="Y98" s="21">
        <f t="shared" si="32"/>
        <v>2.8303673483353875E-9</v>
      </c>
      <c r="Z98" s="21">
        <f t="shared" si="33"/>
        <v>2.2002100896493958E-9</v>
      </c>
      <c r="AA98" s="21">
        <f t="shared" si="34"/>
        <v>7.4708163736334581E-10</v>
      </c>
      <c r="AB98" s="21">
        <f t="shared" si="35"/>
        <v>2.9883265494533832E-8</v>
      </c>
      <c r="AC98" s="7">
        <f t="shared" si="36"/>
        <v>16.932023598568033</v>
      </c>
      <c r="AD98" s="7">
        <f t="shared" si="37"/>
        <v>16.872399980614649</v>
      </c>
      <c r="AE98" s="7">
        <f t="shared" si="38"/>
        <v>29.883265494533834</v>
      </c>
      <c r="AG98">
        <f t="shared" si="39"/>
        <v>3.6356863407599951</v>
      </c>
      <c r="AH98">
        <f t="shared" si="40"/>
        <v>4.6769751470941676</v>
      </c>
      <c r="AI98" s="22">
        <f t="shared" si="41"/>
        <v>821.94289313437048</v>
      </c>
    </row>
    <row r="99" spans="1:35" x14ac:dyDescent="0.2">
      <c r="A99" t="s">
        <v>49</v>
      </c>
      <c r="B99" s="1">
        <v>44199</v>
      </c>
      <c r="C99" t="s">
        <v>5</v>
      </c>
      <c r="D99">
        <v>250</v>
      </c>
      <c r="E99" s="7">
        <v>0.45711973299999997</v>
      </c>
      <c r="F99">
        <v>5</v>
      </c>
      <c r="G99" t="s">
        <v>6</v>
      </c>
      <c r="H99">
        <v>2.74</v>
      </c>
      <c r="I99">
        <v>2.06</v>
      </c>
      <c r="J99">
        <v>-48.42</v>
      </c>
      <c r="K99" t="s">
        <v>7</v>
      </c>
      <c r="L99">
        <v>12.4</v>
      </c>
      <c r="M99">
        <v>285.55</v>
      </c>
      <c r="N99" s="7">
        <v>1009.681967</v>
      </c>
      <c r="O99" s="7">
        <f t="shared" si="22"/>
        <v>0.99647864783519269</v>
      </c>
      <c r="P99" s="7">
        <f t="shared" si="24"/>
        <v>100.96819899190091</v>
      </c>
      <c r="Q99" s="7">
        <f t="shared" si="23"/>
        <v>23.515037729012583</v>
      </c>
      <c r="R99" s="7">
        <f t="shared" si="25"/>
        <v>23515.037729012583</v>
      </c>
      <c r="S99" s="8">
        <f t="shared" si="26"/>
        <v>4.1014564014612384E-2</v>
      </c>
      <c r="T99" s="33">
        <f t="shared" si="27"/>
        <v>4.1014564014612384E-2</v>
      </c>
      <c r="U99" s="8">
        <f t="shared" si="28"/>
        <v>1.7504048614161679E-3</v>
      </c>
      <c r="V99" s="31">
        <f t="shared" si="29"/>
        <v>1.7504048614161679E-3</v>
      </c>
      <c r="W99">
        <f t="shared" si="30"/>
        <v>4.7961093202803002E-9</v>
      </c>
      <c r="X99" s="21">
        <f t="shared" si="31"/>
        <v>1.199027330070075E-10</v>
      </c>
      <c r="Y99" s="21">
        <f t="shared" si="32"/>
        <v>2.923418446293599E-9</v>
      </c>
      <c r="Z99" s="21">
        <f t="shared" si="33"/>
        <v>2.1978985399141661E-9</v>
      </c>
      <c r="AA99" s="21">
        <f t="shared" si="34"/>
        <v>8.4542263938644037E-10</v>
      </c>
      <c r="AB99" s="21">
        <f t="shared" si="35"/>
        <v>3.3816905575457611E-8</v>
      </c>
      <c r="AC99" s="7">
        <f t="shared" si="36"/>
        <v>19.319476494196884</v>
      </c>
      <c r="AD99" s="7">
        <f t="shared" si="37"/>
        <v>19.2514458138211</v>
      </c>
      <c r="AE99" s="7">
        <f t="shared" si="38"/>
        <v>33.816905575457611</v>
      </c>
      <c r="AG99">
        <f t="shared" si="39"/>
        <v>3.6058340145173058</v>
      </c>
      <c r="AH99">
        <f t="shared" si="40"/>
        <v>4.7961093202803005</v>
      </c>
      <c r="AI99" s="22">
        <f t="shared" si="41"/>
        <v>937.83866476683909</v>
      </c>
    </row>
    <row r="100" spans="1:35" x14ac:dyDescent="0.2">
      <c r="A100" t="s">
        <v>49</v>
      </c>
      <c r="B100" s="1">
        <v>44199</v>
      </c>
      <c r="C100" t="s">
        <v>8</v>
      </c>
      <c r="D100">
        <v>10</v>
      </c>
      <c r="E100" s="7">
        <v>0.412214566</v>
      </c>
      <c r="F100">
        <v>6</v>
      </c>
      <c r="G100" t="s">
        <v>6</v>
      </c>
      <c r="H100">
        <v>2.6</v>
      </c>
      <c r="I100">
        <v>2.06</v>
      </c>
      <c r="J100">
        <v>-47.16</v>
      </c>
      <c r="K100" t="s">
        <v>7</v>
      </c>
      <c r="L100">
        <v>11.5</v>
      </c>
      <c r="M100">
        <v>284.64999999999998</v>
      </c>
      <c r="N100" s="7">
        <v>1009.681967</v>
      </c>
      <c r="O100" s="7">
        <f t="shared" si="22"/>
        <v>0.99647864783519269</v>
      </c>
      <c r="P100" s="7">
        <f t="shared" si="24"/>
        <v>100.96819899190091</v>
      </c>
      <c r="Q100" s="7">
        <f t="shared" si="23"/>
        <v>23.440922744049836</v>
      </c>
      <c r="R100" s="7">
        <f t="shared" si="25"/>
        <v>23440.922744049836</v>
      </c>
      <c r="S100" s="8">
        <f t="shared" si="26"/>
        <v>4.1915114903575287E-2</v>
      </c>
      <c r="T100" s="33">
        <f t="shared" si="27"/>
        <v>4.1915114903575287E-2</v>
      </c>
      <c r="U100" s="8">
        <f t="shared" si="28"/>
        <v>1.7944941582002795E-3</v>
      </c>
      <c r="V100" s="31">
        <f t="shared" si="29"/>
        <v>1.7944941582002795E-3</v>
      </c>
      <c r="W100">
        <f t="shared" si="30"/>
        <v>4.6656848113207267E-9</v>
      </c>
      <c r="X100" s="21">
        <f t="shared" si="31"/>
        <v>1.1664212028301817E-10</v>
      </c>
      <c r="Y100" s="21">
        <f t="shared" si="32"/>
        <v>2.7828176196427128E-9</v>
      </c>
      <c r="Z100" s="21">
        <f t="shared" si="33"/>
        <v>2.2048478063323033E-9</v>
      </c>
      <c r="AA100" s="21">
        <f t="shared" si="34"/>
        <v>6.9461193359342774E-10</v>
      </c>
      <c r="AB100" s="21">
        <f t="shared" si="35"/>
        <v>2.7784477343737109E-8</v>
      </c>
      <c r="AC100" s="7">
        <f t="shared" si="36"/>
        <v>15.483180715172963</v>
      </c>
      <c r="AD100" s="7">
        <f t="shared" si="37"/>
        <v>15.428658983243487</v>
      </c>
      <c r="AE100" s="7">
        <f t="shared" si="38"/>
        <v>27.784477343737109</v>
      </c>
      <c r="AG100">
        <f t="shared" si="39"/>
        <v>3.6966579658925762</v>
      </c>
      <c r="AH100">
        <f t="shared" si="40"/>
        <v>4.6656848113207268</v>
      </c>
      <c r="AI100" s="22">
        <f t="shared" si="41"/>
        <v>751.61071432878452</v>
      </c>
    </row>
    <row r="101" spans="1:35" x14ac:dyDescent="0.2">
      <c r="A101" t="s">
        <v>49</v>
      </c>
      <c r="B101" s="1">
        <v>44199</v>
      </c>
      <c r="C101" t="s">
        <v>5</v>
      </c>
      <c r="D101">
        <v>225</v>
      </c>
      <c r="E101" s="7">
        <v>0.462695366</v>
      </c>
      <c r="F101">
        <v>7</v>
      </c>
      <c r="G101" t="s">
        <v>6</v>
      </c>
      <c r="H101">
        <v>2.5499999999999998</v>
      </c>
      <c r="I101">
        <v>2.06</v>
      </c>
      <c r="J101">
        <v>-48.95</v>
      </c>
      <c r="K101" t="s">
        <v>7</v>
      </c>
      <c r="L101">
        <v>13.9</v>
      </c>
      <c r="M101">
        <v>287.05</v>
      </c>
      <c r="N101" s="7">
        <v>1009.681967</v>
      </c>
      <c r="O101" s="7">
        <f t="shared" si="22"/>
        <v>0.99647864783519269</v>
      </c>
      <c r="P101" s="7">
        <f t="shared" si="24"/>
        <v>100.96819899190091</v>
      </c>
      <c r="Q101" s="7">
        <f t="shared" si="23"/>
        <v>23.638562703950488</v>
      </c>
      <c r="R101" s="7">
        <f t="shared" si="25"/>
        <v>23638.562703950487</v>
      </c>
      <c r="S101" s="8">
        <f t="shared" si="26"/>
        <v>3.9592645281203057E-2</v>
      </c>
      <c r="T101" s="33">
        <f t="shared" si="27"/>
        <v>3.9592645281203057E-2</v>
      </c>
      <c r="U101" s="8">
        <f t="shared" si="28"/>
        <v>1.6808909687014008E-3</v>
      </c>
      <c r="V101" s="31">
        <f t="shared" si="29"/>
        <v>1.6808909687014008E-3</v>
      </c>
      <c r="W101">
        <f t="shared" si="30"/>
        <v>4.2862719701885713E-9</v>
      </c>
      <c r="X101" s="21">
        <f t="shared" si="31"/>
        <v>1.0715679925471428E-10</v>
      </c>
      <c r="Y101" s="21">
        <f t="shared" si="32"/>
        <v>2.7064824412120777E-9</v>
      </c>
      <c r="Z101" s="21">
        <f t="shared" si="33"/>
        <v>2.1864132662340708E-9</v>
      </c>
      <c r="AA101" s="21">
        <f t="shared" si="34"/>
        <v>6.2722597423272099E-10</v>
      </c>
      <c r="AB101" s="21">
        <f t="shared" si="35"/>
        <v>2.508903896930884E-8</v>
      </c>
      <c r="AC101" s="7">
        <f t="shared" si="36"/>
        <v>14.926035915757092</v>
      </c>
      <c r="AD101" s="7">
        <f t="shared" si="37"/>
        <v>14.873476086873149</v>
      </c>
      <c r="AE101" s="7">
        <f t="shared" si="38"/>
        <v>25.089038969308838</v>
      </c>
      <c r="AG101">
        <f t="shared" si="39"/>
        <v>3.4626353955248859</v>
      </c>
      <c r="AH101">
        <f t="shared" si="40"/>
        <v>4.2862719701885723</v>
      </c>
      <c r="AI101" s="22">
        <f t="shared" si="41"/>
        <v>724.56485027947042</v>
      </c>
    </row>
    <row r="102" spans="1:35" x14ac:dyDescent="0.2">
      <c r="A102" t="s">
        <v>49</v>
      </c>
      <c r="B102" s="1">
        <v>44199</v>
      </c>
      <c r="C102" t="s">
        <v>8</v>
      </c>
      <c r="D102">
        <v>25</v>
      </c>
      <c r="E102" s="7">
        <v>0.40393142500000001</v>
      </c>
      <c r="F102">
        <v>8</v>
      </c>
      <c r="G102" t="s">
        <v>6</v>
      </c>
      <c r="H102">
        <v>2.85</v>
      </c>
      <c r="I102">
        <v>2.06</v>
      </c>
      <c r="J102">
        <v>-47.94</v>
      </c>
      <c r="K102" t="s">
        <v>7</v>
      </c>
      <c r="L102">
        <v>12.7</v>
      </c>
      <c r="M102">
        <v>285.85000000000002</v>
      </c>
      <c r="N102" s="7">
        <v>1009.681967</v>
      </c>
      <c r="O102" s="7">
        <f t="shared" si="22"/>
        <v>0.99647864783519269</v>
      </c>
      <c r="P102" s="7">
        <f t="shared" si="24"/>
        <v>100.96819899190091</v>
      </c>
      <c r="Q102" s="7">
        <f t="shared" si="23"/>
        <v>23.539742724000167</v>
      </c>
      <c r="R102" s="7">
        <f t="shared" si="25"/>
        <v>23539.742724000167</v>
      </c>
      <c r="S102" s="8">
        <f t="shared" si="26"/>
        <v>4.0722445607145448E-2</v>
      </c>
      <c r="T102" s="33">
        <f t="shared" si="27"/>
        <v>4.0722445607145448E-2</v>
      </c>
      <c r="U102" s="8">
        <f t="shared" si="28"/>
        <v>1.7361139682830762E-3</v>
      </c>
      <c r="V102" s="31">
        <f t="shared" si="29"/>
        <v>1.7361139682830762E-3</v>
      </c>
      <c r="W102">
        <f t="shared" si="30"/>
        <v>4.9479248096067672E-9</v>
      </c>
      <c r="X102" s="21">
        <f t="shared" si="31"/>
        <v>1.2369812024016917E-10</v>
      </c>
      <c r="Y102" s="21">
        <f t="shared" si="32"/>
        <v>3.037590655372236E-9</v>
      </c>
      <c r="Z102" s="21">
        <f t="shared" si="33"/>
        <v>2.195591842128704E-9</v>
      </c>
      <c r="AA102" s="21">
        <f t="shared" si="34"/>
        <v>9.656969334837012E-10</v>
      </c>
      <c r="AB102" s="21">
        <f t="shared" si="35"/>
        <v>3.8627877339348045E-8</v>
      </c>
      <c r="AC102" s="7">
        <f t="shared" si="36"/>
        <v>22.249620730572744</v>
      </c>
      <c r="AD102" s="7">
        <f t="shared" si="37"/>
        <v>22.171271980446999</v>
      </c>
      <c r="AE102" s="7">
        <f t="shared" si="38"/>
        <v>38.627877339348046</v>
      </c>
      <c r="AG102">
        <f t="shared" si="39"/>
        <v>3.5763947746631368</v>
      </c>
      <c r="AH102">
        <f t="shared" si="40"/>
        <v>4.9479248096067669</v>
      </c>
      <c r="AI102" s="22">
        <f t="shared" si="41"/>
        <v>1080.0786762413954</v>
      </c>
    </row>
    <row r="103" spans="1:35" x14ac:dyDescent="0.2">
      <c r="A103" t="s">
        <v>49</v>
      </c>
      <c r="B103" s="1">
        <v>44199</v>
      </c>
      <c r="C103" t="s">
        <v>5</v>
      </c>
      <c r="D103">
        <v>200</v>
      </c>
      <c r="E103" s="7">
        <v>0.45382776800000002</v>
      </c>
      <c r="F103">
        <v>9</v>
      </c>
      <c r="G103" t="s">
        <v>6</v>
      </c>
      <c r="H103">
        <v>2.1</v>
      </c>
      <c r="I103">
        <v>2.06</v>
      </c>
      <c r="J103">
        <v>-46.92</v>
      </c>
      <c r="K103" t="s">
        <v>7</v>
      </c>
      <c r="L103">
        <v>12.9</v>
      </c>
      <c r="M103">
        <v>286.05</v>
      </c>
      <c r="N103" s="7">
        <v>1009.681967</v>
      </c>
      <c r="O103" s="7">
        <f t="shared" si="22"/>
        <v>0.99647864783519269</v>
      </c>
      <c r="P103" s="7">
        <f t="shared" si="24"/>
        <v>100.96819899190091</v>
      </c>
      <c r="Q103" s="7">
        <f t="shared" si="23"/>
        <v>23.55621272065855</v>
      </c>
      <c r="R103" s="7">
        <f t="shared" si="25"/>
        <v>23556.21272065855</v>
      </c>
      <c r="S103" s="8">
        <f t="shared" si="26"/>
        <v>4.052988593886258E-2</v>
      </c>
      <c r="T103" s="33">
        <f t="shared" si="27"/>
        <v>4.052988593886258E-2</v>
      </c>
      <c r="U103" s="8">
        <f t="shared" si="28"/>
        <v>1.7266964868913046E-3</v>
      </c>
      <c r="V103" s="31">
        <f t="shared" si="29"/>
        <v>1.7266964868913046E-3</v>
      </c>
      <c r="W103">
        <f t="shared" si="30"/>
        <v>3.62606262247174E-9</v>
      </c>
      <c r="X103" s="21">
        <f t="shared" si="31"/>
        <v>9.0651565561793501E-11</v>
      </c>
      <c r="Y103" s="21">
        <f t="shared" si="32"/>
        <v>2.2366597749260165E-9</v>
      </c>
      <c r="Z103" s="21">
        <f t="shared" si="33"/>
        <v>2.1940567315940923E-9</v>
      </c>
      <c r="AA103" s="21">
        <f t="shared" si="34"/>
        <v>1.3325460889371768E-10</v>
      </c>
      <c r="AB103" s="21">
        <f t="shared" si="35"/>
        <v>5.3301843557487072E-9</v>
      </c>
      <c r="AC103" s="7">
        <f t="shared" si="36"/>
        <v>3.0869260441625266</v>
      </c>
      <c r="AD103" s="7">
        <f t="shared" si="37"/>
        <v>3.0760558904543149</v>
      </c>
      <c r="AE103" s="7">
        <f t="shared" si="38"/>
        <v>5.330184355748707</v>
      </c>
      <c r="AG103">
        <f t="shared" si="39"/>
        <v>3.5569947629960876</v>
      </c>
      <c r="AH103">
        <f t="shared" si="40"/>
        <v>3.62606262247174</v>
      </c>
      <c r="AI103" s="22">
        <f t="shared" si="41"/>
        <v>149.85077884284109</v>
      </c>
    </row>
    <row r="104" spans="1:35" x14ac:dyDescent="0.2">
      <c r="A104" t="s">
        <v>49</v>
      </c>
      <c r="B104" s="1">
        <v>44199</v>
      </c>
      <c r="C104" t="s">
        <v>8</v>
      </c>
      <c r="D104">
        <v>50</v>
      </c>
      <c r="E104" s="7">
        <v>0.40618913899999998</v>
      </c>
      <c r="F104">
        <v>10</v>
      </c>
      <c r="G104" t="s">
        <v>6</v>
      </c>
      <c r="H104">
        <v>2.2599999999999998</v>
      </c>
      <c r="I104">
        <v>2.06</v>
      </c>
      <c r="J104">
        <v>-46.37</v>
      </c>
      <c r="K104" t="s">
        <v>7</v>
      </c>
      <c r="L104">
        <v>12.9</v>
      </c>
      <c r="M104">
        <v>286.05</v>
      </c>
      <c r="N104" s="7">
        <v>1009.681967</v>
      </c>
      <c r="O104" s="7">
        <f t="shared" si="22"/>
        <v>0.99647864783519269</v>
      </c>
      <c r="P104" s="7">
        <f t="shared" si="24"/>
        <v>100.96819899190091</v>
      </c>
      <c r="Q104" s="7">
        <f t="shared" si="23"/>
        <v>23.55621272065855</v>
      </c>
      <c r="R104" s="7">
        <f t="shared" si="25"/>
        <v>23556.21272065855</v>
      </c>
      <c r="S104" s="8">
        <f t="shared" si="26"/>
        <v>4.052988593886258E-2</v>
      </c>
      <c r="T104" s="33">
        <f t="shared" si="27"/>
        <v>4.052988593886258E-2</v>
      </c>
      <c r="U104" s="8">
        <f t="shared" si="28"/>
        <v>1.7266964868913046E-3</v>
      </c>
      <c r="V104" s="31">
        <f t="shared" si="29"/>
        <v>1.7266964868913046E-3</v>
      </c>
      <c r="W104">
        <f t="shared" si="30"/>
        <v>3.9023340603743484E-9</v>
      </c>
      <c r="X104" s="21">
        <f t="shared" si="31"/>
        <v>9.7558351509358714E-11</v>
      </c>
      <c r="Y104" s="21">
        <f t="shared" si="32"/>
        <v>2.4070719482537128E-9</v>
      </c>
      <c r="Z104" s="21">
        <f t="shared" si="33"/>
        <v>2.1940567315940923E-9</v>
      </c>
      <c r="AA104" s="21">
        <f t="shared" si="34"/>
        <v>3.1057356816897913E-10</v>
      </c>
      <c r="AB104" s="21">
        <f t="shared" si="35"/>
        <v>1.2422942726759165E-8</v>
      </c>
      <c r="AC104" s="7">
        <f t="shared" si="36"/>
        <v>7.1946302208126216</v>
      </c>
      <c r="AD104" s="7">
        <f t="shared" si="37"/>
        <v>7.1692953941095752</v>
      </c>
      <c r="AE104" s="7">
        <f t="shared" si="38"/>
        <v>12.422942726759164</v>
      </c>
      <c r="AG104">
        <f t="shared" si="39"/>
        <v>3.5569947629960876</v>
      </c>
      <c r="AH104">
        <f t="shared" si="40"/>
        <v>3.9023340603743479</v>
      </c>
      <c r="AI104" s="22">
        <f t="shared" si="41"/>
        <v>349.25389421420488</v>
      </c>
    </row>
    <row r="105" spans="1:35" x14ac:dyDescent="0.2">
      <c r="A105" t="s">
        <v>49</v>
      </c>
      <c r="B105" s="1">
        <v>44199</v>
      </c>
      <c r="C105" t="s">
        <v>5</v>
      </c>
      <c r="D105">
        <v>175</v>
      </c>
      <c r="E105" s="7">
        <v>0.44244677100000002</v>
      </c>
      <c r="F105">
        <v>11</v>
      </c>
      <c r="G105" t="s">
        <v>6</v>
      </c>
      <c r="H105">
        <v>2.14</v>
      </c>
      <c r="I105">
        <v>2.06</v>
      </c>
      <c r="J105">
        <v>-47.01</v>
      </c>
      <c r="K105" t="s">
        <v>7</v>
      </c>
      <c r="L105">
        <v>12.3</v>
      </c>
      <c r="M105">
        <v>285.45</v>
      </c>
      <c r="N105" s="7">
        <v>1009.681967</v>
      </c>
      <c r="O105" s="7">
        <f t="shared" si="22"/>
        <v>0.99647864783519269</v>
      </c>
      <c r="P105" s="7">
        <f t="shared" si="24"/>
        <v>100.96819899190091</v>
      </c>
      <c r="Q105" s="7">
        <f t="shared" si="23"/>
        <v>23.50680273068339</v>
      </c>
      <c r="R105" s="7">
        <f t="shared" si="25"/>
        <v>23506.80273068339</v>
      </c>
      <c r="S105" s="8">
        <f t="shared" si="26"/>
        <v>4.1112820400193643E-2</v>
      </c>
      <c r="T105" s="33">
        <f t="shared" si="27"/>
        <v>4.1112820400193643E-2</v>
      </c>
      <c r="U105" s="8">
        <f t="shared" si="28"/>
        <v>1.7552128901715557E-3</v>
      </c>
      <c r="V105" s="31">
        <f t="shared" si="29"/>
        <v>1.7552128901715557E-3</v>
      </c>
      <c r="W105">
        <f t="shared" si="30"/>
        <v>3.7561555849671296E-9</v>
      </c>
      <c r="X105" s="21">
        <f t="shared" si="31"/>
        <v>9.3903889624178247E-11</v>
      </c>
      <c r="Y105" s="21">
        <f t="shared" si="32"/>
        <v>2.2840537017435066E-9</v>
      </c>
      <c r="Z105" s="21">
        <f t="shared" si="33"/>
        <v>2.1986685166315996E-9</v>
      </c>
      <c r="AA105" s="21">
        <f t="shared" si="34"/>
        <v>1.7928907473608536E-10</v>
      </c>
      <c r="AB105" s="21">
        <f t="shared" si="35"/>
        <v>7.1715629894434144E-9</v>
      </c>
      <c r="AC105" s="7">
        <f t="shared" si="36"/>
        <v>4.0858650421274314</v>
      </c>
      <c r="AD105" s="7">
        <f t="shared" si="37"/>
        <v>4.0714772724162254</v>
      </c>
      <c r="AE105" s="7">
        <f t="shared" si="38"/>
        <v>7.171562989443415</v>
      </c>
      <c r="AG105">
        <f t="shared" si="39"/>
        <v>3.6157385537534052</v>
      </c>
      <c r="AH105">
        <f t="shared" si="40"/>
        <v>3.75615558496713</v>
      </c>
      <c r="AI105" s="22">
        <f t="shared" si="41"/>
        <v>198.34296321006948</v>
      </c>
    </row>
    <row r="106" spans="1:35" x14ac:dyDescent="0.2">
      <c r="A106" t="s">
        <v>49</v>
      </c>
      <c r="B106" s="1">
        <v>44199</v>
      </c>
      <c r="C106" t="s">
        <v>8</v>
      </c>
      <c r="D106">
        <v>75</v>
      </c>
      <c r="E106" s="7">
        <v>0.42151764899999999</v>
      </c>
      <c r="F106">
        <v>12</v>
      </c>
      <c r="G106" t="s">
        <v>6</v>
      </c>
      <c r="H106">
        <v>2.4300000000000002</v>
      </c>
      <c r="I106">
        <v>2.06</v>
      </c>
      <c r="J106">
        <v>-46.52</v>
      </c>
      <c r="K106" t="s">
        <v>7</v>
      </c>
      <c r="L106">
        <v>12.3</v>
      </c>
      <c r="M106">
        <v>285.45</v>
      </c>
      <c r="N106" s="7">
        <v>1009.681967</v>
      </c>
      <c r="O106" s="7">
        <f t="shared" si="22"/>
        <v>0.99647864783519269</v>
      </c>
      <c r="P106" s="7">
        <f t="shared" si="24"/>
        <v>100.96819899190091</v>
      </c>
      <c r="Q106" s="7">
        <f t="shared" si="23"/>
        <v>23.50680273068339</v>
      </c>
      <c r="R106" s="7">
        <f t="shared" si="25"/>
        <v>23506.80273068339</v>
      </c>
      <c r="S106" s="8">
        <f t="shared" si="26"/>
        <v>4.1112820400193643E-2</v>
      </c>
      <c r="T106" s="33">
        <f t="shared" si="27"/>
        <v>4.1112820400193643E-2</v>
      </c>
      <c r="U106" s="8">
        <f t="shared" si="28"/>
        <v>1.7552128901715557E-3</v>
      </c>
      <c r="V106" s="31">
        <f t="shared" si="29"/>
        <v>1.7552128901715557E-3</v>
      </c>
      <c r="W106">
        <f t="shared" si="30"/>
        <v>4.2651673231168808E-9</v>
      </c>
      <c r="X106" s="21">
        <f t="shared" si="31"/>
        <v>1.0662918307792203E-10</v>
      </c>
      <c r="Y106" s="21">
        <f t="shared" si="32"/>
        <v>2.5935749977741683E-9</v>
      </c>
      <c r="Z106" s="21">
        <f t="shared" si="33"/>
        <v>2.1986685166315996E-9</v>
      </c>
      <c r="AA106" s="21">
        <f t="shared" si="34"/>
        <v>5.0153566422049056E-10</v>
      </c>
      <c r="AB106" s="21">
        <f t="shared" si="35"/>
        <v>2.0061426568819622E-8</v>
      </c>
      <c r="AC106" s="7">
        <f t="shared" si="36"/>
        <v>11.429625819839327</v>
      </c>
      <c r="AD106" s="7">
        <f t="shared" si="37"/>
        <v>11.389378082215698</v>
      </c>
      <c r="AE106" s="7">
        <f t="shared" si="38"/>
        <v>20.061426568819623</v>
      </c>
      <c r="AG106">
        <f t="shared" si="39"/>
        <v>3.6157385537534052</v>
      </c>
      <c r="AH106">
        <f t="shared" si="40"/>
        <v>4.2651673231168807</v>
      </c>
      <c r="AI106" s="22">
        <f t="shared" si="41"/>
        <v>554.83620484656922</v>
      </c>
    </row>
    <row r="107" spans="1:35" x14ac:dyDescent="0.2">
      <c r="A107" t="s">
        <v>49</v>
      </c>
      <c r="B107" s="1">
        <v>44199</v>
      </c>
      <c r="C107" t="s">
        <v>5</v>
      </c>
      <c r="D107">
        <v>150</v>
      </c>
      <c r="E107" s="7">
        <v>0.42781308099999998</v>
      </c>
      <c r="F107">
        <v>13</v>
      </c>
      <c r="G107" t="s">
        <v>6</v>
      </c>
      <c r="H107">
        <v>2.5099999999999998</v>
      </c>
      <c r="I107">
        <v>2.06</v>
      </c>
      <c r="J107">
        <v>-46.96</v>
      </c>
      <c r="K107" t="s">
        <v>7</v>
      </c>
      <c r="L107">
        <v>12.4</v>
      </c>
      <c r="M107">
        <v>285.55</v>
      </c>
      <c r="N107" s="7">
        <v>1009.681967</v>
      </c>
      <c r="O107" s="7">
        <f t="shared" si="22"/>
        <v>0.99647864783519269</v>
      </c>
      <c r="P107" s="7">
        <f t="shared" si="24"/>
        <v>100.96819899190091</v>
      </c>
      <c r="Q107" s="7">
        <f t="shared" si="23"/>
        <v>23.515037729012583</v>
      </c>
      <c r="R107" s="7">
        <f t="shared" si="25"/>
        <v>23515.037729012583</v>
      </c>
      <c r="S107" s="8">
        <f t="shared" si="26"/>
        <v>4.1014564014612384E-2</v>
      </c>
      <c r="T107" s="33">
        <f t="shared" si="27"/>
        <v>4.1014564014612384E-2</v>
      </c>
      <c r="U107" s="8">
        <f t="shared" si="28"/>
        <v>1.7504048614161679E-3</v>
      </c>
      <c r="V107" s="31">
        <f t="shared" si="29"/>
        <v>1.7504048614161679E-3</v>
      </c>
      <c r="W107">
        <f t="shared" si="30"/>
        <v>4.3935162021545805E-9</v>
      </c>
      <c r="X107" s="21">
        <f t="shared" si="31"/>
        <v>1.0983790505386452E-10</v>
      </c>
      <c r="Y107" s="21">
        <f t="shared" si="32"/>
        <v>2.6780220073711434E-9</v>
      </c>
      <c r="Z107" s="21">
        <f t="shared" si="33"/>
        <v>2.1978985399141661E-9</v>
      </c>
      <c r="AA107" s="21">
        <f t="shared" si="34"/>
        <v>5.8996137251084182E-10</v>
      </c>
      <c r="AB107" s="21">
        <f t="shared" si="35"/>
        <v>2.3598454900433673E-8</v>
      </c>
      <c r="AC107" s="7">
        <f t="shared" si="36"/>
        <v>13.481712385865579</v>
      </c>
      <c r="AD107" s="7">
        <f t="shared" si="37"/>
        <v>13.434238528770303</v>
      </c>
      <c r="AE107" s="7">
        <f t="shared" si="38"/>
        <v>23.598454900433673</v>
      </c>
      <c r="AG107">
        <f t="shared" si="39"/>
        <v>3.6058340145173058</v>
      </c>
      <c r="AH107">
        <f t="shared" si="40"/>
        <v>4.3935162021545802</v>
      </c>
      <c r="AI107" s="22">
        <f t="shared" si="41"/>
        <v>654.45205756629025</v>
      </c>
    </row>
    <row r="108" spans="1:35" x14ac:dyDescent="0.2">
      <c r="A108" t="s">
        <v>49</v>
      </c>
      <c r="B108" s="1">
        <v>44199</v>
      </c>
      <c r="C108" t="s">
        <v>8</v>
      </c>
      <c r="D108">
        <v>100</v>
      </c>
      <c r="E108" s="7">
        <v>0.42000789999999999</v>
      </c>
      <c r="F108">
        <v>14</v>
      </c>
      <c r="G108" t="s">
        <v>6</v>
      </c>
      <c r="H108">
        <v>2.12</v>
      </c>
      <c r="I108">
        <v>2.06</v>
      </c>
      <c r="J108">
        <v>-46.13</v>
      </c>
      <c r="K108" t="s">
        <v>7</v>
      </c>
      <c r="L108">
        <v>11.5</v>
      </c>
      <c r="M108">
        <v>284.64999999999998</v>
      </c>
      <c r="N108" s="7">
        <v>1009.681967</v>
      </c>
      <c r="O108" s="7">
        <f t="shared" si="22"/>
        <v>0.99647864783519269</v>
      </c>
      <c r="P108" s="7">
        <f t="shared" si="24"/>
        <v>100.96819899190091</v>
      </c>
      <c r="Q108" s="7">
        <f t="shared" si="23"/>
        <v>23.440922744049836</v>
      </c>
      <c r="R108" s="7">
        <f t="shared" si="25"/>
        <v>23440.922744049836</v>
      </c>
      <c r="S108" s="8">
        <f t="shared" si="26"/>
        <v>4.1915114903575287E-2</v>
      </c>
      <c r="T108" s="33">
        <f t="shared" si="27"/>
        <v>4.1915114903575287E-2</v>
      </c>
      <c r="U108" s="8">
        <f t="shared" si="28"/>
        <v>1.7944941582002795E-3</v>
      </c>
      <c r="V108" s="31">
        <f t="shared" si="29"/>
        <v>1.7944941582002795E-3</v>
      </c>
      <c r="W108">
        <f t="shared" si="30"/>
        <v>3.8043276153845923E-9</v>
      </c>
      <c r="X108" s="21">
        <f t="shared" si="31"/>
        <v>9.5108190384614813E-11</v>
      </c>
      <c r="Y108" s="21">
        <f t="shared" si="32"/>
        <v>2.2690666744779044E-9</v>
      </c>
      <c r="Z108" s="21">
        <f t="shared" si="33"/>
        <v>2.2048478063323033E-9</v>
      </c>
      <c r="AA108" s="21">
        <f t="shared" si="34"/>
        <v>1.5932705853021569E-10</v>
      </c>
      <c r="AB108" s="21">
        <f t="shared" si="35"/>
        <v>6.3730823412086277E-9</v>
      </c>
      <c r="AC108" s="7">
        <f t="shared" si="36"/>
        <v>3.5514645239081033</v>
      </c>
      <c r="AD108" s="7">
        <f t="shared" si="37"/>
        <v>3.5389585666186032</v>
      </c>
      <c r="AE108" s="7">
        <f t="shared" si="38"/>
        <v>6.3730823412086277</v>
      </c>
      <c r="AG108">
        <f t="shared" si="39"/>
        <v>3.6966579658925762</v>
      </c>
      <c r="AH108">
        <f t="shared" si="40"/>
        <v>3.8043276153845929</v>
      </c>
      <c r="AI108" s="22">
        <f t="shared" si="41"/>
        <v>172.40119048097586</v>
      </c>
    </row>
    <row r="109" spans="1:35" x14ac:dyDescent="0.2">
      <c r="A109" t="s">
        <v>49</v>
      </c>
      <c r="B109" s="1">
        <v>44199</v>
      </c>
      <c r="C109" t="s">
        <v>5</v>
      </c>
      <c r="D109">
        <v>125</v>
      </c>
      <c r="E109" s="7">
        <v>0.41849866200000002</v>
      </c>
      <c r="F109">
        <v>15</v>
      </c>
      <c r="G109" t="s">
        <v>6</v>
      </c>
      <c r="H109">
        <v>2.19</v>
      </c>
      <c r="I109">
        <v>2.06</v>
      </c>
      <c r="J109">
        <v>-47.29</v>
      </c>
      <c r="K109" t="s">
        <v>7</v>
      </c>
      <c r="L109">
        <v>11.4</v>
      </c>
      <c r="M109">
        <v>284.55</v>
      </c>
      <c r="N109" s="7">
        <v>1009.681967</v>
      </c>
      <c r="O109" s="7">
        <f t="shared" si="22"/>
        <v>0.99647864783519269</v>
      </c>
      <c r="P109" s="7">
        <f t="shared" si="24"/>
        <v>100.96819899190091</v>
      </c>
      <c r="Q109" s="7">
        <f t="shared" si="23"/>
        <v>23.432687745720646</v>
      </c>
      <c r="R109" s="7">
        <f t="shared" si="25"/>
        <v>23432.687745720646</v>
      </c>
      <c r="S109" s="8">
        <f t="shared" si="26"/>
        <v>4.201746818160354E-2</v>
      </c>
      <c r="T109" s="33">
        <f t="shared" si="27"/>
        <v>4.201746818160354E-2</v>
      </c>
      <c r="U109" s="8">
        <f t="shared" si="28"/>
        <v>1.7995083487806047E-3</v>
      </c>
      <c r="V109" s="31">
        <f t="shared" si="29"/>
        <v>1.7995083487806047E-3</v>
      </c>
      <c r="W109">
        <f t="shared" si="30"/>
        <v>3.9409232838295238E-9</v>
      </c>
      <c r="X109" s="21">
        <f t="shared" si="31"/>
        <v>9.8523082095738099E-11</v>
      </c>
      <c r="Y109" s="21">
        <f t="shared" si="32"/>
        <v>2.3448124401477944E-9</v>
      </c>
      <c r="Z109" s="21">
        <f t="shared" si="33"/>
        <v>2.2056226605956424E-9</v>
      </c>
      <c r="AA109" s="21">
        <f t="shared" si="34"/>
        <v>2.3771286164789011E-10</v>
      </c>
      <c r="AB109" s="21">
        <f t="shared" si="35"/>
        <v>9.5085144659156044E-9</v>
      </c>
      <c r="AC109" s="7">
        <f t="shared" si="36"/>
        <v>5.2839512927844039</v>
      </c>
      <c r="AD109" s="7">
        <f t="shared" si="37"/>
        <v>5.265344639460821</v>
      </c>
      <c r="AE109" s="7">
        <f t="shared" si="38"/>
        <v>9.5085144659156047</v>
      </c>
      <c r="AG109">
        <f t="shared" si="39"/>
        <v>3.7069871984880458</v>
      </c>
      <c r="AH109">
        <f t="shared" si="40"/>
        <v>3.9409232838295241</v>
      </c>
      <c r="AI109" s="22">
        <f t="shared" si="41"/>
        <v>256.50248994099047</v>
      </c>
    </row>
    <row r="110" spans="1:35" x14ac:dyDescent="0.2">
      <c r="A110" t="s">
        <v>49</v>
      </c>
      <c r="B110" s="1">
        <v>44199</v>
      </c>
      <c r="C110" t="s">
        <v>8</v>
      </c>
      <c r="D110">
        <v>125</v>
      </c>
      <c r="E110" s="7">
        <v>0.42529391100000002</v>
      </c>
      <c r="F110">
        <v>16</v>
      </c>
      <c r="G110" t="s">
        <v>6</v>
      </c>
      <c r="H110">
        <v>2.7</v>
      </c>
      <c r="I110">
        <v>2.06</v>
      </c>
      <c r="J110">
        <v>-47.23</v>
      </c>
      <c r="K110" t="s">
        <v>7</v>
      </c>
      <c r="L110">
        <v>12.7</v>
      </c>
      <c r="M110">
        <v>285.85000000000002</v>
      </c>
      <c r="N110" s="7">
        <v>1009.681967</v>
      </c>
      <c r="O110" s="7">
        <f t="shared" si="22"/>
        <v>0.99647864783519269</v>
      </c>
      <c r="P110" s="7">
        <f t="shared" si="24"/>
        <v>100.96819899190091</v>
      </c>
      <c r="Q110" s="7">
        <f t="shared" si="23"/>
        <v>23.539742724000167</v>
      </c>
      <c r="R110" s="7">
        <f t="shared" si="25"/>
        <v>23539.742724000167</v>
      </c>
      <c r="S110" s="8">
        <f t="shared" si="26"/>
        <v>4.0722445607145448E-2</v>
      </c>
      <c r="T110" s="33">
        <f t="shared" si="27"/>
        <v>4.0722445607145448E-2</v>
      </c>
      <c r="U110" s="8">
        <f t="shared" si="28"/>
        <v>1.7361139682830762E-3</v>
      </c>
      <c r="V110" s="31">
        <f t="shared" si="29"/>
        <v>1.7361139682830762E-3</v>
      </c>
      <c r="W110">
        <f t="shared" si="30"/>
        <v>4.6875077143643054E-9</v>
      </c>
      <c r="X110" s="21">
        <f t="shared" si="31"/>
        <v>1.1718769285910764E-10</v>
      </c>
      <c r="Y110" s="21">
        <f t="shared" si="32"/>
        <v>2.8777174629842238E-9</v>
      </c>
      <c r="Z110" s="21">
        <f t="shared" si="33"/>
        <v>2.195591842128704E-9</v>
      </c>
      <c r="AA110" s="21">
        <f t="shared" si="34"/>
        <v>7.9931331371462728E-10</v>
      </c>
      <c r="AB110" s="21">
        <f t="shared" si="35"/>
        <v>3.1972532548585091E-8</v>
      </c>
      <c r="AC110" s="7">
        <f t="shared" si="36"/>
        <v>18.41614843995767</v>
      </c>
      <c r="AD110" s="7">
        <f t="shared" si="37"/>
        <v>18.351298695781214</v>
      </c>
      <c r="AE110" s="7">
        <f t="shared" si="38"/>
        <v>31.972532548585093</v>
      </c>
      <c r="AG110">
        <f t="shared" si="39"/>
        <v>3.5763947746631368</v>
      </c>
      <c r="AH110">
        <f t="shared" si="40"/>
        <v>4.6875077143643065</v>
      </c>
      <c r="AI110" s="22">
        <f t="shared" si="41"/>
        <v>893.98778834745974</v>
      </c>
    </row>
    <row r="111" spans="1:35" x14ac:dyDescent="0.2">
      <c r="A111" t="s">
        <v>49</v>
      </c>
      <c r="B111" s="1">
        <v>44199</v>
      </c>
      <c r="C111" t="s">
        <v>5</v>
      </c>
      <c r="D111">
        <v>100</v>
      </c>
      <c r="E111" s="7">
        <v>0.41397329599999999</v>
      </c>
      <c r="F111">
        <v>17</v>
      </c>
      <c r="G111" t="s">
        <v>6</v>
      </c>
      <c r="H111">
        <v>2.2200000000000002</v>
      </c>
      <c r="I111">
        <v>2.06</v>
      </c>
      <c r="J111">
        <v>-47.64</v>
      </c>
      <c r="K111" t="s">
        <v>7</v>
      </c>
      <c r="L111">
        <v>11.7</v>
      </c>
      <c r="M111">
        <v>284.85000000000002</v>
      </c>
      <c r="N111" s="7">
        <v>1009.681967</v>
      </c>
      <c r="O111" s="7">
        <f t="shared" si="22"/>
        <v>0.99647864783519269</v>
      </c>
      <c r="P111" s="7">
        <f t="shared" si="24"/>
        <v>100.96819899190091</v>
      </c>
      <c r="Q111" s="7">
        <f t="shared" si="23"/>
        <v>23.457392740708229</v>
      </c>
      <c r="R111" s="7">
        <f t="shared" si="25"/>
        <v>23457.39274070823</v>
      </c>
      <c r="S111" s="8">
        <f t="shared" si="26"/>
        <v>4.1711800566233539E-2</v>
      </c>
      <c r="T111" s="33">
        <f t="shared" si="27"/>
        <v>4.1711800566233539E-2</v>
      </c>
      <c r="U111" s="8">
        <f t="shared" si="28"/>
        <v>1.7845359014127945E-3</v>
      </c>
      <c r="V111" s="31">
        <f t="shared" si="29"/>
        <v>1.7845359014127945E-3</v>
      </c>
      <c r="W111">
        <f t="shared" si="30"/>
        <v>3.9616697011364046E-9</v>
      </c>
      <c r="X111" s="21">
        <f t="shared" si="31"/>
        <v>9.9041742528410121E-11</v>
      </c>
      <c r="Y111" s="21">
        <f t="shared" si="32"/>
        <v>2.3744298060483682E-9</v>
      </c>
      <c r="Z111" s="21">
        <f t="shared" si="33"/>
        <v>2.2032997299367739E-9</v>
      </c>
      <c r="AA111" s="21">
        <f t="shared" si="34"/>
        <v>2.7017181864000459E-10</v>
      </c>
      <c r="AB111" s="21">
        <f t="shared" si="35"/>
        <v>1.0806872745600184E-8</v>
      </c>
      <c r="AC111" s="7">
        <f t="shared" si="36"/>
        <v>6.0558449606110578</v>
      </c>
      <c r="AD111" s="7">
        <f t="shared" si="37"/>
        <v>6.0345201978492726</v>
      </c>
      <c r="AE111" s="7">
        <f t="shared" si="38"/>
        <v>10.806872745600185</v>
      </c>
      <c r="AG111">
        <f t="shared" si="39"/>
        <v>3.6761439569103569</v>
      </c>
      <c r="AH111">
        <f t="shared" si="40"/>
        <v>3.9616697011364042</v>
      </c>
      <c r="AI111" s="22">
        <f t="shared" si="41"/>
        <v>293.97305634034268</v>
      </c>
    </row>
    <row r="112" spans="1:35" x14ac:dyDescent="0.2">
      <c r="A112" t="s">
        <v>49</v>
      </c>
      <c r="B112" s="1">
        <v>44199</v>
      </c>
      <c r="C112" t="s">
        <v>8</v>
      </c>
      <c r="D112">
        <v>150</v>
      </c>
      <c r="E112" s="7">
        <v>0.44573214100000003</v>
      </c>
      <c r="F112">
        <v>18</v>
      </c>
      <c r="G112" t="s">
        <v>6</v>
      </c>
      <c r="H112">
        <v>2.37</v>
      </c>
      <c r="I112">
        <v>2.06</v>
      </c>
      <c r="J112">
        <v>-46.8</v>
      </c>
      <c r="K112" t="s">
        <v>7</v>
      </c>
      <c r="L112">
        <v>11.9</v>
      </c>
      <c r="M112">
        <v>285.05</v>
      </c>
      <c r="N112" s="7">
        <v>1009.681967</v>
      </c>
      <c r="O112" s="7">
        <f t="shared" si="22"/>
        <v>0.99647864783519269</v>
      </c>
      <c r="P112" s="7">
        <f t="shared" si="24"/>
        <v>100.96819899190091</v>
      </c>
      <c r="Q112" s="7">
        <f t="shared" si="23"/>
        <v>23.473862737366616</v>
      </c>
      <c r="R112" s="7">
        <f t="shared" si="25"/>
        <v>23473.862737366617</v>
      </c>
      <c r="S112" s="8">
        <f t="shared" si="26"/>
        <v>4.1510326223275662E-2</v>
      </c>
      <c r="T112" s="33">
        <f t="shared" si="27"/>
        <v>4.1510326223275662E-2</v>
      </c>
      <c r="U112" s="8">
        <f t="shared" si="28"/>
        <v>1.774670283037085E-3</v>
      </c>
      <c r="V112" s="31">
        <f t="shared" si="29"/>
        <v>1.774670283037085E-3</v>
      </c>
      <c r="W112">
        <f t="shared" si="30"/>
        <v>4.2059685707978919E-9</v>
      </c>
      <c r="X112" s="21">
        <f t="shared" si="31"/>
        <v>1.0514921426994731E-10</v>
      </c>
      <c r="Y112" s="21">
        <f t="shared" si="32"/>
        <v>2.533085712320614E-9</v>
      </c>
      <c r="Z112" s="21">
        <f t="shared" si="33"/>
        <v>2.2017538258989304E-9</v>
      </c>
      <c r="AA112" s="21">
        <f t="shared" si="34"/>
        <v>4.3648110069163101E-10</v>
      </c>
      <c r="AB112" s="21">
        <f t="shared" si="35"/>
        <v>1.745924402766524E-8</v>
      </c>
      <c r="AC112" s="7">
        <f t="shared" si="36"/>
        <v>9.838021290234451</v>
      </c>
      <c r="AD112" s="7">
        <f t="shared" si="37"/>
        <v>9.8033781526666637</v>
      </c>
      <c r="AE112" s="7">
        <f t="shared" si="38"/>
        <v>17.459244027665239</v>
      </c>
      <c r="AG112">
        <f t="shared" si="39"/>
        <v>3.6558207830563951</v>
      </c>
      <c r="AH112">
        <f t="shared" si="40"/>
        <v>4.205968570797892</v>
      </c>
      <c r="AI112" s="22">
        <f t="shared" si="41"/>
        <v>477.57384904050724</v>
      </c>
    </row>
    <row r="113" spans="1:35" x14ac:dyDescent="0.2">
      <c r="A113" t="s">
        <v>49</v>
      </c>
      <c r="B113" s="1">
        <v>44199</v>
      </c>
      <c r="C113" t="s">
        <v>5</v>
      </c>
      <c r="D113">
        <v>75</v>
      </c>
      <c r="E113" s="7">
        <v>0.409954235</v>
      </c>
      <c r="F113">
        <v>19</v>
      </c>
      <c r="G113" t="s">
        <v>6</v>
      </c>
      <c r="H113">
        <v>2.46</v>
      </c>
      <c r="I113">
        <v>2.06</v>
      </c>
      <c r="J113">
        <v>-47.02</v>
      </c>
      <c r="K113" t="s">
        <v>7</v>
      </c>
      <c r="L113">
        <v>13.6</v>
      </c>
      <c r="M113">
        <v>286.75</v>
      </c>
      <c r="N113" s="7">
        <v>1009.681967</v>
      </c>
      <c r="O113" s="7">
        <f t="shared" si="22"/>
        <v>0.99647864783519269</v>
      </c>
      <c r="P113" s="7">
        <f t="shared" si="24"/>
        <v>100.96819899190091</v>
      </c>
      <c r="Q113" s="7">
        <f t="shared" si="23"/>
        <v>23.613857708962907</v>
      </c>
      <c r="R113" s="7">
        <f t="shared" si="25"/>
        <v>23613.857708962907</v>
      </c>
      <c r="S113" s="8">
        <f t="shared" si="26"/>
        <v>3.9869414287258521E-2</v>
      </c>
      <c r="T113" s="33">
        <f t="shared" si="27"/>
        <v>3.9869414287258521E-2</v>
      </c>
      <c r="U113" s="8">
        <f t="shared" si="28"/>
        <v>1.6944119472913639E-3</v>
      </c>
      <c r="V113" s="31">
        <f t="shared" si="29"/>
        <v>1.6944119472913639E-3</v>
      </c>
      <c r="W113">
        <f t="shared" si="30"/>
        <v>4.1682533903367555E-9</v>
      </c>
      <c r="X113" s="21">
        <f t="shared" si="31"/>
        <v>1.042063347584189E-10</v>
      </c>
      <c r="Y113" s="21">
        <f t="shared" si="32"/>
        <v>2.6136911369606241E-9</v>
      </c>
      <c r="Z113" s="21">
        <f t="shared" si="33"/>
        <v>2.188700708186539E-9</v>
      </c>
      <c r="AA113" s="21">
        <f t="shared" si="34"/>
        <v>5.29196763532504E-10</v>
      </c>
      <c r="AB113" s="21">
        <f t="shared" si="35"/>
        <v>2.116787054130016E-8</v>
      </c>
      <c r="AC113" s="7">
        <f t="shared" si="36"/>
        <v>12.49275335619445</v>
      </c>
      <c r="AD113" s="7">
        <f t="shared" si="37"/>
        <v>12.448761972119211</v>
      </c>
      <c r="AE113" s="7">
        <f t="shared" si="38"/>
        <v>21.167870541300161</v>
      </c>
      <c r="AG113">
        <f t="shared" si="39"/>
        <v>3.4904886114202096</v>
      </c>
      <c r="AH113">
        <f t="shared" si="40"/>
        <v>4.1682533903367549</v>
      </c>
      <c r="AI113" s="22">
        <f t="shared" si="41"/>
        <v>606.44433767934231</v>
      </c>
    </row>
    <row r="114" spans="1:35" x14ac:dyDescent="0.2">
      <c r="A114" t="s">
        <v>49</v>
      </c>
      <c r="B114" s="1">
        <v>44199</v>
      </c>
      <c r="C114" t="s">
        <v>8</v>
      </c>
      <c r="D114">
        <v>175</v>
      </c>
      <c r="E114" s="7">
        <v>0.44775600500000001</v>
      </c>
      <c r="F114">
        <v>20</v>
      </c>
      <c r="G114" t="s">
        <v>6</v>
      </c>
      <c r="H114">
        <v>2.5</v>
      </c>
      <c r="I114">
        <v>2.06</v>
      </c>
      <c r="J114">
        <v>-47.12</v>
      </c>
      <c r="K114" t="s">
        <v>7</v>
      </c>
      <c r="L114">
        <v>12.9</v>
      </c>
      <c r="M114">
        <v>286.05</v>
      </c>
      <c r="N114" s="7">
        <v>1009.681967</v>
      </c>
      <c r="O114" s="7">
        <f t="shared" si="22"/>
        <v>0.99647864783519269</v>
      </c>
      <c r="P114" s="7">
        <f t="shared" si="24"/>
        <v>100.96819899190091</v>
      </c>
      <c r="Q114" s="7">
        <f t="shared" si="23"/>
        <v>23.55621272065855</v>
      </c>
      <c r="R114" s="7">
        <f t="shared" si="25"/>
        <v>23556.21272065855</v>
      </c>
      <c r="S114" s="8">
        <f t="shared" si="26"/>
        <v>4.052988593886258E-2</v>
      </c>
      <c r="T114" s="33">
        <f t="shared" si="27"/>
        <v>4.052988593886258E-2</v>
      </c>
      <c r="U114" s="8">
        <f t="shared" si="28"/>
        <v>1.7266964868913046E-3</v>
      </c>
      <c r="V114" s="31">
        <f t="shared" si="29"/>
        <v>1.7266964868913046E-3</v>
      </c>
      <c r="W114">
        <f t="shared" si="30"/>
        <v>4.3167412172282623E-9</v>
      </c>
      <c r="X114" s="21">
        <f t="shared" si="31"/>
        <v>1.0791853043070657E-10</v>
      </c>
      <c r="Y114" s="21">
        <f t="shared" si="32"/>
        <v>2.6626902082452579E-9</v>
      </c>
      <c r="Z114" s="21">
        <f t="shared" si="33"/>
        <v>2.1940567315940923E-9</v>
      </c>
      <c r="AA114" s="21">
        <f t="shared" si="34"/>
        <v>5.7655200708187192E-10</v>
      </c>
      <c r="AB114" s="21">
        <f t="shared" si="35"/>
        <v>2.3062080283274877E-8</v>
      </c>
      <c r="AC114" s="7">
        <f t="shared" si="36"/>
        <v>13.356186485787779</v>
      </c>
      <c r="AD114" s="7">
        <f t="shared" si="37"/>
        <v>13.309154649592481</v>
      </c>
      <c r="AE114" s="7">
        <f t="shared" si="38"/>
        <v>23.062080283274877</v>
      </c>
      <c r="AG114">
        <f t="shared" si="39"/>
        <v>3.5569947629960876</v>
      </c>
      <c r="AH114">
        <f t="shared" si="40"/>
        <v>4.3167412172282615</v>
      </c>
      <c r="AI114" s="22">
        <f t="shared" si="41"/>
        <v>648.35856727125133</v>
      </c>
    </row>
    <row r="115" spans="1:35" x14ac:dyDescent="0.2">
      <c r="A115" t="s">
        <v>49</v>
      </c>
      <c r="B115" s="1">
        <v>44199</v>
      </c>
      <c r="C115" t="s">
        <v>5</v>
      </c>
      <c r="D115">
        <v>50</v>
      </c>
      <c r="E115" s="7">
        <v>0.22387605599999999</v>
      </c>
      <c r="F115">
        <v>21</v>
      </c>
      <c r="G115" t="s">
        <v>6</v>
      </c>
      <c r="H115">
        <v>2.29</v>
      </c>
      <c r="I115">
        <v>2.06</v>
      </c>
      <c r="J115">
        <v>-47.42</v>
      </c>
      <c r="K115" t="s">
        <v>7</v>
      </c>
      <c r="L115">
        <v>12.8</v>
      </c>
      <c r="M115">
        <v>285.95</v>
      </c>
      <c r="N115" s="7">
        <v>1009.681967</v>
      </c>
      <c r="O115" s="7">
        <f t="shared" si="22"/>
        <v>0.99647864783519269</v>
      </c>
      <c r="P115" s="7">
        <f t="shared" si="24"/>
        <v>100.96819899190091</v>
      </c>
      <c r="Q115" s="7">
        <f t="shared" si="23"/>
        <v>23.547977722329357</v>
      </c>
      <c r="R115" s="7">
        <f t="shared" si="25"/>
        <v>23547.977722329357</v>
      </c>
      <c r="S115" s="8">
        <f t="shared" si="26"/>
        <v>4.062594870202739E-2</v>
      </c>
      <c r="T115" s="33">
        <f t="shared" si="27"/>
        <v>4.062594870202739E-2</v>
      </c>
      <c r="U115" s="8">
        <f t="shared" si="28"/>
        <v>1.7313943297681605E-3</v>
      </c>
      <c r="V115" s="31">
        <f t="shared" si="29"/>
        <v>1.7313943297681605E-3</v>
      </c>
      <c r="W115">
        <f t="shared" si="30"/>
        <v>3.964893015169088E-9</v>
      </c>
      <c r="X115" s="21">
        <f t="shared" si="31"/>
        <v>9.9122325379227201E-11</v>
      </c>
      <c r="Y115" s="21">
        <f t="shared" si="32"/>
        <v>2.4398771855457153E-9</v>
      </c>
      <c r="Z115" s="21">
        <f t="shared" si="33"/>
        <v>2.1948240184385036E-9</v>
      </c>
      <c r="AA115" s="21">
        <f t="shared" si="34"/>
        <v>3.4417549248643866E-10</v>
      </c>
      <c r="AB115" s="21">
        <f t="shared" si="35"/>
        <v>1.3767019699457546E-8</v>
      </c>
      <c r="AC115" s="7">
        <f t="shared" si="36"/>
        <v>7.9514062526131735</v>
      </c>
      <c r="AD115" s="7">
        <f t="shared" si="37"/>
        <v>7.9234065509922713</v>
      </c>
      <c r="AE115" s="7">
        <f t="shared" si="38"/>
        <v>13.767019699457546</v>
      </c>
      <c r="AG115">
        <f t="shared" si="39"/>
        <v>3.5666723193224108</v>
      </c>
      <c r="AH115">
        <f t="shared" si="40"/>
        <v>3.9648930151690878</v>
      </c>
      <c r="AI115" s="22">
        <f t="shared" si="41"/>
        <v>385.9905947870472</v>
      </c>
    </row>
    <row r="116" spans="1:35" x14ac:dyDescent="0.2">
      <c r="A116" t="s">
        <v>49</v>
      </c>
      <c r="B116" s="1">
        <v>44199</v>
      </c>
      <c r="C116" t="s">
        <v>8</v>
      </c>
      <c r="D116">
        <v>200</v>
      </c>
      <c r="E116" s="7">
        <v>0.45256188200000003</v>
      </c>
      <c r="F116">
        <v>22</v>
      </c>
      <c r="G116" t="s">
        <v>6</v>
      </c>
      <c r="H116">
        <v>2.27</v>
      </c>
      <c r="I116">
        <v>2.06</v>
      </c>
      <c r="J116">
        <v>-48.55</v>
      </c>
      <c r="K116" t="s">
        <v>7</v>
      </c>
      <c r="L116">
        <v>14</v>
      </c>
      <c r="M116">
        <v>287.14999999999998</v>
      </c>
      <c r="N116" s="7">
        <v>1009.681967</v>
      </c>
      <c r="O116" s="7">
        <f t="shared" si="22"/>
        <v>0.99647864783519269</v>
      </c>
      <c r="P116" s="7">
        <f t="shared" si="24"/>
        <v>100.96819899190091</v>
      </c>
      <c r="Q116" s="7">
        <f t="shared" si="23"/>
        <v>23.646797702279677</v>
      </c>
      <c r="R116" s="7">
        <f t="shared" si="25"/>
        <v>23646.797702279677</v>
      </c>
      <c r="S116" s="8">
        <f t="shared" si="26"/>
        <v>3.9501211816991143E-2</v>
      </c>
      <c r="T116" s="33">
        <f t="shared" si="27"/>
        <v>3.9501211816991143E-2</v>
      </c>
      <c r="U116" s="8">
        <f t="shared" si="28"/>
        <v>1.6764251766008434E-3</v>
      </c>
      <c r="V116" s="31">
        <f t="shared" si="29"/>
        <v>1.6764251766008434E-3</v>
      </c>
      <c r="W116">
        <f t="shared" si="30"/>
        <v>3.8054851508839144E-9</v>
      </c>
      <c r="X116" s="21">
        <f t="shared" si="31"/>
        <v>9.5137128772097871E-11</v>
      </c>
      <c r="Y116" s="21">
        <f t="shared" si="32"/>
        <v>2.4084610166611485E-9</v>
      </c>
      <c r="Z116" s="21">
        <f t="shared" si="33"/>
        <v>2.1856518477189278E-9</v>
      </c>
      <c r="AA116" s="21">
        <f t="shared" si="34"/>
        <v>3.1794629771431859E-10</v>
      </c>
      <c r="AB116" s="21">
        <f t="shared" si="35"/>
        <v>1.2717851908572744E-8</v>
      </c>
      <c r="AC116" s="7">
        <f t="shared" si="36"/>
        <v>7.5862925981341682</v>
      </c>
      <c r="AD116" s="7">
        <f t="shared" si="37"/>
        <v>7.559578590270867</v>
      </c>
      <c r="AE116" s="7">
        <f t="shared" si="38"/>
        <v>12.717851908572744</v>
      </c>
      <c r="AG116">
        <f t="shared" si="39"/>
        <v>3.4534358637977371</v>
      </c>
      <c r="AH116">
        <f t="shared" si="40"/>
        <v>3.8054851508839143</v>
      </c>
      <c r="AI116" s="22">
        <f t="shared" si="41"/>
        <v>368.2666309773868</v>
      </c>
    </row>
    <row r="117" spans="1:35" x14ac:dyDescent="0.2">
      <c r="A117" t="s">
        <v>49</v>
      </c>
      <c r="B117" s="1">
        <v>44199</v>
      </c>
      <c r="C117" t="s">
        <v>5</v>
      </c>
      <c r="D117">
        <v>25</v>
      </c>
      <c r="E117" s="7">
        <v>0.38994810499999999</v>
      </c>
      <c r="F117">
        <v>23</v>
      </c>
      <c r="G117" t="s">
        <v>6</v>
      </c>
      <c r="H117">
        <v>2.66</v>
      </c>
      <c r="I117">
        <v>2.06</v>
      </c>
      <c r="J117">
        <v>-48.19</v>
      </c>
      <c r="K117" t="s">
        <v>7</v>
      </c>
      <c r="L117">
        <v>13.3</v>
      </c>
      <c r="M117">
        <v>286.45</v>
      </c>
      <c r="N117" s="7">
        <v>1009.681967</v>
      </c>
      <c r="O117" s="7">
        <f t="shared" si="22"/>
        <v>0.99647864783519269</v>
      </c>
      <c r="P117" s="7">
        <f t="shared" si="24"/>
        <v>100.96819899190091</v>
      </c>
      <c r="Q117" s="7">
        <f t="shared" si="23"/>
        <v>23.589152713975324</v>
      </c>
      <c r="R117" s="7">
        <f t="shared" si="25"/>
        <v>23589.152713975323</v>
      </c>
      <c r="S117" s="8">
        <f t="shared" si="26"/>
        <v>4.0149931266074627E-2</v>
      </c>
      <c r="T117" s="33">
        <f t="shared" si="27"/>
        <v>4.0149931266074627E-2</v>
      </c>
      <c r="U117" s="8">
        <f t="shared" si="28"/>
        <v>1.7081206990844752E-3</v>
      </c>
      <c r="V117" s="31">
        <f t="shared" si="29"/>
        <v>1.7081206990844752E-3</v>
      </c>
      <c r="W117">
        <f t="shared" si="30"/>
        <v>4.5436010595647037E-9</v>
      </c>
      <c r="X117" s="21">
        <f t="shared" si="31"/>
        <v>1.135900264891176E-10</v>
      </c>
      <c r="Y117" s="21">
        <f t="shared" si="32"/>
        <v>2.8291462253410494E-9</v>
      </c>
      <c r="Z117" s="21">
        <f t="shared" si="33"/>
        <v>2.1909929414295343E-9</v>
      </c>
      <c r="AA117" s="21">
        <f t="shared" si="34"/>
        <v>7.5174331040063272E-10</v>
      </c>
      <c r="AB117" s="21">
        <f t="shared" si="35"/>
        <v>3.0069732416025306E-8</v>
      </c>
      <c r="AC117" s="7">
        <f t="shared" si="36"/>
        <v>17.603985732473234</v>
      </c>
      <c r="AD117" s="7">
        <f t="shared" si="37"/>
        <v>17.541995899204952</v>
      </c>
      <c r="AE117" s="7">
        <f t="shared" si="38"/>
        <v>30.069732416025307</v>
      </c>
      <c r="AG117">
        <f t="shared" si="39"/>
        <v>3.518728640114019</v>
      </c>
      <c r="AH117">
        <f t="shared" si="40"/>
        <v>4.5436010595647041</v>
      </c>
      <c r="AI117" s="22">
        <f t="shared" si="41"/>
        <v>854.56241419772971</v>
      </c>
    </row>
    <row r="118" spans="1:35" x14ac:dyDescent="0.2">
      <c r="A118" t="s">
        <v>49</v>
      </c>
      <c r="B118" s="1">
        <v>44199</v>
      </c>
      <c r="C118" t="s">
        <v>8</v>
      </c>
      <c r="D118">
        <v>225</v>
      </c>
      <c r="E118" s="7">
        <v>0.45560000899999997</v>
      </c>
      <c r="F118">
        <v>24</v>
      </c>
      <c r="G118" t="s">
        <v>6</v>
      </c>
      <c r="H118">
        <v>2.3199999999999998</v>
      </c>
      <c r="I118">
        <v>2.06</v>
      </c>
      <c r="J118">
        <v>-48.35</v>
      </c>
      <c r="K118" t="s">
        <v>7</v>
      </c>
      <c r="L118">
        <v>13.8</v>
      </c>
      <c r="M118">
        <v>286.95</v>
      </c>
      <c r="N118" s="7">
        <v>1009.681967</v>
      </c>
      <c r="O118" s="7">
        <f t="shared" si="22"/>
        <v>0.99647864783519269</v>
      </c>
      <c r="P118" s="7">
        <f t="shared" si="24"/>
        <v>100.96819899190091</v>
      </c>
      <c r="Q118" s="7">
        <f t="shared" si="23"/>
        <v>23.630327705621291</v>
      </c>
      <c r="R118" s="7">
        <f t="shared" si="25"/>
        <v>23630.32770562129</v>
      </c>
      <c r="S118" s="8">
        <f t="shared" si="26"/>
        <v>3.968448876188254E-2</v>
      </c>
      <c r="T118" s="33">
        <f t="shared" si="27"/>
        <v>3.968448876188254E-2</v>
      </c>
      <c r="U118" s="8">
        <f t="shared" si="28"/>
        <v>1.6853772865567148E-3</v>
      </c>
      <c r="V118" s="31">
        <f t="shared" si="29"/>
        <v>1.6853772865567148E-3</v>
      </c>
      <c r="W118">
        <f t="shared" si="30"/>
        <v>3.9100753048115781E-9</v>
      </c>
      <c r="X118" s="21">
        <f t="shared" si="31"/>
        <v>9.7751882620289454E-11</v>
      </c>
      <c r="Y118" s="21">
        <f t="shared" si="32"/>
        <v>2.463226456231468E-9</v>
      </c>
      <c r="Z118" s="21">
        <f t="shared" si="33"/>
        <v>2.1871752154469073E-9</v>
      </c>
      <c r="AA118" s="21">
        <f t="shared" si="34"/>
        <v>3.7380312340485028E-10</v>
      </c>
      <c r="AB118" s="21">
        <f t="shared" si="35"/>
        <v>1.4952124936194011E-8</v>
      </c>
      <c r="AC118" s="7">
        <f t="shared" si="36"/>
        <v>8.8716782025357226</v>
      </c>
      <c r="AD118" s="7">
        <f t="shared" si="37"/>
        <v>8.8404378992917501</v>
      </c>
      <c r="AE118" s="7">
        <f t="shared" si="38"/>
        <v>14.952124936194013</v>
      </c>
      <c r="AG118">
        <f t="shared" si="39"/>
        <v>3.4718772103068329</v>
      </c>
      <c r="AH118">
        <f t="shared" si="40"/>
        <v>3.9100753048115782</v>
      </c>
      <c r="AI118" s="22">
        <f t="shared" si="41"/>
        <v>430.66399041435551</v>
      </c>
    </row>
    <row r="119" spans="1:35" x14ac:dyDescent="0.2">
      <c r="A119" t="s">
        <v>49</v>
      </c>
      <c r="B119" s="1">
        <v>44199</v>
      </c>
      <c r="C119" t="s">
        <v>5</v>
      </c>
      <c r="D119">
        <v>10</v>
      </c>
      <c r="E119" s="7">
        <v>0.38665674100000003</v>
      </c>
      <c r="F119">
        <v>25</v>
      </c>
      <c r="G119" t="s">
        <v>6</v>
      </c>
      <c r="H119">
        <v>2.3199999999999998</v>
      </c>
      <c r="I119">
        <v>2.06</v>
      </c>
      <c r="J119">
        <v>-45.52</v>
      </c>
      <c r="K119" t="s">
        <v>7</v>
      </c>
      <c r="L119">
        <v>13.1</v>
      </c>
      <c r="M119">
        <v>286.25</v>
      </c>
      <c r="N119" s="7">
        <v>1009.681967</v>
      </c>
      <c r="O119" s="7">
        <f t="shared" si="22"/>
        <v>0.99647864783519269</v>
      </c>
      <c r="P119" s="7">
        <f t="shared" si="24"/>
        <v>100.96819899190091</v>
      </c>
      <c r="Q119" s="7">
        <f t="shared" si="23"/>
        <v>23.572682717316937</v>
      </c>
      <c r="R119" s="7">
        <f t="shared" si="25"/>
        <v>23572.682717316937</v>
      </c>
      <c r="S119" s="8">
        <f t="shared" si="26"/>
        <v>4.0339053802248087E-2</v>
      </c>
      <c r="T119" s="33">
        <f t="shared" si="27"/>
        <v>4.0339053802248087E-2</v>
      </c>
      <c r="U119" s="8">
        <f t="shared" si="28"/>
        <v>1.7173657119831248E-3</v>
      </c>
      <c r="V119" s="31">
        <f t="shared" si="29"/>
        <v>1.7173657119831248E-3</v>
      </c>
      <c r="W119">
        <f t="shared" si="30"/>
        <v>3.9842884518008496E-9</v>
      </c>
      <c r="X119" s="21">
        <f t="shared" si="31"/>
        <v>9.9607211295021247E-11</v>
      </c>
      <c r="Y119" s="21">
        <f t="shared" si="32"/>
        <v>2.4692500667794579E-9</v>
      </c>
      <c r="Z119" s="21">
        <f t="shared" si="33"/>
        <v>2.1925237661921053E-9</v>
      </c>
      <c r="AA119" s="21">
        <f t="shared" si="34"/>
        <v>3.7633351188237377E-10</v>
      </c>
      <c r="AB119" s="21">
        <f t="shared" si="35"/>
        <v>1.5053340475294951E-8</v>
      </c>
      <c r="AC119" s="7">
        <f t="shared" si="36"/>
        <v>8.7653668465944481</v>
      </c>
      <c r="AD119" s="7">
        <f t="shared" si="37"/>
        <v>8.7345009030738616</v>
      </c>
      <c r="AE119" s="7">
        <f t="shared" si="38"/>
        <v>15.05334047529495</v>
      </c>
      <c r="AG119">
        <f t="shared" si="39"/>
        <v>3.5377733666852369</v>
      </c>
      <c r="AH119">
        <f t="shared" si="40"/>
        <v>3.9842884518008495</v>
      </c>
      <c r="AI119" s="22">
        <f t="shared" si="41"/>
        <v>425.50324498031296</v>
      </c>
    </row>
    <row r="120" spans="1:35" x14ac:dyDescent="0.2">
      <c r="A120" t="s">
        <v>49</v>
      </c>
      <c r="B120" s="1">
        <v>44199</v>
      </c>
      <c r="C120" t="s">
        <v>8</v>
      </c>
      <c r="D120">
        <v>250</v>
      </c>
      <c r="E120" s="7">
        <v>0.440425917</v>
      </c>
      <c r="F120">
        <v>26</v>
      </c>
      <c r="G120" t="s">
        <v>6</v>
      </c>
      <c r="H120">
        <v>2.63</v>
      </c>
      <c r="I120">
        <v>2.06</v>
      </c>
      <c r="J120">
        <v>-48.31</v>
      </c>
      <c r="K120" t="s">
        <v>7</v>
      </c>
      <c r="L120">
        <v>13.7</v>
      </c>
      <c r="M120">
        <v>286.85000000000002</v>
      </c>
      <c r="N120" s="7">
        <v>1009.681967</v>
      </c>
      <c r="O120" s="7">
        <f t="shared" si="22"/>
        <v>0.99647864783519269</v>
      </c>
      <c r="P120" s="7">
        <f t="shared" si="24"/>
        <v>100.96819899190091</v>
      </c>
      <c r="Q120" s="7">
        <f t="shared" si="23"/>
        <v>23.622092707292101</v>
      </c>
      <c r="R120" s="7">
        <f t="shared" si="25"/>
        <v>23622.0927072921</v>
      </c>
      <c r="S120" s="8">
        <f t="shared" si="26"/>
        <v>3.977674438436004E-2</v>
      </c>
      <c r="T120" s="33">
        <f t="shared" si="27"/>
        <v>3.977674438436004E-2</v>
      </c>
      <c r="U120" s="8">
        <f t="shared" si="28"/>
        <v>1.6898842419265188E-3</v>
      </c>
      <c r="V120" s="31">
        <f t="shared" si="29"/>
        <v>1.6898842419265188E-3</v>
      </c>
      <c r="W120">
        <f t="shared" si="30"/>
        <v>4.4443955562667438E-9</v>
      </c>
      <c r="X120" s="21">
        <f t="shared" si="31"/>
        <v>1.111098889066686E-10</v>
      </c>
      <c r="Y120" s="21">
        <f t="shared" si="32"/>
        <v>2.7933379321600865E-9</v>
      </c>
      <c r="Z120" s="21">
        <f t="shared" si="33"/>
        <v>2.1879376959124633E-9</v>
      </c>
      <c r="AA120" s="21">
        <f t="shared" si="34"/>
        <v>7.165101251542916E-10</v>
      </c>
      <c r="AB120" s="21">
        <f t="shared" si="35"/>
        <v>2.8660405006171664E-8</v>
      </c>
      <c r="AC120" s="7">
        <f t="shared" si="36"/>
        <v>16.959981219481602</v>
      </c>
      <c r="AD120" s="7">
        <f t="shared" si="37"/>
        <v>16.900259152899288</v>
      </c>
      <c r="AE120" s="7">
        <f t="shared" si="38"/>
        <v>28.660405006171665</v>
      </c>
      <c r="AG120">
        <f t="shared" si="39"/>
        <v>3.4811615383686285</v>
      </c>
      <c r="AH120">
        <f t="shared" si="40"/>
        <v>4.4443955562667439</v>
      </c>
      <c r="AI120" s="22">
        <f t="shared" si="41"/>
        <v>823.30005919813607</v>
      </c>
    </row>
    <row r="121" spans="1:35" x14ac:dyDescent="0.2">
      <c r="A121" t="s">
        <v>49</v>
      </c>
      <c r="B121" s="1">
        <v>44199</v>
      </c>
      <c r="C121" t="s">
        <v>5</v>
      </c>
      <c r="D121">
        <v>5</v>
      </c>
      <c r="E121" s="7">
        <v>0.38715654300000002</v>
      </c>
      <c r="F121">
        <v>27</v>
      </c>
      <c r="G121" t="s">
        <v>6</v>
      </c>
      <c r="H121">
        <v>2.16</v>
      </c>
      <c r="I121">
        <v>2.06</v>
      </c>
      <c r="J121">
        <v>-46.85</v>
      </c>
      <c r="K121" t="s">
        <v>7</v>
      </c>
      <c r="L121">
        <v>11.8</v>
      </c>
      <c r="M121">
        <v>284.95</v>
      </c>
      <c r="N121" s="7">
        <v>1009.681967</v>
      </c>
      <c r="O121" s="7">
        <f t="shared" si="22"/>
        <v>0.99647864783519269</v>
      </c>
      <c r="P121" s="7">
        <f t="shared" si="24"/>
        <v>100.96819899190091</v>
      </c>
      <c r="Q121" s="7">
        <f t="shared" si="23"/>
        <v>23.465627739037419</v>
      </c>
      <c r="R121" s="7">
        <f t="shared" si="25"/>
        <v>23465.62773903742</v>
      </c>
      <c r="S121" s="8">
        <f t="shared" si="26"/>
        <v>4.1610834610010777E-2</v>
      </c>
      <c r="T121" s="33">
        <f t="shared" si="27"/>
        <v>4.1610834610010777E-2</v>
      </c>
      <c r="U121" s="8">
        <f t="shared" si="28"/>
        <v>1.7795915765583226E-3</v>
      </c>
      <c r="V121" s="31">
        <f t="shared" si="29"/>
        <v>1.7795915765583226E-3</v>
      </c>
      <c r="W121">
        <f t="shared" si="30"/>
        <v>3.8439178053659767E-9</v>
      </c>
      <c r="X121" s="21">
        <f t="shared" si="31"/>
        <v>9.6097945134149417E-11</v>
      </c>
      <c r="Y121" s="21">
        <f t="shared" si="32"/>
        <v>2.3094452691182043E-9</v>
      </c>
      <c r="Z121" s="21">
        <f t="shared" si="33"/>
        <v>2.2025265066590281E-9</v>
      </c>
      <c r="AA121" s="21">
        <f t="shared" si="34"/>
        <v>2.0301670759332547E-10</v>
      </c>
      <c r="AB121" s="21">
        <f t="shared" si="35"/>
        <v>8.1206683037330187E-9</v>
      </c>
      <c r="AC121" s="7">
        <f t="shared" si="36"/>
        <v>4.5632202414883025</v>
      </c>
      <c r="AD121" s="7">
        <f t="shared" si="37"/>
        <v>4.5471515360124455</v>
      </c>
      <c r="AE121" s="7">
        <f t="shared" si="38"/>
        <v>8.1206683037330194</v>
      </c>
      <c r="AG121">
        <f t="shared" si="39"/>
        <v>3.6659586477101445</v>
      </c>
      <c r="AH121">
        <f t="shared" si="40"/>
        <v>3.8439178053659773</v>
      </c>
      <c r="AI121" s="22">
        <f t="shared" si="41"/>
        <v>221.51554570331569</v>
      </c>
    </row>
    <row r="122" spans="1:35" x14ac:dyDescent="0.2">
      <c r="A122" t="s">
        <v>49</v>
      </c>
      <c r="B122" s="1">
        <v>44199</v>
      </c>
      <c r="C122" t="s">
        <v>8</v>
      </c>
      <c r="D122">
        <v>300</v>
      </c>
      <c r="E122" s="7">
        <v>0.442699395</v>
      </c>
      <c r="F122">
        <v>28</v>
      </c>
      <c r="G122" t="s">
        <v>6</v>
      </c>
      <c r="H122">
        <v>2.72</v>
      </c>
      <c r="I122">
        <v>2.06</v>
      </c>
      <c r="J122">
        <v>-48.23</v>
      </c>
      <c r="K122" t="s">
        <v>7</v>
      </c>
      <c r="L122">
        <v>14.1</v>
      </c>
      <c r="M122">
        <v>287.25</v>
      </c>
      <c r="N122" s="7">
        <v>1009.681967</v>
      </c>
      <c r="O122" s="7">
        <f t="shared" si="22"/>
        <v>0.99647864783519269</v>
      </c>
      <c r="P122" s="7">
        <f t="shared" si="24"/>
        <v>100.96819899190091</v>
      </c>
      <c r="Q122" s="7">
        <f t="shared" si="23"/>
        <v>23.655032700608874</v>
      </c>
      <c r="R122" s="7">
        <f t="shared" si="25"/>
        <v>23655.032700608874</v>
      </c>
      <c r="S122" s="8">
        <f t="shared" si="26"/>
        <v>3.9410186257115329E-2</v>
      </c>
      <c r="T122" s="33">
        <f t="shared" si="27"/>
        <v>3.9410186257115329E-2</v>
      </c>
      <c r="U122" s="8">
        <f t="shared" si="28"/>
        <v>1.6719797992109028E-3</v>
      </c>
      <c r="V122" s="31">
        <f t="shared" si="29"/>
        <v>1.6719797992109028E-3</v>
      </c>
      <c r="W122">
        <f t="shared" si="30"/>
        <v>4.5477850538536564E-9</v>
      </c>
      <c r="X122" s="21">
        <f t="shared" si="31"/>
        <v>1.1369462634634142E-10</v>
      </c>
      <c r="Y122" s="21">
        <f t="shared" si="32"/>
        <v>2.8849045676817719E-9</v>
      </c>
      <c r="Z122" s="21">
        <f t="shared" si="33"/>
        <v>2.1848909593472242E-9</v>
      </c>
      <c r="AA122" s="21">
        <f t="shared" si="34"/>
        <v>8.137082346808892E-10</v>
      </c>
      <c r="AB122" s="21">
        <f t="shared" si="35"/>
        <v>3.2548329387235568E-8</v>
      </c>
      <c r="AC122" s="7">
        <f t="shared" si="36"/>
        <v>19.466939374863784</v>
      </c>
      <c r="AD122" s="7">
        <f t="shared" si="37"/>
        <v>19.398389425753937</v>
      </c>
      <c r="AE122" s="7">
        <f t="shared" si="38"/>
        <v>32.548329387235569</v>
      </c>
      <c r="AG122">
        <f t="shared" si="39"/>
        <v>3.4442783863744602</v>
      </c>
      <c r="AH122">
        <f t="shared" si="40"/>
        <v>4.5477850538536559</v>
      </c>
      <c r="AI122" s="22">
        <f t="shared" si="41"/>
        <v>944.99705703222253</v>
      </c>
    </row>
    <row r="123" spans="1:35" x14ac:dyDescent="0.2">
      <c r="A123" t="s">
        <v>49</v>
      </c>
      <c r="B123" s="1">
        <v>44199</v>
      </c>
      <c r="C123" t="s">
        <v>5</v>
      </c>
      <c r="D123">
        <v>0</v>
      </c>
      <c r="E123" s="7">
        <v>0.38191070599999999</v>
      </c>
      <c r="F123">
        <v>29</v>
      </c>
      <c r="G123" t="s">
        <v>6</v>
      </c>
      <c r="H123">
        <v>2.3199999999999998</v>
      </c>
      <c r="I123">
        <v>2.06</v>
      </c>
      <c r="J123">
        <v>-47.54</v>
      </c>
      <c r="K123" t="s">
        <v>7</v>
      </c>
      <c r="L123">
        <v>12.9</v>
      </c>
      <c r="M123">
        <v>286.05</v>
      </c>
      <c r="N123" s="7">
        <v>1009.681967</v>
      </c>
      <c r="O123" s="7">
        <f t="shared" si="22"/>
        <v>0.99647864783519269</v>
      </c>
      <c r="P123" s="7">
        <f t="shared" si="24"/>
        <v>100.96819899190091</v>
      </c>
      <c r="Q123" s="7">
        <f t="shared" si="23"/>
        <v>23.55621272065855</v>
      </c>
      <c r="R123" s="7">
        <f t="shared" si="25"/>
        <v>23556.21272065855</v>
      </c>
      <c r="S123" s="8">
        <f t="shared" si="26"/>
        <v>4.052988593886258E-2</v>
      </c>
      <c r="T123" s="33">
        <f t="shared" si="27"/>
        <v>4.052988593886258E-2</v>
      </c>
      <c r="U123" s="8">
        <f t="shared" si="28"/>
        <v>1.7266964868913046E-3</v>
      </c>
      <c r="V123" s="31">
        <f t="shared" si="29"/>
        <v>1.7266964868913046E-3</v>
      </c>
      <c r="W123">
        <f t="shared" si="30"/>
        <v>4.0059358495878265E-9</v>
      </c>
      <c r="X123" s="21">
        <f t="shared" si="31"/>
        <v>1.0014839623969567E-10</v>
      </c>
      <c r="Y123" s="21">
        <f t="shared" si="32"/>
        <v>2.4709765132515986E-9</v>
      </c>
      <c r="Z123" s="21">
        <f t="shared" si="33"/>
        <v>2.1940567315940923E-9</v>
      </c>
      <c r="AA123" s="21">
        <f t="shared" si="34"/>
        <v>3.7706817789720181E-10</v>
      </c>
      <c r="AB123" s="21">
        <f t="shared" si="35"/>
        <v>1.5082727115888072E-8</v>
      </c>
      <c r="AC123" s="7">
        <f t="shared" si="36"/>
        <v>8.7350192870563976</v>
      </c>
      <c r="AD123" s="7">
        <f t="shared" si="37"/>
        <v>8.7042602079802887</v>
      </c>
      <c r="AE123" s="7">
        <f t="shared" si="38"/>
        <v>15.082727115888073</v>
      </c>
      <c r="AG123">
        <f t="shared" si="39"/>
        <v>3.5569947629960876</v>
      </c>
      <c r="AH123">
        <f t="shared" si="40"/>
        <v>4.0059358495878268</v>
      </c>
      <c r="AI123" s="22">
        <f t="shared" si="41"/>
        <v>424.03006247846599</v>
      </c>
    </row>
    <row r="124" spans="1:35" x14ac:dyDescent="0.2">
      <c r="A124" t="s">
        <v>49</v>
      </c>
      <c r="B124" s="1">
        <v>44199</v>
      </c>
      <c r="C124" t="s">
        <v>8</v>
      </c>
      <c r="D124">
        <v>400</v>
      </c>
      <c r="E124" s="7">
        <v>0.46168116399999998</v>
      </c>
      <c r="F124">
        <v>30</v>
      </c>
      <c r="G124" t="s">
        <v>6</v>
      </c>
      <c r="H124">
        <v>2.1</v>
      </c>
      <c r="I124">
        <v>2.06</v>
      </c>
      <c r="J124">
        <v>-46.88</v>
      </c>
      <c r="K124" t="s">
        <v>7</v>
      </c>
      <c r="L124">
        <v>15.3</v>
      </c>
      <c r="M124">
        <v>288.45</v>
      </c>
      <c r="N124" s="7">
        <v>1009.681967</v>
      </c>
      <c r="O124" s="7">
        <f t="shared" si="22"/>
        <v>0.99647864783519269</v>
      </c>
      <c r="P124" s="7">
        <f t="shared" si="24"/>
        <v>100.96819899190091</v>
      </c>
      <c r="Q124" s="7">
        <f t="shared" si="23"/>
        <v>23.753852680559199</v>
      </c>
      <c r="R124" s="7">
        <f t="shared" si="25"/>
        <v>23753.852680559197</v>
      </c>
      <c r="S124" s="8">
        <f t="shared" si="26"/>
        <v>3.834894487914059E-2</v>
      </c>
      <c r="T124" s="33">
        <f t="shared" si="27"/>
        <v>3.834894487914059E-2</v>
      </c>
      <c r="U124" s="8">
        <f t="shared" si="28"/>
        <v>1.6201881524285854E-3</v>
      </c>
      <c r="V124" s="31">
        <f t="shared" si="29"/>
        <v>1.6201881524285854E-3</v>
      </c>
      <c r="W124">
        <f t="shared" si="30"/>
        <v>3.4023951201000296E-9</v>
      </c>
      <c r="X124" s="21">
        <f t="shared" si="31"/>
        <v>8.5059878002500744E-11</v>
      </c>
      <c r="Y124" s="21">
        <f t="shared" si="32"/>
        <v>2.2180500212084835E-9</v>
      </c>
      <c r="Z124" s="21">
        <f t="shared" si="33"/>
        <v>2.1758014493759409E-9</v>
      </c>
      <c r="AA124" s="21">
        <f t="shared" si="34"/>
        <v>1.273084498350432E-10</v>
      </c>
      <c r="AB124" s="21">
        <f t="shared" si="35"/>
        <v>5.0923379934017279E-9</v>
      </c>
      <c r="AC124" s="7">
        <f t="shared" si="36"/>
        <v>3.1430534692952508</v>
      </c>
      <c r="AD124" s="7">
        <f t="shared" si="37"/>
        <v>3.1319856711570426</v>
      </c>
      <c r="AE124" s="7">
        <f t="shared" si="38"/>
        <v>5.0923379934017277</v>
      </c>
      <c r="AG124">
        <f t="shared" si="39"/>
        <v>3.3375875940028861</v>
      </c>
      <c r="AH124">
        <f t="shared" si="40"/>
        <v>3.4023951201000293</v>
      </c>
      <c r="AI124" s="22">
        <f t="shared" si="41"/>
        <v>152.57541113083738</v>
      </c>
    </row>
    <row r="125" spans="1:35" x14ac:dyDescent="0.2">
      <c r="A125" t="s">
        <v>49</v>
      </c>
      <c r="B125" s="1">
        <v>44199</v>
      </c>
      <c r="C125" t="s">
        <v>7</v>
      </c>
      <c r="D125" t="s">
        <v>7</v>
      </c>
      <c r="E125" s="7">
        <v>0</v>
      </c>
      <c r="F125" t="s">
        <v>9</v>
      </c>
      <c r="G125" t="s">
        <v>6</v>
      </c>
      <c r="H125">
        <v>2.06</v>
      </c>
      <c r="I125" t="s">
        <v>7</v>
      </c>
      <c r="J125">
        <v>-46.81</v>
      </c>
      <c r="K125" t="s">
        <v>7</v>
      </c>
      <c r="L125">
        <v>0</v>
      </c>
      <c r="M125">
        <v>0</v>
      </c>
      <c r="P125" s="7">
        <f t="shared" si="24"/>
        <v>0</v>
      </c>
      <c r="S125" s="8" t="e">
        <f t="shared" si="26"/>
        <v>#DIV/0!</v>
      </c>
      <c r="T125" s="33" t="e">
        <f t="shared" si="27"/>
        <v>#DIV/0!</v>
      </c>
      <c r="U125" s="8" t="e">
        <f t="shared" si="28"/>
        <v>#DIV/0!</v>
      </c>
      <c r="V125" s="31" t="e">
        <f t="shared" si="29"/>
        <v>#DIV/0!</v>
      </c>
      <c r="W125" t="e">
        <f t="shared" si="30"/>
        <v>#DIV/0!</v>
      </c>
      <c r="X125" s="21" t="e">
        <f t="shared" si="31"/>
        <v>#DIV/0!</v>
      </c>
      <c r="Y125" s="21" t="e">
        <f t="shared" si="32"/>
        <v>#DIV/0!</v>
      </c>
      <c r="Z125" s="21" t="e">
        <f t="shared" si="33"/>
        <v>#VALUE!</v>
      </c>
      <c r="AA125" s="21" t="e">
        <f t="shared" si="34"/>
        <v>#DIV/0!</v>
      </c>
      <c r="AB125" s="21" t="e">
        <f t="shared" si="35"/>
        <v>#DIV/0!</v>
      </c>
      <c r="AC125" s="7" t="e">
        <f t="shared" si="36"/>
        <v>#DIV/0!</v>
      </c>
      <c r="AD125" s="7" t="e">
        <f t="shared" si="37"/>
        <v>#DIV/0!</v>
      </c>
      <c r="AE125" s="7" t="e">
        <f t="shared" si="38"/>
        <v>#DIV/0!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5"/>
  <sheetViews>
    <sheetView workbookViewId="0">
      <selection activeCell="A6" sqref="A6"/>
    </sheetView>
  </sheetViews>
  <sheetFormatPr baseColWidth="10" defaultColWidth="8.83203125" defaultRowHeight="15" x14ac:dyDescent="0.2"/>
  <sheetData>
    <row r="1" spans="1:1" x14ac:dyDescent="0.2">
      <c r="A1" t="s">
        <v>31</v>
      </c>
    </row>
    <row r="2" spans="1:1" x14ac:dyDescent="0.2">
      <c r="A2" t="s">
        <v>32</v>
      </c>
    </row>
    <row r="3" spans="1:1" x14ac:dyDescent="0.2">
      <c r="A3" t="s">
        <v>33</v>
      </c>
    </row>
    <row r="4" spans="1:1" x14ac:dyDescent="0.2">
      <c r="A4" t="s">
        <v>21</v>
      </c>
    </row>
    <row r="5" spans="1:1" x14ac:dyDescent="0.2">
      <c r="A5" t="s">
        <v>17</v>
      </c>
    </row>
    <row r="6" spans="1:1" x14ac:dyDescent="0.2">
      <c r="A6" t="s">
        <v>18</v>
      </c>
    </row>
    <row r="7" spans="1:1" x14ac:dyDescent="0.2">
      <c r="A7" t="s">
        <v>26</v>
      </c>
    </row>
    <row r="8" spans="1:1" x14ac:dyDescent="0.2">
      <c r="A8" t="s">
        <v>57</v>
      </c>
    </row>
    <row r="10" spans="1:1" x14ac:dyDescent="0.2">
      <c r="A10" t="s">
        <v>27</v>
      </c>
    </row>
    <row r="11" spans="1:1" x14ac:dyDescent="0.2">
      <c r="A11" t="s">
        <v>34</v>
      </c>
    </row>
    <row r="12" spans="1:1" ht="18" x14ac:dyDescent="0.25">
      <c r="A12" t="s">
        <v>16</v>
      </c>
    </row>
    <row r="13" spans="1:1" x14ac:dyDescent="0.2">
      <c r="A13" t="s">
        <v>15</v>
      </c>
    </row>
    <row r="14" spans="1:1" x14ac:dyDescent="0.2">
      <c r="A14" t="s">
        <v>28</v>
      </c>
    </row>
    <row r="15" spans="1:1" x14ac:dyDescent="0.2">
      <c r="A15" t="s">
        <v>29</v>
      </c>
    </row>
    <row r="16" spans="1:1" x14ac:dyDescent="0.2">
      <c r="A16" t="s">
        <v>30</v>
      </c>
    </row>
    <row r="17" spans="1:1" x14ac:dyDescent="0.2">
      <c r="A17" t="s">
        <v>52</v>
      </c>
    </row>
    <row r="19" spans="1:1" x14ac:dyDescent="0.2">
      <c r="A19" t="s">
        <v>59</v>
      </c>
    </row>
    <row r="20" spans="1:1" x14ac:dyDescent="0.2">
      <c r="A20" t="s">
        <v>41</v>
      </c>
    </row>
    <row r="21" spans="1:1" x14ac:dyDescent="0.2">
      <c r="A21" t="s">
        <v>42</v>
      </c>
    </row>
    <row r="22" spans="1:1" x14ac:dyDescent="0.2">
      <c r="A22" t="s">
        <v>43</v>
      </c>
    </row>
    <row r="23" spans="1:1" x14ac:dyDescent="0.2">
      <c r="A23" t="s">
        <v>58</v>
      </c>
    </row>
    <row r="24" spans="1:1" x14ac:dyDescent="0.2">
      <c r="A24" t="s">
        <v>44</v>
      </c>
    </row>
    <row r="25" spans="1:1" x14ac:dyDescent="0.2">
      <c r="A25" t="s">
        <v>45</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Pyro_GHG_AF_cleaned SLJ</vt:lpstr>
      <vt:lpstr>CH4_orig</vt:lpstr>
      <vt:lpstr>CO2_orig</vt:lpstr>
      <vt:lpstr>CO2-proof_mol.L</vt:lpstr>
      <vt:lpstr>CH4 proof</vt:lpstr>
      <vt:lpstr>Description of 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Microsoft Office User</cp:lastModifiedBy>
  <dcterms:created xsi:type="dcterms:W3CDTF">2023-01-06T20:13:08Z</dcterms:created>
  <dcterms:modified xsi:type="dcterms:W3CDTF">2023-06-20T05:10:40Z</dcterms:modified>
</cp:coreProperties>
</file>