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fo" sheetId="1" r:id="rId3"/>
    <sheet state="visible" name="Playoff bracket" sheetId="2" r:id="rId4"/>
    <sheet state="visible" name="Playoff bracket wo game scores" sheetId="3" r:id="rId5"/>
    <sheet state="visible" name="Simplified playoff bracket" sheetId="4" r:id="rId6"/>
    <sheet state="visible" name="Standings" sheetId="5" r:id="rId7"/>
    <sheet state="visible" name="Session Standings" sheetId="6" r:id="rId8"/>
    <sheet state="hidden" name="Cutline" sheetId="7" r:id="rId9"/>
    <sheet state="visible" name="Player progression" sheetId="8" r:id="rId10"/>
    <sheet state="hidden" name="data" sheetId="9" r:id="rId11"/>
    <sheet state="visible" name="Session 1" sheetId="10" r:id="rId12"/>
    <sheet state="visible" name="Session 2" sheetId="11" r:id="rId13"/>
    <sheet state="visible" name="Session 3" sheetId="12" r:id="rId14"/>
    <sheet state="visible" name="Session 4" sheetId="13" r:id="rId15"/>
    <sheet state="visible" name="Session 5" sheetId="14" r:id="rId16"/>
    <sheet state="visible" name="Session 6" sheetId="15" r:id="rId17"/>
    <sheet state="visible" name="Session 7" sheetId="16" r:id="rId18"/>
    <sheet state="visible" name="Session 8" sheetId="17" r:id="rId19"/>
    <sheet state="hidden" name="Tiebreaks" sheetId="18" r:id="rId20"/>
    <sheet state="visible" name="Machines" sheetId="19" r:id="rId21"/>
  </sheets>
  <definedNames/>
  <calcPr/>
</workbook>
</file>

<file path=xl/sharedStrings.xml><?xml version="1.0" encoding="utf-8"?>
<sst xmlns="http://schemas.openxmlformats.org/spreadsheetml/2006/main" count="7301" uniqueCount="402">
  <si>
    <t>IFPA 18 Pinball World Championship live results spreadsheet</t>
  </si>
  <si>
    <t>shortlink for accesing this sheet:</t>
  </si>
  <si>
    <t>https://tinyurl.com/ifpa18data</t>
  </si>
  <si>
    <t>Tournament information:</t>
  </si>
  <si>
    <t>https://www.ifpapinball.com/ifpa18/</t>
  </si>
  <si>
    <t>Live stream available at:</t>
  </si>
  <si>
    <t>https://www.twitch.tv/jdl_pinball</t>
  </si>
  <si>
    <t>JDL spreadsheet for Epstein cup etc:</t>
  </si>
  <si>
    <t>https://docs.google.com/spreadsheets/d/16R2aav9PAM1sHnz_uqdb8e1Ov4Ja5T0CSUohICMOPUc/edit?usp=sharing_eil_m&amp;ts=647637fe</t>
  </si>
  <si>
    <t>This spreadsheet includes playoff brackets in various formats and qualification group data in their own sheets. See the sheets below.</t>
  </si>
  <si>
    <t>[Qualification group data sheets added here only after each round is finished, see the ongoing progress in the qualification group data link below]</t>
  </si>
  <si>
    <t>Qualification group work in progress data:</t>
  </si>
  <si>
    <t>https://docs.google.com/spreadsheets/d/1Xwq_X0gvpF0Mb3N11Fc6FywFf7bRWxavqKRdxJKCrOY/edit#gid=852929846</t>
  </si>
  <si>
    <t>Tournament schedule (all times local times, CEST)</t>
  </si>
  <si>
    <t>Thursday</t>
  </si>
  <si>
    <t>8pm-10pm –&gt; The Epstein Cup</t>
  </si>
  <si>
    <t>Friday</t>
  </si>
  <si>
    <t>10am – Noon –&gt; Session #1</t>
  </si>
  <si>
    <t>Noon – 2pm –&gt; Session #2</t>
  </si>
  <si>
    <t>3pm – 5pm –&gt; Session #3 (this will start 1 hour after the last group finishes Session #2)</t>
  </si>
  <si>
    <t>5pm – 7pm –&gt; Session #4</t>
  </si>
  <si>
    <t>8pm – 10pm –&gt; Session #5 (this will start 1 hour after the last group finishes Session #4)</t>
  </si>
  <si>
    <t>10pm – Midnight –&gt; Session #6</t>
  </si>
  <si>
    <t>Saturday</t>
  </si>
  <si>
    <t>10am – Noon –&gt; Session #7</t>
  </si>
  <si>
    <t>Noon – 2pm –&gt; Session #8</t>
  </si>
  <si>
    <t>2pm – 3pm –&gt; Tiebreaker Round (if needed)</t>
  </si>
  <si>
    <t>4pm – 6pm –&gt; First Round (seeds 17 through 32 play)</t>
  </si>
  <si>
    <t>6pm – 8pm –&gt; Second Round (Seeds 9-16 play the winners of the first round)</t>
  </si>
  <si>
    <t>9pm – 11pm –&gt; Third Round (Seeds 1-8 play the winners of the second round)</t>
  </si>
  <si>
    <t>Sunday</t>
  </si>
  <si>
    <t>9am – 11am –&gt; Elite 8</t>
  </si>
  <si>
    <t>11am – 1pm –&gt; Final 4 and 5th through 8th match</t>
  </si>
  <si>
    <t>1pm – 3pm –&gt; Championship, Consolation final</t>
  </si>
  <si>
    <t>Questions, comments, other feedback? Leave a comment to this spreadsheet or email me at marble@pinball.fi</t>
  </si>
  <si>
    <t>- Olli-Mikko Ojamies</t>
  </si>
  <si>
    <t>16R2aav9PAM1sHnz_uqdb8e1Ov4Ja5T0CSUohICMOPUc</t>
  </si>
  <si>
    <t>IFPA 18 World Pinball Championships playoffs bracket</t>
  </si>
  <si>
    <t>z</t>
  </si>
  <si>
    <t>Round 1 - TOP32</t>
  </si>
  <si>
    <t>Round 2 - TOP24</t>
  </si>
  <si>
    <t>Round 3 - TOP16</t>
  </si>
  <si>
    <t>TOP8</t>
  </si>
  <si>
    <t>TOP4</t>
  </si>
  <si>
    <t>Match 1</t>
  </si>
  <si>
    <t>Robocop</t>
  </si>
  <si>
    <t>Alien Poker</t>
  </si>
  <si>
    <t>Avatar</t>
  </si>
  <si>
    <t>Road Kings</t>
  </si>
  <si>
    <t>Skateball</t>
  </si>
  <si>
    <t>The Shadow</t>
  </si>
  <si>
    <t>Match 9</t>
  </si>
  <si>
    <t>Corvette</t>
  </si>
  <si>
    <t>Avengers IQ</t>
  </si>
  <si>
    <t>Centaur</t>
  </si>
  <si>
    <t>Blackout</t>
  </si>
  <si>
    <t>Match 17</t>
  </si>
  <si>
    <t>Dark Rider</t>
  </si>
  <si>
    <t>Harlem</t>
  </si>
  <si>
    <t>Deadpool</t>
  </si>
  <si>
    <t>Medusa</t>
  </si>
  <si>
    <t>PinBot</t>
  </si>
  <si>
    <t>Robert Sutter</t>
  </si>
  <si>
    <t>Johannes Ostermeier</t>
  </si>
  <si>
    <t>Ben Moser</t>
  </si>
  <si>
    <t>Match 25</t>
  </si>
  <si>
    <t>Space Station</t>
  </si>
  <si>
    <t>I500</t>
  </si>
  <si>
    <t>Star Trek</t>
  </si>
  <si>
    <t>+50,000,000</t>
  </si>
  <si>
    <t>Match 2</t>
  </si>
  <si>
    <t>F14 Tomcat</t>
  </si>
  <si>
    <t>Silverball Mania</t>
  </si>
  <si>
    <t>Avengers IQ Pro                                                                 NEW</t>
  </si>
  <si>
    <t>Barracora</t>
  </si>
  <si>
    <t>Stellar Airship</t>
  </si>
  <si>
    <t>Beatles</t>
  </si>
  <si>
    <t>Robocop                                                                         MID</t>
  </si>
  <si>
    <t>Firepower II</t>
  </si>
  <si>
    <t>Match 10</t>
  </si>
  <si>
    <t>Jokerz!</t>
  </si>
  <si>
    <t>Iron Maiden</t>
  </si>
  <si>
    <t>TAF</t>
  </si>
  <si>
    <t>Match 18</t>
  </si>
  <si>
    <t>Paul Englert</t>
  </si>
  <si>
    <t>+4,800,000</t>
  </si>
  <si>
    <t>Raymond Davidson</t>
  </si>
  <si>
    <t>Josh Sharpe</t>
  </si>
  <si>
    <t>Semifinal 1</t>
  </si>
  <si>
    <t>Avengers</t>
  </si>
  <si>
    <t>+296,581,660</t>
  </si>
  <si>
    <t>Match 3</t>
  </si>
  <si>
    <t>Match 11</t>
  </si>
  <si>
    <t>Jokerz</t>
  </si>
  <si>
    <t>Godzilla</t>
  </si>
  <si>
    <t>Grand Lizard</t>
  </si>
  <si>
    <t>Paragon</t>
  </si>
  <si>
    <t>Match 19</t>
  </si>
  <si>
    <t>Firepower</t>
  </si>
  <si>
    <t>Fireball</t>
  </si>
  <si>
    <t>Jason Zahler</t>
  </si>
  <si>
    <t>Carlos Delaserda</t>
  </si>
  <si>
    <t>Keith Elwin</t>
  </si>
  <si>
    <t>Graig Pullen</t>
  </si>
  <si>
    <t>Match 26</t>
  </si>
  <si>
    <t>Elektra</t>
  </si>
  <si>
    <t>Cyclone</t>
  </si>
  <si>
    <t>Lady Luck</t>
  </si>
  <si>
    <t>The Final</t>
  </si>
  <si>
    <r>
      <rPr>
        <rFont val="Arial"/>
        <b/>
      </rPr>
      <t xml:space="preserve">Watch live at </t>
    </r>
    <r>
      <rPr>
        <rFont val="Arial"/>
        <b/>
        <color rgb="FF1155CC"/>
        <u/>
      </rPr>
      <t>https://www.twitch.tv/jdl_pinball</t>
    </r>
  </si>
  <si>
    <t>+1,107,000</t>
  </si>
  <si>
    <t>+2,000,000</t>
  </si>
  <si>
    <t>The Addams Family</t>
  </si>
  <si>
    <t>Match 4</t>
  </si>
  <si>
    <t>Little Joe</t>
  </si>
  <si>
    <t>WCS</t>
  </si>
  <si>
    <t>Scorpion</t>
  </si>
  <si>
    <t>Match 12</t>
  </si>
  <si>
    <t>Sorcerer</t>
  </si>
  <si>
    <t>X-Men</t>
  </si>
  <si>
    <t>Match 20</t>
  </si>
  <si>
    <t>Pool Sharks</t>
  </si>
  <si>
    <t>+970,060</t>
  </si>
  <si>
    <t>378,071,320 after ball 2</t>
  </si>
  <si>
    <t>+891,410</t>
  </si>
  <si>
    <t>+1,045,245,780</t>
  </si>
  <si>
    <t>Pos 5-8</t>
  </si>
  <si>
    <t>pts</t>
  </si>
  <si>
    <t>Total Points</t>
  </si>
  <si>
    <t>4,000,000,000+</t>
  </si>
  <si>
    <t>Zach Sharpe</t>
  </si>
  <si>
    <t>6th</t>
  </si>
  <si>
    <t>Markus Virtanen</t>
  </si>
  <si>
    <t>+350,000</t>
  </si>
  <si>
    <t>Roberto Pedroni</t>
  </si>
  <si>
    <t>dns</t>
  </si>
  <si>
    <t>8th</t>
  </si>
  <si>
    <t>Arvid Flygare</t>
  </si>
  <si>
    <t>5th</t>
  </si>
  <si>
    <t>Match 5</t>
  </si>
  <si>
    <t>Dolly Parton</t>
  </si>
  <si>
    <t>AC/DC</t>
  </si>
  <si>
    <t>Match 13</t>
  </si>
  <si>
    <t>Match 21</t>
  </si>
  <si>
    <t>Jurassic Park</t>
  </si>
  <si>
    <t>Eric Stone</t>
  </si>
  <si>
    <t>7th</t>
  </si>
  <si>
    <t>3rd place match</t>
  </si>
  <si>
    <t>Zach McCarthy</t>
  </si>
  <si>
    <t>Escher Lefkoff</t>
  </si>
  <si>
    <t>Match 27</t>
  </si>
  <si>
    <t>Tron</t>
  </si>
  <si>
    <t>Markus Stix</t>
  </si>
  <si>
    <t>Match 6</t>
  </si>
  <si>
    <t>Harlem Globetrotters</t>
  </si>
  <si>
    <t>Match 14</t>
  </si>
  <si>
    <t>Match 22</t>
  </si>
  <si>
    <t>Champ</t>
  </si>
  <si>
    <t>Keri Wing</t>
  </si>
  <si>
    <t>Mark Pearson</t>
  </si>
  <si>
    <t>Semifinal 2</t>
  </si>
  <si>
    <t>+737,210</t>
  </si>
  <si>
    <t>Match 7</t>
  </si>
  <si>
    <t>Playboy</t>
  </si>
  <si>
    <t>Pinbot</t>
  </si>
  <si>
    <t>Rush</t>
  </si>
  <si>
    <t>Match 15</t>
  </si>
  <si>
    <t>Fire!</t>
  </si>
  <si>
    <t>Match 23</t>
  </si>
  <si>
    <t>Fire</t>
  </si>
  <si>
    <t>Colin MacAlpine</t>
  </si>
  <si>
    <t>Viggo Löwgren</t>
  </si>
  <si>
    <t>Match 28</t>
  </si>
  <si>
    <t>Match 8</t>
  </si>
  <si>
    <t>Match 16</t>
  </si>
  <si>
    <t>Match 24</t>
  </si>
  <si>
    <t>+69,100</t>
  </si>
  <si>
    <t>Daniele Acciari</t>
  </si>
  <si>
    <t>Tyler Dipper</t>
  </si>
  <si>
    <t>Round 1 machine selections</t>
  </si>
  <si>
    <t>Round 2 machine selections</t>
  </si>
  <si>
    <t>Round 3 machine selections</t>
  </si>
  <si>
    <t>Round 4 machine selections</t>
  </si>
  <si>
    <t>Semifinal machine selections</t>
  </si>
  <si>
    <t>Final machine selections</t>
  </si>
  <si>
    <t>Skateball, Robocop, Avatar</t>
  </si>
  <si>
    <t>Alien Poker, Road Kings, The Shadow</t>
  </si>
  <si>
    <t>Dark Rider, Centaur, Corvette</t>
  </si>
  <si>
    <t>Alligator, Blackout, Avengers IQ</t>
  </si>
  <si>
    <t>Dark Rider, Medusa, Deadpool</t>
  </si>
  <si>
    <t>Harlem Globetrotters, PinBot, Avatar</t>
  </si>
  <si>
    <t>Dark RIder, Space Station, Corvette</t>
  </si>
  <si>
    <t>Skateball, Centaur, The Shadow</t>
  </si>
  <si>
    <t>Dark Rider, Space Station, The Shadow</t>
  </si>
  <si>
    <t>Harlem, Cyclone, Avengers IQ</t>
  </si>
  <si>
    <t>Dark Rider, Space Station, The Shadow, I500, Corvette</t>
  </si>
  <si>
    <t>Paragon, Road Kings, TAF, Godzilla</t>
  </si>
  <si>
    <t>Silverball Mania, Barracora, Beatles</t>
  </si>
  <si>
    <t>Stellar Airship, F14 Tomcat, Avengers</t>
  </si>
  <si>
    <t>Skateball, Medusa, Iron Maiden</t>
  </si>
  <si>
    <t>Stellar Airship, Jokerz, The Shadow</t>
  </si>
  <si>
    <t>Harlem, Road Kings, Indy500</t>
  </si>
  <si>
    <t>Skateball, F14 Tomcat, The Shadow</t>
  </si>
  <si>
    <t>Fireball, Elektra, The Shadow</t>
  </si>
  <si>
    <t xml:space="preserve"> Paragon, Road Kings, TAF</t>
  </si>
  <si>
    <t>Dolly Parton, Space Station, Avengers IQ</t>
  </si>
  <si>
    <t>Champ, Sorcecer, Tron</t>
  </si>
  <si>
    <t>Paragon, Grand Lizard, Godzilla</t>
  </si>
  <si>
    <t>Alien Poker, Jokerz, Avengers</t>
  </si>
  <si>
    <t>Skateball, Grand Lizard, Godzilla</t>
  </si>
  <si>
    <t>Harlem, Firepower, Godzilla</t>
  </si>
  <si>
    <t>Fireball, Jokerz, Avengers IQ</t>
  </si>
  <si>
    <t>Paragon, Road Kings, TAF</t>
  </si>
  <si>
    <t>Alien Poker, Cyclone, Tron</t>
  </si>
  <si>
    <t>3rd place match selections</t>
  </si>
  <si>
    <t>Little Joe, Scorpion, WCS</t>
  </si>
  <si>
    <t>Dark Rider, Blackout, Deadpool</t>
  </si>
  <si>
    <t>Harlem, Sorcerer, X-Men</t>
  </si>
  <si>
    <t>Little Joe, Firepower, Beatles</t>
  </si>
  <si>
    <t>Paragon, Pool Sharks, The Shadow</t>
  </si>
  <si>
    <t>Harlem, Sorcerer, Avengers IQ</t>
  </si>
  <si>
    <t>Champ, Fire, Rush</t>
  </si>
  <si>
    <t>Dolly Parton, Space Station, Godilla</t>
  </si>
  <si>
    <t>Dolly Parton, Lady Luck, AC/DC</t>
  </si>
  <si>
    <t>Paragon, Firepower, Avengers</t>
  </si>
  <si>
    <t>Silverball Mania, Medusa, Godzilla</t>
  </si>
  <si>
    <t>Alien Poker, Grand Lizard, Indy500</t>
  </si>
  <si>
    <t>Little Joe, Pool Sharks, TAF</t>
  </si>
  <si>
    <t>Harlem Globetrotters, Scorpion, Tron</t>
  </si>
  <si>
    <t>Dolly Parton, Firepower, Beatles</t>
  </si>
  <si>
    <t>Harlem Globetrotters, Cyclone, Tron</t>
  </si>
  <si>
    <t>Champ, Lady Luck, Indy500</t>
  </si>
  <si>
    <t>Harlem, Cyclone, Tron</t>
  </si>
  <si>
    <t>Champ, PinBot, Rush</t>
  </si>
  <si>
    <t>Playboy, Space Station, Corvette</t>
  </si>
  <si>
    <t>Little Joe, Sorcerer, Iron Maiden</t>
  </si>
  <si>
    <t>Champ, Pinbot, Rush</t>
  </si>
  <si>
    <t>Alien Poker, Firepower, Avengers IQ</t>
  </si>
  <si>
    <t>Harlem, Sorcerer, Godzilla</t>
  </si>
  <si>
    <t>Dark Rider, Grand Lizard, Jurassic Park</t>
  </si>
  <si>
    <t>Harlem, Pool Sharks, Godzilla</t>
  </si>
  <si>
    <t>Alien Poker, Space Station, Avengers IQ</t>
  </si>
  <si>
    <t>Dolly Parton, Sorcerer, Godzilla</t>
  </si>
  <si>
    <t>total</t>
  </si>
  <si>
    <t>WORLD CHAMPION!</t>
  </si>
  <si>
    <t>#</t>
  </si>
  <si>
    <t>Name</t>
  </si>
  <si>
    <t>S1</t>
  </si>
  <si>
    <t>S2</t>
  </si>
  <si>
    <t>S3</t>
  </si>
  <si>
    <t>S4</t>
  </si>
  <si>
    <t>S5</t>
  </si>
  <si>
    <t>S6</t>
  </si>
  <si>
    <t>S7</t>
  </si>
  <si>
    <t>S8</t>
  </si>
  <si>
    <t>Total</t>
  </si>
  <si>
    <t>Daniele Celestino Acciari</t>
  </si>
  <si>
    <t>Steven Bowden</t>
  </si>
  <si>
    <t>Derek Price</t>
  </si>
  <si>
    <t>Brian Shepherd</t>
  </si>
  <si>
    <t>Cayle George</t>
  </si>
  <si>
    <t>Travis Murie</t>
  </si>
  <si>
    <t>Brian O’Neill NH</t>
  </si>
  <si>
    <t>Emil ED Dreiborg</t>
  </si>
  <si>
    <t>Paul Jongma</t>
  </si>
  <si>
    <t>Craig Pullen</t>
  </si>
  <si>
    <t>Luke Nahorniak</t>
  </si>
  <si>
    <t>John Delzoppo</t>
  </si>
  <si>
    <t>Trent Augenstein</t>
  </si>
  <si>
    <t>Jim Belsito</t>
  </si>
  <si>
    <t>Jason Lambert</t>
  </si>
  <si>
    <t>Julio Vicario Soriano</t>
  </si>
  <si>
    <t>Nico Wicke</t>
  </si>
  <si>
    <t>César Dubón Martínez</t>
  </si>
  <si>
    <t>Arno Nöbl</t>
  </si>
  <si>
    <t>Archibald Lefevre</t>
  </si>
  <si>
    <t>Boldizsár Botka</t>
  </si>
  <si>
    <t>Peter Andersen</t>
  </si>
  <si>
    <t>Andrei Massenkoff</t>
  </si>
  <si>
    <t>Mads Kristensen</t>
  </si>
  <si>
    <t>Bart Volman</t>
  </si>
  <si>
    <t>Gabor Solymosi</t>
  </si>
  <si>
    <t>Jack Tadman</t>
  </si>
  <si>
    <t>Olli-Mikko Ojamies</t>
  </si>
  <si>
    <t>Jason Werdrick</t>
  </si>
  <si>
    <t>Jeff Teolis</t>
  </si>
  <si>
    <t>Thomas Mästerman</t>
  </si>
  <si>
    <t>John Kottmann</t>
  </si>
  <si>
    <t>Jakub Tkacz</t>
  </si>
  <si>
    <t>Jonas Valström</t>
  </si>
  <si>
    <t>Johnny Modica</t>
  </si>
  <si>
    <t>Kurt Louwie</t>
  </si>
  <si>
    <t>Andrej Rižner</t>
  </si>
  <si>
    <t>Michael Trepp</t>
  </si>
  <si>
    <t>Andy Bagwell</t>
  </si>
  <si>
    <t>Marcus Hugosson</t>
  </si>
  <si>
    <t>John van der Wulp</t>
  </si>
  <si>
    <t>Reidar Spets</t>
  </si>
  <si>
    <t>Frank Nilsen</t>
  </si>
  <si>
    <t>Tom Graf</t>
  </si>
  <si>
    <t>Bob Matthews</t>
  </si>
  <si>
    <t>Stefan Herold</t>
  </si>
  <si>
    <t>Enrico Giorgio de Stefani</t>
  </si>
  <si>
    <t>Neil Graf</t>
  </si>
  <si>
    <t>Tim Sexton</t>
  </si>
  <si>
    <t>Leslie Ruckman</t>
  </si>
  <si>
    <t>Hervé Pierru</t>
  </si>
  <si>
    <t>David Dahl-Hansson</t>
  </si>
  <si>
    <t>Andrew Foster</t>
  </si>
  <si>
    <t>Simon Peel</t>
  </si>
  <si>
    <t>Bill Mason</t>
  </si>
  <si>
    <t>Artur Natorski</t>
  </si>
  <si>
    <t>Vid Kuklec</t>
  </si>
  <si>
    <t>Didier Dujardin</t>
  </si>
  <si>
    <t>SESSION 1</t>
  </si>
  <si>
    <t>SESSION 2</t>
  </si>
  <si>
    <t>SESSION 3</t>
  </si>
  <si>
    <t>SESSION 4</t>
  </si>
  <si>
    <t>SESSION 5</t>
  </si>
  <si>
    <t>SESSION 6</t>
  </si>
  <si>
    <t>SESSION 7</t>
  </si>
  <si>
    <t>SESSION 8</t>
  </si>
  <si>
    <t>Σ</t>
  </si>
  <si>
    <t>Cutline</t>
  </si>
  <si>
    <t>Rank</t>
  </si>
  <si>
    <t>s1</t>
  </si>
  <si>
    <t>s2</t>
  </si>
  <si>
    <t>s3</t>
  </si>
  <si>
    <t>s4</t>
  </si>
  <si>
    <t>s5</t>
  </si>
  <si>
    <t>s6</t>
  </si>
  <si>
    <t>s7</t>
  </si>
  <si>
    <t>s8</t>
  </si>
  <si>
    <t>Group 1</t>
  </si>
  <si>
    <t>Game 1:</t>
  </si>
  <si>
    <t>Game 2:</t>
  </si>
  <si>
    <t>Game 3:</t>
  </si>
  <si>
    <t>Indianapolis 500</t>
  </si>
  <si>
    <t>name</t>
  </si>
  <si>
    <t>points</t>
  </si>
  <si>
    <t>Points</t>
  </si>
  <si>
    <t>Group 2</t>
  </si>
  <si>
    <t>Nip It</t>
  </si>
  <si>
    <t>The Walking Dead Pro</t>
  </si>
  <si>
    <t>Group 3</t>
  </si>
  <si>
    <t>Avengers Infinity Quest Pro</t>
  </si>
  <si>
    <t>Group 4</t>
  </si>
  <si>
    <t>Rush Pro</t>
  </si>
  <si>
    <t>Group 5</t>
  </si>
  <si>
    <t>8 Ball</t>
  </si>
  <si>
    <t>Jurassic Park LE</t>
  </si>
  <si>
    <t>Group 6</t>
  </si>
  <si>
    <t>Fireball (DE)</t>
  </si>
  <si>
    <t>Congo</t>
  </si>
  <si>
    <t>Group 7</t>
  </si>
  <si>
    <t>Power Play</t>
  </si>
  <si>
    <t>Group 8</t>
  </si>
  <si>
    <t>Godzilla Pro</t>
  </si>
  <si>
    <t>Group 9</t>
  </si>
  <si>
    <t>Tron Pro</t>
  </si>
  <si>
    <t>Group 10</t>
  </si>
  <si>
    <t>Group 11</t>
  </si>
  <si>
    <t>Alligator</t>
  </si>
  <si>
    <t>Deadpool Pro</t>
  </si>
  <si>
    <t>Group 12</t>
  </si>
  <si>
    <t>Pin Bot</t>
  </si>
  <si>
    <t>Metallica Monsters</t>
  </si>
  <si>
    <t>Group 13</t>
  </si>
  <si>
    <t>Mystic</t>
  </si>
  <si>
    <t>World Cup Soccer</t>
  </si>
  <si>
    <t>Group 14</t>
  </si>
  <si>
    <t>Firepower 2</t>
  </si>
  <si>
    <t>Group 15</t>
  </si>
  <si>
    <t>X-Men Pro</t>
  </si>
  <si>
    <t>Group 16</t>
  </si>
  <si>
    <t>Strikes &amp; Spares</t>
  </si>
  <si>
    <t>AC/DC Luci</t>
  </si>
  <si>
    <t>Group 17</t>
  </si>
  <si>
    <t>Star Trek Premium</t>
  </si>
  <si>
    <t>Group 18</t>
  </si>
  <si>
    <t>6 Million Dollar Man</t>
  </si>
  <si>
    <t>Beatles Gold</t>
  </si>
  <si>
    <t>Group 19</t>
  </si>
  <si>
    <t>Iron Maiden LE</t>
  </si>
  <si>
    <t>Group 20</t>
  </si>
  <si>
    <t>Dodge City</t>
  </si>
  <si>
    <t xml:space="preserve">Cutlines: </t>
  </si>
  <si>
    <t>xxx</t>
  </si>
  <si>
    <t>for double bye</t>
  </si>
  <si>
    <t>yyy</t>
  </si>
  <si>
    <t>for a bye</t>
  </si>
  <si>
    <t>zzz</t>
  </si>
  <si>
    <t>to advance</t>
  </si>
  <si>
    <t>(starting order based on IFPA rank)</t>
  </si>
  <si>
    <t>Tie to advance:</t>
  </si>
  <si>
    <t>Tie to bye:</t>
  </si>
  <si>
    <t>Tie to double bye:</t>
  </si>
  <si>
    <t>OLD</t>
  </si>
  <si>
    <t>MID</t>
  </si>
  <si>
    <t>NEW</t>
  </si>
  <si>
    <t>4 Million B.C.</t>
  </si>
  <si>
    <t>Sheriff</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</si>
</sst>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font>
    <font>
      <b/>
      <name val="Arial"/>
    </font>
    <font/>
    <font>
      <b/>
    </font>
    <font>
      <b/>
      <u/>
      <color rgb="FF0000FF"/>
    </font>
    <font>
      <b/>
      <u/>
      <color rgb="FF0000FF"/>
    </font>
    <font>
      <name val="Arial"/>
    </font>
    <font>
      <u/>
      <color rgb="FF0000FF"/>
      <name val="Arial"/>
    </font>
    <font>
      <color rgb="FFFFFFFF"/>
      <name val="Arial"/>
    </font>
    <font>
      <sz val="14.0"/>
      <name val="Arial"/>
    </font>
    <font>
      <b/>
      <color rgb="FFFFFFFF"/>
      <name val="Arial"/>
    </font>
    <font>
      <sz val="9.0"/>
      <color rgb="FF000000"/>
      <name val="Arial"/>
    </font>
    <font>
      <sz val="10.0"/>
      <name val="Arial"/>
    </font>
    <font>
      <sz val="9.0"/>
      <name val="Arial"/>
    </font>
    <font>
      <b/>
      <u/>
      <color rgb="FF0000FF"/>
      <name val="Arial"/>
    </font>
    <font>
      <color rgb="FF000000"/>
      <name val="Arial"/>
    </font>
    <font>
      <sz val="10.0"/>
      <color rgb="FF1F1F1F"/>
      <name val="Arial"/>
    </font>
    <font>
      <i/>
      <name val="Arial"/>
    </font>
    <font>
      <color rgb="FF000000"/>
      <name val="&quot;Arial&quot;"/>
    </font>
    <font>
      <sz val="11.0"/>
      <name val="Calibri"/>
    </font>
    <font>
      <u/>
      <name val="Arial"/>
    </font>
    <font>
      <sz val="14.0"/>
    </font>
    <font>
      <color rgb="FFFFFFFF"/>
    </font>
    <font>
      <b/>
      <color rgb="FF000000"/>
      <name val="Arial"/>
    </font>
    <font>
      <u/>
    </font>
    <font>
      <b/>
      <sz val="12.0"/>
    </font>
    <font>
      <b/>
      <sz val="14.0"/>
    </font>
    <font>
      <b/>
      <sz val="10.0"/>
      <name val="Arial"/>
    </font>
    <font>
      <b/>
      <sz val="10.0"/>
      <color rgb="FFFFFFFF"/>
      <name val="Arial"/>
    </font>
    <font>
      <sz val="10.0"/>
      <color rgb="FFFFFFFF"/>
      <name val="Arial"/>
    </font>
    <font>
      <b/>
      <sz val="11.0"/>
      <color rgb="FF202122"/>
      <name val="Sans-serif"/>
    </font>
    <font>
      <b/>
      <name val="Google Sans Mono"/>
    </font>
    <font>
      <sz val="9.0"/>
      <color rgb="FF000000"/>
      <name val="&quot;Google Sans Mono&quot;"/>
    </font>
    <font>
      <sz val="9.0"/>
      <color rgb="FF000000"/>
      <name val="Google Sans Mono"/>
    </font>
    <font>
      <name val="Google Sans Mono"/>
    </font>
    <font>
      <b/>
      <sz val="10.0"/>
      <color rgb="FF000000"/>
      <name val="Arial"/>
    </font>
  </fonts>
  <fills count="8">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999999"/>
        <bgColor rgb="FF999999"/>
      </patternFill>
    </fill>
    <fill>
      <patternFill patternType="solid">
        <fgColor rgb="FFF4CCCC"/>
        <bgColor rgb="FFF4CCCC"/>
      </patternFill>
    </fill>
    <fill>
      <patternFill patternType="solid">
        <fgColor rgb="FFFFF2CC"/>
        <bgColor rgb="FFFFF2CC"/>
      </patternFill>
    </fill>
    <fill>
      <patternFill patternType="solid">
        <fgColor rgb="FFD9D9D9"/>
        <bgColor rgb="FFD9D9D9"/>
      </patternFill>
    </fill>
  </fills>
  <borders count="42">
    <border/>
    <border>
      <right/>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4B"/>
      </left>
      <right style="thin">
        <color rgb="FF00004B"/>
      </right>
      <top style="thin">
        <color rgb="FF00004B"/>
      </top>
      <bottom style="thin">
        <color rgb="FF00004B"/>
      </bottom>
    </border>
    <border>
      <bottom style="medium">
        <color rgb="FF000000"/>
      </bottom>
    </border>
    <border>
      <right style="medium">
        <color rgb="FF000000"/>
      </right>
    </border>
    <border>
      <left style="medium">
        <color rgb="FF000000"/>
      </left>
    </border>
    <border>
      <top style="medium">
        <color rgb="FF000000"/>
      </top>
    </border>
    <border>
      <left style="medium">
        <color rgb="FF000000"/>
      </left>
      <top style="medium">
        <color rgb="FF000000"/>
      </top>
    </border>
    <border>
      <right style="medium">
        <color rgb="FF000000"/>
      </right>
      <bottom style="medium">
        <color rgb="FF000000"/>
      </bottom>
    </border>
    <border>
      <left style="medium">
        <color rgb="FF000000"/>
      </left>
      <bottom style="medium">
        <color rgb="FF000000"/>
      </bottom>
    </border>
    <border>
      <right style="medium">
        <color rgb="FF000000"/>
      </right>
      <top style="medium">
        <color rgb="FF000000"/>
      </top>
    </border>
    <border>
      <left style="thin">
        <color rgb="FFD9D9D9"/>
      </left>
      <right style="thin">
        <color rgb="FFD9D9D9"/>
      </right>
      <top style="thin">
        <color rgb="FF000000"/>
      </top>
      <bottom style="thin">
        <color rgb="FFD9D9D9"/>
      </bottom>
    </border>
    <border>
      <left style="thin">
        <color rgb="FFD9D9D9"/>
      </left>
      <top style="thin">
        <color rgb="FF000000"/>
      </top>
      <bottom style="thin">
        <color rgb="FFD9D9D9"/>
      </bottom>
    </border>
    <border>
      <left style="thin">
        <color rgb="FFD9D9D9"/>
      </left>
      <right style="thin">
        <color rgb="FFD9D9D9"/>
      </right>
      <top style="thin">
        <color rgb="FFD9D9D9"/>
      </top>
      <bottom style="thin">
        <color rgb="FFD9D9D9"/>
      </bottom>
    </border>
    <border>
      <left style="thin">
        <color rgb="FFD9D9D9"/>
      </lef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rder>
    <border>
      <top style="double">
        <color rgb="FF000000"/>
      </top>
    </border>
    <border>
      <left style="thin">
        <color rgb="FFD9D9D9"/>
      </left>
      <right style="thin">
        <color rgb="FFD9D9D9"/>
      </right>
      <top style="double">
        <color rgb="FF000000"/>
      </top>
      <bottom style="thin">
        <color rgb="FFD9D9D9"/>
      </bottom>
    </border>
    <border>
      <left style="thin">
        <color rgb="FFD9D9D9"/>
      </left>
      <top style="double">
        <color rgb="FF000000"/>
      </top>
      <bottom style="thin">
        <color rgb="FFD9D9D9"/>
      </bottom>
    </border>
    <border>
      <left style="thin">
        <color rgb="FF000000"/>
      </left>
      <right style="thin">
        <color rgb="FF000000"/>
      </right>
      <top style="double">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rder>
    <border>
      <left style="thin">
        <color rgb="FFEFEFEF"/>
      </left>
      <right style="thin">
        <color rgb="FFEFEFEF"/>
      </right>
      <top style="thin">
        <color rgb="FF000000"/>
      </top>
      <bottom style="thin">
        <color rgb="FFEFEFEF"/>
      </bottom>
    </border>
    <border>
      <left style="thin">
        <color rgb="FFEFEFEF"/>
      </left>
      <top style="thin">
        <color rgb="FF000000"/>
      </top>
      <bottom style="thin">
        <color rgb="FFEFEFEF"/>
      </bottom>
    </border>
    <border>
      <left style="thin">
        <color rgb="FF000000"/>
      </left>
      <top style="thin">
        <color rgb="FF000000"/>
      </top>
    </border>
    <border>
      <right style="thin">
        <color rgb="FF000000"/>
      </right>
    </border>
    <border>
      <right style="thin">
        <color rgb="FF000000"/>
      </righ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1" fillId="0" fontId="6" numFmtId="0" xfId="0" applyAlignment="1" applyBorder="1" applyFont="1">
      <alignment readingOrder="0" shrinkToFit="0" vertical="bottom" wrapText="0"/>
    </xf>
    <xf borderId="1" fillId="0" fontId="6" numFmtId="0" xfId="0" applyAlignment="1" applyBorder="1" applyFont="1">
      <alignment vertical="bottom"/>
    </xf>
    <xf borderId="1" fillId="0" fontId="6" numFmtId="0" xfId="0" applyAlignment="1" applyBorder="1" applyFont="1">
      <alignment vertical="bottom"/>
    </xf>
    <xf borderId="0" fillId="0" fontId="7" numFmtId="0" xfId="0" applyAlignment="1" applyFont="1">
      <alignment readingOrder="0"/>
    </xf>
    <xf borderId="0" fillId="0" fontId="6" numFmtId="0" xfId="0" applyAlignment="1" applyFont="1">
      <alignment readingOrder="0" shrinkToFit="0" vertical="bottom" wrapText="0"/>
    </xf>
    <xf borderId="0" fillId="0" fontId="1" numFmtId="0" xfId="0" applyAlignment="1" applyFont="1">
      <alignment readingOrder="0" shrinkToFit="0" vertical="bottom" wrapText="0"/>
    </xf>
    <xf borderId="1" fillId="0" fontId="6" numFmtId="0" xfId="0" applyAlignment="1" applyBorder="1" applyFont="1">
      <alignment shrinkToFit="0" vertical="bottom" wrapText="0"/>
    </xf>
    <xf borderId="0" fillId="0" fontId="8" numFmtId="3" xfId="0" applyAlignment="1" applyFont="1" applyNumberFormat="1">
      <alignment readingOrder="0"/>
    </xf>
    <xf borderId="0" fillId="0" fontId="9" numFmtId="3" xfId="0" applyAlignment="1" applyFont="1" applyNumberFormat="1">
      <alignment readingOrder="0"/>
    </xf>
    <xf borderId="0" fillId="0" fontId="6" numFmtId="3" xfId="0" applyFont="1" applyNumberFormat="1"/>
    <xf borderId="0" fillId="0" fontId="1" numFmtId="3" xfId="0" applyAlignment="1" applyFont="1" applyNumberFormat="1">
      <alignment readingOrder="0"/>
    </xf>
    <xf borderId="0" fillId="0" fontId="6" numFmtId="3" xfId="0" applyAlignment="1" applyFont="1" applyNumberFormat="1">
      <alignment horizontal="left"/>
    </xf>
    <xf borderId="0" fillId="0" fontId="6" numFmtId="3" xfId="0" applyAlignment="1" applyFont="1" applyNumberFormat="1">
      <alignment readingOrder="0"/>
    </xf>
    <xf borderId="0" fillId="0" fontId="1" numFmtId="3" xfId="0" applyFont="1" applyNumberFormat="1"/>
    <xf borderId="2" fillId="0" fontId="6" numFmtId="3" xfId="0" applyAlignment="1" applyBorder="1" applyFont="1" applyNumberFormat="1">
      <alignment readingOrder="0"/>
    </xf>
    <xf borderId="3" fillId="0" fontId="10" numFmtId="3" xfId="0" applyAlignment="1" applyBorder="1" applyFont="1" applyNumberFormat="1">
      <alignment readingOrder="0"/>
    </xf>
    <xf borderId="4" fillId="0" fontId="10" numFmtId="3" xfId="0" applyAlignment="1" applyBorder="1" applyFont="1" applyNumberFormat="1">
      <alignment readingOrder="0"/>
    </xf>
    <xf borderId="2" fillId="2" fontId="11" numFmtId="3" xfId="0" applyAlignment="1" applyBorder="1" applyFill="1" applyFont="1" applyNumberFormat="1">
      <alignment readingOrder="0"/>
    </xf>
    <xf borderId="4" fillId="0" fontId="10" numFmtId="3" xfId="0" applyAlignment="1" applyBorder="1" applyFont="1" applyNumberFormat="1">
      <alignment horizontal="left" readingOrder="0"/>
    </xf>
    <xf borderId="5" fillId="0" fontId="6" numFmtId="3" xfId="0" applyAlignment="1" applyBorder="1" applyFont="1" applyNumberFormat="1">
      <alignment readingOrder="0"/>
    </xf>
    <xf borderId="6" fillId="0" fontId="10" numFmtId="3" xfId="0" applyAlignment="1" applyBorder="1" applyFont="1" applyNumberFormat="1">
      <alignment readingOrder="0"/>
    </xf>
    <xf borderId="7" fillId="0" fontId="10" numFmtId="3" xfId="0" applyAlignment="1" applyBorder="1" applyFont="1" applyNumberFormat="1">
      <alignment readingOrder="0"/>
    </xf>
    <xf borderId="3" fillId="0" fontId="8" numFmtId="3" xfId="0" applyAlignment="1" applyBorder="1" applyFont="1" applyNumberFormat="1">
      <alignment readingOrder="0"/>
    </xf>
    <xf borderId="4" fillId="0" fontId="6" numFmtId="3" xfId="0" applyAlignment="1" applyBorder="1" applyFont="1" applyNumberFormat="1">
      <alignment readingOrder="0" vertical="bottom"/>
    </xf>
    <xf borderId="4" fillId="0" fontId="8" numFmtId="3" xfId="0" applyAlignment="1" applyBorder="1" applyFont="1" applyNumberFormat="1">
      <alignment readingOrder="0"/>
    </xf>
    <xf borderId="8" fillId="0" fontId="8" numFmtId="3" xfId="0" applyAlignment="1" applyBorder="1" applyFont="1" applyNumberFormat="1">
      <alignment readingOrder="0"/>
    </xf>
    <xf borderId="0" fillId="0" fontId="12" numFmtId="3" xfId="0" applyAlignment="1" applyFont="1" applyNumberFormat="1">
      <alignment readingOrder="0"/>
    </xf>
    <xf borderId="2" fillId="2" fontId="0" numFmtId="3" xfId="0" applyBorder="1" applyFont="1" applyNumberFormat="1"/>
    <xf borderId="6" fillId="0" fontId="6" numFmtId="3" xfId="0" applyAlignment="1" applyBorder="1" applyFont="1" applyNumberFormat="1">
      <alignment readingOrder="0"/>
    </xf>
    <xf borderId="6" fillId="0" fontId="1" numFmtId="3" xfId="0" applyAlignment="1" applyBorder="1" applyFont="1" applyNumberFormat="1">
      <alignment readingOrder="0"/>
    </xf>
    <xf borderId="6" fillId="0" fontId="6" numFmtId="3" xfId="0" applyBorder="1" applyFont="1" applyNumberFormat="1"/>
    <xf borderId="2" fillId="0" fontId="1" numFmtId="3" xfId="0" applyAlignment="1" applyBorder="1" applyFont="1" applyNumberFormat="1">
      <alignment readingOrder="0"/>
    </xf>
    <xf borderId="6" fillId="0" fontId="6" numFmtId="3" xfId="0" applyAlignment="1" applyBorder="1" applyFont="1" applyNumberFormat="1">
      <alignment readingOrder="0" vertical="bottom"/>
    </xf>
    <xf borderId="6" fillId="0" fontId="6" numFmtId="3" xfId="0" applyAlignment="1" applyBorder="1" applyFont="1" applyNumberFormat="1">
      <alignment readingOrder="0" shrinkToFit="0" vertical="bottom" wrapText="0"/>
    </xf>
    <xf borderId="2" fillId="0" fontId="12" numFmtId="3" xfId="0" applyAlignment="1" applyBorder="1" applyFont="1" applyNumberFormat="1">
      <alignment readingOrder="0"/>
    </xf>
    <xf borderId="6" fillId="0" fontId="1" numFmtId="3" xfId="0" applyAlignment="1" applyBorder="1" applyFont="1" applyNumberFormat="1">
      <alignment horizontal="left" readingOrder="0"/>
    </xf>
    <xf borderId="2" fillId="0" fontId="6" numFmtId="3" xfId="0" applyBorder="1" applyFont="1" applyNumberFormat="1"/>
    <xf borderId="0" fillId="0" fontId="12" numFmtId="3" xfId="0" applyFont="1" applyNumberFormat="1"/>
    <xf borderId="0" fillId="0" fontId="1" numFmtId="3" xfId="0" applyAlignment="1" applyFont="1" applyNumberFormat="1">
      <alignment horizontal="left"/>
    </xf>
    <xf quotePrefix="1" borderId="6" fillId="0" fontId="6" numFmtId="0" xfId="0" applyAlignment="1" applyBorder="1" applyFont="1">
      <alignment horizontal="right" readingOrder="0"/>
    </xf>
    <xf borderId="2" fillId="0" fontId="13" numFmtId="3" xfId="0" applyAlignment="1" applyBorder="1" applyFont="1" applyNumberFormat="1">
      <alignment readingOrder="0"/>
    </xf>
    <xf borderId="2" fillId="2" fontId="11" numFmtId="3" xfId="0" applyBorder="1" applyFont="1" applyNumberFormat="1"/>
    <xf borderId="8" fillId="0" fontId="10" numFmtId="3" xfId="0" applyAlignment="1" applyBorder="1" applyFont="1" applyNumberFormat="1">
      <alignment readingOrder="0"/>
    </xf>
    <xf quotePrefix="1" borderId="2" fillId="0" fontId="6" numFmtId="0" xfId="0" applyAlignment="1" applyBorder="1" applyFont="1">
      <alignment horizontal="right" readingOrder="0"/>
    </xf>
    <xf borderId="0" fillId="0" fontId="1" numFmtId="3" xfId="0" applyAlignment="1" applyFont="1" applyNumberFormat="1">
      <alignment readingOrder="0"/>
    </xf>
    <xf borderId="0" fillId="0" fontId="6" numFmtId="3" xfId="0" applyAlignment="1" applyFont="1" applyNumberFormat="1">
      <alignment vertical="bottom"/>
    </xf>
    <xf borderId="6" fillId="0" fontId="6" numFmtId="3" xfId="0" applyAlignment="1" applyBorder="1" applyFont="1" applyNumberFormat="1">
      <alignment readingOrder="0" shrinkToFit="0" wrapText="1"/>
    </xf>
    <xf borderId="4" fillId="0" fontId="12" numFmtId="3" xfId="0" applyAlignment="1" applyBorder="1" applyFont="1" applyNumberFormat="1">
      <alignment readingOrder="0" vertical="bottom"/>
    </xf>
    <xf borderId="2" fillId="0" fontId="6" numFmtId="3" xfId="0" applyAlignment="1" applyBorder="1" applyFont="1" applyNumberFormat="1">
      <alignment readingOrder="0" shrinkToFit="0" wrapText="1"/>
    </xf>
    <xf borderId="2" fillId="0" fontId="2" numFmtId="3" xfId="0" applyAlignment="1" applyBorder="1" applyFont="1" applyNumberFormat="1">
      <alignment readingOrder="0"/>
    </xf>
    <xf borderId="2" fillId="0" fontId="12" numFmtId="3" xfId="0" applyAlignment="1" applyBorder="1" applyFont="1" applyNumberFormat="1">
      <alignment readingOrder="0" vertical="bottom"/>
    </xf>
    <xf borderId="0" fillId="3" fontId="14" numFmtId="3" xfId="0" applyAlignment="1" applyFill="1" applyFont="1" applyNumberFormat="1">
      <alignment readingOrder="0"/>
    </xf>
    <xf borderId="6" fillId="0" fontId="6" numFmtId="3" xfId="0" applyAlignment="1" applyBorder="1" applyFont="1" applyNumberFormat="1">
      <alignment readingOrder="0"/>
    </xf>
    <xf borderId="2" fillId="2" fontId="15" numFmtId="3" xfId="0" applyAlignment="1" applyBorder="1" applyFont="1" applyNumberFormat="1">
      <alignment horizontal="right" readingOrder="0"/>
    </xf>
    <xf quotePrefix="1" borderId="2" fillId="0" fontId="6" numFmtId="0" xfId="0" applyAlignment="1" applyBorder="1" applyFont="1">
      <alignment horizontal="right" readingOrder="0" shrinkToFit="0" wrapText="0"/>
    </xf>
    <xf borderId="6" fillId="0" fontId="6" numFmtId="3" xfId="0" applyAlignment="1" applyBorder="1" applyFont="1" applyNumberFormat="1">
      <alignment readingOrder="0" shrinkToFit="0" wrapText="0"/>
    </xf>
    <xf borderId="2" fillId="0" fontId="6" numFmtId="3" xfId="0" applyAlignment="1" applyBorder="1" applyFont="1" applyNumberFormat="1">
      <alignment horizontal="right" readingOrder="0"/>
    </xf>
    <xf quotePrefix="1" borderId="2" fillId="2" fontId="15" numFmtId="0" xfId="0" applyAlignment="1" applyBorder="1" applyFont="1">
      <alignment horizontal="right" readingOrder="0"/>
    </xf>
    <xf quotePrefix="1" borderId="0" fillId="2" fontId="16" numFmtId="0" xfId="0" applyAlignment="1" applyFont="1">
      <alignment readingOrder="0"/>
    </xf>
    <xf borderId="9" fillId="0" fontId="6" numFmtId="3" xfId="0" applyAlignment="1" applyBorder="1" applyFont="1" applyNumberFormat="1">
      <alignment readingOrder="0" vertical="bottom"/>
    </xf>
    <xf borderId="5" fillId="0" fontId="6" numFmtId="3" xfId="0" applyAlignment="1" applyBorder="1" applyFont="1" applyNumberFormat="1">
      <alignment readingOrder="0" vertical="bottom"/>
    </xf>
    <xf borderId="10" fillId="0" fontId="6" numFmtId="3" xfId="0" applyAlignment="1" applyBorder="1" applyFont="1" applyNumberFormat="1">
      <alignment readingOrder="0" vertical="bottom"/>
    </xf>
    <xf borderId="0" fillId="0" fontId="6" numFmtId="3" xfId="0" applyAlignment="1" applyFont="1" applyNumberFormat="1">
      <alignment readingOrder="0" vertical="bottom"/>
    </xf>
    <xf borderId="4" fillId="0" fontId="17" numFmtId="3" xfId="0" applyAlignment="1" applyBorder="1" applyFont="1" applyNumberFormat="1">
      <alignment readingOrder="0" vertical="bottom"/>
    </xf>
    <xf borderId="2" fillId="0" fontId="6" numFmtId="3" xfId="0" applyAlignment="1" applyBorder="1" applyFont="1" applyNumberFormat="1">
      <alignment readingOrder="0" vertical="bottom"/>
    </xf>
    <xf borderId="6" fillId="0" fontId="6" numFmtId="3" xfId="0" applyAlignment="1" applyBorder="1" applyFont="1" applyNumberFormat="1">
      <alignment horizontal="right" readingOrder="0"/>
    </xf>
    <xf borderId="11" fillId="0" fontId="6" numFmtId="3" xfId="0" applyAlignment="1" applyBorder="1" applyFont="1" applyNumberFormat="1">
      <alignment readingOrder="0"/>
    </xf>
    <xf borderId="4" fillId="0" fontId="17" numFmtId="3" xfId="0" applyAlignment="1" applyBorder="1" applyFont="1" applyNumberFormat="1">
      <alignment horizontal="right" readingOrder="0" vertical="bottom"/>
    </xf>
    <xf borderId="4" fillId="0" fontId="6" numFmtId="3" xfId="0" applyAlignment="1" applyBorder="1" applyFont="1" applyNumberFormat="1">
      <alignment horizontal="right" readingOrder="0" vertical="bottom"/>
    </xf>
    <xf borderId="0" fillId="2" fontId="15" numFmtId="3" xfId="0" applyAlignment="1" applyFont="1" applyNumberFormat="1">
      <alignment horizontal="right" readingOrder="0"/>
    </xf>
    <xf borderId="12" fillId="0" fontId="6" numFmtId="3" xfId="0" applyAlignment="1" applyBorder="1" applyFont="1" applyNumberFormat="1">
      <alignment readingOrder="0"/>
    </xf>
    <xf borderId="0" fillId="0" fontId="6" numFmtId="0" xfId="0" applyFont="1"/>
    <xf borderId="0" fillId="0" fontId="6" numFmtId="3" xfId="0" applyAlignment="1" applyFont="1" applyNumberFormat="1">
      <alignment readingOrder="0" shrinkToFit="0" wrapText="1"/>
    </xf>
    <xf borderId="2" fillId="2" fontId="15" numFmtId="3" xfId="0" applyAlignment="1" applyBorder="1" applyFont="1" applyNumberFormat="1">
      <alignment horizontal="left" readingOrder="0"/>
    </xf>
    <xf borderId="0" fillId="0" fontId="17" numFmtId="3" xfId="0" applyAlignment="1" applyFont="1" applyNumberFormat="1">
      <alignment readingOrder="0" vertical="bottom"/>
    </xf>
    <xf borderId="2" fillId="0" fontId="6" numFmtId="3" xfId="0" applyAlignment="1" applyBorder="1" applyFont="1" applyNumberFormat="1">
      <alignment vertical="bottom"/>
    </xf>
    <xf borderId="0" fillId="0" fontId="18" numFmtId="3" xfId="0" applyAlignment="1" applyFont="1" applyNumberFormat="1">
      <alignment readingOrder="0"/>
    </xf>
    <xf borderId="8" fillId="0" fontId="6" numFmtId="3" xfId="0" applyAlignment="1" applyBorder="1" applyFont="1" applyNumberFormat="1">
      <alignment readingOrder="0" shrinkToFit="0" vertical="bottom" wrapText="1"/>
    </xf>
    <xf borderId="2" fillId="0" fontId="6" numFmtId="3" xfId="0" applyAlignment="1" applyBorder="1" applyFont="1" applyNumberFormat="1">
      <alignment readingOrder="0" shrinkToFit="0" wrapText="0"/>
    </xf>
    <xf borderId="8" fillId="0" fontId="6" numFmtId="3" xfId="0" applyAlignment="1" applyBorder="1" applyFont="1" applyNumberFormat="1">
      <alignment horizontal="right" readingOrder="0" shrinkToFit="0" vertical="bottom" wrapText="1"/>
    </xf>
    <xf borderId="13" fillId="0" fontId="6" numFmtId="3" xfId="0" applyAlignment="1" applyBorder="1" applyFont="1" applyNumberFormat="1">
      <alignment readingOrder="0"/>
    </xf>
    <xf borderId="14" fillId="0" fontId="19" numFmtId="3" xfId="0" applyAlignment="1" applyBorder="1" applyFont="1" applyNumberFormat="1">
      <alignment readingOrder="0" vertical="center"/>
    </xf>
    <xf borderId="0" fillId="0" fontId="20" numFmtId="3" xfId="0" applyAlignment="1" applyFont="1" applyNumberFormat="1">
      <alignment readingOrder="0"/>
    </xf>
    <xf borderId="0" fillId="0" fontId="6" numFmtId="3" xfId="0" applyAlignment="1" applyFont="1" applyNumberFormat="1">
      <alignment horizontal="right" readingOrder="0"/>
    </xf>
    <xf borderId="0" fillId="0" fontId="6" numFmtId="3" xfId="0" applyAlignment="1" applyFont="1" applyNumberFormat="1">
      <alignment horizontal="right"/>
    </xf>
    <xf borderId="0" fillId="0" fontId="6" numFmtId="3" xfId="0" applyAlignment="1" applyFont="1" applyNumberFormat="1">
      <alignment horizontal="left" readingOrder="0"/>
    </xf>
    <xf borderId="0" fillId="0" fontId="6" numFmtId="3" xfId="0" applyAlignment="1" applyFont="1" applyNumberFormat="1">
      <alignment horizontal="right" vertical="bottom"/>
    </xf>
    <xf borderId="0" fillId="0" fontId="2" numFmtId="3" xfId="0" applyFont="1" applyNumberFormat="1"/>
    <xf borderId="0" fillId="0" fontId="21" numFmtId="3" xfId="0" applyAlignment="1" applyFont="1" applyNumberFormat="1">
      <alignment readingOrder="0" shrinkToFit="0" wrapText="0"/>
    </xf>
    <xf borderId="0" fillId="0" fontId="21" numFmtId="0" xfId="0" applyAlignment="1" applyFont="1">
      <alignment readingOrder="0" shrinkToFit="0" wrapText="0"/>
    </xf>
    <xf borderId="0" fillId="0" fontId="2" numFmtId="3" xfId="0" applyAlignment="1" applyFont="1" applyNumberFormat="1">
      <alignment readingOrder="0"/>
    </xf>
    <xf borderId="2" fillId="0" fontId="2" numFmtId="3" xfId="0" applyAlignment="1" applyBorder="1" applyFont="1" applyNumberFormat="1">
      <alignment readingOrder="0"/>
    </xf>
    <xf borderId="2" fillId="0" fontId="2" numFmtId="3" xfId="0" applyBorder="1" applyFont="1" applyNumberFormat="1"/>
    <xf borderId="4" fillId="0" fontId="6" numFmtId="3" xfId="0" applyAlignment="1" applyBorder="1" applyFont="1" applyNumberFormat="1">
      <alignment readingOrder="0" vertical="bottom"/>
    </xf>
    <xf borderId="5" fillId="0" fontId="2" numFmtId="3" xfId="0" applyBorder="1" applyFont="1" applyNumberFormat="1"/>
    <xf borderId="6" fillId="0" fontId="2" numFmtId="3" xfId="0" applyAlignment="1" applyBorder="1" applyFont="1" applyNumberFormat="1">
      <alignment readingOrder="0"/>
    </xf>
    <xf borderId="6" fillId="0" fontId="2" numFmtId="3" xfId="0" applyAlignment="1" applyBorder="1" applyFont="1" applyNumberFormat="1">
      <alignment horizontal="right" readingOrder="0"/>
    </xf>
    <xf borderId="6" fillId="0" fontId="2" numFmtId="3" xfId="0" applyAlignment="1" applyBorder="1" applyFont="1" applyNumberFormat="1">
      <alignment horizontal="right"/>
    </xf>
    <xf borderId="2" fillId="0" fontId="2" numFmtId="3" xfId="0" applyAlignment="1" applyBorder="1" applyFont="1" applyNumberFormat="1">
      <alignment horizontal="right" readingOrder="0"/>
    </xf>
    <xf borderId="6" fillId="0" fontId="1" numFmtId="3" xfId="0" applyAlignment="1" applyBorder="1" applyFont="1" applyNumberFormat="1">
      <alignment readingOrder="0" vertical="bottom"/>
    </xf>
    <xf borderId="4" fillId="0" fontId="1" numFmtId="3" xfId="0" applyAlignment="1" applyBorder="1" applyFont="1" applyNumberFormat="1">
      <alignment readingOrder="0" vertical="bottom"/>
    </xf>
    <xf borderId="4" fillId="0" fontId="1" numFmtId="3" xfId="0" applyAlignment="1" applyBorder="1" applyFont="1" applyNumberFormat="1">
      <alignment vertical="bottom"/>
    </xf>
    <xf borderId="3" fillId="0" fontId="1" numFmtId="3" xfId="0" applyAlignment="1" applyBorder="1" applyFont="1" applyNumberFormat="1">
      <alignment vertical="bottom"/>
    </xf>
    <xf borderId="2" fillId="0" fontId="3" numFmtId="3" xfId="0" applyBorder="1" applyFont="1" applyNumberFormat="1"/>
    <xf borderId="4" fillId="0" fontId="3" numFmtId="3" xfId="0" applyBorder="1" applyFont="1" applyNumberFormat="1"/>
    <xf borderId="2" fillId="0" fontId="3" numFmtId="3" xfId="0" applyAlignment="1" applyBorder="1" applyFont="1" applyNumberFormat="1">
      <alignment readingOrder="0"/>
    </xf>
    <xf borderId="2" fillId="0" fontId="3" numFmtId="3" xfId="0" applyAlignment="1" applyBorder="1" applyFont="1" applyNumberFormat="1">
      <alignment horizontal="right" readingOrder="0"/>
    </xf>
    <xf borderId="2" fillId="0" fontId="3" numFmtId="3" xfId="0" applyAlignment="1" applyBorder="1" applyFont="1" applyNumberFormat="1">
      <alignment horizontal="right"/>
    </xf>
    <xf borderId="6" fillId="0" fontId="3" numFmtId="3" xfId="0" applyAlignment="1" applyBorder="1" applyFont="1" applyNumberFormat="1">
      <alignment horizontal="right"/>
    </xf>
    <xf borderId="6" fillId="0" fontId="6" numFmtId="3" xfId="0" applyAlignment="1" applyBorder="1" applyFont="1" applyNumberFormat="1">
      <alignment readingOrder="0" vertical="bottom"/>
    </xf>
    <xf borderId="4" fillId="0" fontId="6" numFmtId="3" xfId="0" applyAlignment="1" applyBorder="1" applyFont="1" applyNumberFormat="1">
      <alignment vertical="bottom"/>
    </xf>
    <xf borderId="3" fillId="0" fontId="6" numFmtId="3" xfId="0" applyAlignment="1" applyBorder="1" applyFont="1" applyNumberFormat="1">
      <alignment vertical="bottom"/>
    </xf>
    <xf borderId="4" fillId="0" fontId="2" numFmtId="3" xfId="0" applyBorder="1" applyFont="1" applyNumberFormat="1"/>
    <xf borderId="5" fillId="0" fontId="2" numFmtId="3" xfId="0" applyAlignment="1" applyBorder="1" applyFont="1" applyNumberFormat="1">
      <alignment readingOrder="0"/>
    </xf>
    <xf borderId="4" fillId="0" fontId="1" numFmtId="0" xfId="0" applyAlignment="1" applyBorder="1" applyFont="1">
      <alignment vertical="bottom"/>
    </xf>
    <xf borderId="3" fillId="0" fontId="3" numFmtId="3" xfId="0" applyBorder="1" applyFont="1" applyNumberFormat="1"/>
    <xf borderId="2" fillId="0" fontId="2" numFmtId="3" xfId="0" applyAlignment="1" applyBorder="1" applyFont="1" applyNumberFormat="1">
      <alignment shrinkToFit="0" wrapText="0"/>
    </xf>
    <xf borderId="4" fillId="0" fontId="6" numFmtId="0" xfId="0" applyAlignment="1" applyBorder="1" applyFont="1">
      <alignment readingOrder="0" vertical="bottom"/>
    </xf>
    <xf borderId="3" fillId="0" fontId="2" numFmtId="3" xfId="0" applyBorder="1" applyFont="1" applyNumberFormat="1"/>
    <xf borderId="4" fillId="0" fontId="6" numFmtId="3" xfId="0" applyAlignment="1" applyBorder="1" applyFont="1" applyNumberFormat="1">
      <alignment horizontal="right" readingOrder="0" vertical="bottom"/>
    </xf>
    <xf borderId="4" fillId="0" fontId="6" numFmtId="3" xfId="0" applyAlignment="1" applyBorder="1" applyFont="1" applyNumberFormat="1">
      <alignment horizontal="right" vertical="bottom"/>
    </xf>
    <xf borderId="4" fillId="0" fontId="2" numFmtId="3" xfId="0" applyAlignment="1" applyBorder="1" applyFont="1" applyNumberFormat="1">
      <alignment horizontal="right"/>
    </xf>
    <xf borderId="4" fillId="0" fontId="1" numFmtId="3" xfId="0" applyAlignment="1" applyBorder="1" applyFont="1" applyNumberFormat="1">
      <alignment horizontal="right" readingOrder="0" vertical="bottom"/>
    </xf>
    <xf borderId="4" fillId="0" fontId="1" numFmtId="3" xfId="0" applyAlignment="1" applyBorder="1" applyFont="1" applyNumberFormat="1">
      <alignment horizontal="right" vertical="bottom"/>
    </xf>
    <xf borderId="4" fillId="0" fontId="3" numFmtId="3" xfId="0" applyAlignment="1" applyBorder="1" applyFont="1" applyNumberFormat="1">
      <alignment horizontal="right"/>
    </xf>
    <xf borderId="2" fillId="0" fontId="2" numFmtId="3" xfId="0" applyAlignment="1" applyBorder="1" applyFont="1" applyNumberFormat="1">
      <alignment readingOrder="0" shrinkToFit="0" wrapText="0"/>
    </xf>
    <xf borderId="4" fillId="0" fontId="1" numFmtId="0" xfId="0" applyAlignment="1" applyBorder="1" applyFont="1">
      <alignment horizontal="right" readingOrder="0" vertical="bottom"/>
    </xf>
    <xf borderId="4" fillId="0" fontId="6" numFmtId="3" xfId="0" applyAlignment="1" applyBorder="1" applyFont="1" applyNumberFormat="1">
      <alignment readingOrder="0" vertical="bottom"/>
    </xf>
    <xf borderId="4" fillId="0" fontId="1" numFmtId="3" xfId="0" applyAlignment="1" applyBorder="1" applyFont="1" applyNumberFormat="1">
      <alignment readingOrder="0" vertical="bottom"/>
    </xf>
    <xf borderId="4" fillId="0" fontId="1" numFmtId="0" xfId="0" applyAlignment="1" applyBorder="1" applyFont="1">
      <alignment readingOrder="0" vertical="bottom"/>
    </xf>
    <xf borderId="9" fillId="0" fontId="6" numFmtId="3" xfId="0" applyAlignment="1" applyBorder="1" applyFont="1" applyNumberFormat="1">
      <alignment readingOrder="0" vertical="bottom"/>
    </xf>
    <xf borderId="9" fillId="0" fontId="2" numFmtId="0" xfId="0" applyBorder="1" applyFont="1"/>
    <xf borderId="10" fillId="0" fontId="2" numFmtId="0" xfId="0" applyBorder="1" applyFont="1"/>
    <xf borderId="10" fillId="0" fontId="6" numFmtId="0" xfId="0" applyAlignment="1" applyBorder="1" applyFont="1">
      <alignment readingOrder="0" vertical="bottom"/>
    </xf>
    <xf borderId="2" fillId="0" fontId="1" numFmtId="3" xfId="0" applyAlignment="1" applyBorder="1" applyFont="1" applyNumberFormat="1">
      <alignment readingOrder="0" vertical="bottom"/>
    </xf>
    <xf borderId="3" fillId="0" fontId="17" numFmtId="3" xfId="0" applyAlignment="1" applyBorder="1" applyFont="1" applyNumberFormat="1">
      <alignment readingOrder="0" vertical="bottom"/>
    </xf>
    <xf borderId="4" fillId="0" fontId="2" numFmtId="0" xfId="0" applyBorder="1" applyFont="1"/>
    <xf borderId="8" fillId="0" fontId="6" numFmtId="3" xfId="0" applyAlignment="1" applyBorder="1" applyFont="1" applyNumberFormat="1">
      <alignment readingOrder="0" vertical="bottom"/>
    </xf>
    <xf borderId="0" fillId="0" fontId="22" numFmtId="3" xfId="0" applyFont="1" applyNumberFormat="1"/>
    <xf borderId="0" fillId="0" fontId="22" numFmtId="0" xfId="0" applyFont="1"/>
    <xf borderId="4" fillId="0" fontId="15" numFmtId="3" xfId="0" applyAlignment="1" applyBorder="1" applyFont="1" applyNumberFormat="1">
      <alignment horizontal="right" readingOrder="0" vertical="bottom"/>
    </xf>
    <xf borderId="4" fillId="0" fontId="15" numFmtId="3" xfId="0" applyAlignment="1" applyBorder="1" applyFont="1" applyNumberFormat="1">
      <alignment horizontal="right" vertical="bottom"/>
    </xf>
    <xf borderId="10" fillId="0" fontId="6" numFmtId="3" xfId="0" applyAlignment="1" applyBorder="1" applyFont="1" applyNumberFormat="1">
      <alignment readingOrder="0" vertical="bottom"/>
    </xf>
    <xf borderId="2" fillId="0" fontId="6" numFmtId="3" xfId="0" applyAlignment="1" applyBorder="1" applyFont="1" applyNumberFormat="1">
      <alignment vertical="bottom"/>
    </xf>
    <xf borderId="0" fillId="0" fontId="6" numFmtId="3" xfId="0" applyAlignment="1" applyFont="1" applyNumberFormat="1">
      <alignment vertical="bottom"/>
    </xf>
    <xf borderId="4" fillId="0" fontId="23" numFmtId="3" xfId="0" applyAlignment="1" applyBorder="1" applyFont="1" applyNumberFormat="1">
      <alignment horizontal="right" readingOrder="0" vertical="bottom"/>
    </xf>
    <xf borderId="4" fillId="0" fontId="23" numFmtId="3" xfId="0" applyAlignment="1" applyBorder="1" applyFont="1" applyNumberFormat="1">
      <alignment horizontal="right" vertical="bottom"/>
    </xf>
    <xf borderId="0" fillId="0" fontId="6" numFmtId="3" xfId="0" applyAlignment="1" applyFont="1" applyNumberFormat="1">
      <alignment readingOrder="0" vertical="bottom"/>
    </xf>
    <xf borderId="0" fillId="0" fontId="17" numFmtId="3" xfId="0" applyAlignment="1" applyFont="1" applyNumberFormat="1">
      <alignment readingOrder="0" vertical="bottom"/>
    </xf>
    <xf borderId="2" fillId="0" fontId="2" numFmtId="0" xfId="0" applyAlignment="1" applyBorder="1" applyFont="1">
      <alignment readingOrder="0"/>
    </xf>
    <xf borderId="0" fillId="0" fontId="3" numFmtId="0" xfId="0" applyFont="1"/>
    <xf borderId="0" fillId="0" fontId="24" numFmtId="3" xfId="0" applyAlignment="1" applyFont="1" applyNumberFormat="1">
      <alignment readingOrder="0"/>
    </xf>
    <xf borderId="0" fillId="4" fontId="2" numFmtId="0" xfId="0" applyAlignment="1" applyFill="1" applyFont="1">
      <alignment horizontal="right"/>
    </xf>
    <xf borderId="0" fillId="4" fontId="2" numFmtId="0" xfId="0" applyFont="1"/>
    <xf borderId="0" fillId="4" fontId="2" numFmtId="0" xfId="0" applyAlignment="1" applyFont="1">
      <alignment horizontal="left"/>
    </xf>
    <xf borderId="0" fillId="4" fontId="2" numFmtId="0" xfId="0" applyAlignment="1" applyFont="1">
      <alignment horizontal="right" readingOrder="0"/>
    </xf>
    <xf borderId="15" fillId="4" fontId="2" numFmtId="3" xfId="0" applyAlignment="1" applyBorder="1" applyFont="1" applyNumberFormat="1">
      <alignment horizontal="right"/>
    </xf>
    <xf borderId="15" fillId="4" fontId="2" numFmtId="3" xfId="0" applyAlignment="1" applyBorder="1" applyFont="1" applyNumberFormat="1">
      <alignment horizontal="left"/>
    </xf>
    <xf borderId="0" fillId="4" fontId="2" numFmtId="0" xfId="0" applyAlignment="1" applyFont="1">
      <alignment horizontal="left" readingOrder="0"/>
    </xf>
    <xf borderId="16" fillId="4" fontId="2" numFmtId="0" xfId="0" applyAlignment="1" applyBorder="1" applyFont="1">
      <alignment horizontal="right"/>
    </xf>
    <xf borderId="17" fillId="4" fontId="2" numFmtId="0" xfId="0" applyAlignment="1" applyBorder="1" applyFont="1">
      <alignment horizontal="left"/>
    </xf>
    <xf borderId="0" fillId="4" fontId="6" numFmtId="0" xfId="0" applyAlignment="1" applyFont="1">
      <alignment horizontal="right" vertical="bottom"/>
    </xf>
    <xf borderId="0" fillId="4" fontId="6" numFmtId="0" xfId="0" applyAlignment="1" applyFont="1">
      <alignment horizontal="right" readingOrder="0" vertical="bottom"/>
    </xf>
    <xf borderId="15" fillId="4" fontId="6" numFmtId="3" xfId="0" applyAlignment="1" applyBorder="1" applyFont="1" applyNumberFormat="1">
      <alignment horizontal="right" vertical="bottom"/>
    </xf>
    <xf borderId="0" fillId="4" fontId="2" numFmtId="3" xfId="0" applyAlignment="1" applyFont="1" applyNumberFormat="1">
      <alignment horizontal="right"/>
    </xf>
    <xf borderId="0" fillId="4" fontId="2" numFmtId="3" xfId="0" applyAlignment="1" applyFont="1" applyNumberFormat="1">
      <alignment horizontal="left"/>
    </xf>
    <xf borderId="15" fillId="4" fontId="6" numFmtId="3" xfId="0" applyAlignment="1" applyBorder="1" applyFont="1" applyNumberFormat="1">
      <alignment horizontal="left" vertical="bottom"/>
    </xf>
    <xf borderId="0" fillId="4" fontId="6" numFmtId="0" xfId="0" applyAlignment="1" applyFont="1">
      <alignment horizontal="left" readingOrder="0" vertical="bottom"/>
    </xf>
    <xf borderId="16" fillId="4" fontId="6" numFmtId="0" xfId="0" applyAlignment="1" applyBorder="1" applyFont="1">
      <alignment horizontal="right" vertical="bottom"/>
    </xf>
    <xf borderId="18" fillId="4" fontId="2" numFmtId="0" xfId="0" applyAlignment="1" applyBorder="1" applyFont="1">
      <alignment horizontal="right"/>
    </xf>
    <xf borderId="17" fillId="4" fontId="2" numFmtId="0" xfId="0" applyBorder="1" applyFont="1"/>
    <xf borderId="19" fillId="4" fontId="2" numFmtId="0" xfId="0" applyAlignment="1" applyBorder="1" applyFont="1">
      <alignment horizontal="left"/>
    </xf>
    <xf borderId="17" fillId="4" fontId="6" numFmtId="0" xfId="0" applyAlignment="1" applyBorder="1" applyFont="1">
      <alignment horizontal="left" vertical="bottom"/>
    </xf>
    <xf borderId="0" fillId="4" fontId="6" numFmtId="0" xfId="0" applyAlignment="1" applyFont="1">
      <alignment horizontal="left" vertical="bottom"/>
    </xf>
    <xf borderId="20" fillId="4" fontId="2" numFmtId="3" xfId="0" applyAlignment="1" applyBorder="1" applyFont="1" applyNumberFormat="1">
      <alignment horizontal="right"/>
    </xf>
    <xf borderId="21" fillId="4" fontId="2" numFmtId="3" xfId="0" applyAlignment="1" applyBorder="1" applyFont="1" applyNumberFormat="1">
      <alignment horizontal="left"/>
    </xf>
    <xf borderId="20" fillId="4" fontId="6" numFmtId="3" xfId="0" applyAlignment="1" applyBorder="1" applyFont="1" applyNumberFormat="1">
      <alignment horizontal="right" vertical="bottom"/>
    </xf>
    <xf borderId="21" fillId="4" fontId="6" numFmtId="3" xfId="0" applyAlignment="1" applyBorder="1" applyFont="1" applyNumberFormat="1">
      <alignment horizontal="left" vertical="bottom"/>
    </xf>
    <xf borderId="17" fillId="4" fontId="2" numFmtId="3" xfId="0" applyBorder="1" applyFont="1" applyNumberFormat="1"/>
    <xf borderId="19" fillId="4" fontId="2" numFmtId="0" xfId="0" applyBorder="1" applyFont="1"/>
    <xf borderId="19" fillId="4" fontId="2" numFmtId="0" xfId="0" applyAlignment="1" applyBorder="1" applyFont="1">
      <alignment horizontal="right"/>
    </xf>
    <xf borderId="17" fillId="4" fontId="2" numFmtId="0" xfId="0" applyAlignment="1" applyBorder="1" applyFont="1">
      <alignment horizontal="right"/>
    </xf>
    <xf borderId="0" fillId="5" fontId="6" numFmtId="0" xfId="0" applyAlignment="1" applyFill="1" applyFont="1">
      <alignment horizontal="right" vertical="bottom"/>
    </xf>
    <xf borderId="16" fillId="5" fontId="6" numFmtId="0" xfId="0" applyAlignment="1" applyBorder="1" applyFont="1">
      <alignment horizontal="right" vertical="bottom"/>
    </xf>
    <xf borderId="0" fillId="5" fontId="2" numFmtId="3" xfId="0" applyAlignment="1" applyFont="1" applyNumberFormat="1">
      <alignment horizontal="right"/>
    </xf>
    <xf borderId="0" fillId="5" fontId="2" numFmtId="0" xfId="0" applyAlignment="1" applyFont="1">
      <alignment horizontal="right"/>
    </xf>
    <xf borderId="17" fillId="5" fontId="2" numFmtId="0" xfId="0" applyBorder="1" applyFont="1"/>
    <xf borderId="0" fillId="5" fontId="2" numFmtId="0" xfId="0" applyFont="1"/>
    <xf borderId="17" fillId="5" fontId="2" numFmtId="0" xfId="0" applyAlignment="1" applyBorder="1" applyFont="1">
      <alignment horizontal="right"/>
    </xf>
    <xf borderId="17" fillId="5" fontId="2" numFmtId="0" xfId="0" applyAlignment="1" applyBorder="1" applyFont="1">
      <alignment horizontal="left"/>
    </xf>
    <xf borderId="0" fillId="5" fontId="2" numFmtId="0" xfId="0" applyAlignment="1" applyFont="1">
      <alignment horizontal="left"/>
    </xf>
    <xf borderId="0" fillId="5" fontId="2" numFmtId="3" xfId="0" applyAlignment="1" applyFont="1" applyNumberFormat="1">
      <alignment horizontal="left"/>
    </xf>
    <xf borderId="17" fillId="5" fontId="6" numFmtId="0" xfId="0" applyAlignment="1" applyBorder="1" applyFont="1">
      <alignment horizontal="left" vertical="bottom"/>
    </xf>
    <xf borderId="22" fillId="5" fontId="2" numFmtId="0" xfId="0" applyAlignment="1" applyBorder="1" applyFont="1">
      <alignment horizontal="right"/>
    </xf>
    <xf borderId="19" fillId="5" fontId="2" numFmtId="0" xfId="0" applyBorder="1" applyFont="1"/>
    <xf borderId="18" fillId="5" fontId="2" numFmtId="0" xfId="0" applyBorder="1" applyFont="1"/>
    <xf borderId="19" fillId="5" fontId="2" numFmtId="0" xfId="0" applyAlignment="1" applyBorder="1" applyFont="1">
      <alignment horizontal="left"/>
    </xf>
    <xf borderId="0" fillId="5" fontId="6" numFmtId="0" xfId="0" applyAlignment="1" applyFont="1">
      <alignment horizontal="right" readingOrder="0" vertical="bottom"/>
    </xf>
    <xf borderId="20" fillId="5" fontId="6" numFmtId="3" xfId="0" applyAlignment="1" applyBorder="1" applyFont="1" applyNumberFormat="1">
      <alignment horizontal="right" vertical="bottom"/>
    </xf>
    <xf borderId="16" fillId="5" fontId="2" numFmtId="0" xfId="0" applyAlignment="1" applyBorder="1" applyFont="1">
      <alignment horizontal="right"/>
    </xf>
    <xf borderId="21" fillId="5" fontId="6" numFmtId="3" xfId="0" applyAlignment="1" applyBorder="1" applyFont="1" applyNumberFormat="1">
      <alignment horizontal="left" vertical="bottom"/>
    </xf>
    <xf borderId="0" fillId="5" fontId="2" numFmtId="0" xfId="0" applyAlignment="1" applyFont="1">
      <alignment horizontal="left" readingOrder="0"/>
    </xf>
    <xf borderId="0" fillId="5" fontId="6" numFmtId="0" xfId="0" applyAlignment="1" applyFont="1">
      <alignment horizontal="left" vertical="bottom"/>
    </xf>
    <xf borderId="0" fillId="5" fontId="2" numFmtId="0" xfId="0" applyAlignment="1" applyFont="1">
      <alignment horizontal="right" readingOrder="0"/>
    </xf>
    <xf borderId="20" fillId="5" fontId="2" numFmtId="3" xfId="0" applyAlignment="1" applyBorder="1" applyFont="1" applyNumberFormat="1">
      <alignment horizontal="right"/>
    </xf>
    <xf borderId="17" fillId="5" fontId="2" numFmtId="3" xfId="0" applyAlignment="1" applyBorder="1" applyFont="1" applyNumberFormat="1">
      <alignment horizontal="left"/>
    </xf>
    <xf borderId="21" fillId="5" fontId="2" numFmtId="3" xfId="0" applyAlignment="1" applyBorder="1" applyFont="1" applyNumberFormat="1">
      <alignment horizontal="left"/>
    </xf>
    <xf borderId="18" fillId="5" fontId="2" numFmtId="0" xfId="0" applyAlignment="1" applyBorder="1" applyFont="1">
      <alignment horizontal="right"/>
    </xf>
    <xf borderId="18" fillId="5" fontId="2" numFmtId="0" xfId="0" applyAlignment="1" applyBorder="1" applyFont="1">
      <alignment horizontal="left"/>
    </xf>
    <xf borderId="15" fillId="5" fontId="2" numFmtId="0" xfId="0" applyBorder="1" applyFont="1"/>
    <xf borderId="17" fillId="5" fontId="25" numFmtId="0" xfId="0" applyAlignment="1" applyBorder="1" applyFont="1">
      <alignment horizontal="center" readingOrder="0" vertical="center"/>
    </xf>
    <xf borderId="16" fillId="0" fontId="2" numFmtId="0" xfId="0" applyBorder="1" applyFont="1"/>
    <xf borderId="15" fillId="5" fontId="2" numFmtId="3" xfId="0" applyAlignment="1" applyBorder="1" applyFont="1" applyNumberFormat="1">
      <alignment horizontal="right"/>
    </xf>
    <xf borderId="21" fillId="0" fontId="2" numFmtId="0" xfId="0" applyBorder="1" applyFont="1"/>
    <xf borderId="20" fillId="0" fontId="2" numFmtId="0" xfId="0" applyBorder="1" applyFont="1"/>
    <xf borderId="15" fillId="5" fontId="2" numFmtId="3" xfId="0" applyAlignment="1" applyBorder="1" applyFont="1" applyNumberFormat="1">
      <alignment horizontal="left"/>
    </xf>
    <xf borderId="15" fillId="5" fontId="6" numFmtId="3" xfId="0" applyAlignment="1" applyBorder="1" applyFont="1" applyNumberFormat="1">
      <alignment horizontal="right" vertical="bottom"/>
    </xf>
    <xf borderId="0" fillId="5" fontId="26" numFmtId="0" xfId="0" applyAlignment="1" applyFont="1">
      <alignment horizontal="center" readingOrder="0"/>
    </xf>
    <xf borderId="15" fillId="5" fontId="6" numFmtId="3" xfId="0" applyAlignment="1" applyBorder="1" applyFont="1" applyNumberFormat="1">
      <alignment horizontal="left" vertical="bottom"/>
    </xf>
    <xf borderId="0" fillId="5" fontId="6" numFmtId="0" xfId="0" applyAlignment="1" applyFont="1">
      <alignment horizontal="left" readingOrder="0" vertical="bottom"/>
    </xf>
    <xf borderId="0" fillId="5" fontId="2" numFmtId="3" xfId="0" applyFont="1" applyNumberFormat="1"/>
    <xf borderId="0" fillId="6" fontId="6" numFmtId="0" xfId="0" applyAlignment="1" applyFill="1" applyFont="1">
      <alignment horizontal="right" vertical="bottom"/>
    </xf>
    <xf borderId="16" fillId="6" fontId="6" numFmtId="0" xfId="0" applyAlignment="1" applyBorder="1" applyFont="1">
      <alignment horizontal="right" vertical="bottom"/>
    </xf>
    <xf borderId="0" fillId="6" fontId="2" numFmtId="0" xfId="0" applyAlignment="1" applyFont="1">
      <alignment horizontal="right"/>
    </xf>
    <xf borderId="17" fillId="6" fontId="2" numFmtId="0" xfId="0" applyBorder="1" applyFont="1"/>
    <xf borderId="0" fillId="6" fontId="2" numFmtId="0" xfId="0" applyFont="1"/>
    <xf borderId="18" fillId="6" fontId="2" numFmtId="0" xfId="0" applyBorder="1" applyFont="1"/>
    <xf borderId="17" fillId="6" fontId="2" numFmtId="0" xfId="0" applyAlignment="1" applyBorder="1" applyFont="1">
      <alignment horizontal="right"/>
    </xf>
    <xf borderId="17" fillId="6" fontId="2" numFmtId="0" xfId="0" applyAlignment="1" applyBorder="1" applyFont="1">
      <alignment horizontal="left"/>
    </xf>
    <xf borderId="0" fillId="6" fontId="2" numFmtId="0" xfId="0" applyAlignment="1" applyFont="1">
      <alignment horizontal="left"/>
    </xf>
    <xf borderId="0" fillId="6" fontId="6" numFmtId="0" xfId="0" applyAlignment="1" applyFont="1">
      <alignment horizontal="left" vertical="bottom"/>
    </xf>
    <xf borderId="17" fillId="6" fontId="6" numFmtId="0" xfId="0" applyAlignment="1" applyBorder="1" applyFont="1">
      <alignment horizontal="left" vertical="bottom"/>
    </xf>
    <xf borderId="0" fillId="6" fontId="6" numFmtId="0" xfId="0" applyAlignment="1" applyFont="1">
      <alignment horizontal="right" readingOrder="0" vertical="bottom"/>
    </xf>
    <xf borderId="20" fillId="6" fontId="6" numFmtId="3" xfId="0" applyAlignment="1" applyBorder="1" applyFont="1" applyNumberFormat="1">
      <alignment horizontal="right" vertical="bottom"/>
    </xf>
    <xf borderId="21" fillId="6" fontId="6" numFmtId="3" xfId="0" applyAlignment="1" applyBorder="1" applyFont="1" applyNumberFormat="1">
      <alignment horizontal="left" vertical="bottom"/>
    </xf>
    <xf borderId="0" fillId="6" fontId="2" numFmtId="0" xfId="0" applyAlignment="1" applyFont="1">
      <alignment horizontal="left" readingOrder="0"/>
    </xf>
    <xf borderId="17" fillId="6" fontId="2" numFmtId="3" xfId="0" applyBorder="1" applyFont="1" applyNumberFormat="1"/>
    <xf borderId="21" fillId="6" fontId="2" numFmtId="3" xfId="0" applyAlignment="1" applyBorder="1" applyFont="1" applyNumberFormat="1">
      <alignment horizontal="right"/>
    </xf>
    <xf borderId="15" fillId="6" fontId="6" numFmtId="3" xfId="0" applyAlignment="1" applyBorder="1" applyFont="1" applyNumberFormat="1">
      <alignment horizontal="right" vertical="bottom"/>
    </xf>
    <xf borderId="19" fillId="6" fontId="2" numFmtId="0" xfId="0" applyBorder="1" applyFont="1"/>
    <xf borderId="15" fillId="6" fontId="6" numFmtId="3" xfId="0" applyAlignment="1" applyBorder="1" applyFont="1" applyNumberFormat="1">
      <alignment horizontal="left" vertical="bottom"/>
    </xf>
    <xf borderId="0" fillId="6" fontId="2" numFmtId="3" xfId="0" applyAlignment="1" applyFont="1" applyNumberFormat="1">
      <alignment horizontal="right"/>
    </xf>
    <xf borderId="0" fillId="6" fontId="2" numFmtId="3" xfId="0" applyAlignment="1" applyFont="1" applyNumberFormat="1">
      <alignment horizontal="left"/>
    </xf>
    <xf borderId="22" fillId="6" fontId="2" numFmtId="0" xfId="0" applyAlignment="1" applyBorder="1" applyFont="1">
      <alignment horizontal="right"/>
    </xf>
    <xf borderId="19" fillId="6" fontId="2" numFmtId="0" xfId="0" applyAlignment="1" applyBorder="1" applyFont="1">
      <alignment horizontal="left"/>
    </xf>
    <xf borderId="16" fillId="6" fontId="2" numFmtId="0" xfId="0" applyAlignment="1" applyBorder="1" applyFont="1">
      <alignment horizontal="right"/>
    </xf>
    <xf borderId="0" fillId="6" fontId="2" numFmtId="0" xfId="0" applyAlignment="1" applyFont="1">
      <alignment horizontal="right" readingOrder="0"/>
    </xf>
    <xf borderId="20" fillId="6" fontId="2" numFmtId="3" xfId="0" applyAlignment="1" applyBorder="1" applyFont="1" applyNumberFormat="1">
      <alignment horizontal="right"/>
    </xf>
    <xf borderId="17" fillId="6" fontId="2" numFmtId="3" xfId="0" applyAlignment="1" applyBorder="1" applyFont="1" applyNumberFormat="1">
      <alignment horizontal="left"/>
    </xf>
    <xf borderId="21" fillId="6" fontId="2" numFmtId="3" xfId="0" applyAlignment="1" applyBorder="1" applyFont="1" applyNumberFormat="1">
      <alignment horizontal="left"/>
    </xf>
    <xf borderId="18" fillId="6" fontId="2" numFmtId="0" xfId="0" applyAlignment="1" applyBorder="1" applyFont="1">
      <alignment horizontal="right"/>
    </xf>
    <xf borderId="18" fillId="6" fontId="2" numFmtId="0" xfId="0" applyAlignment="1" applyBorder="1" applyFont="1">
      <alignment horizontal="left"/>
    </xf>
    <xf borderId="0" fillId="0" fontId="27" numFmtId="0" xfId="0" applyAlignment="1" applyFont="1">
      <alignment horizontal="center" readingOrder="0" vertical="bottom"/>
    </xf>
    <xf borderId="0" fillId="0" fontId="27" numFmtId="0" xfId="0" applyAlignment="1" applyFont="1">
      <alignment vertical="bottom"/>
    </xf>
    <xf borderId="0" fillId="0" fontId="28" numFmtId="0" xfId="0" applyAlignment="1" applyFont="1">
      <alignment horizontal="center" readingOrder="0" vertical="bottom"/>
    </xf>
    <xf borderId="3" fillId="0" fontId="28" numFmtId="0" xfId="0" applyAlignment="1" applyBorder="1" applyFont="1">
      <alignment horizontal="center" readingOrder="0" vertical="bottom"/>
    </xf>
    <xf borderId="12" fillId="0" fontId="0" numFmtId="0" xfId="0" applyAlignment="1" applyBorder="1" applyFont="1">
      <alignment horizontal="center"/>
    </xf>
    <xf borderId="12" fillId="0" fontId="12" numFmtId="0" xfId="0" applyAlignment="1" applyBorder="1" applyFont="1">
      <alignment vertical="bottom"/>
    </xf>
    <xf borderId="23" fillId="2" fontId="0" numFmtId="0" xfId="0" applyAlignment="1" applyBorder="1" applyFont="1">
      <alignment horizontal="center"/>
    </xf>
    <xf borderId="24" fillId="2" fontId="0" numFmtId="0" xfId="0" applyAlignment="1" applyBorder="1" applyFont="1">
      <alignment horizontal="center"/>
    </xf>
    <xf borderId="11" fillId="0" fontId="27" numFmtId="0" xfId="0" applyAlignment="1" applyBorder="1" applyFont="1">
      <alignment horizontal="center"/>
    </xf>
    <xf borderId="12" fillId="2" fontId="29" numFmtId="0" xfId="0" applyAlignment="1" applyBorder="1" applyFont="1">
      <alignment horizontal="center" shrinkToFit="0" wrapText="0"/>
    </xf>
    <xf borderId="0" fillId="2" fontId="29" numFmtId="0" xfId="0" applyAlignment="1" applyFont="1">
      <alignment horizontal="center" readingOrder="0" shrinkToFit="0" wrapText="0"/>
    </xf>
    <xf borderId="0" fillId="0" fontId="12" numFmtId="0" xfId="0" applyAlignment="1" applyFont="1">
      <alignment horizontal="center" vertical="bottom"/>
    </xf>
    <xf borderId="0" fillId="0" fontId="12" numFmtId="0" xfId="0" applyAlignment="1" applyFont="1">
      <alignment vertical="bottom"/>
    </xf>
    <xf borderId="25" fillId="2" fontId="0" numFmtId="0" xfId="0" applyAlignment="1" applyBorder="1" applyFont="1">
      <alignment horizontal="center"/>
    </xf>
    <xf borderId="26" fillId="2" fontId="0" numFmtId="0" xfId="0" applyAlignment="1" applyBorder="1" applyFont="1">
      <alignment horizontal="center"/>
    </xf>
    <xf borderId="2" fillId="0" fontId="27" numFmtId="0" xfId="0" applyAlignment="1" applyBorder="1" applyFont="1">
      <alignment horizontal="center"/>
    </xf>
    <xf borderId="0" fillId="2" fontId="29" numFmtId="0" xfId="0" applyAlignment="1" applyFont="1">
      <alignment horizontal="center" shrinkToFit="0" wrapText="0"/>
    </xf>
    <xf borderId="27" fillId="2" fontId="0" numFmtId="0" xfId="0" applyAlignment="1" applyBorder="1" applyFont="1">
      <alignment horizontal="center"/>
    </xf>
    <xf borderId="28" fillId="2" fontId="0" numFmtId="0" xfId="0" applyAlignment="1" applyBorder="1" applyFont="1">
      <alignment horizontal="center"/>
    </xf>
    <xf borderId="29" fillId="0" fontId="12" numFmtId="0" xfId="0" applyAlignment="1" applyBorder="1" applyFont="1">
      <alignment horizontal="center" vertical="bottom"/>
    </xf>
    <xf borderId="29" fillId="0" fontId="12" numFmtId="0" xfId="0" applyAlignment="1" applyBorder="1" applyFont="1">
      <alignment vertical="bottom"/>
    </xf>
    <xf borderId="30" fillId="2" fontId="0" numFmtId="0" xfId="0" applyAlignment="1" applyBorder="1" applyFont="1">
      <alignment horizontal="center"/>
    </xf>
    <xf borderId="31" fillId="2" fontId="0" numFmtId="0" xfId="0" applyAlignment="1" applyBorder="1" applyFont="1">
      <alignment horizontal="center"/>
    </xf>
    <xf borderId="32" fillId="0" fontId="12" numFmtId="0" xfId="0" applyAlignment="1" applyBorder="1" applyFont="1">
      <alignment horizontal="center"/>
    </xf>
    <xf borderId="0" fillId="2" fontId="29" numFmtId="0" xfId="0" applyAlignment="1" applyFont="1">
      <alignment horizontal="center"/>
    </xf>
    <xf borderId="2" fillId="0" fontId="12" numFmtId="0" xfId="0" applyAlignment="1" applyBorder="1" applyFont="1">
      <alignment horizontal="center"/>
    </xf>
    <xf borderId="0" fillId="2" fontId="29" numFmtId="0" xfId="0" applyAlignment="1" applyFont="1">
      <alignment horizontal="right"/>
    </xf>
    <xf borderId="33" fillId="0" fontId="27" numFmtId="0" xfId="0" applyAlignment="1" applyBorder="1" applyFont="1">
      <alignment horizontal="center" readingOrder="0" vertical="bottom"/>
    </xf>
    <xf borderId="34" fillId="0" fontId="2" numFmtId="0" xfId="0" applyBorder="1" applyFont="1"/>
    <xf borderId="35" fillId="0" fontId="2" numFmtId="0" xfId="0" applyBorder="1" applyFont="1"/>
    <xf borderId="36" fillId="0" fontId="27" numFmtId="0" xfId="0" applyAlignment="1" applyBorder="1" applyFont="1">
      <alignment horizontal="center" readingOrder="0" vertical="bottom"/>
    </xf>
    <xf borderId="12" fillId="0" fontId="27" numFmtId="0" xfId="0" applyAlignment="1" applyBorder="1" applyFont="1">
      <alignment vertical="bottom"/>
    </xf>
    <xf borderId="16" fillId="2" fontId="30" numFmtId="0" xfId="0" applyAlignment="1" applyBorder="1" applyFont="1">
      <alignment horizontal="center" readingOrder="0"/>
    </xf>
    <xf borderId="19" fillId="0" fontId="0" numFmtId="0" xfId="0" applyAlignment="1" applyBorder="1" applyFont="1">
      <alignment horizontal="center"/>
    </xf>
    <xf borderId="18" fillId="0" fontId="12" numFmtId="0" xfId="0" applyAlignment="1" applyBorder="1" applyFont="1">
      <alignment vertical="bottom"/>
    </xf>
    <xf borderId="22" fillId="2" fontId="0" numFmtId="0" xfId="0" applyAlignment="1" applyBorder="1" applyFont="1">
      <alignment horizontal="center"/>
    </xf>
    <xf borderId="0" fillId="2" fontId="0" numFmtId="0" xfId="0" applyAlignment="1" applyFont="1">
      <alignment horizontal="center"/>
    </xf>
    <xf borderId="17" fillId="0" fontId="12" numFmtId="0" xfId="0" applyAlignment="1" applyBorder="1" applyFont="1">
      <alignment horizontal="center" vertical="bottom"/>
    </xf>
    <xf borderId="16" fillId="2" fontId="0" numFmtId="0" xfId="0" applyAlignment="1" applyBorder="1" applyFont="1">
      <alignment horizontal="center"/>
    </xf>
    <xf borderId="21" fillId="0" fontId="12" numFmtId="0" xfId="0" applyAlignment="1" applyBorder="1" applyFont="1">
      <alignment horizontal="center" vertical="bottom"/>
    </xf>
    <xf borderId="15" fillId="0" fontId="12" numFmtId="0" xfId="0" applyAlignment="1" applyBorder="1" applyFont="1">
      <alignment vertical="bottom"/>
    </xf>
    <xf borderId="20" fillId="2" fontId="0" numFmtId="0" xfId="0" applyAlignment="1" applyBorder="1" applyFont="1">
      <alignment horizontal="center"/>
    </xf>
    <xf borderId="12" fillId="2" fontId="29" numFmtId="0" xfId="0" applyAlignment="1" applyBorder="1" applyFont="1">
      <alignment horizontal="center" readingOrder="0" shrinkToFit="0" wrapText="0"/>
    </xf>
    <xf borderId="12" fillId="2" fontId="0" numFmtId="0" xfId="0" applyAlignment="1" applyBorder="1" applyFont="1">
      <alignment horizontal="center" readingOrder="0" shrinkToFit="0" wrapText="0"/>
    </xf>
    <xf borderId="12" fillId="0" fontId="29" numFmtId="0" xfId="0" applyAlignment="1" applyBorder="1" applyFont="1">
      <alignment horizontal="center"/>
    </xf>
    <xf borderId="12" fillId="7" fontId="12" numFmtId="0" xfId="0" applyAlignment="1" applyBorder="1" applyFill="1" applyFont="1">
      <alignment readingOrder="0" vertical="bottom"/>
    </xf>
    <xf borderId="37" fillId="2" fontId="0" numFmtId="0" xfId="0" applyAlignment="1" applyBorder="1" applyFont="1">
      <alignment horizontal="center"/>
    </xf>
    <xf borderId="38" fillId="2" fontId="0" numFmtId="0" xfId="0" applyAlignment="1" applyBorder="1" applyFont="1">
      <alignment horizontal="center"/>
    </xf>
    <xf borderId="2" fillId="2" fontId="0" numFmtId="0" xfId="0" applyAlignment="1" applyBorder="1" applyFont="1">
      <alignment horizontal="center"/>
    </xf>
    <xf borderId="0" fillId="0" fontId="27" numFmtId="0" xfId="0" applyAlignment="1" applyFont="1">
      <alignment horizontal="center"/>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center" readingOrder="0" vertical="bottom"/>
    </xf>
    <xf borderId="39" fillId="0" fontId="31" numFmtId="0" xfId="0" applyAlignment="1" applyBorder="1" applyFont="1">
      <alignment horizontal="right" readingOrder="0" vertical="bottom"/>
    </xf>
    <xf borderId="12" fillId="0" fontId="31" numFmtId="0" xfId="0" applyAlignment="1" applyBorder="1" applyFont="1">
      <alignment horizontal="center" readingOrder="0" vertical="bottom"/>
    </xf>
    <xf borderId="0" fillId="0" fontId="31" numFmtId="0" xfId="0" applyAlignment="1" applyFont="1">
      <alignment horizontal="center" readingOrder="0" vertical="bottom"/>
    </xf>
    <xf borderId="0" fillId="0" fontId="6" numFmtId="0" xfId="0" applyAlignment="1" applyFont="1">
      <alignment horizontal="center" vertical="bottom"/>
    </xf>
    <xf borderId="0" fillId="0" fontId="6" numFmtId="0" xfId="0" applyAlignment="1" applyFont="1">
      <alignment vertical="bottom"/>
    </xf>
    <xf borderId="0" fillId="2" fontId="32" numFmtId="0" xfId="0" applyFont="1"/>
    <xf borderId="0" fillId="0" fontId="3" numFmtId="0" xfId="0" applyAlignment="1" applyFont="1">
      <alignment horizontal="center"/>
    </xf>
    <xf borderId="40" fillId="0" fontId="2" numFmtId="0" xfId="0" applyAlignment="1" applyBorder="1" applyFont="1">
      <alignment horizontal="center"/>
    </xf>
    <xf borderId="0" fillId="7" fontId="33" numFmtId="0" xfId="0" applyAlignment="1" applyFont="1">
      <alignment horizontal="right"/>
    </xf>
    <xf borderId="0" fillId="0" fontId="34" numFmtId="0" xfId="0" applyAlignment="1" applyFont="1">
      <alignment horizontal="center"/>
    </xf>
    <xf borderId="0" fillId="0" fontId="2" numFmtId="0" xfId="0" applyAlignment="1" applyFont="1">
      <alignment horizontal="center"/>
    </xf>
    <xf borderId="7" fillId="0" fontId="34" numFmtId="0" xfId="0" applyAlignment="1" applyBorder="1" applyFont="1">
      <alignment horizontal="right"/>
    </xf>
    <xf borderId="8" fillId="0" fontId="34" numFmtId="0" xfId="0" applyAlignment="1" applyBorder="1" applyFont="1">
      <alignment horizontal="right"/>
    </xf>
    <xf borderId="3" fillId="0" fontId="34" numFmtId="0" xfId="0" applyAlignment="1" applyBorder="1" applyFont="1">
      <alignment horizontal="center"/>
    </xf>
    <xf borderId="0" fillId="2" fontId="35" numFmtId="0" xfId="0" applyFont="1"/>
    <xf borderId="0" fillId="0" fontId="6" numFmtId="0" xfId="0" applyAlignment="1" applyFont="1">
      <alignment readingOrder="0" vertical="bottom"/>
    </xf>
    <xf borderId="0" fillId="0" fontId="6" numFmtId="0" xfId="0" applyAlignment="1" applyFont="1">
      <alignment readingOrder="0" shrinkToFit="0" vertical="bottom" wrapText="0"/>
    </xf>
    <xf borderId="0" fillId="0" fontId="6" numFmtId="3" xfId="0" applyAlignment="1" applyFont="1" applyNumberFormat="1">
      <alignment vertical="bottom"/>
    </xf>
    <xf borderId="0" fillId="0" fontId="6" numFmtId="0" xfId="0" applyAlignment="1" applyFont="1">
      <alignment vertical="bottom"/>
    </xf>
    <xf borderId="0" fillId="0" fontId="6" numFmtId="3" xfId="0" applyAlignment="1" applyFont="1" applyNumberFormat="1">
      <alignment vertical="bottom"/>
    </xf>
    <xf borderId="40" fillId="0" fontId="6" numFmtId="0" xfId="0" applyAlignment="1" applyBorder="1" applyFont="1">
      <alignment vertical="bottom"/>
    </xf>
    <xf borderId="10" fillId="0" fontId="6" numFmtId="0" xfId="0" applyAlignment="1" applyBorder="1" applyFont="1">
      <alignment vertical="bottom"/>
    </xf>
    <xf borderId="0" fillId="0" fontId="15" numFmtId="0" xfId="0" applyAlignment="1" applyFont="1">
      <alignment horizontal="right" readingOrder="0" vertical="bottom"/>
    </xf>
    <xf borderId="0" fillId="0" fontId="15" numFmtId="0" xfId="0" applyAlignment="1" applyFont="1">
      <alignment readingOrder="0" vertical="bottom"/>
    </xf>
    <xf borderId="0" fillId="0" fontId="6" numFmtId="0" xfId="0" applyAlignment="1" applyFont="1">
      <alignment horizontal="right" readingOrder="0" vertical="bottom"/>
    </xf>
    <xf borderId="40" fillId="0" fontId="6" numFmtId="0" xfId="0" applyAlignment="1" applyBorder="1" applyFont="1">
      <alignment horizontal="right" vertical="bottom"/>
    </xf>
    <xf borderId="12" fillId="0" fontId="1" numFmtId="0" xfId="0" applyAlignment="1" applyBorder="1" applyFont="1">
      <alignment horizontal="right" readingOrder="0" vertical="bottom"/>
    </xf>
    <xf borderId="12" fillId="0" fontId="1" numFmtId="0" xfId="0" applyAlignment="1" applyBorder="1" applyFont="1">
      <alignment readingOrder="0" vertical="bottom"/>
    </xf>
    <xf borderId="41" fillId="0" fontId="1" numFmtId="0" xfId="0" applyAlignment="1" applyBorder="1" applyFont="1">
      <alignment horizontal="right" readingOrder="0" vertical="bottom"/>
    </xf>
    <xf borderId="0" fillId="0" fontId="6" numFmtId="0" xfId="0" applyAlignment="1" applyFont="1">
      <alignment vertical="bottom"/>
    </xf>
    <xf borderId="0" fillId="0" fontId="6" numFmtId="0" xfId="0" applyAlignment="1" applyFont="1">
      <alignment horizontal="right" readingOrder="0" vertical="bottom"/>
    </xf>
    <xf borderId="0" fillId="0" fontId="8" numFmtId="3" xfId="0" applyAlignment="1" applyFont="1" applyNumberFormat="1">
      <alignment shrinkToFit="0" vertical="bottom" wrapText="0"/>
    </xf>
    <xf borderId="0" fillId="0" fontId="8" numFmtId="3" xfId="0" applyAlignment="1" applyFont="1" applyNumberFormat="1">
      <alignment shrinkToFit="0" vertical="bottom" wrapText="0"/>
    </xf>
    <xf borderId="40" fillId="0" fontId="6" numFmtId="0" xfId="0" applyAlignment="1" applyBorder="1" applyFont="1">
      <alignment horizontal="right" readingOrder="0" vertical="bottom"/>
    </xf>
    <xf borderId="3" fillId="0" fontId="6" numFmtId="0" xfId="0" applyAlignment="1" applyBorder="1" applyFont="1">
      <alignment vertical="bottom"/>
    </xf>
    <xf borderId="0" fillId="0" fontId="1" numFmtId="0" xfId="0" applyAlignment="1" applyFont="1">
      <alignment readingOrder="0" vertical="bottom"/>
    </xf>
    <xf borderId="4" fillId="0" fontId="6" numFmtId="0" xfId="0" applyAlignment="1" applyBorder="1" applyFont="1">
      <alignment vertical="bottom"/>
    </xf>
    <xf borderId="0" fillId="0" fontId="6" numFmtId="0" xfId="0" applyAlignment="1" applyFont="1">
      <alignment horizontal="right" vertical="bottom"/>
    </xf>
    <xf borderId="4" fillId="0" fontId="6" numFmtId="0" xfId="0" applyAlignment="1" applyBorder="1" applyFont="1">
      <alignment horizontal="right" readingOrder="0" vertical="bottom"/>
    </xf>
    <xf borderId="0" fillId="0" fontId="3" numFmtId="3" xfId="0" applyAlignment="1" applyFont="1" applyNumberFormat="1">
      <alignment horizontal="right" readingOrder="0"/>
    </xf>
    <xf borderId="0" fillId="0" fontId="26" numFmtId="0" xfId="0" applyAlignment="1" applyFont="1">
      <alignment readingOrder="0"/>
    </xf>
    <xf borderId="0" fillId="0" fontId="26" numFmtId="0" xfId="0" applyFont="1"/>
    <xf borderId="0" fillId="0" fontId="21" numFmtId="0" xfId="0" applyAlignment="1" applyFont="1">
      <alignment readingOrder="0"/>
    </xf>
    <xf borderId="0" fillId="0" fontId="21" numFmtId="0" xfId="0" applyAlignment="1" applyFont="1">
      <alignment horizontal="left" readingOrder="0"/>
    </xf>
  </cellXfs>
  <cellStyles count="1">
    <cellStyle xfId="0" name="Normal" builtinId="0"/>
  </cellStyles>
  <dxfs count="2">
    <dxf>
      <font>
        <b/>
        <u/>
      </font>
      <fill>
        <patternFill patternType="solid">
          <fgColor rgb="FF57BB8A"/>
          <bgColor rgb="FF57BB8A"/>
        </patternFill>
      </fill>
      <border/>
    </dxf>
    <dxf>
      <font>
        <b/>
        <u/>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Standings!$M$2</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Standings!$N$2:$V$2</c:f>
              <c:numCache/>
            </c:numRef>
          </c:val>
          <c:smooth val="0"/>
        </c:ser>
        <c:ser>
          <c:idx val="1"/>
          <c:order val="1"/>
          <c:tx>
            <c:strRef>
              <c:f>Standings!$M$3</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Standings!$N$3:$V$3</c:f>
              <c:numCache/>
            </c:numRef>
          </c:val>
          <c:smooth val="0"/>
        </c:ser>
        <c:ser>
          <c:idx val="2"/>
          <c:order val="2"/>
          <c:tx>
            <c:strRef>
              <c:f>Standings!$M$4</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Standings!$N$4:$V$4</c:f>
              <c:numCache/>
            </c:numRef>
          </c:val>
          <c:smooth val="0"/>
        </c:ser>
        <c:ser>
          <c:idx val="3"/>
          <c:order val="3"/>
          <c:tx>
            <c:strRef>
              <c:f>Standings!$M$5</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Standings!$N$5:$V$5</c:f>
              <c:numCache/>
            </c:numRef>
          </c:val>
          <c:smooth val="0"/>
        </c:ser>
        <c:ser>
          <c:idx val="4"/>
          <c:order val="4"/>
          <c:tx>
            <c:strRef>
              <c:f>Standings!$M$6</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Standings!$N$6:$V$6</c:f>
              <c:numCache/>
            </c:numRef>
          </c:val>
          <c:smooth val="0"/>
        </c:ser>
        <c:ser>
          <c:idx val="5"/>
          <c:order val="5"/>
          <c:tx>
            <c:strRef>
              <c:f>Standings!$M$7</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Standings!$N$7:$V$7</c:f>
              <c:numCache/>
            </c:numRef>
          </c:val>
          <c:smooth val="0"/>
        </c:ser>
        <c:ser>
          <c:idx val="6"/>
          <c:order val="6"/>
          <c:tx>
            <c:strRef>
              <c:f>Standings!$M$8</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Standings!$N$8:$V$8</c:f>
              <c:numCache/>
            </c:numRef>
          </c:val>
          <c:smooth val="0"/>
        </c:ser>
        <c:ser>
          <c:idx val="7"/>
          <c:order val="7"/>
          <c:tx>
            <c:strRef>
              <c:f>Standings!$M$9</c:f>
            </c:strRef>
          </c:tx>
          <c:spPr>
            <a:ln cmpd="sng" w="9525">
              <a:solidFill>
                <a:srgbClr val="C1BC1F"/>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Standings!$N$9:$V$9</c:f>
              <c:numCache/>
            </c:numRef>
          </c:val>
          <c:smooth val="0"/>
        </c:ser>
        <c:ser>
          <c:idx val="8"/>
          <c:order val="8"/>
          <c:tx>
            <c:strRef>
              <c:f>Standings!$M$10</c:f>
            </c:strRef>
          </c:tx>
          <c:spPr>
            <a:ln cmpd="sng" w="9525">
              <a:solidFill>
                <a:srgbClr val="3949A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Standings!$N$10:$V$10</c:f>
              <c:numCache/>
            </c:numRef>
          </c:val>
          <c:smooth val="0"/>
        </c:ser>
        <c:ser>
          <c:idx val="9"/>
          <c:order val="9"/>
          <c:tx>
            <c:strRef>
              <c:f>Standings!$M$11</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Standings!$N$11:$V$11</c:f>
              <c:numCache/>
            </c:numRef>
          </c:val>
          <c:smooth val="0"/>
        </c:ser>
        <c:ser>
          <c:idx val="10"/>
          <c:order val="10"/>
          <c:tx>
            <c:strRef>
              <c:f>Standings!$M$12</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Standings!$N$12:$V$12</c:f>
              <c:numCache/>
            </c:numRef>
          </c:val>
          <c:smooth val="0"/>
        </c:ser>
        <c:ser>
          <c:idx val="11"/>
          <c:order val="11"/>
          <c:tx>
            <c:strRef>
              <c:f>Standings!$M$13</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Standings!$N$13:$V$13</c:f>
              <c:numCache/>
            </c:numRef>
          </c:val>
          <c:smooth val="0"/>
        </c:ser>
        <c:ser>
          <c:idx val="12"/>
          <c:order val="12"/>
          <c:tx>
            <c:strRef>
              <c:f>Standings!$M$14</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Standings!$N$14:$V$14</c:f>
              <c:numCache/>
            </c:numRef>
          </c:val>
          <c:smooth val="0"/>
        </c:ser>
        <c:ser>
          <c:idx val="13"/>
          <c:order val="13"/>
          <c:tx>
            <c:strRef>
              <c:f>Standings!$M$15</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Standings!$N$15:$V$15</c:f>
              <c:numCache/>
            </c:numRef>
          </c:val>
          <c:smooth val="0"/>
        </c:ser>
        <c:ser>
          <c:idx val="14"/>
          <c:order val="14"/>
          <c:tx>
            <c:strRef>
              <c:f>Standings!$M$16</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Standings!$N$16:$V$16</c:f>
              <c:numCache/>
            </c:numRef>
          </c:val>
          <c:smooth val="0"/>
        </c:ser>
        <c:ser>
          <c:idx val="15"/>
          <c:order val="15"/>
          <c:tx>
            <c:strRef>
              <c:f>Standings!$M$17</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Standings!$N$17:$V$17</c:f>
              <c:numCache/>
            </c:numRef>
          </c:val>
          <c:smooth val="0"/>
        </c:ser>
        <c:ser>
          <c:idx val="16"/>
          <c:order val="16"/>
          <c:tx>
            <c:strRef>
              <c:f>Standings!$M$18</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Standings!$N$18:$V$18</c:f>
              <c:numCache/>
            </c:numRef>
          </c:val>
          <c:smooth val="0"/>
        </c:ser>
        <c:ser>
          <c:idx val="17"/>
          <c:order val="17"/>
          <c:tx>
            <c:strRef>
              <c:f>Standings!$M$19</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Standings!$N$19:$V$19</c:f>
              <c:numCache/>
            </c:numRef>
          </c:val>
          <c:smooth val="0"/>
        </c:ser>
        <c:ser>
          <c:idx val="18"/>
          <c:order val="18"/>
          <c:tx>
            <c:strRef>
              <c:f>Standings!$M$20</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Standings!$N$20:$V$20</c:f>
              <c:numCache/>
            </c:numRef>
          </c:val>
          <c:smooth val="0"/>
        </c:ser>
        <c:ser>
          <c:idx val="19"/>
          <c:order val="19"/>
          <c:tx>
            <c:strRef>
              <c:f>Standings!$M$21</c:f>
            </c:strRef>
          </c:tx>
          <c:spPr>
            <a:ln cmpd="sng" w="9525">
              <a:solidFill>
                <a:srgbClr val="C1BC1F"/>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Standings!$N$21:$V$21</c:f>
              <c:numCache/>
            </c:numRef>
          </c:val>
          <c:smooth val="0"/>
        </c:ser>
        <c:ser>
          <c:idx val="20"/>
          <c:order val="20"/>
          <c:tx>
            <c:strRef>
              <c:f>Standings!$M$22</c:f>
            </c:strRef>
          </c:tx>
          <c:spPr>
            <a:ln cmpd="sng" w="9525">
              <a:solidFill>
                <a:srgbClr val="3949A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Standings!$N$22:$V$22</c:f>
              <c:numCache/>
            </c:numRef>
          </c:val>
          <c:smooth val="0"/>
        </c:ser>
        <c:ser>
          <c:idx val="21"/>
          <c:order val="21"/>
          <c:tx>
            <c:strRef>
              <c:f>Standings!$M$23</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Standings!$N$23:$V$23</c:f>
              <c:numCache/>
            </c:numRef>
          </c:val>
          <c:smooth val="0"/>
        </c:ser>
        <c:ser>
          <c:idx val="22"/>
          <c:order val="22"/>
          <c:tx>
            <c:strRef>
              <c:f>Standings!$M$24</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Standings!$N$24:$V$24</c:f>
              <c:numCache/>
            </c:numRef>
          </c:val>
          <c:smooth val="0"/>
        </c:ser>
        <c:ser>
          <c:idx val="23"/>
          <c:order val="23"/>
          <c:tx>
            <c:strRef>
              <c:f>Standings!$M$25</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Standings!$N$25:$V$25</c:f>
              <c:numCache/>
            </c:numRef>
          </c:val>
          <c:smooth val="0"/>
        </c:ser>
        <c:ser>
          <c:idx val="24"/>
          <c:order val="24"/>
          <c:tx>
            <c:strRef>
              <c:f>Standings!$M$26</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Standings!$N$26:$V$26</c:f>
              <c:numCache/>
            </c:numRef>
          </c:val>
          <c:smooth val="0"/>
        </c:ser>
        <c:ser>
          <c:idx val="25"/>
          <c:order val="25"/>
          <c:tx>
            <c:strRef>
              <c:f>Standings!$M$27</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Standings!$N$27:$V$27</c:f>
              <c:numCache/>
            </c:numRef>
          </c:val>
          <c:smooth val="0"/>
        </c:ser>
        <c:ser>
          <c:idx val="26"/>
          <c:order val="26"/>
          <c:tx>
            <c:strRef>
              <c:f>Standings!$M$28</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Standings!$N$28:$V$28</c:f>
              <c:numCache/>
            </c:numRef>
          </c:val>
          <c:smooth val="0"/>
        </c:ser>
        <c:ser>
          <c:idx val="27"/>
          <c:order val="27"/>
          <c:tx>
            <c:strRef>
              <c:f>Standings!$M$29</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Standings!$N$29:$V$29</c:f>
              <c:numCache/>
            </c:numRef>
          </c:val>
          <c:smooth val="0"/>
        </c:ser>
        <c:ser>
          <c:idx val="28"/>
          <c:order val="28"/>
          <c:tx>
            <c:strRef>
              <c:f>Standings!$M$30</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Standings!$N$30:$V$30</c:f>
              <c:numCache/>
            </c:numRef>
          </c:val>
          <c:smooth val="0"/>
        </c:ser>
        <c:ser>
          <c:idx val="29"/>
          <c:order val="29"/>
          <c:tx>
            <c:strRef>
              <c:f>Standings!$M$31</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Standings!$N$31:$V$31</c:f>
              <c:numCache/>
            </c:numRef>
          </c:val>
          <c:smooth val="0"/>
        </c:ser>
        <c:ser>
          <c:idx val="30"/>
          <c:order val="30"/>
          <c:tx>
            <c:strRef>
              <c:f>Standings!$M$32</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Standings!$N$32:$V$32</c:f>
              <c:numCache/>
            </c:numRef>
          </c:val>
          <c:smooth val="0"/>
        </c:ser>
        <c:ser>
          <c:idx val="31"/>
          <c:order val="31"/>
          <c:tx>
            <c:strRef>
              <c:f>Standings!$M$33</c:f>
            </c:strRef>
          </c:tx>
          <c:spPr>
            <a:ln cmpd="sng" w="9525">
              <a:solidFill>
                <a:srgbClr val="C1BC1F"/>
              </a:solidFill>
            </a:ln>
          </c:spPr>
          <c:marker>
            <c:symbol val="none"/>
          </c:marker>
          <c:dPt>
            <c:idx val="7"/>
            <c:marker>
              <c:symbol val="none"/>
            </c:marker>
          </c:dPt>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Standings!$N$33:$V$33</c:f>
              <c:numCache/>
            </c:numRef>
          </c:val>
          <c:smooth val="0"/>
        </c:ser>
        <c:ser>
          <c:idx val="32"/>
          <c:order val="32"/>
          <c:tx>
            <c:strRef>
              <c:f>Cutline!$B$2</c:f>
            </c:strRef>
          </c:tx>
          <c:spPr>
            <a:ln cmpd="sng" w="28575">
              <a:solidFill>
                <a:srgbClr val="0000FF">
                  <a:alpha val="100000"/>
                </a:srgbClr>
              </a:solidFill>
              <a:prstDash val="sysDot"/>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Cutline!$C$2:$K$2</c:f>
              <c:numCache/>
            </c:numRef>
          </c:val>
          <c:smooth val="0"/>
        </c:ser>
        <c:ser>
          <c:idx val="33"/>
          <c:order val="33"/>
          <c:tx>
            <c:strRef>
              <c:f>Standings!$M$34</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Standings!$N$34:$V$34</c:f>
              <c:numCache/>
            </c:numRef>
          </c:val>
          <c:smooth val="0"/>
        </c:ser>
        <c:ser>
          <c:idx val="34"/>
          <c:order val="34"/>
          <c:tx>
            <c:strRef>
              <c:f>Standings!$M$35</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Standings!$N$35:$V$35</c:f>
              <c:numCache/>
            </c:numRef>
          </c:val>
          <c:smooth val="0"/>
        </c:ser>
        <c:ser>
          <c:idx val="35"/>
          <c:order val="35"/>
          <c:tx>
            <c:strRef>
              <c:f>Standings!$M$36</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Standings!$N$36:$V$36</c:f>
              <c:numCache/>
            </c:numRef>
          </c:val>
          <c:smooth val="0"/>
        </c:ser>
        <c:ser>
          <c:idx val="36"/>
          <c:order val="36"/>
          <c:tx>
            <c:strRef>
              <c:f>Standings!$M$37</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Standings!$N$37:$V$37</c:f>
              <c:numCache/>
            </c:numRef>
          </c:val>
          <c:smooth val="0"/>
        </c:ser>
        <c:ser>
          <c:idx val="37"/>
          <c:order val="37"/>
          <c:tx>
            <c:strRef>
              <c:f>Standings!$M$38</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Standings!$N$38:$V$38</c:f>
              <c:numCache/>
            </c:numRef>
          </c:val>
          <c:smooth val="0"/>
        </c:ser>
        <c:ser>
          <c:idx val="38"/>
          <c:order val="38"/>
          <c:tx>
            <c:strRef>
              <c:f>Standings!$M$39</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Standings!$N$39:$V$39</c:f>
              <c:numCache/>
            </c:numRef>
          </c:val>
          <c:smooth val="0"/>
        </c:ser>
        <c:ser>
          <c:idx val="39"/>
          <c:order val="39"/>
          <c:tx>
            <c:strRef>
              <c:f>Standings!$M$40</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Standings!$N$40:$V$40</c:f>
              <c:numCache/>
            </c:numRef>
          </c:val>
          <c:smooth val="0"/>
        </c:ser>
        <c:ser>
          <c:idx val="40"/>
          <c:order val="40"/>
          <c:tx>
            <c:strRef>
              <c:f>Standings!$M$41</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Standings!$N$41:$V$41</c:f>
              <c:numCache/>
            </c:numRef>
          </c:val>
          <c:smooth val="0"/>
        </c:ser>
        <c:ser>
          <c:idx val="41"/>
          <c:order val="41"/>
          <c:tx>
            <c:strRef>
              <c:f>Standings!$M$43</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Standings!$N$43:$V$43</c:f>
              <c:numCache/>
            </c:numRef>
          </c:val>
          <c:smooth val="0"/>
        </c:ser>
        <c:ser>
          <c:idx val="42"/>
          <c:order val="42"/>
          <c:tx>
            <c:strRef>
              <c:f>Standings!$M$44</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Standings!$N$44:$V$44</c:f>
              <c:numCache/>
            </c:numRef>
          </c:val>
          <c:smooth val="0"/>
        </c:ser>
        <c:ser>
          <c:idx val="43"/>
          <c:order val="43"/>
          <c:tx>
            <c:strRef>
              <c:f>Standings!$M$45</c:f>
            </c:strRef>
          </c:tx>
          <c:spPr>
            <a:ln cmpd="sng" w="9525">
              <a:solidFill>
                <a:srgbClr val="C1BC1F"/>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Standings!$N$45:$V$45</c:f>
              <c:numCache/>
            </c:numRef>
          </c:val>
          <c:smooth val="0"/>
        </c:ser>
        <c:ser>
          <c:idx val="44"/>
          <c:order val="44"/>
          <c:tx>
            <c:strRef>
              <c:f>Standings!$M$46</c:f>
            </c:strRef>
          </c:tx>
          <c:spPr>
            <a:ln cmpd="sng" w="9525">
              <a:solidFill>
                <a:srgbClr val="3949A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Standings!$N$46:$V$46</c:f>
              <c:numCache/>
            </c:numRef>
          </c:val>
          <c:smooth val="0"/>
        </c:ser>
        <c:ser>
          <c:idx val="45"/>
          <c:order val="45"/>
          <c:tx>
            <c:strRef>
              <c:f>Standings!$M$47</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Standings!$N$47:$V$47</c:f>
              <c:numCache/>
            </c:numRef>
          </c:val>
          <c:smooth val="0"/>
        </c:ser>
        <c:ser>
          <c:idx val="46"/>
          <c:order val="46"/>
          <c:tx>
            <c:strRef>
              <c:f>Standings!$M$48</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Standings!$N$48:$V$48</c:f>
              <c:numCache/>
            </c:numRef>
          </c:val>
          <c:smooth val="0"/>
        </c:ser>
        <c:ser>
          <c:idx val="47"/>
          <c:order val="47"/>
          <c:tx>
            <c:strRef>
              <c:f>Standings!$M$49</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Standings!$N$49:$V$49</c:f>
              <c:numCache/>
            </c:numRef>
          </c:val>
          <c:smooth val="0"/>
        </c:ser>
        <c:ser>
          <c:idx val="48"/>
          <c:order val="48"/>
          <c:tx>
            <c:strRef>
              <c:f>Standings!$M$50</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Standings!$N$50:$V$50</c:f>
              <c:numCache/>
            </c:numRef>
          </c:val>
          <c:smooth val="0"/>
        </c:ser>
        <c:ser>
          <c:idx val="49"/>
          <c:order val="49"/>
          <c:tx>
            <c:strRef>
              <c:f>Standings!$M$51</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Standings!$N$51:$V$51</c:f>
              <c:numCache/>
            </c:numRef>
          </c:val>
          <c:smooth val="0"/>
        </c:ser>
        <c:ser>
          <c:idx val="50"/>
          <c:order val="50"/>
          <c:tx>
            <c:strRef>
              <c:f>Standings!$M$52</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Standings!$N$52:$V$52</c:f>
              <c:numCache/>
            </c:numRef>
          </c:val>
          <c:smooth val="0"/>
        </c:ser>
        <c:ser>
          <c:idx val="51"/>
          <c:order val="51"/>
          <c:tx>
            <c:strRef>
              <c:f>Standings!$M$53</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Standings!$N$53:$V$53</c:f>
              <c:numCache/>
            </c:numRef>
          </c:val>
          <c:smooth val="0"/>
        </c:ser>
        <c:ser>
          <c:idx val="52"/>
          <c:order val="52"/>
          <c:tx>
            <c:strRef>
              <c:f>Standings!$M$54</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Standings!$N$54:$V$54</c:f>
              <c:numCache/>
            </c:numRef>
          </c:val>
          <c:smooth val="0"/>
        </c:ser>
        <c:ser>
          <c:idx val="53"/>
          <c:order val="53"/>
          <c:tx>
            <c:strRef>
              <c:f>Standings!$M$55</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Standings!$N$55:$V$55</c:f>
              <c:numCache/>
            </c:numRef>
          </c:val>
          <c:smooth val="0"/>
        </c:ser>
        <c:ser>
          <c:idx val="54"/>
          <c:order val="54"/>
          <c:tx>
            <c:strRef>
              <c:f>Standings!$M$56</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Standings!$N$56:$V$56</c:f>
              <c:numCache/>
            </c:numRef>
          </c:val>
          <c:smooth val="0"/>
        </c:ser>
        <c:ser>
          <c:idx val="55"/>
          <c:order val="55"/>
          <c:tx>
            <c:strRef>
              <c:f>Standings!$M$57</c:f>
            </c:strRef>
          </c:tx>
          <c:spPr>
            <a:ln cmpd="sng" w="9525">
              <a:solidFill>
                <a:srgbClr val="C1BC1F"/>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Standings!$N$57:$V$57</c:f>
              <c:numCache/>
            </c:numRef>
          </c:val>
          <c:smooth val="0"/>
        </c:ser>
        <c:ser>
          <c:idx val="56"/>
          <c:order val="56"/>
          <c:tx>
            <c:strRef>
              <c:f>Standings!$M$58</c:f>
            </c:strRef>
          </c:tx>
          <c:spPr>
            <a:ln cmpd="sng" w="9525">
              <a:solidFill>
                <a:srgbClr val="3949A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Standings!$N$58:$V$58</c:f>
              <c:numCache/>
            </c:numRef>
          </c:val>
          <c:smooth val="0"/>
        </c:ser>
        <c:ser>
          <c:idx val="57"/>
          <c:order val="57"/>
          <c:tx>
            <c:strRef>
              <c:f>Standings!$M$59</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Standings!$N$59:$V$59</c:f>
              <c:numCache/>
            </c:numRef>
          </c:val>
          <c:smooth val="0"/>
        </c:ser>
        <c:ser>
          <c:idx val="58"/>
          <c:order val="58"/>
          <c:tx>
            <c:strRef>
              <c:f>Standings!$M$60</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Standings!$N$60:$V$60</c:f>
              <c:numCache/>
            </c:numRef>
          </c:val>
          <c:smooth val="0"/>
        </c:ser>
        <c:ser>
          <c:idx val="59"/>
          <c:order val="59"/>
          <c:tx>
            <c:strRef>
              <c:f>Standings!$M$61</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Standings!$N$61:$V$61</c:f>
              <c:numCache/>
            </c:numRef>
          </c:val>
          <c:smooth val="0"/>
        </c:ser>
        <c:ser>
          <c:idx val="60"/>
          <c:order val="60"/>
          <c:tx>
            <c:strRef>
              <c:f>Standings!$M$62</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Standings!$N$62:$V$62</c:f>
              <c:numCache/>
            </c:numRef>
          </c:val>
          <c:smooth val="0"/>
        </c:ser>
        <c:ser>
          <c:idx val="61"/>
          <c:order val="61"/>
          <c:tx>
            <c:strRef>
              <c:f>Standings!$M$63</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Standings!$N$63:$V$63</c:f>
              <c:numCache/>
            </c:numRef>
          </c:val>
          <c:smooth val="0"/>
        </c:ser>
        <c:ser>
          <c:idx val="62"/>
          <c:order val="62"/>
          <c:tx>
            <c:strRef>
              <c:f>Standings!$M$64</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Standings!$N$64:$V$64</c:f>
              <c:numCache/>
            </c:numRef>
          </c:val>
          <c:smooth val="0"/>
        </c:ser>
        <c:ser>
          <c:idx val="63"/>
          <c:order val="63"/>
          <c:tx>
            <c:strRef>
              <c:f>Standings!$M$66</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Standings!$N$66:$V$66</c:f>
              <c:numCache/>
            </c:numRef>
          </c:val>
          <c:smooth val="0"/>
        </c:ser>
        <c:ser>
          <c:idx val="64"/>
          <c:order val="64"/>
          <c:tx>
            <c:strRef>
              <c:f>Standings!$M$67</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Standings!$N$67:$V$67</c:f>
              <c:numCache/>
            </c:numRef>
          </c:val>
          <c:smooth val="0"/>
        </c:ser>
        <c:ser>
          <c:idx val="65"/>
          <c:order val="65"/>
          <c:tx>
            <c:strRef>
              <c:f>Standings!$M$68</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Standings!$N$68:$V$68</c:f>
              <c:numCache/>
            </c:numRef>
          </c:val>
          <c:smooth val="0"/>
        </c:ser>
        <c:ser>
          <c:idx val="66"/>
          <c:order val="66"/>
          <c:tx>
            <c:strRef>
              <c:f>Standings!$M$69</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Standings!$N$69:$V$69</c:f>
              <c:numCache/>
            </c:numRef>
          </c:val>
          <c:smooth val="0"/>
        </c:ser>
        <c:ser>
          <c:idx val="67"/>
          <c:order val="67"/>
          <c:tx>
            <c:strRef>
              <c:f>Standings!$M$70</c:f>
            </c:strRef>
          </c:tx>
          <c:spPr>
            <a:ln cmpd="sng" w="9525">
              <a:solidFill>
                <a:srgbClr val="C1BC1F"/>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Standings!$N$70:$V$70</c:f>
              <c:numCache/>
            </c:numRef>
          </c:val>
          <c:smooth val="0"/>
        </c:ser>
        <c:ser>
          <c:idx val="68"/>
          <c:order val="68"/>
          <c:tx>
            <c:strRef>
              <c:f>Standings!$M$71</c:f>
            </c:strRef>
          </c:tx>
          <c:spPr>
            <a:ln cmpd="sng" w="9525">
              <a:solidFill>
                <a:srgbClr val="3949A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Standings!$N$71:$V$71</c:f>
              <c:numCache/>
            </c:numRef>
          </c:val>
          <c:smooth val="0"/>
        </c:ser>
        <c:ser>
          <c:idx val="69"/>
          <c:order val="69"/>
          <c:tx>
            <c:strRef>
              <c:f>Standings!$M$72</c:f>
            </c:strRef>
          </c:tx>
          <c:spPr>
            <a:ln cmpd="sng" w="9525">
              <a:solidFill>
                <a:srgbClr val="F975A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Standings!$N$72:$V$72</c:f>
              <c:numCache/>
            </c:numRef>
          </c:val>
          <c:smooth val="0"/>
        </c:ser>
        <c:ser>
          <c:idx val="70"/>
          <c:order val="70"/>
          <c:tx>
            <c:strRef>
              <c:f>Standings!$M$73</c:f>
            </c:strRef>
          </c:tx>
          <c:spPr>
            <a:ln cmpd="sng" w="9525">
              <a:solidFill>
                <a:srgbClr val="00695C"/>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Standings!$N$73:$V$73</c:f>
              <c:numCache/>
            </c:numRef>
          </c:val>
          <c:smooth val="0"/>
        </c:ser>
        <c:ser>
          <c:idx val="71"/>
          <c:order val="71"/>
          <c:tx>
            <c:strRef>
              <c:f>Standings!$M$74</c:f>
            </c:strRef>
          </c:tx>
          <c:spPr>
            <a:ln cmpd="sng" w="9525">
              <a:solidFill>
                <a:srgbClr val="C2185B"/>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Standings!$N$74:$V$74</c:f>
              <c:numCache/>
            </c:numRef>
          </c:val>
          <c:smooth val="0"/>
        </c:ser>
        <c:ser>
          <c:idx val="72"/>
          <c:order val="72"/>
          <c:tx>
            <c:strRef>
              <c:f>Standings!$M$75</c:f>
            </c:strRef>
          </c:tx>
          <c:spPr>
            <a:ln cmpd="sng" w="9525">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Standings!$N$75:$V$75</c:f>
              <c:numCache/>
            </c:numRef>
          </c:val>
          <c:smooth val="0"/>
        </c:ser>
        <c:ser>
          <c:idx val="73"/>
          <c:order val="73"/>
          <c:tx>
            <c:strRef>
              <c:f>Standings!$M$76</c:f>
            </c:strRef>
          </c:tx>
          <c:spPr>
            <a:ln cmpd="sng" w="9525">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Standings!$N$76:$V$76</c:f>
              <c:numCache/>
            </c:numRef>
          </c:val>
          <c:smooth val="0"/>
        </c:ser>
        <c:ser>
          <c:idx val="74"/>
          <c:order val="74"/>
          <c:tx>
            <c:strRef>
              <c:f>Standings!$M$77</c:f>
            </c:strRef>
          </c:tx>
          <c:spPr>
            <a:ln cmpd="sng" w="9525">
              <a:solidFill>
                <a:srgbClr val="F4B4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Standings!$N$77:$V$77</c:f>
              <c:numCache/>
            </c:numRef>
          </c:val>
          <c:smooth val="0"/>
        </c:ser>
        <c:ser>
          <c:idx val="75"/>
          <c:order val="75"/>
          <c:tx>
            <c:strRef>
              <c:f>Standings!$M$78</c:f>
            </c:strRef>
          </c:tx>
          <c:spPr>
            <a:ln cmpd="sng" w="9525">
              <a:solidFill>
                <a:srgbClr val="0F9D58"/>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Standings!$N$78:$V$78</c:f>
              <c:numCache/>
            </c:numRef>
          </c:val>
          <c:smooth val="0"/>
        </c:ser>
        <c:ser>
          <c:idx val="76"/>
          <c:order val="76"/>
          <c:tx>
            <c:strRef>
              <c:f>Standings!$M$79</c:f>
            </c:strRef>
          </c:tx>
          <c:spPr>
            <a:ln cmpd="sng" w="9525">
              <a:solidFill>
                <a:srgbClr val="FF6D00"/>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Standings!$N$79:$V$79</c:f>
              <c:numCache/>
            </c:numRef>
          </c:val>
          <c:smooth val="0"/>
        </c:ser>
        <c:ser>
          <c:idx val="77"/>
          <c:order val="77"/>
          <c:tx>
            <c:strRef>
              <c:f>Standings!$M$80</c:f>
            </c:strRef>
          </c:tx>
          <c:spPr>
            <a:ln cmpd="sng" w="9525">
              <a:solidFill>
                <a:srgbClr val="46BDC6"/>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Standings!$N$80:$V$80</c:f>
              <c:numCache/>
            </c:numRef>
          </c:val>
          <c:smooth val="0"/>
        </c:ser>
        <c:ser>
          <c:idx val="78"/>
          <c:order val="78"/>
          <c:tx>
            <c:strRef>
              <c:f>Standings!$M$81</c:f>
            </c:strRef>
          </c:tx>
          <c:spPr>
            <a:ln cmpd="sng" w="9525">
              <a:solidFill>
                <a:srgbClr val="AB30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Standings!$N$1:$V$1</c:f>
            </c:strRef>
          </c:cat>
          <c:val>
            <c:numRef>
              <c:f>Standings!$N$81:$V$81</c:f>
              <c:numCache/>
            </c:numRef>
          </c:val>
          <c:smooth val="0"/>
        </c:ser>
        <c:ser>
          <c:idx val="79"/>
          <c:order val="79"/>
          <c:tx>
            <c:strRef>
              <c:f>Standings!$M$42</c:f>
            </c:strRef>
          </c:tx>
          <c:spPr>
            <a:ln cmpd="sng">
              <a:solidFill>
                <a:srgbClr val="C1BC1F"/>
              </a:solidFill>
            </a:ln>
          </c:spPr>
          <c:marker>
            <c:symbol val="none"/>
          </c:marker>
          <c:cat>
            <c:strRef>
              <c:f>Standings!$N$1:$V$1</c:f>
            </c:strRef>
          </c:cat>
          <c:val>
            <c:numRef>
              <c:f>Standings!$N$42:$V$42</c:f>
              <c:numCache/>
            </c:numRef>
          </c:val>
          <c:smooth val="0"/>
        </c:ser>
        <c:ser>
          <c:idx val="80"/>
          <c:order val="80"/>
          <c:tx>
            <c:strRef>
              <c:f>Standings!$M$65</c:f>
            </c:strRef>
          </c:tx>
          <c:spPr>
            <a:ln cmpd="sng">
              <a:solidFill>
                <a:srgbClr val="3949AB"/>
              </a:solidFill>
            </a:ln>
          </c:spPr>
          <c:marker>
            <c:symbol val="none"/>
          </c:marker>
          <c:cat>
            <c:strRef>
              <c:f>Standings!$N$1:$V$1</c:f>
            </c:strRef>
          </c:cat>
          <c:val>
            <c:numRef>
              <c:f>Standings!$N$65:$V$65</c:f>
              <c:numCache/>
            </c:numRef>
          </c:val>
          <c:smooth val="0"/>
        </c:ser>
        <c:axId val="753925806"/>
        <c:axId val="1013866791"/>
      </c:lineChart>
      <c:catAx>
        <c:axId val="753925806"/>
        <c:scaling>
          <c:orientation val="minMax"/>
        </c:scaling>
        <c:delete val="0"/>
        <c:axPos val="b"/>
        <c:title>
          <c:tx>
            <c:rich>
              <a:bodyPr/>
              <a:lstStyle/>
              <a:p>
                <a:pPr lvl="0">
                  <a:defRPr b="0" sz="1600">
                    <a:solidFill>
                      <a:srgbClr val="000000"/>
                    </a:solidFill>
                    <a:latin typeface="Arial"/>
                  </a:defRPr>
                </a:pPr>
                <a:r>
                  <a:rPr b="0" sz="1600">
                    <a:solidFill>
                      <a:srgbClr val="000000"/>
                    </a:solidFill>
                    <a:latin typeface="Arial"/>
                  </a:rPr>
                  <a:t>After session #</a:t>
                </a:r>
              </a:p>
            </c:rich>
          </c:tx>
          <c:overlay val="0"/>
        </c:title>
        <c:numFmt formatCode="General" sourceLinked="1"/>
        <c:majorTickMark val="none"/>
        <c:minorTickMark val="none"/>
        <c:spPr/>
        <c:txPr>
          <a:bodyPr/>
          <a:lstStyle/>
          <a:p>
            <a:pPr lvl="0">
              <a:defRPr b="0">
                <a:solidFill>
                  <a:srgbClr val="000000"/>
                </a:solidFill>
                <a:latin typeface="Arial"/>
              </a:defRPr>
            </a:pPr>
          </a:p>
        </c:txPr>
        <c:crossAx val="1013866791"/>
      </c:catAx>
      <c:valAx>
        <c:axId val="1013866791"/>
        <c:scaling>
          <c:orientation val="minMax"/>
          <c:max val="150.0"/>
        </c:scaling>
        <c:delete val="0"/>
        <c:axPos val="l"/>
        <c:majorGridlines>
          <c:spPr>
            <a:ln>
              <a:solidFill>
                <a:srgbClr val="B7B7B7"/>
              </a:solidFill>
            </a:ln>
          </c:spPr>
        </c:majorGridlines>
        <c:title>
          <c:tx>
            <c:rich>
              <a:bodyPr/>
              <a:lstStyle/>
              <a:p>
                <a:pPr lvl="0">
                  <a:defRPr b="0" sz="1600">
                    <a:solidFill>
                      <a:srgbClr val="000000"/>
                    </a:solidFill>
                    <a:latin typeface="Arial"/>
                  </a:defRPr>
                </a:pPr>
                <a:r>
                  <a:rPr b="0" sz="1600">
                    <a:solidFill>
                      <a:srgbClr val="000000"/>
                    </a:solidFill>
                    <a:latin typeface="Arial"/>
                  </a:rPr>
                  <a:t>Total points</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753925806"/>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'Player progression'!$M$2</c:f>
            </c:strRef>
          </c:tx>
          <c:spPr>
            <a:ln cmpd="sng" w="19050">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'Player progression'!$N$1:$V$1</c:f>
            </c:strRef>
          </c:cat>
          <c:val>
            <c:numRef>
              <c:f>'Player progression'!$N$2:$V$2</c:f>
              <c:numCache/>
            </c:numRef>
          </c:val>
          <c:smooth val="0"/>
        </c:ser>
        <c:ser>
          <c:idx val="1"/>
          <c:order val="1"/>
          <c:tx>
            <c:strRef>
              <c:f>'Player progression'!$M$3</c:f>
            </c:strRef>
          </c:tx>
          <c:spPr>
            <a:ln cmpd="sng" w="19050">
              <a:solidFill>
                <a:srgbClr val="DB4437"/>
              </a:solidFill>
              <a:prstDash val="sysDot"/>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'Player progression'!$N$1:$V$1</c:f>
            </c:strRef>
          </c:cat>
          <c:val>
            <c:numRef>
              <c:f>'Player progression'!$N$3:$V$3</c:f>
              <c:numCache/>
            </c:numRef>
          </c:val>
          <c:smooth val="0"/>
        </c:ser>
        <c:axId val="812916526"/>
        <c:axId val="903163248"/>
      </c:lineChart>
      <c:catAx>
        <c:axId val="812916526"/>
        <c:scaling>
          <c:orientation val="minMax"/>
        </c:scaling>
        <c:delete val="0"/>
        <c:axPos val="b"/>
        <c:title>
          <c:tx>
            <c:rich>
              <a:bodyPr/>
              <a:lstStyle/>
              <a:p>
                <a:pPr lvl="0">
                  <a:defRPr b="0" sz="1600">
                    <a:solidFill>
                      <a:srgbClr val="000000"/>
                    </a:solidFill>
                    <a:latin typeface="Arial"/>
                  </a:defRPr>
                </a:pPr>
                <a:r>
                  <a:rPr b="0" sz="1600">
                    <a:solidFill>
                      <a:srgbClr val="000000"/>
                    </a:solidFill>
                    <a:latin typeface="Arial"/>
                  </a:rPr>
                  <a:t>After session #</a:t>
                </a:r>
              </a:p>
            </c:rich>
          </c:tx>
          <c:overlay val="0"/>
        </c:title>
        <c:numFmt formatCode="General" sourceLinked="1"/>
        <c:majorTickMark val="none"/>
        <c:minorTickMark val="none"/>
        <c:spPr/>
        <c:txPr>
          <a:bodyPr/>
          <a:lstStyle/>
          <a:p>
            <a:pPr lvl="0">
              <a:defRPr b="0">
                <a:solidFill>
                  <a:srgbClr val="000000"/>
                </a:solidFill>
                <a:latin typeface="Arial"/>
              </a:defRPr>
            </a:pPr>
          </a:p>
        </c:txPr>
        <c:crossAx val="903163248"/>
      </c:catAx>
      <c:valAx>
        <c:axId val="903163248"/>
        <c:scaling>
          <c:orientation val="minMax"/>
          <c:max val="150.0"/>
        </c:scaling>
        <c:delete val="0"/>
        <c:axPos val="l"/>
        <c:majorGridlines>
          <c:spPr>
            <a:ln>
              <a:solidFill>
                <a:srgbClr val="B7B7B7"/>
              </a:solidFill>
            </a:ln>
          </c:spPr>
        </c:majorGridlines>
        <c:title>
          <c:tx>
            <c:rich>
              <a:bodyPr/>
              <a:lstStyle/>
              <a:p>
                <a:pPr lvl="0">
                  <a:defRPr b="0" sz="1600">
                    <a:solidFill>
                      <a:srgbClr val="000000"/>
                    </a:solidFill>
                    <a:latin typeface="Arial"/>
                  </a:defRPr>
                </a:pPr>
                <a:r>
                  <a:rPr b="0" sz="1600">
                    <a:solidFill>
                      <a:srgbClr val="000000"/>
                    </a:solidFill>
                    <a:latin typeface="Arial"/>
                  </a:rPr>
                  <a:t>Total points</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812916526"/>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703947368421"/>
          <c:y val="0.05545454545454555"/>
          <c:w val="0.8922697368421053"/>
          <c:h val="0.7823232323232322"/>
        </c:manualLayout>
      </c:layout>
      <c:lineChart>
        <c:ser>
          <c:idx val="0"/>
          <c:order val="0"/>
          <c:tx>
            <c:strRef>
              <c:f>Standings!$M$34</c:f>
            </c:strRef>
          </c:tx>
          <c:spPr>
            <a:ln cmpd="sng" w="19050">
              <a:solidFill>
                <a:srgbClr val="4285F4"/>
              </a:solidFill>
            </a:ln>
          </c:spPr>
          <c:marker>
            <c:symbol val="none"/>
          </c:marker>
          <c:cat>
            <c:strRef>
              <c:f>Standings!$N$1:$V$1</c:f>
            </c:strRef>
          </c:cat>
          <c:val>
            <c:numRef>
              <c:f>Standings!$N$34:$V$34</c:f>
              <c:numCache/>
            </c:numRef>
          </c:val>
          <c:smooth val="0"/>
        </c:ser>
        <c:ser>
          <c:idx val="1"/>
          <c:order val="1"/>
          <c:tx>
            <c:strRef>
              <c:f>Standings!$M$35</c:f>
            </c:strRef>
          </c:tx>
          <c:spPr>
            <a:ln cmpd="sng" w="19050">
              <a:solidFill>
                <a:srgbClr val="DB4437"/>
              </a:solidFill>
            </a:ln>
          </c:spPr>
          <c:marker>
            <c:symbol val="none"/>
          </c:marker>
          <c:cat>
            <c:strRef>
              <c:f>Standings!$N$1:$V$1</c:f>
            </c:strRef>
          </c:cat>
          <c:val>
            <c:numRef>
              <c:f>Standings!$N$35:$V$35</c:f>
              <c:numCache/>
            </c:numRef>
          </c:val>
          <c:smooth val="0"/>
        </c:ser>
        <c:ser>
          <c:idx val="2"/>
          <c:order val="2"/>
          <c:tx>
            <c:strRef>
              <c:f>Standings!$M$36</c:f>
            </c:strRef>
          </c:tx>
          <c:spPr>
            <a:ln cmpd="sng" w="19050">
              <a:solidFill>
                <a:srgbClr val="F4B400"/>
              </a:solidFill>
            </a:ln>
          </c:spPr>
          <c:marker>
            <c:symbol val="none"/>
          </c:marker>
          <c:cat>
            <c:strRef>
              <c:f>Standings!$N$1:$V$1</c:f>
            </c:strRef>
          </c:cat>
          <c:val>
            <c:numRef>
              <c:f>Standings!$N$36:$V$36</c:f>
              <c:numCache/>
            </c:numRef>
          </c:val>
          <c:smooth val="0"/>
        </c:ser>
        <c:ser>
          <c:idx val="3"/>
          <c:order val="3"/>
          <c:tx>
            <c:strRef>
              <c:f>Standings!$M$37</c:f>
            </c:strRef>
          </c:tx>
          <c:spPr>
            <a:ln cmpd="sng" w="19050">
              <a:solidFill>
                <a:srgbClr val="0F9D58"/>
              </a:solidFill>
            </a:ln>
          </c:spPr>
          <c:marker>
            <c:symbol val="none"/>
          </c:marker>
          <c:cat>
            <c:strRef>
              <c:f>Standings!$N$1:$V$1</c:f>
            </c:strRef>
          </c:cat>
          <c:val>
            <c:numRef>
              <c:f>Standings!$N$37:$V$37</c:f>
              <c:numCache/>
            </c:numRef>
          </c:val>
          <c:smooth val="0"/>
        </c:ser>
        <c:ser>
          <c:idx val="4"/>
          <c:order val="4"/>
          <c:tx>
            <c:strRef>
              <c:f>Standings!$M$38</c:f>
            </c:strRef>
          </c:tx>
          <c:spPr>
            <a:ln cmpd="sng" w="19050">
              <a:solidFill>
                <a:srgbClr val="FF6D00"/>
              </a:solidFill>
            </a:ln>
          </c:spPr>
          <c:marker>
            <c:symbol val="none"/>
          </c:marker>
          <c:cat>
            <c:strRef>
              <c:f>Standings!$N$1:$V$1</c:f>
            </c:strRef>
          </c:cat>
          <c:val>
            <c:numRef>
              <c:f>Standings!$N$38:$V$38</c:f>
              <c:numCache/>
            </c:numRef>
          </c:val>
          <c:smooth val="0"/>
        </c:ser>
        <c:ser>
          <c:idx val="5"/>
          <c:order val="5"/>
          <c:tx>
            <c:strRef>
              <c:f>Standings!$M$39</c:f>
            </c:strRef>
          </c:tx>
          <c:spPr>
            <a:ln cmpd="sng" w="19050">
              <a:solidFill>
                <a:srgbClr val="46BDC6"/>
              </a:solidFill>
            </a:ln>
          </c:spPr>
          <c:marker>
            <c:symbol val="none"/>
          </c:marker>
          <c:cat>
            <c:strRef>
              <c:f>Standings!$N$1:$V$1</c:f>
            </c:strRef>
          </c:cat>
          <c:val>
            <c:numRef>
              <c:f>Standings!$N$39:$V$39</c:f>
              <c:numCache/>
            </c:numRef>
          </c:val>
          <c:smooth val="0"/>
        </c:ser>
        <c:ser>
          <c:idx val="6"/>
          <c:order val="6"/>
          <c:tx>
            <c:strRef>
              <c:f>Standings!$M$40</c:f>
            </c:strRef>
          </c:tx>
          <c:spPr>
            <a:ln cmpd="sng" w="19050">
              <a:solidFill>
                <a:srgbClr val="AB30C4"/>
              </a:solidFill>
            </a:ln>
          </c:spPr>
          <c:marker>
            <c:symbol val="none"/>
          </c:marker>
          <c:cat>
            <c:strRef>
              <c:f>Standings!$N$1:$V$1</c:f>
            </c:strRef>
          </c:cat>
          <c:val>
            <c:numRef>
              <c:f>Standings!$N$40:$V$40</c:f>
              <c:numCache/>
            </c:numRef>
          </c:val>
          <c:smooth val="0"/>
        </c:ser>
        <c:ser>
          <c:idx val="7"/>
          <c:order val="7"/>
          <c:tx>
            <c:strRef>
              <c:f>Standings!$M$41</c:f>
            </c:strRef>
          </c:tx>
          <c:spPr>
            <a:ln cmpd="sng" w="19050">
              <a:solidFill>
                <a:srgbClr val="C1BC1F"/>
              </a:solidFill>
            </a:ln>
          </c:spPr>
          <c:marker>
            <c:symbol val="none"/>
          </c:marker>
          <c:cat>
            <c:strRef>
              <c:f>Standings!$N$1:$V$1</c:f>
            </c:strRef>
          </c:cat>
          <c:val>
            <c:numRef>
              <c:f>Standings!$N$41:$V$41</c:f>
              <c:numCache/>
            </c:numRef>
          </c:val>
          <c:smooth val="0"/>
        </c:ser>
        <c:ser>
          <c:idx val="8"/>
          <c:order val="8"/>
          <c:tx>
            <c:strRef>
              <c:f>Standings!$M$42</c:f>
            </c:strRef>
          </c:tx>
          <c:spPr>
            <a:ln cmpd="sng" w="19050">
              <a:solidFill>
                <a:srgbClr val="3949AB"/>
              </a:solidFill>
            </a:ln>
          </c:spPr>
          <c:marker>
            <c:symbol val="none"/>
          </c:marker>
          <c:cat>
            <c:strRef>
              <c:f>Standings!$N$1:$V$1</c:f>
            </c:strRef>
          </c:cat>
          <c:val>
            <c:numRef>
              <c:f>Standings!$N$42:$V$42</c:f>
              <c:numCache/>
            </c:numRef>
          </c:val>
          <c:smooth val="0"/>
        </c:ser>
        <c:ser>
          <c:idx val="9"/>
          <c:order val="9"/>
          <c:tx>
            <c:strRef>
              <c:f>Standings!$M$43</c:f>
            </c:strRef>
          </c:tx>
          <c:spPr>
            <a:ln cmpd="sng" w="19050">
              <a:solidFill>
                <a:srgbClr val="F975A8"/>
              </a:solidFill>
            </a:ln>
          </c:spPr>
          <c:marker>
            <c:symbol val="none"/>
          </c:marker>
          <c:cat>
            <c:strRef>
              <c:f>Standings!$N$1:$V$1</c:f>
            </c:strRef>
          </c:cat>
          <c:val>
            <c:numRef>
              <c:f>Standings!$N$43:$V$43</c:f>
              <c:numCache/>
            </c:numRef>
          </c:val>
          <c:smooth val="0"/>
        </c:ser>
        <c:ser>
          <c:idx val="10"/>
          <c:order val="10"/>
          <c:tx>
            <c:strRef>
              <c:f>Standings!$M$44</c:f>
            </c:strRef>
          </c:tx>
          <c:spPr>
            <a:ln cmpd="sng" w="19050">
              <a:solidFill>
                <a:srgbClr val="00695C"/>
              </a:solidFill>
            </a:ln>
          </c:spPr>
          <c:marker>
            <c:symbol val="none"/>
          </c:marker>
          <c:cat>
            <c:strRef>
              <c:f>Standings!$N$1:$V$1</c:f>
            </c:strRef>
          </c:cat>
          <c:val>
            <c:numRef>
              <c:f>Standings!$N$44:$V$44</c:f>
              <c:numCache/>
            </c:numRef>
          </c:val>
          <c:smooth val="0"/>
        </c:ser>
        <c:ser>
          <c:idx val="11"/>
          <c:order val="11"/>
          <c:tx>
            <c:strRef>
              <c:f>Standings!$M$45</c:f>
            </c:strRef>
          </c:tx>
          <c:spPr>
            <a:ln cmpd="sng" w="19050">
              <a:solidFill>
                <a:srgbClr val="C2185B"/>
              </a:solidFill>
            </a:ln>
          </c:spPr>
          <c:marker>
            <c:symbol val="none"/>
          </c:marker>
          <c:cat>
            <c:strRef>
              <c:f>Standings!$N$1:$V$1</c:f>
            </c:strRef>
          </c:cat>
          <c:val>
            <c:numRef>
              <c:f>Standings!$N$45:$V$45</c:f>
              <c:numCache/>
            </c:numRef>
          </c:val>
          <c:smooth val="0"/>
        </c:ser>
        <c:ser>
          <c:idx val="12"/>
          <c:order val="12"/>
          <c:tx>
            <c:strRef>
              <c:f>Standings!$M$46</c:f>
            </c:strRef>
          </c:tx>
          <c:spPr>
            <a:ln cmpd="sng" w="19050">
              <a:solidFill>
                <a:srgbClr val="4285F4"/>
              </a:solidFill>
            </a:ln>
          </c:spPr>
          <c:marker>
            <c:symbol val="none"/>
          </c:marker>
          <c:cat>
            <c:strRef>
              <c:f>Standings!$N$1:$V$1</c:f>
            </c:strRef>
          </c:cat>
          <c:val>
            <c:numRef>
              <c:f>Standings!$N$46:$V$46</c:f>
              <c:numCache/>
            </c:numRef>
          </c:val>
          <c:smooth val="0"/>
        </c:ser>
        <c:ser>
          <c:idx val="13"/>
          <c:order val="13"/>
          <c:tx>
            <c:strRef>
              <c:f>Standings!$M$47</c:f>
            </c:strRef>
          </c:tx>
          <c:spPr>
            <a:ln cmpd="sng" w="19050">
              <a:solidFill>
                <a:srgbClr val="DB4437"/>
              </a:solidFill>
            </a:ln>
          </c:spPr>
          <c:marker>
            <c:symbol val="none"/>
          </c:marker>
          <c:cat>
            <c:strRef>
              <c:f>Standings!$N$1:$V$1</c:f>
            </c:strRef>
          </c:cat>
          <c:val>
            <c:numRef>
              <c:f>Standings!$N$47:$V$47</c:f>
              <c:numCache/>
            </c:numRef>
          </c:val>
          <c:smooth val="0"/>
        </c:ser>
        <c:ser>
          <c:idx val="14"/>
          <c:order val="14"/>
          <c:tx>
            <c:strRef>
              <c:f>Standings!$M$48</c:f>
            </c:strRef>
          </c:tx>
          <c:spPr>
            <a:ln cmpd="sng" w="19050">
              <a:solidFill>
                <a:srgbClr val="F4B400"/>
              </a:solidFill>
            </a:ln>
          </c:spPr>
          <c:marker>
            <c:symbol val="none"/>
          </c:marker>
          <c:cat>
            <c:strRef>
              <c:f>Standings!$N$1:$V$1</c:f>
            </c:strRef>
          </c:cat>
          <c:val>
            <c:numRef>
              <c:f>Standings!$N$48:$V$48</c:f>
              <c:numCache/>
            </c:numRef>
          </c:val>
          <c:smooth val="0"/>
        </c:ser>
        <c:ser>
          <c:idx val="15"/>
          <c:order val="15"/>
          <c:tx>
            <c:strRef>
              <c:f>Standings!$M$49</c:f>
            </c:strRef>
          </c:tx>
          <c:spPr>
            <a:ln cmpd="sng" w="19050">
              <a:solidFill>
                <a:srgbClr val="0F9D58"/>
              </a:solidFill>
            </a:ln>
          </c:spPr>
          <c:marker>
            <c:symbol val="none"/>
          </c:marker>
          <c:cat>
            <c:strRef>
              <c:f>Standings!$N$1:$V$1</c:f>
            </c:strRef>
          </c:cat>
          <c:val>
            <c:numRef>
              <c:f>Standings!$N$49:$V$49</c:f>
              <c:numCache/>
            </c:numRef>
          </c:val>
          <c:smooth val="0"/>
        </c:ser>
        <c:ser>
          <c:idx val="16"/>
          <c:order val="16"/>
          <c:tx>
            <c:strRef>
              <c:f>Standings!$M$50</c:f>
            </c:strRef>
          </c:tx>
          <c:spPr>
            <a:ln cmpd="sng" w="19050">
              <a:solidFill>
                <a:srgbClr val="FF6D00"/>
              </a:solidFill>
            </a:ln>
          </c:spPr>
          <c:marker>
            <c:symbol val="none"/>
          </c:marker>
          <c:cat>
            <c:strRef>
              <c:f>Standings!$N$1:$V$1</c:f>
            </c:strRef>
          </c:cat>
          <c:val>
            <c:numRef>
              <c:f>Standings!$N$50:$V$50</c:f>
              <c:numCache/>
            </c:numRef>
          </c:val>
          <c:smooth val="0"/>
        </c:ser>
        <c:ser>
          <c:idx val="17"/>
          <c:order val="17"/>
          <c:tx>
            <c:strRef>
              <c:f>Standings!$M$51</c:f>
            </c:strRef>
          </c:tx>
          <c:spPr>
            <a:ln cmpd="sng" w="19050">
              <a:solidFill>
                <a:srgbClr val="46BDC6"/>
              </a:solidFill>
            </a:ln>
          </c:spPr>
          <c:marker>
            <c:symbol val="none"/>
          </c:marker>
          <c:cat>
            <c:strRef>
              <c:f>Standings!$N$1:$V$1</c:f>
            </c:strRef>
          </c:cat>
          <c:val>
            <c:numRef>
              <c:f>Standings!$N$51:$V$51</c:f>
              <c:numCache/>
            </c:numRef>
          </c:val>
          <c:smooth val="0"/>
        </c:ser>
        <c:ser>
          <c:idx val="18"/>
          <c:order val="18"/>
          <c:tx>
            <c:strRef>
              <c:f>Standings!$M$52</c:f>
            </c:strRef>
          </c:tx>
          <c:spPr>
            <a:ln cmpd="sng" w="19050">
              <a:solidFill>
                <a:srgbClr val="AB30C4"/>
              </a:solidFill>
            </a:ln>
          </c:spPr>
          <c:marker>
            <c:symbol val="none"/>
          </c:marker>
          <c:cat>
            <c:strRef>
              <c:f>Standings!$N$1:$V$1</c:f>
            </c:strRef>
          </c:cat>
          <c:val>
            <c:numRef>
              <c:f>Standings!$N$52:$V$52</c:f>
              <c:numCache/>
            </c:numRef>
          </c:val>
          <c:smooth val="0"/>
        </c:ser>
        <c:ser>
          <c:idx val="19"/>
          <c:order val="19"/>
          <c:tx>
            <c:strRef>
              <c:f>Standings!$M$53</c:f>
            </c:strRef>
          </c:tx>
          <c:spPr>
            <a:ln cmpd="sng" w="19050">
              <a:solidFill>
                <a:srgbClr val="C1BC1F"/>
              </a:solidFill>
            </a:ln>
          </c:spPr>
          <c:marker>
            <c:symbol val="none"/>
          </c:marker>
          <c:cat>
            <c:strRef>
              <c:f>Standings!$N$1:$V$1</c:f>
            </c:strRef>
          </c:cat>
          <c:val>
            <c:numRef>
              <c:f>Standings!$N$53:$V$53</c:f>
              <c:numCache/>
            </c:numRef>
          </c:val>
          <c:smooth val="0"/>
        </c:ser>
        <c:ser>
          <c:idx val="20"/>
          <c:order val="20"/>
          <c:tx>
            <c:strRef>
              <c:f>Standings!$M$54</c:f>
            </c:strRef>
          </c:tx>
          <c:spPr>
            <a:ln cmpd="sng" w="19050">
              <a:solidFill>
                <a:srgbClr val="3949AB"/>
              </a:solidFill>
            </a:ln>
          </c:spPr>
          <c:marker>
            <c:symbol val="none"/>
          </c:marker>
          <c:cat>
            <c:strRef>
              <c:f>Standings!$N$1:$V$1</c:f>
            </c:strRef>
          </c:cat>
          <c:val>
            <c:numRef>
              <c:f>Standings!$N$54:$V$54</c:f>
              <c:numCache/>
            </c:numRef>
          </c:val>
          <c:smooth val="0"/>
        </c:ser>
        <c:ser>
          <c:idx val="21"/>
          <c:order val="21"/>
          <c:tx>
            <c:strRef>
              <c:f>Standings!$M$55</c:f>
            </c:strRef>
          </c:tx>
          <c:spPr>
            <a:ln cmpd="sng" w="19050">
              <a:solidFill>
                <a:srgbClr val="F975A8"/>
              </a:solidFill>
            </a:ln>
          </c:spPr>
          <c:marker>
            <c:symbol val="none"/>
          </c:marker>
          <c:cat>
            <c:strRef>
              <c:f>Standings!$N$1:$V$1</c:f>
            </c:strRef>
          </c:cat>
          <c:val>
            <c:numRef>
              <c:f>Standings!$N$55:$V$55</c:f>
              <c:numCache/>
            </c:numRef>
          </c:val>
          <c:smooth val="0"/>
        </c:ser>
        <c:ser>
          <c:idx val="22"/>
          <c:order val="22"/>
          <c:tx>
            <c:strRef>
              <c:f>Standings!$M$56</c:f>
            </c:strRef>
          </c:tx>
          <c:spPr>
            <a:ln cmpd="sng" w="19050">
              <a:solidFill>
                <a:srgbClr val="00695C"/>
              </a:solidFill>
            </a:ln>
          </c:spPr>
          <c:marker>
            <c:symbol val="none"/>
          </c:marker>
          <c:cat>
            <c:strRef>
              <c:f>Standings!$N$1:$V$1</c:f>
            </c:strRef>
          </c:cat>
          <c:val>
            <c:numRef>
              <c:f>Standings!$N$56:$V$56</c:f>
              <c:numCache/>
            </c:numRef>
          </c:val>
          <c:smooth val="0"/>
        </c:ser>
        <c:ser>
          <c:idx val="23"/>
          <c:order val="23"/>
          <c:tx>
            <c:strRef>
              <c:f>Standings!$M$57</c:f>
            </c:strRef>
          </c:tx>
          <c:spPr>
            <a:ln cmpd="sng" w="19050">
              <a:solidFill>
                <a:srgbClr val="C2185B"/>
              </a:solidFill>
            </a:ln>
          </c:spPr>
          <c:marker>
            <c:symbol val="none"/>
          </c:marker>
          <c:cat>
            <c:strRef>
              <c:f>Standings!$N$1:$V$1</c:f>
            </c:strRef>
          </c:cat>
          <c:val>
            <c:numRef>
              <c:f>Standings!$N$57:$V$57</c:f>
              <c:numCache/>
            </c:numRef>
          </c:val>
          <c:smooth val="0"/>
        </c:ser>
        <c:ser>
          <c:idx val="24"/>
          <c:order val="24"/>
          <c:tx>
            <c:strRef>
              <c:f>Standings!$M$58</c:f>
            </c:strRef>
          </c:tx>
          <c:spPr>
            <a:ln cmpd="sng" w="19050">
              <a:solidFill>
                <a:srgbClr val="4285F4"/>
              </a:solidFill>
            </a:ln>
          </c:spPr>
          <c:marker>
            <c:symbol val="none"/>
          </c:marker>
          <c:cat>
            <c:strRef>
              <c:f>Standings!$N$1:$V$1</c:f>
            </c:strRef>
          </c:cat>
          <c:val>
            <c:numRef>
              <c:f>Standings!$N$58:$V$58</c:f>
              <c:numCache/>
            </c:numRef>
          </c:val>
          <c:smooth val="0"/>
        </c:ser>
        <c:ser>
          <c:idx val="25"/>
          <c:order val="25"/>
          <c:tx>
            <c:strRef>
              <c:f>Standings!$M$59</c:f>
            </c:strRef>
          </c:tx>
          <c:spPr>
            <a:ln cmpd="sng" w="19050">
              <a:solidFill>
                <a:srgbClr val="DB4437"/>
              </a:solidFill>
            </a:ln>
          </c:spPr>
          <c:marker>
            <c:symbol val="none"/>
          </c:marker>
          <c:cat>
            <c:strRef>
              <c:f>Standings!$N$1:$V$1</c:f>
            </c:strRef>
          </c:cat>
          <c:val>
            <c:numRef>
              <c:f>Standings!$N$59:$V$59</c:f>
              <c:numCache/>
            </c:numRef>
          </c:val>
          <c:smooth val="0"/>
        </c:ser>
        <c:ser>
          <c:idx val="26"/>
          <c:order val="26"/>
          <c:tx>
            <c:strRef>
              <c:f>Standings!$M$60</c:f>
            </c:strRef>
          </c:tx>
          <c:spPr>
            <a:ln cmpd="sng" w="19050">
              <a:solidFill>
                <a:srgbClr val="F4B400"/>
              </a:solidFill>
            </a:ln>
          </c:spPr>
          <c:marker>
            <c:symbol val="none"/>
          </c:marker>
          <c:cat>
            <c:strRef>
              <c:f>Standings!$N$1:$V$1</c:f>
            </c:strRef>
          </c:cat>
          <c:val>
            <c:numRef>
              <c:f>Standings!$N$60:$V$60</c:f>
              <c:numCache/>
            </c:numRef>
          </c:val>
          <c:smooth val="0"/>
        </c:ser>
        <c:ser>
          <c:idx val="27"/>
          <c:order val="27"/>
          <c:tx>
            <c:strRef>
              <c:f>Standings!$M$61</c:f>
            </c:strRef>
          </c:tx>
          <c:spPr>
            <a:ln cmpd="sng" w="19050">
              <a:solidFill>
                <a:srgbClr val="0F9D58"/>
              </a:solidFill>
            </a:ln>
          </c:spPr>
          <c:marker>
            <c:symbol val="none"/>
          </c:marker>
          <c:cat>
            <c:strRef>
              <c:f>Standings!$N$1:$V$1</c:f>
            </c:strRef>
          </c:cat>
          <c:val>
            <c:numRef>
              <c:f>Standings!$N$61:$V$61</c:f>
              <c:numCache/>
            </c:numRef>
          </c:val>
          <c:smooth val="0"/>
        </c:ser>
        <c:ser>
          <c:idx val="28"/>
          <c:order val="28"/>
          <c:tx>
            <c:strRef>
              <c:f>Standings!$M$62</c:f>
            </c:strRef>
          </c:tx>
          <c:spPr>
            <a:ln cmpd="sng" w="19050">
              <a:solidFill>
                <a:srgbClr val="FF6D00"/>
              </a:solidFill>
            </a:ln>
          </c:spPr>
          <c:marker>
            <c:symbol val="none"/>
          </c:marker>
          <c:cat>
            <c:strRef>
              <c:f>Standings!$N$1:$V$1</c:f>
            </c:strRef>
          </c:cat>
          <c:val>
            <c:numRef>
              <c:f>Standings!$N$62:$V$62</c:f>
              <c:numCache/>
            </c:numRef>
          </c:val>
          <c:smooth val="0"/>
        </c:ser>
        <c:ser>
          <c:idx val="29"/>
          <c:order val="29"/>
          <c:tx>
            <c:strRef>
              <c:f>Standings!$M$63</c:f>
            </c:strRef>
          </c:tx>
          <c:spPr>
            <a:ln cmpd="sng" w="19050">
              <a:solidFill>
                <a:srgbClr val="46BDC6"/>
              </a:solidFill>
            </a:ln>
          </c:spPr>
          <c:marker>
            <c:symbol val="none"/>
          </c:marker>
          <c:cat>
            <c:strRef>
              <c:f>Standings!$N$1:$V$1</c:f>
            </c:strRef>
          </c:cat>
          <c:val>
            <c:numRef>
              <c:f>Standings!$N$63:$V$63</c:f>
              <c:numCache/>
            </c:numRef>
          </c:val>
          <c:smooth val="0"/>
        </c:ser>
        <c:ser>
          <c:idx val="30"/>
          <c:order val="30"/>
          <c:tx>
            <c:strRef>
              <c:f>Standings!$M$64</c:f>
            </c:strRef>
          </c:tx>
          <c:spPr>
            <a:ln cmpd="sng" w="19050">
              <a:solidFill>
                <a:srgbClr val="AB30C4"/>
              </a:solidFill>
            </a:ln>
          </c:spPr>
          <c:marker>
            <c:symbol val="none"/>
          </c:marker>
          <c:cat>
            <c:strRef>
              <c:f>Standings!$N$1:$V$1</c:f>
            </c:strRef>
          </c:cat>
          <c:val>
            <c:numRef>
              <c:f>Standings!$N$64:$V$64</c:f>
              <c:numCache/>
            </c:numRef>
          </c:val>
          <c:smooth val="0"/>
        </c:ser>
        <c:ser>
          <c:idx val="31"/>
          <c:order val="31"/>
          <c:tx>
            <c:strRef>
              <c:f>Standings!$M$65</c:f>
            </c:strRef>
          </c:tx>
          <c:spPr>
            <a:ln cmpd="sng" w="19050">
              <a:solidFill>
                <a:srgbClr val="C1BC1F"/>
              </a:solidFill>
            </a:ln>
          </c:spPr>
          <c:marker>
            <c:symbol val="none"/>
          </c:marker>
          <c:dPt>
            <c:idx val="7"/>
            <c:marker>
              <c:symbol val="none"/>
            </c:marker>
          </c:dPt>
          <c:cat>
            <c:strRef>
              <c:f>Standings!$N$1:$V$1</c:f>
            </c:strRef>
          </c:cat>
          <c:val>
            <c:numRef>
              <c:f>Standings!$N$65:$V$65</c:f>
              <c:numCache/>
            </c:numRef>
          </c:val>
          <c:smooth val="0"/>
        </c:ser>
        <c:ser>
          <c:idx val="32"/>
          <c:order val="32"/>
          <c:tx>
            <c:strRef>
              <c:f>Standings!$M$66</c:f>
            </c:strRef>
          </c:tx>
          <c:spPr>
            <a:ln cmpd="sng" w="19050">
              <a:solidFill>
                <a:srgbClr val="3949AB"/>
              </a:solidFill>
            </a:ln>
          </c:spPr>
          <c:marker>
            <c:symbol val="none"/>
          </c:marker>
          <c:cat>
            <c:strRef>
              <c:f>Standings!$N$1:$V$1</c:f>
            </c:strRef>
          </c:cat>
          <c:val>
            <c:numRef>
              <c:f>Standings!$N$66:$V$66</c:f>
              <c:numCache/>
            </c:numRef>
          </c:val>
          <c:smooth val="0"/>
        </c:ser>
        <c:ser>
          <c:idx val="33"/>
          <c:order val="33"/>
          <c:tx>
            <c:strRef>
              <c:f>Standings!$M$67</c:f>
            </c:strRef>
          </c:tx>
          <c:spPr>
            <a:ln cmpd="sng" w="19050">
              <a:solidFill>
                <a:srgbClr val="F975A8"/>
              </a:solidFill>
            </a:ln>
          </c:spPr>
          <c:marker>
            <c:symbol val="none"/>
          </c:marker>
          <c:cat>
            <c:strRef>
              <c:f>Standings!$N$1:$V$1</c:f>
            </c:strRef>
          </c:cat>
          <c:val>
            <c:numRef>
              <c:f>Standings!$N$67:$V$67</c:f>
              <c:numCache/>
            </c:numRef>
          </c:val>
          <c:smooth val="0"/>
        </c:ser>
        <c:ser>
          <c:idx val="34"/>
          <c:order val="34"/>
          <c:tx>
            <c:strRef>
              <c:f>Standings!$M$68</c:f>
            </c:strRef>
          </c:tx>
          <c:spPr>
            <a:ln cmpd="sng" w="19050">
              <a:solidFill>
                <a:srgbClr val="00695C"/>
              </a:solidFill>
            </a:ln>
          </c:spPr>
          <c:marker>
            <c:symbol val="none"/>
          </c:marker>
          <c:cat>
            <c:strRef>
              <c:f>Standings!$N$1:$V$1</c:f>
            </c:strRef>
          </c:cat>
          <c:val>
            <c:numRef>
              <c:f>Standings!$N$68:$V$68</c:f>
              <c:numCache/>
            </c:numRef>
          </c:val>
          <c:smooth val="0"/>
        </c:ser>
        <c:ser>
          <c:idx val="35"/>
          <c:order val="35"/>
          <c:tx>
            <c:strRef>
              <c:f>Standings!$M$69</c:f>
            </c:strRef>
          </c:tx>
          <c:spPr>
            <a:ln cmpd="sng" w="19050">
              <a:solidFill>
                <a:srgbClr val="C2185B"/>
              </a:solidFill>
            </a:ln>
          </c:spPr>
          <c:marker>
            <c:symbol val="none"/>
          </c:marker>
          <c:cat>
            <c:strRef>
              <c:f>Standings!$N$1:$V$1</c:f>
            </c:strRef>
          </c:cat>
          <c:val>
            <c:numRef>
              <c:f>Standings!$N$69:$V$69</c:f>
              <c:numCache/>
            </c:numRef>
          </c:val>
          <c:smooth val="0"/>
        </c:ser>
        <c:ser>
          <c:idx val="36"/>
          <c:order val="36"/>
          <c:tx>
            <c:strRef>
              <c:f>Standings!$M$70</c:f>
            </c:strRef>
          </c:tx>
          <c:spPr>
            <a:ln cmpd="sng" w="19050">
              <a:solidFill>
                <a:srgbClr val="4285F4"/>
              </a:solidFill>
            </a:ln>
          </c:spPr>
          <c:marker>
            <c:symbol val="none"/>
          </c:marker>
          <c:cat>
            <c:strRef>
              <c:f>Standings!$N$1:$V$1</c:f>
            </c:strRef>
          </c:cat>
          <c:val>
            <c:numRef>
              <c:f>Standings!$N$70:$V$70</c:f>
              <c:numCache/>
            </c:numRef>
          </c:val>
          <c:smooth val="0"/>
        </c:ser>
        <c:ser>
          <c:idx val="37"/>
          <c:order val="37"/>
          <c:tx>
            <c:strRef>
              <c:f>Standings!$M$71</c:f>
            </c:strRef>
          </c:tx>
          <c:spPr>
            <a:ln cmpd="sng" w="19050">
              <a:solidFill>
                <a:srgbClr val="DB4437"/>
              </a:solidFill>
            </a:ln>
          </c:spPr>
          <c:marker>
            <c:symbol val="none"/>
          </c:marker>
          <c:cat>
            <c:strRef>
              <c:f>Standings!$N$1:$V$1</c:f>
            </c:strRef>
          </c:cat>
          <c:val>
            <c:numRef>
              <c:f>Standings!$N$71:$V$71</c:f>
              <c:numCache/>
            </c:numRef>
          </c:val>
          <c:smooth val="0"/>
        </c:ser>
        <c:ser>
          <c:idx val="38"/>
          <c:order val="38"/>
          <c:tx>
            <c:strRef>
              <c:f>Standings!$M$72</c:f>
            </c:strRef>
          </c:tx>
          <c:spPr>
            <a:ln cmpd="sng" w="19050">
              <a:solidFill>
                <a:srgbClr val="F4B400"/>
              </a:solidFill>
            </a:ln>
          </c:spPr>
          <c:marker>
            <c:symbol val="none"/>
          </c:marker>
          <c:cat>
            <c:strRef>
              <c:f>Standings!$N$1:$V$1</c:f>
            </c:strRef>
          </c:cat>
          <c:val>
            <c:numRef>
              <c:f>Standings!$N$72:$V$72</c:f>
              <c:numCache/>
            </c:numRef>
          </c:val>
          <c:smooth val="0"/>
        </c:ser>
        <c:ser>
          <c:idx val="39"/>
          <c:order val="39"/>
          <c:tx>
            <c:strRef>
              <c:f>Standings!$M$73</c:f>
            </c:strRef>
          </c:tx>
          <c:spPr>
            <a:ln cmpd="sng" w="19050">
              <a:solidFill>
                <a:srgbClr val="0F9D58"/>
              </a:solidFill>
            </a:ln>
          </c:spPr>
          <c:marker>
            <c:symbol val="none"/>
          </c:marker>
          <c:cat>
            <c:strRef>
              <c:f>Standings!$N$1:$V$1</c:f>
            </c:strRef>
          </c:cat>
          <c:val>
            <c:numRef>
              <c:f>Standings!$N$73:$V$73</c:f>
              <c:numCache/>
            </c:numRef>
          </c:val>
          <c:smooth val="0"/>
        </c:ser>
        <c:ser>
          <c:idx val="40"/>
          <c:order val="40"/>
          <c:tx>
            <c:strRef>
              <c:f>Standings!$M$74</c:f>
            </c:strRef>
          </c:tx>
          <c:spPr>
            <a:ln cmpd="sng" w="19050">
              <a:solidFill>
                <a:srgbClr val="FF6D00"/>
              </a:solidFill>
            </a:ln>
          </c:spPr>
          <c:marker>
            <c:symbol val="none"/>
          </c:marker>
          <c:cat>
            <c:strRef>
              <c:f>Standings!$N$1:$V$1</c:f>
            </c:strRef>
          </c:cat>
          <c:val>
            <c:numRef>
              <c:f>Standings!$N$74:$V$74</c:f>
              <c:numCache/>
            </c:numRef>
          </c:val>
          <c:smooth val="0"/>
        </c:ser>
        <c:ser>
          <c:idx val="41"/>
          <c:order val="41"/>
          <c:tx>
            <c:strRef>
              <c:f>Standings!$M$75</c:f>
            </c:strRef>
          </c:tx>
          <c:spPr>
            <a:ln cmpd="sng" w="19050">
              <a:solidFill>
                <a:srgbClr val="46BDC6"/>
              </a:solidFill>
            </a:ln>
          </c:spPr>
          <c:marker>
            <c:symbol val="none"/>
          </c:marker>
          <c:cat>
            <c:strRef>
              <c:f>Standings!$N$1:$V$1</c:f>
            </c:strRef>
          </c:cat>
          <c:val>
            <c:numRef>
              <c:f>Standings!$N$75:$V$75</c:f>
              <c:numCache/>
            </c:numRef>
          </c:val>
          <c:smooth val="0"/>
        </c:ser>
        <c:ser>
          <c:idx val="42"/>
          <c:order val="42"/>
          <c:tx>
            <c:strRef>
              <c:f>Standings!$M$76</c:f>
            </c:strRef>
          </c:tx>
          <c:spPr>
            <a:ln cmpd="sng" w="19050">
              <a:solidFill>
                <a:srgbClr val="AB30C4"/>
              </a:solidFill>
            </a:ln>
          </c:spPr>
          <c:marker>
            <c:symbol val="none"/>
          </c:marker>
          <c:cat>
            <c:strRef>
              <c:f>Standings!$N$1:$V$1</c:f>
            </c:strRef>
          </c:cat>
          <c:val>
            <c:numRef>
              <c:f>Standings!$N$76:$V$76</c:f>
              <c:numCache/>
            </c:numRef>
          </c:val>
          <c:smooth val="0"/>
        </c:ser>
        <c:ser>
          <c:idx val="43"/>
          <c:order val="43"/>
          <c:tx>
            <c:strRef>
              <c:f>Standings!$M$77</c:f>
            </c:strRef>
          </c:tx>
          <c:spPr>
            <a:ln cmpd="sng" w="19050">
              <a:solidFill>
                <a:srgbClr val="C1BC1F"/>
              </a:solidFill>
            </a:ln>
          </c:spPr>
          <c:marker>
            <c:symbol val="none"/>
          </c:marker>
          <c:cat>
            <c:strRef>
              <c:f>Standings!$N$1:$V$1</c:f>
            </c:strRef>
          </c:cat>
          <c:val>
            <c:numRef>
              <c:f>Standings!$N$77:$V$77</c:f>
              <c:numCache/>
            </c:numRef>
          </c:val>
          <c:smooth val="0"/>
        </c:ser>
        <c:ser>
          <c:idx val="44"/>
          <c:order val="44"/>
          <c:tx>
            <c:strRef>
              <c:f>Standings!$M$78</c:f>
            </c:strRef>
          </c:tx>
          <c:spPr>
            <a:ln cmpd="sng" w="19050">
              <a:solidFill>
                <a:srgbClr val="3949AB"/>
              </a:solidFill>
            </a:ln>
          </c:spPr>
          <c:marker>
            <c:symbol val="none"/>
          </c:marker>
          <c:cat>
            <c:strRef>
              <c:f>Standings!$N$1:$V$1</c:f>
            </c:strRef>
          </c:cat>
          <c:val>
            <c:numRef>
              <c:f>Standings!$N$78:$V$78</c:f>
              <c:numCache/>
            </c:numRef>
          </c:val>
          <c:smooth val="0"/>
        </c:ser>
        <c:ser>
          <c:idx val="45"/>
          <c:order val="45"/>
          <c:tx>
            <c:strRef>
              <c:f>Standings!$M$79</c:f>
            </c:strRef>
          </c:tx>
          <c:spPr>
            <a:ln cmpd="sng" w="19050">
              <a:solidFill>
                <a:srgbClr val="F975A8"/>
              </a:solidFill>
            </a:ln>
          </c:spPr>
          <c:marker>
            <c:symbol val="none"/>
          </c:marker>
          <c:cat>
            <c:strRef>
              <c:f>Standings!$N$1:$V$1</c:f>
            </c:strRef>
          </c:cat>
          <c:val>
            <c:numRef>
              <c:f>Standings!$N$79:$V$79</c:f>
              <c:numCache/>
            </c:numRef>
          </c:val>
          <c:smooth val="0"/>
        </c:ser>
        <c:ser>
          <c:idx val="46"/>
          <c:order val="46"/>
          <c:tx>
            <c:strRef>
              <c:f>Standings!$M$80</c:f>
            </c:strRef>
          </c:tx>
          <c:spPr>
            <a:ln cmpd="sng" w="19050">
              <a:solidFill>
                <a:srgbClr val="00695C"/>
              </a:solidFill>
            </a:ln>
          </c:spPr>
          <c:marker>
            <c:symbol val="none"/>
          </c:marker>
          <c:cat>
            <c:strRef>
              <c:f>Standings!$N$1:$V$1</c:f>
            </c:strRef>
          </c:cat>
          <c:val>
            <c:numRef>
              <c:f>Standings!$N$80:$V$80</c:f>
              <c:numCache/>
            </c:numRef>
          </c:val>
          <c:smooth val="0"/>
        </c:ser>
        <c:ser>
          <c:idx val="47"/>
          <c:order val="47"/>
          <c:tx>
            <c:strRef>
              <c:f>Standings!$M$81</c:f>
            </c:strRef>
          </c:tx>
          <c:spPr>
            <a:ln cmpd="sng" w="19050">
              <a:solidFill>
                <a:srgbClr val="C2185B"/>
              </a:solidFill>
            </a:ln>
          </c:spPr>
          <c:marker>
            <c:symbol val="none"/>
          </c:marker>
          <c:cat>
            <c:strRef>
              <c:f>Standings!$N$1:$V$1</c:f>
            </c:strRef>
          </c:cat>
          <c:val>
            <c:numRef>
              <c:f>Standings!$N$81:$V$81</c:f>
              <c:numCache/>
            </c:numRef>
          </c:val>
          <c:smooth val="0"/>
        </c:ser>
        <c:ser>
          <c:idx val="48"/>
          <c:order val="48"/>
          <c:tx>
            <c:strRef>
              <c:f>Cutline!$B$2</c:f>
            </c:strRef>
          </c:tx>
          <c:spPr>
            <a:ln cmpd="sng">
              <a:solidFill>
                <a:srgbClr val="4285F4"/>
              </a:solidFill>
              <a:prstDash val="sysDot"/>
            </a:ln>
          </c:spPr>
          <c:marker>
            <c:symbol val="none"/>
          </c:marker>
          <c:cat>
            <c:strRef>
              <c:f>Standings!$N$1:$V$1</c:f>
            </c:strRef>
          </c:cat>
          <c:val>
            <c:numRef>
              <c:f>Cutline!$C$2:$K$2</c:f>
              <c:numCache/>
            </c:numRef>
          </c:val>
          <c:smooth val="0"/>
        </c:ser>
        <c:axId val="1268061633"/>
        <c:axId val="374962742"/>
      </c:lineChart>
      <c:catAx>
        <c:axId val="1268061633"/>
        <c:scaling>
          <c:orientation val="minMax"/>
        </c:scaling>
        <c:delete val="0"/>
        <c:axPos val="b"/>
        <c:title>
          <c:tx>
            <c:rich>
              <a:bodyPr/>
              <a:lstStyle/>
              <a:p>
                <a:pPr lvl="0">
                  <a:defRPr b="0" sz="1600">
                    <a:solidFill>
                      <a:srgbClr val="000000"/>
                    </a:solidFill>
                    <a:latin typeface="Arial"/>
                  </a:defRPr>
                </a:pPr>
                <a:r>
                  <a:rPr b="0" sz="1600">
                    <a:solidFill>
                      <a:srgbClr val="000000"/>
                    </a:solidFill>
                    <a:latin typeface="Arial"/>
                  </a:rPr>
                  <a:t>After session #</a:t>
                </a:r>
              </a:p>
            </c:rich>
          </c:tx>
          <c:overlay val="0"/>
        </c:title>
        <c:numFmt formatCode="General" sourceLinked="1"/>
        <c:majorTickMark val="none"/>
        <c:minorTickMark val="none"/>
        <c:spPr/>
        <c:txPr>
          <a:bodyPr/>
          <a:lstStyle/>
          <a:p>
            <a:pPr lvl="0">
              <a:defRPr b="0">
                <a:solidFill>
                  <a:srgbClr val="000000"/>
                </a:solidFill>
                <a:latin typeface="Arial"/>
              </a:defRPr>
            </a:pPr>
          </a:p>
        </c:txPr>
        <c:crossAx val="374962742"/>
      </c:catAx>
      <c:valAx>
        <c:axId val="374962742"/>
        <c:scaling>
          <c:orientation val="minMax"/>
          <c:max val="168.0"/>
        </c:scaling>
        <c:delete val="0"/>
        <c:axPos val="l"/>
        <c:majorGridlines>
          <c:spPr>
            <a:ln>
              <a:solidFill>
                <a:srgbClr val="B7B7B7"/>
              </a:solidFill>
            </a:ln>
          </c:spPr>
        </c:majorGridlines>
        <c:title>
          <c:tx>
            <c:rich>
              <a:bodyPr/>
              <a:lstStyle/>
              <a:p>
                <a:pPr lvl="0">
                  <a:defRPr b="0" sz="1600">
                    <a:solidFill>
                      <a:srgbClr val="000000"/>
                    </a:solidFill>
                    <a:latin typeface="Arial"/>
                  </a:defRPr>
                </a:pPr>
                <a:r>
                  <a:rPr b="0" sz="1600">
                    <a:solidFill>
                      <a:srgbClr val="000000"/>
                    </a:solidFill>
                    <a:latin typeface="Arial"/>
                  </a:rPr>
                  <a:t>Total points</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126806163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Standings!$M$2</c:f>
            </c:strRef>
          </c:tx>
          <c:spPr>
            <a:ln cmpd="sng" w="19050">
              <a:solidFill>
                <a:srgbClr val="4285F4"/>
              </a:solidFill>
            </a:ln>
          </c:spPr>
          <c:marker>
            <c:symbol val="none"/>
          </c:marker>
          <c:cat>
            <c:strRef>
              <c:f>Standings!$N$1:$V$1</c:f>
            </c:strRef>
          </c:cat>
          <c:val>
            <c:numRef>
              <c:f>Standings!$N$2:$V$2</c:f>
              <c:numCache/>
            </c:numRef>
          </c:val>
          <c:smooth val="0"/>
        </c:ser>
        <c:ser>
          <c:idx val="1"/>
          <c:order val="1"/>
          <c:tx>
            <c:strRef>
              <c:f>Standings!$M$3</c:f>
            </c:strRef>
          </c:tx>
          <c:spPr>
            <a:ln cmpd="sng" w="19050">
              <a:solidFill>
                <a:srgbClr val="DB4437"/>
              </a:solidFill>
            </a:ln>
          </c:spPr>
          <c:marker>
            <c:symbol val="none"/>
          </c:marker>
          <c:cat>
            <c:strRef>
              <c:f>Standings!$N$1:$V$1</c:f>
            </c:strRef>
          </c:cat>
          <c:val>
            <c:numRef>
              <c:f>Standings!$N$3:$V$3</c:f>
              <c:numCache/>
            </c:numRef>
          </c:val>
          <c:smooth val="0"/>
        </c:ser>
        <c:ser>
          <c:idx val="2"/>
          <c:order val="2"/>
          <c:tx>
            <c:strRef>
              <c:f>Standings!$M$4</c:f>
            </c:strRef>
          </c:tx>
          <c:spPr>
            <a:ln cmpd="sng" w="19050">
              <a:solidFill>
                <a:srgbClr val="F4B400"/>
              </a:solidFill>
            </a:ln>
          </c:spPr>
          <c:marker>
            <c:symbol val="none"/>
          </c:marker>
          <c:cat>
            <c:strRef>
              <c:f>Standings!$N$1:$V$1</c:f>
            </c:strRef>
          </c:cat>
          <c:val>
            <c:numRef>
              <c:f>Standings!$N$4:$V$4</c:f>
              <c:numCache/>
            </c:numRef>
          </c:val>
          <c:smooth val="0"/>
        </c:ser>
        <c:ser>
          <c:idx val="3"/>
          <c:order val="3"/>
          <c:tx>
            <c:strRef>
              <c:f>Standings!$M$5</c:f>
            </c:strRef>
          </c:tx>
          <c:spPr>
            <a:ln cmpd="sng" w="19050">
              <a:solidFill>
                <a:srgbClr val="0F9D58"/>
              </a:solidFill>
            </a:ln>
          </c:spPr>
          <c:marker>
            <c:symbol val="none"/>
          </c:marker>
          <c:cat>
            <c:strRef>
              <c:f>Standings!$N$1:$V$1</c:f>
            </c:strRef>
          </c:cat>
          <c:val>
            <c:numRef>
              <c:f>Standings!$N$5:$V$5</c:f>
              <c:numCache/>
            </c:numRef>
          </c:val>
          <c:smooth val="0"/>
        </c:ser>
        <c:ser>
          <c:idx val="4"/>
          <c:order val="4"/>
          <c:tx>
            <c:strRef>
              <c:f>Standings!$M$6</c:f>
            </c:strRef>
          </c:tx>
          <c:spPr>
            <a:ln cmpd="sng" w="19050">
              <a:solidFill>
                <a:srgbClr val="FF6D00"/>
              </a:solidFill>
            </a:ln>
          </c:spPr>
          <c:marker>
            <c:symbol val="none"/>
          </c:marker>
          <c:cat>
            <c:strRef>
              <c:f>Standings!$N$1:$V$1</c:f>
            </c:strRef>
          </c:cat>
          <c:val>
            <c:numRef>
              <c:f>Standings!$N$6:$V$6</c:f>
              <c:numCache/>
            </c:numRef>
          </c:val>
          <c:smooth val="0"/>
        </c:ser>
        <c:ser>
          <c:idx val="5"/>
          <c:order val="5"/>
          <c:tx>
            <c:strRef>
              <c:f>Standings!$M$7</c:f>
            </c:strRef>
          </c:tx>
          <c:spPr>
            <a:ln cmpd="sng" w="19050">
              <a:solidFill>
                <a:srgbClr val="46BDC6"/>
              </a:solidFill>
            </a:ln>
          </c:spPr>
          <c:marker>
            <c:symbol val="none"/>
          </c:marker>
          <c:cat>
            <c:strRef>
              <c:f>Standings!$N$1:$V$1</c:f>
            </c:strRef>
          </c:cat>
          <c:val>
            <c:numRef>
              <c:f>Standings!$N$7:$V$7</c:f>
              <c:numCache/>
            </c:numRef>
          </c:val>
          <c:smooth val="0"/>
        </c:ser>
        <c:ser>
          <c:idx val="6"/>
          <c:order val="6"/>
          <c:tx>
            <c:strRef>
              <c:f>Standings!$M$8</c:f>
            </c:strRef>
          </c:tx>
          <c:spPr>
            <a:ln cmpd="sng" w="19050">
              <a:solidFill>
                <a:srgbClr val="AB30C4"/>
              </a:solidFill>
            </a:ln>
          </c:spPr>
          <c:marker>
            <c:symbol val="none"/>
          </c:marker>
          <c:cat>
            <c:strRef>
              <c:f>Standings!$N$1:$V$1</c:f>
            </c:strRef>
          </c:cat>
          <c:val>
            <c:numRef>
              <c:f>Standings!$N$8:$V$8</c:f>
              <c:numCache/>
            </c:numRef>
          </c:val>
          <c:smooth val="0"/>
        </c:ser>
        <c:ser>
          <c:idx val="7"/>
          <c:order val="7"/>
          <c:tx>
            <c:strRef>
              <c:f>Standings!$M$9</c:f>
            </c:strRef>
          </c:tx>
          <c:spPr>
            <a:ln cmpd="sng" w="19050">
              <a:solidFill>
                <a:srgbClr val="C1BC1F"/>
              </a:solidFill>
            </a:ln>
          </c:spPr>
          <c:marker>
            <c:symbol val="none"/>
          </c:marker>
          <c:cat>
            <c:strRef>
              <c:f>Standings!$N$1:$V$1</c:f>
            </c:strRef>
          </c:cat>
          <c:val>
            <c:numRef>
              <c:f>Standings!$N$9:$V$9</c:f>
              <c:numCache/>
            </c:numRef>
          </c:val>
          <c:smooth val="0"/>
        </c:ser>
        <c:ser>
          <c:idx val="8"/>
          <c:order val="8"/>
          <c:tx>
            <c:strRef>
              <c:f>Standings!$M$10</c:f>
            </c:strRef>
          </c:tx>
          <c:spPr>
            <a:ln cmpd="sng" w="19050">
              <a:solidFill>
                <a:srgbClr val="3949AB"/>
              </a:solidFill>
            </a:ln>
          </c:spPr>
          <c:marker>
            <c:symbol val="none"/>
          </c:marker>
          <c:cat>
            <c:strRef>
              <c:f>Standings!$N$1:$V$1</c:f>
            </c:strRef>
          </c:cat>
          <c:val>
            <c:numRef>
              <c:f>Standings!$N$10:$V$10</c:f>
              <c:numCache/>
            </c:numRef>
          </c:val>
          <c:smooth val="0"/>
        </c:ser>
        <c:ser>
          <c:idx val="9"/>
          <c:order val="9"/>
          <c:tx>
            <c:strRef>
              <c:f>Standings!$M$11</c:f>
            </c:strRef>
          </c:tx>
          <c:spPr>
            <a:ln cmpd="sng" w="19050">
              <a:solidFill>
                <a:srgbClr val="F975A8"/>
              </a:solidFill>
            </a:ln>
          </c:spPr>
          <c:marker>
            <c:symbol val="none"/>
          </c:marker>
          <c:cat>
            <c:strRef>
              <c:f>Standings!$N$1:$V$1</c:f>
            </c:strRef>
          </c:cat>
          <c:val>
            <c:numRef>
              <c:f>Standings!$N$11:$V$11</c:f>
              <c:numCache/>
            </c:numRef>
          </c:val>
          <c:smooth val="0"/>
        </c:ser>
        <c:ser>
          <c:idx val="10"/>
          <c:order val="10"/>
          <c:tx>
            <c:strRef>
              <c:f>Standings!$M$12</c:f>
            </c:strRef>
          </c:tx>
          <c:spPr>
            <a:ln cmpd="sng" w="19050">
              <a:solidFill>
                <a:srgbClr val="00695C"/>
              </a:solidFill>
            </a:ln>
          </c:spPr>
          <c:marker>
            <c:symbol val="none"/>
          </c:marker>
          <c:cat>
            <c:strRef>
              <c:f>Standings!$N$1:$V$1</c:f>
            </c:strRef>
          </c:cat>
          <c:val>
            <c:numRef>
              <c:f>Standings!$N$12:$V$12</c:f>
              <c:numCache/>
            </c:numRef>
          </c:val>
          <c:smooth val="0"/>
        </c:ser>
        <c:ser>
          <c:idx val="11"/>
          <c:order val="11"/>
          <c:tx>
            <c:strRef>
              <c:f>Standings!$M$13</c:f>
            </c:strRef>
          </c:tx>
          <c:spPr>
            <a:ln cmpd="sng" w="19050">
              <a:solidFill>
                <a:srgbClr val="C2185B"/>
              </a:solidFill>
            </a:ln>
          </c:spPr>
          <c:marker>
            <c:symbol val="none"/>
          </c:marker>
          <c:cat>
            <c:strRef>
              <c:f>Standings!$N$1:$V$1</c:f>
            </c:strRef>
          </c:cat>
          <c:val>
            <c:numRef>
              <c:f>Standings!$N$13:$V$13</c:f>
              <c:numCache/>
            </c:numRef>
          </c:val>
          <c:smooth val="0"/>
        </c:ser>
        <c:ser>
          <c:idx val="12"/>
          <c:order val="12"/>
          <c:tx>
            <c:strRef>
              <c:f>Standings!$M$14</c:f>
            </c:strRef>
          </c:tx>
          <c:spPr>
            <a:ln cmpd="sng" w="19050">
              <a:solidFill>
                <a:srgbClr val="4285F4"/>
              </a:solidFill>
            </a:ln>
          </c:spPr>
          <c:marker>
            <c:symbol val="none"/>
          </c:marker>
          <c:cat>
            <c:strRef>
              <c:f>Standings!$N$1:$V$1</c:f>
            </c:strRef>
          </c:cat>
          <c:val>
            <c:numRef>
              <c:f>Standings!$N$14:$V$14</c:f>
              <c:numCache/>
            </c:numRef>
          </c:val>
          <c:smooth val="0"/>
        </c:ser>
        <c:ser>
          <c:idx val="13"/>
          <c:order val="13"/>
          <c:tx>
            <c:strRef>
              <c:f>Standings!$M$15</c:f>
            </c:strRef>
          </c:tx>
          <c:spPr>
            <a:ln cmpd="sng" w="19050">
              <a:solidFill>
                <a:srgbClr val="DB4437"/>
              </a:solidFill>
            </a:ln>
          </c:spPr>
          <c:marker>
            <c:symbol val="none"/>
          </c:marker>
          <c:cat>
            <c:strRef>
              <c:f>Standings!$N$1:$V$1</c:f>
            </c:strRef>
          </c:cat>
          <c:val>
            <c:numRef>
              <c:f>Standings!$N$15:$V$15</c:f>
              <c:numCache/>
            </c:numRef>
          </c:val>
          <c:smooth val="0"/>
        </c:ser>
        <c:ser>
          <c:idx val="14"/>
          <c:order val="14"/>
          <c:tx>
            <c:strRef>
              <c:f>Standings!$M$16</c:f>
            </c:strRef>
          </c:tx>
          <c:spPr>
            <a:ln cmpd="sng" w="19050">
              <a:solidFill>
                <a:srgbClr val="F4B400"/>
              </a:solidFill>
            </a:ln>
          </c:spPr>
          <c:marker>
            <c:symbol val="none"/>
          </c:marker>
          <c:cat>
            <c:strRef>
              <c:f>Standings!$N$1:$V$1</c:f>
            </c:strRef>
          </c:cat>
          <c:val>
            <c:numRef>
              <c:f>Standings!$N$16:$V$16</c:f>
              <c:numCache/>
            </c:numRef>
          </c:val>
          <c:smooth val="0"/>
        </c:ser>
        <c:ser>
          <c:idx val="15"/>
          <c:order val="15"/>
          <c:tx>
            <c:strRef>
              <c:f>Standings!$M$17</c:f>
            </c:strRef>
          </c:tx>
          <c:spPr>
            <a:ln cmpd="sng" w="19050">
              <a:solidFill>
                <a:srgbClr val="0F9D58"/>
              </a:solidFill>
            </a:ln>
          </c:spPr>
          <c:marker>
            <c:symbol val="none"/>
          </c:marker>
          <c:cat>
            <c:strRef>
              <c:f>Standings!$N$1:$V$1</c:f>
            </c:strRef>
          </c:cat>
          <c:val>
            <c:numRef>
              <c:f>Standings!$N$17:$V$17</c:f>
              <c:numCache/>
            </c:numRef>
          </c:val>
          <c:smooth val="0"/>
        </c:ser>
        <c:ser>
          <c:idx val="16"/>
          <c:order val="16"/>
          <c:tx>
            <c:strRef>
              <c:f>Standings!$M$18</c:f>
            </c:strRef>
          </c:tx>
          <c:spPr>
            <a:ln cmpd="sng" w="19050">
              <a:solidFill>
                <a:srgbClr val="FF6D00"/>
              </a:solidFill>
            </a:ln>
          </c:spPr>
          <c:marker>
            <c:symbol val="none"/>
          </c:marker>
          <c:cat>
            <c:strRef>
              <c:f>Standings!$N$1:$V$1</c:f>
            </c:strRef>
          </c:cat>
          <c:val>
            <c:numRef>
              <c:f>Standings!$N$18:$V$18</c:f>
              <c:numCache/>
            </c:numRef>
          </c:val>
          <c:smooth val="0"/>
        </c:ser>
        <c:ser>
          <c:idx val="17"/>
          <c:order val="17"/>
          <c:tx>
            <c:strRef>
              <c:f>Standings!$M$19</c:f>
            </c:strRef>
          </c:tx>
          <c:spPr>
            <a:ln cmpd="sng" w="19050">
              <a:solidFill>
                <a:srgbClr val="46BDC6"/>
              </a:solidFill>
            </a:ln>
          </c:spPr>
          <c:marker>
            <c:symbol val="none"/>
          </c:marker>
          <c:cat>
            <c:strRef>
              <c:f>Standings!$N$1:$V$1</c:f>
            </c:strRef>
          </c:cat>
          <c:val>
            <c:numRef>
              <c:f>Standings!$N$19:$V$19</c:f>
              <c:numCache/>
            </c:numRef>
          </c:val>
          <c:smooth val="0"/>
        </c:ser>
        <c:ser>
          <c:idx val="18"/>
          <c:order val="18"/>
          <c:tx>
            <c:strRef>
              <c:f>Standings!$M$20</c:f>
            </c:strRef>
          </c:tx>
          <c:spPr>
            <a:ln cmpd="sng" w="19050">
              <a:solidFill>
                <a:srgbClr val="AB30C4"/>
              </a:solidFill>
            </a:ln>
          </c:spPr>
          <c:marker>
            <c:symbol val="none"/>
          </c:marker>
          <c:cat>
            <c:strRef>
              <c:f>Standings!$N$1:$V$1</c:f>
            </c:strRef>
          </c:cat>
          <c:val>
            <c:numRef>
              <c:f>Standings!$N$20:$V$20</c:f>
              <c:numCache/>
            </c:numRef>
          </c:val>
          <c:smooth val="0"/>
        </c:ser>
        <c:ser>
          <c:idx val="19"/>
          <c:order val="19"/>
          <c:tx>
            <c:strRef>
              <c:f>Standings!$M$21</c:f>
            </c:strRef>
          </c:tx>
          <c:spPr>
            <a:ln cmpd="sng" w="19050">
              <a:solidFill>
                <a:srgbClr val="C1BC1F"/>
              </a:solidFill>
            </a:ln>
          </c:spPr>
          <c:marker>
            <c:symbol val="none"/>
          </c:marker>
          <c:cat>
            <c:strRef>
              <c:f>Standings!$N$1:$V$1</c:f>
            </c:strRef>
          </c:cat>
          <c:val>
            <c:numRef>
              <c:f>Standings!$N$21:$V$21</c:f>
              <c:numCache/>
            </c:numRef>
          </c:val>
          <c:smooth val="0"/>
        </c:ser>
        <c:ser>
          <c:idx val="20"/>
          <c:order val="20"/>
          <c:tx>
            <c:strRef>
              <c:f>Standings!$M$22</c:f>
            </c:strRef>
          </c:tx>
          <c:spPr>
            <a:ln cmpd="sng" w="19050">
              <a:solidFill>
                <a:srgbClr val="3949AB"/>
              </a:solidFill>
            </a:ln>
          </c:spPr>
          <c:marker>
            <c:symbol val="none"/>
          </c:marker>
          <c:cat>
            <c:strRef>
              <c:f>Standings!$N$1:$V$1</c:f>
            </c:strRef>
          </c:cat>
          <c:val>
            <c:numRef>
              <c:f>Standings!$N$22:$V$22</c:f>
              <c:numCache/>
            </c:numRef>
          </c:val>
          <c:smooth val="0"/>
        </c:ser>
        <c:ser>
          <c:idx val="21"/>
          <c:order val="21"/>
          <c:tx>
            <c:strRef>
              <c:f>Standings!$M$23</c:f>
            </c:strRef>
          </c:tx>
          <c:spPr>
            <a:ln cmpd="sng" w="19050">
              <a:solidFill>
                <a:srgbClr val="F975A8"/>
              </a:solidFill>
            </a:ln>
          </c:spPr>
          <c:marker>
            <c:symbol val="none"/>
          </c:marker>
          <c:cat>
            <c:strRef>
              <c:f>Standings!$N$1:$V$1</c:f>
            </c:strRef>
          </c:cat>
          <c:val>
            <c:numRef>
              <c:f>Standings!$N$23:$V$23</c:f>
              <c:numCache/>
            </c:numRef>
          </c:val>
          <c:smooth val="0"/>
        </c:ser>
        <c:ser>
          <c:idx val="22"/>
          <c:order val="22"/>
          <c:tx>
            <c:strRef>
              <c:f>Standings!$M$24</c:f>
            </c:strRef>
          </c:tx>
          <c:spPr>
            <a:ln cmpd="sng" w="19050">
              <a:solidFill>
                <a:srgbClr val="00695C"/>
              </a:solidFill>
            </a:ln>
          </c:spPr>
          <c:marker>
            <c:symbol val="none"/>
          </c:marker>
          <c:cat>
            <c:strRef>
              <c:f>Standings!$N$1:$V$1</c:f>
            </c:strRef>
          </c:cat>
          <c:val>
            <c:numRef>
              <c:f>Standings!$N$24:$V$24</c:f>
              <c:numCache/>
            </c:numRef>
          </c:val>
          <c:smooth val="0"/>
        </c:ser>
        <c:ser>
          <c:idx val="23"/>
          <c:order val="23"/>
          <c:tx>
            <c:strRef>
              <c:f>Standings!$M$25</c:f>
            </c:strRef>
          </c:tx>
          <c:spPr>
            <a:ln cmpd="sng" w="19050">
              <a:solidFill>
                <a:srgbClr val="C2185B"/>
              </a:solidFill>
            </a:ln>
          </c:spPr>
          <c:marker>
            <c:symbol val="none"/>
          </c:marker>
          <c:cat>
            <c:strRef>
              <c:f>Standings!$N$1:$V$1</c:f>
            </c:strRef>
          </c:cat>
          <c:val>
            <c:numRef>
              <c:f>Standings!$N$25:$V$25</c:f>
              <c:numCache/>
            </c:numRef>
          </c:val>
          <c:smooth val="0"/>
        </c:ser>
        <c:ser>
          <c:idx val="24"/>
          <c:order val="24"/>
          <c:tx>
            <c:strRef>
              <c:f>Standings!$M$26</c:f>
            </c:strRef>
          </c:tx>
          <c:spPr>
            <a:ln cmpd="sng" w="19050">
              <a:solidFill>
                <a:srgbClr val="4285F4"/>
              </a:solidFill>
            </a:ln>
          </c:spPr>
          <c:marker>
            <c:symbol val="none"/>
          </c:marker>
          <c:cat>
            <c:strRef>
              <c:f>Standings!$N$1:$V$1</c:f>
            </c:strRef>
          </c:cat>
          <c:val>
            <c:numRef>
              <c:f>Standings!$N$26:$V$26</c:f>
              <c:numCache/>
            </c:numRef>
          </c:val>
          <c:smooth val="0"/>
        </c:ser>
        <c:ser>
          <c:idx val="25"/>
          <c:order val="25"/>
          <c:tx>
            <c:strRef>
              <c:f>Standings!$M$27</c:f>
            </c:strRef>
          </c:tx>
          <c:spPr>
            <a:ln cmpd="sng" w="19050">
              <a:solidFill>
                <a:srgbClr val="DB4437"/>
              </a:solidFill>
            </a:ln>
          </c:spPr>
          <c:marker>
            <c:symbol val="none"/>
          </c:marker>
          <c:cat>
            <c:strRef>
              <c:f>Standings!$N$1:$V$1</c:f>
            </c:strRef>
          </c:cat>
          <c:val>
            <c:numRef>
              <c:f>Standings!$N$27:$V$27</c:f>
              <c:numCache/>
            </c:numRef>
          </c:val>
          <c:smooth val="0"/>
        </c:ser>
        <c:ser>
          <c:idx val="26"/>
          <c:order val="26"/>
          <c:tx>
            <c:strRef>
              <c:f>Standings!$M$28</c:f>
            </c:strRef>
          </c:tx>
          <c:spPr>
            <a:ln cmpd="sng" w="19050">
              <a:solidFill>
                <a:srgbClr val="F4B400"/>
              </a:solidFill>
            </a:ln>
          </c:spPr>
          <c:marker>
            <c:symbol val="none"/>
          </c:marker>
          <c:cat>
            <c:strRef>
              <c:f>Standings!$N$1:$V$1</c:f>
            </c:strRef>
          </c:cat>
          <c:val>
            <c:numRef>
              <c:f>Standings!$N$28:$V$28</c:f>
              <c:numCache/>
            </c:numRef>
          </c:val>
          <c:smooth val="0"/>
        </c:ser>
        <c:ser>
          <c:idx val="27"/>
          <c:order val="27"/>
          <c:tx>
            <c:strRef>
              <c:f>Standings!$M$29</c:f>
            </c:strRef>
          </c:tx>
          <c:spPr>
            <a:ln cmpd="sng" w="19050">
              <a:solidFill>
                <a:srgbClr val="0F9D58"/>
              </a:solidFill>
            </a:ln>
          </c:spPr>
          <c:marker>
            <c:symbol val="none"/>
          </c:marker>
          <c:cat>
            <c:strRef>
              <c:f>Standings!$N$1:$V$1</c:f>
            </c:strRef>
          </c:cat>
          <c:val>
            <c:numRef>
              <c:f>Standings!$N$29:$V$29</c:f>
              <c:numCache/>
            </c:numRef>
          </c:val>
          <c:smooth val="0"/>
        </c:ser>
        <c:ser>
          <c:idx val="28"/>
          <c:order val="28"/>
          <c:tx>
            <c:strRef>
              <c:f>Standings!$M$30</c:f>
            </c:strRef>
          </c:tx>
          <c:spPr>
            <a:ln cmpd="sng" w="19050">
              <a:solidFill>
                <a:srgbClr val="FF6D00"/>
              </a:solidFill>
            </a:ln>
          </c:spPr>
          <c:marker>
            <c:symbol val="none"/>
          </c:marker>
          <c:cat>
            <c:strRef>
              <c:f>Standings!$N$1:$V$1</c:f>
            </c:strRef>
          </c:cat>
          <c:val>
            <c:numRef>
              <c:f>Standings!$N$30:$V$30</c:f>
              <c:numCache/>
            </c:numRef>
          </c:val>
          <c:smooth val="0"/>
        </c:ser>
        <c:ser>
          <c:idx val="29"/>
          <c:order val="29"/>
          <c:tx>
            <c:strRef>
              <c:f>Standings!$M$31</c:f>
            </c:strRef>
          </c:tx>
          <c:spPr>
            <a:ln cmpd="sng" w="19050">
              <a:solidFill>
                <a:srgbClr val="46BDC6"/>
              </a:solidFill>
            </a:ln>
          </c:spPr>
          <c:marker>
            <c:symbol val="none"/>
          </c:marker>
          <c:cat>
            <c:strRef>
              <c:f>Standings!$N$1:$V$1</c:f>
            </c:strRef>
          </c:cat>
          <c:val>
            <c:numRef>
              <c:f>Standings!$N$31:$V$31</c:f>
              <c:numCache/>
            </c:numRef>
          </c:val>
          <c:smooth val="0"/>
        </c:ser>
        <c:ser>
          <c:idx val="30"/>
          <c:order val="30"/>
          <c:tx>
            <c:strRef>
              <c:f>Standings!$M$32</c:f>
            </c:strRef>
          </c:tx>
          <c:spPr>
            <a:ln cmpd="sng" w="19050">
              <a:solidFill>
                <a:srgbClr val="AB30C4"/>
              </a:solidFill>
            </a:ln>
          </c:spPr>
          <c:marker>
            <c:symbol val="none"/>
          </c:marker>
          <c:cat>
            <c:strRef>
              <c:f>Standings!$N$1:$V$1</c:f>
            </c:strRef>
          </c:cat>
          <c:val>
            <c:numRef>
              <c:f>Standings!$N$32:$V$32</c:f>
              <c:numCache/>
            </c:numRef>
          </c:val>
          <c:smooth val="0"/>
        </c:ser>
        <c:ser>
          <c:idx val="31"/>
          <c:order val="31"/>
          <c:tx>
            <c:strRef>
              <c:f>Standings!$M$33</c:f>
            </c:strRef>
          </c:tx>
          <c:spPr>
            <a:ln cmpd="sng" w="19050">
              <a:solidFill>
                <a:srgbClr val="C1BC1F"/>
              </a:solidFill>
            </a:ln>
          </c:spPr>
          <c:marker>
            <c:symbol val="none"/>
          </c:marker>
          <c:dPt>
            <c:idx val="7"/>
            <c:marker>
              <c:symbol val="none"/>
            </c:marker>
          </c:dPt>
          <c:cat>
            <c:strRef>
              <c:f>Standings!$N$1:$V$1</c:f>
            </c:strRef>
          </c:cat>
          <c:val>
            <c:numRef>
              <c:f>Standings!$N$33:$V$33</c:f>
              <c:numCache/>
            </c:numRef>
          </c:val>
          <c:smooth val="0"/>
        </c:ser>
        <c:ser>
          <c:idx val="32"/>
          <c:order val="32"/>
          <c:tx>
            <c:strRef>
              <c:f>Cutline!$B$2</c:f>
            </c:strRef>
          </c:tx>
          <c:spPr>
            <a:ln cmpd="sng">
              <a:solidFill>
                <a:srgbClr val="3949AB"/>
              </a:solidFill>
              <a:prstDash val="sysDot"/>
            </a:ln>
          </c:spPr>
          <c:marker>
            <c:symbol val="none"/>
          </c:marker>
          <c:cat>
            <c:strRef>
              <c:f>Standings!$N$1:$V$1</c:f>
            </c:strRef>
          </c:cat>
          <c:val>
            <c:numRef>
              <c:f>Cutline!$C$2:$K$2</c:f>
              <c:numCache/>
            </c:numRef>
          </c:val>
          <c:smooth val="0"/>
        </c:ser>
        <c:axId val="791178113"/>
        <c:axId val="1381922023"/>
      </c:lineChart>
      <c:catAx>
        <c:axId val="791178113"/>
        <c:scaling>
          <c:orientation val="minMax"/>
        </c:scaling>
        <c:delete val="0"/>
        <c:axPos val="b"/>
        <c:title>
          <c:tx>
            <c:rich>
              <a:bodyPr/>
              <a:lstStyle/>
              <a:p>
                <a:pPr lvl="0">
                  <a:defRPr b="0" sz="1600">
                    <a:solidFill>
                      <a:srgbClr val="000000"/>
                    </a:solidFill>
                    <a:latin typeface="Arial"/>
                  </a:defRPr>
                </a:pPr>
                <a:r>
                  <a:rPr b="0" sz="1600">
                    <a:solidFill>
                      <a:srgbClr val="000000"/>
                    </a:solidFill>
                    <a:latin typeface="Arial"/>
                  </a:rPr>
                  <a:t>After session #</a:t>
                </a:r>
              </a:p>
            </c:rich>
          </c:tx>
          <c:overlay val="0"/>
        </c:title>
        <c:numFmt formatCode="General" sourceLinked="1"/>
        <c:majorTickMark val="none"/>
        <c:minorTickMark val="none"/>
        <c:spPr/>
        <c:txPr>
          <a:bodyPr/>
          <a:lstStyle/>
          <a:p>
            <a:pPr lvl="0">
              <a:defRPr b="0">
                <a:solidFill>
                  <a:srgbClr val="000000"/>
                </a:solidFill>
                <a:latin typeface="Arial"/>
              </a:defRPr>
            </a:pPr>
          </a:p>
        </c:txPr>
        <c:crossAx val="1381922023"/>
      </c:catAx>
      <c:valAx>
        <c:axId val="1381922023"/>
        <c:scaling>
          <c:orientation val="minMax"/>
          <c:max val="168.0"/>
        </c:scaling>
        <c:delete val="0"/>
        <c:axPos val="l"/>
        <c:majorGridlines>
          <c:spPr>
            <a:ln>
              <a:solidFill>
                <a:srgbClr val="B7B7B7"/>
              </a:solidFill>
            </a:ln>
          </c:spPr>
        </c:majorGridlines>
        <c:title>
          <c:tx>
            <c:rich>
              <a:bodyPr/>
              <a:lstStyle/>
              <a:p>
                <a:pPr lvl="0">
                  <a:defRPr b="0" sz="1600">
                    <a:solidFill>
                      <a:srgbClr val="000000"/>
                    </a:solidFill>
                    <a:latin typeface="Arial"/>
                  </a:defRPr>
                </a:pPr>
                <a:r>
                  <a:rPr b="0" sz="1600">
                    <a:solidFill>
                      <a:srgbClr val="000000"/>
                    </a:solidFill>
                    <a:latin typeface="Arial"/>
                  </a:rPr>
                  <a:t>Total points</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791178113"/>
      </c:valAx>
    </c:plotArea>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238125</xdr:colOff>
      <xdr:row>1</xdr:row>
      <xdr:rowOff>66675</xdr:rowOff>
    </xdr:from>
    <xdr:ext cx="16002000" cy="92011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371475</xdr:colOff>
      <xdr:row>2</xdr:row>
      <xdr:rowOff>152400</xdr:rowOff>
    </xdr:from>
    <xdr:ext cx="11582400" cy="62579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28</xdr:col>
      <xdr:colOff>266700</xdr:colOff>
      <xdr:row>33</xdr:row>
      <xdr:rowOff>133350</xdr:rowOff>
    </xdr:from>
    <xdr:ext cx="9953625" cy="64293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266700</xdr:colOff>
      <xdr:row>1</xdr:row>
      <xdr:rowOff>19050</xdr:rowOff>
    </xdr:from>
    <xdr:ext cx="9953625" cy="62579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inyurl.com/ifpa18data" TargetMode="External"/><Relationship Id="rId2" Type="http://schemas.openxmlformats.org/officeDocument/2006/relationships/hyperlink" Target="https://www.ifpapinball.com/ifpa18/" TargetMode="External"/><Relationship Id="rId3" Type="http://schemas.openxmlformats.org/officeDocument/2006/relationships/hyperlink" Target="https://www.twitch.tv/jdl_pinball" TargetMode="External"/><Relationship Id="rId4" Type="http://schemas.openxmlformats.org/officeDocument/2006/relationships/hyperlink" Target="https://docs.google.com/spreadsheets/d/16R2aav9PAM1sHnz_uqdb8e1Ov4Ja5T0CSUohICMOPUc/edit?usp=sharing_eil_m&amp;ts=647637fe" TargetMode="External"/><Relationship Id="rId5" Type="http://schemas.openxmlformats.org/officeDocument/2006/relationships/hyperlink" Target="https://docs.google.com/spreadsheets/d/1Xwq_X0gvpF0Mb3N11Fc6FywFf7bRWxavqKRdxJKCrOY/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witch.tv/jdl_pinbal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1" width="3.38"/>
    <col customWidth="1" min="2" max="2" width="17.5"/>
  </cols>
  <sheetData>
    <row r="2">
      <c r="B2" s="1" t="s">
        <v>0</v>
      </c>
    </row>
    <row r="3">
      <c r="B3" s="2"/>
      <c r="D3" s="3"/>
    </row>
    <row r="4">
      <c r="B4" s="2" t="s">
        <v>1</v>
      </c>
      <c r="D4" s="4" t="s">
        <v>2</v>
      </c>
    </row>
    <row r="5">
      <c r="B5" s="2" t="s">
        <v>3</v>
      </c>
      <c r="D5" s="4" t="s">
        <v>4</v>
      </c>
    </row>
    <row r="6">
      <c r="B6" s="2" t="s">
        <v>5</v>
      </c>
      <c r="D6" s="4" t="s">
        <v>6</v>
      </c>
    </row>
    <row r="7">
      <c r="B7" s="2" t="s">
        <v>7</v>
      </c>
      <c r="D7" s="5" t="s">
        <v>8</v>
      </c>
    </row>
    <row r="9">
      <c r="A9" s="6"/>
      <c r="B9" s="7" t="s">
        <v>9</v>
      </c>
      <c r="C9" s="8"/>
      <c r="D9" s="9"/>
      <c r="E9" s="8"/>
      <c r="F9" s="8"/>
      <c r="G9" s="8"/>
      <c r="H9" s="8"/>
      <c r="I9" s="8"/>
      <c r="J9" s="8"/>
      <c r="K9" s="6"/>
      <c r="L9" s="6"/>
      <c r="M9" s="6"/>
      <c r="N9" s="6"/>
      <c r="O9" s="6"/>
      <c r="P9" s="6"/>
      <c r="Q9" s="6"/>
      <c r="R9" s="6"/>
      <c r="S9" s="6"/>
      <c r="T9" s="6"/>
      <c r="U9" s="6"/>
      <c r="V9" s="6"/>
      <c r="W9" s="6"/>
      <c r="X9" s="6"/>
      <c r="Y9" s="6"/>
      <c r="Z9" s="6"/>
    </row>
    <row r="10">
      <c r="A10" s="6"/>
      <c r="B10" s="7" t="s">
        <v>10</v>
      </c>
      <c r="C10" s="8"/>
      <c r="D10" s="9"/>
      <c r="E10" s="8"/>
      <c r="F10" s="8"/>
      <c r="G10" s="8"/>
      <c r="H10" s="8"/>
      <c r="I10" s="8"/>
      <c r="J10" s="6"/>
      <c r="K10" s="6"/>
      <c r="L10" s="6"/>
      <c r="M10" s="6"/>
      <c r="N10" s="6"/>
      <c r="O10" s="6"/>
      <c r="P10" s="6"/>
      <c r="Q10" s="6"/>
      <c r="R10" s="6"/>
      <c r="S10" s="6"/>
      <c r="T10" s="6"/>
      <c r="U10" s="6"/>
      <c r="V10" s="6"/>
      <c r="W10" s="6"/>
      <c r="X10" s="6"/>
      <c r="Y10" s="6"/>
      <c r="Z10" s="6"/>
    </row>
    <row r="11">
      <c r="B11" s="2"/>
      <c r="D11" s="2"/>
    </row>
    <row r="12">
      <c r="B12" s="2" t="s">
        <v>11</v>
      </c>
    </row>
    <row r="13">
      <c r="B13" s="10" t="s">
        <v>12</v>
      </c>
    </row>
    <row r="15">
      <c r="B15" s="2" t="s">
        <v>13</v>
      </c>
    </row>
    <row r="17">
      <c r="B17" s="3" t="s">
        <v>14</v>
      </c>
      <c r="C17" s="2" t="s">
        <v>15</v>
      </c>
    </row>
    <row r="18">
      <c r="B18" s="3" t="s">
        <v>16</v>
      </c>
      <c r="C18" s="2" t="s">
        <v>17</v>
      </c>
    </row>
    <row r="19">
      <c r="C19" s="2" t="s">
        <v>18</v>
      </c>
    </row>
    <row r="20">
      <c r="C20" s="2" t="s">
        <v>19</v>
      </c>
    </row>
    <row r="21">
      <c r="C21" s="2" t="s">
        <v>20</v>
      </c>
    </row>
    <row r="22">
      <c r="C22" s="2" t="s">
        <v>21</v>
      </c>
    </row>
    <row r="23">
      <c r="C23" s="2" t="s">
        <v>22</v>
      </c>
    </row>
    <row r="24">
      <c r="A24" s="6"/>
      <c r="B24" s="3" t="s">
        <v>23</v>
      </c>
      <c r="C24" s="2" t="s">
        <v>24</v>
      </c>
      <c r="D24" s="6"/>
      <c r="E24" s="6"/>
    </row>
    <row r="25">
      <c r="A25" s="6"/>
      <c r="C25" s="2" t="s">
        <v>25</v>
      </c>
      <c r="D25" s="6"/>
      <c r="E25" s="6"/>
    </row>
    <row r="26">
      <c r="A26" s="6"/>
      <c r="C26" s="2" t="s">
        <v>26</v>
      </c>
      <c r="D26" s="6"/>
      <c r="E26" s="6"/>
    </row>
    <row r="27">
      <c r="A27" s="6"/>
      <c r="B27" s="11"/>
      <c r="C27" s="2" t="s">
        <v>27</v>
      </c>
      <c r="D27" s="6"/>
      <c r="E27" s="6"/>
    </row>
    <row r="28">
      <c r="A28" s="6"/>
      <c r="B28" s="11"/>
      <c r="C28" s="2" t="s">
        <v>28</v>
      </c>
      <c r="D28" s="6"/>
      <c r="E28" s="6"/>
    </row>
    <row r="29">
      <c r="A29" s="6"/>
      <c r="B29" s="11"/>
      <c r="C29" s="2" t="s">
        <v>29</v>
      </c>
      <c r="D29" s="6"/>
      <c r="E29" s="6"/>
    </row>
    <row r="30">
      <c r="A30" s="6"/>
      <c r="B30" s="12" t="s">
        <v>30</v>
      </c>
      <c r="C30" s="2" t="s">
        <v>31</v>
      </c>
      <c r="D30" s="6"/>
      <c r="E30" s="6"/>
    </row>
    <row r="31">
      <c r="A31" s="6"/>
      <c r="B31" s="11"/>
      <c r="C31" s="2" t="s">
        <v>32</v>
      </c>
      <c r="D31" s="6"/>
      <c r="E31" s="6"/>
    </row>
    <row r="32">
      <c r="A32" s="6"/>
      <c r="B32" s="11"/>
      <c r="C32" s="2" t="s">
        <v>33</v>
      </c>
      <c r="D32" s="6"/>
      <c r="E32" s="6"/>
    </row>
    <row r="33">
      <c r="A33" s="6"/>
      <c r="B33" s="11"/>
      <c r="C33" s="6"/>
      <c r="D33" s="6"/>
      <c r="E33" s="6"/>
    </row>
    <row r="34">
      <c r="A34" s="6"/>
      <c r="B34" s="11"/>
      <c r="C34" s="6"/>
      <c r="D34" s="6"/>
      <c r="E34" s="6"/>
    </row>
    <row r="35">
      <c r="A35" s="6"/>
      <c r="B35" s="7" t="s">
        <v>34</v>
      </c>
      <c r="C35" s="8"/>
      <c r="D35" s="6"/>
      <c r="E35" s="6"/>
    </row>
    <row r="36">
      <c r="A36" s="6"/>
      <c r="B36" s="7" t="s">
        <v>35</v>
      </c>
      <c r="C36" s="8"/>
      <c r="D36" s="8"/>
      <c r="E36" s="8"/>
    </row>
    <row r="37">
      <c r="A37" s="6"/>
      <c r="B37" s="13"/>
      <c r="C37" s="8"/>
      <c r="D37" s="8"/>
      <c r="E37" s="8"/>
    </row>
  </sheetData>
  <mergeCells count="4">
    <mergeCell ref="D4:E4"/>
    <mergeCell ref="D5:F5"/>
    <mergeCell ref="D6:F6"/>
    <mergeCell ref="B12:J12"/>
  </mergeCells>
  <hyperlinks>
    <hyperlink r:id="rId1" ref="D4"/>
    <hyperlink r:id="rId2" ref="D5"/>
    <hyperlink r:id="rId3" ref="D6"/>
    <hyperlink r:id="rId4" ref="D7"/>
    <hyperlink r:id="rId5" location="gid=852929846" ref="B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8.0"/>
    <col customWidth="1" min="2" max="2" width="17.0"/>
    <col customWidth="1" min="3" max="3" width="11.75"/>
    <col customWidth="1" min="4" max="4" width="3.75"/>
    <col customWidth="1" min="5" max="5" width="11.75"/>
    <col customWidth="1" min="6" max="6" width="2.63"/>
    <col customWidth="1" min="7" max="7" width="11.75"/>
    <col customWidth="1" min="8" max="8" width="3.75"/>
    <col customWidth="1" min="9" max="9" width="11.75"/>
    <col customWidth="1" min="10" max="10" width="3.75"/>
    <col customWidth="1" min="11" max="11" width="11.75"/>
    <col customWidth="1" min="12" max="12" width="3.75"/>
    <col customWidth="1" min="13" max="13" width="11.75"/>
    <col customWidth="1" min="14" max="14" width="3.75"/>
    <col customWidth="1" min="15" max="15" width="11.75"/>
    <col customWidth="1" min="16" max="16" width="3.75"/>
    <col customWidth="1" min="17" max="17" width="11.75"/>
    <col customWidth="1" min="18" max="18" width="3.75"/>
    <col customWidth="1" min="19" max="19" width="11.75"/>
    <col customWidth="1" min="20" max="21" width="3.75"/>
    <col customWidth="1" min="22" max="22" width="6.75"/>
    <col customWidth="1" min="23" max="23" width="17.63"/>
    <col customWidth="1" min="24" max="24" width="11.75"/>
    <col customWidth="1" min="25" max="25" width="3.75"/>
    <col customWidth="1" min="26" max="26" width="11.75"/>
    <col customWidth="1" min="27" max="27" width="3.75"/>
    <col customWidth="1" min="28" max="28" width="11.75"/>
    <col customWidth="1" min="29" max="29" width="3.75"/>
    <col customWidth="1" min="30" max="30" width="11.75"/>
    <col customWidth="1" min="31" max="31" width="3.75"/>
    <col customWidth="1" min="32" max="32" width="11.75"/>
    <col customWidth="1" min="33" max="33" width="3.75"/>
    <col customWidth="1" min="34" max="34" width="11.75"/>
    <col customWidth="1" min="35" max="35" width="3.75"/>
    <col customWidth="1" min="36" max="36" width="11.75"/>
    <col customWidth="1" min="37" max="37" width="3.75"/>
    <col customWidth="1" min="38" max="38" width="11.75"/>
    <col customWidth="1" min="39" max="39" width="3.75"/>
    <col customWidth="1" min="40" max="40" width="11.75"/>
    <col customWidth="1" min="41" max="43" width="3.75"/>
    <col customWidth="1" min="44" max="44" width="7.63"/>
    <col customWidth="1" min="45" max="45" width="17.88"/>
    <col customWidth="1" min="46" max="46" width="11.75"/>
    <col customWidth="1" min="47" max="47" width="3.75"/>
    <col customWidth="1" min="48" max="48" width="11.75"/>
    <col customWidth="1" min="49" max="49" width="3.75"/>
    <col customWidth="1" min="50" max="50" width="11.75"/>
    <col customWidth="1" min="51" max="51" width="3.75"/>
    <col customWidth="1" min="52" max="52" width="11.75"/>
    <col customWidth="1" min="53" max="53" width="3.75"/>
    <col customWidth="1" min="54" max="54" width="11.75"/>
    <col customWidth="1" min="55" max="55" width="3.75"/>
    <col customWidth="1" min="56" max="56" width="11.75"/>
    <col customWidth="1" min="57" max="57" width="3.75"/>
    <col customWidth="1" min="58" max="58" width="11.75"/>
    <col customWidth="1" min="59" max="59" width="3.75"/>
    <col customWidth="1" min="60" max="60" width="11.75"/>
    <col customWidth="1" min="61" max="61" width="3.75"/>
    <col customWidth="1" min="62" max="62" width="11.75"/>
    <col customWidth="1" min="63" max="64" width="3.75"/>
    <col customWidth="1" min="65" max="65" width="8.0"/>
    <col customWidth="1" min="66" max="66" width="17.75"/>
    <col customWidth="1" min="67" max="67" width="12.13"/>
    <col customWidth="1" min="68" max="68" width="4.13"/>
    <col customWidth="1" min="69" max="69" width="12.13"/>
    <col customWidth="1" min="70" max="70" width="4.13"/>
    <col customWidth="1" min="71" max="71" width="12.13"/>
    <col customWidth="1" min="72" max="72" width="4.13"/>
    <col customWidth="1" min="73" max="73" width="12.13"/>
    <col customWidth="1" min="74" max="74" width="4.13"/>
    <col customWidth="1" min="75" max="75" width="12.13"/>
    <col customWidth="1" min="76" max="76" width="4.13"/>
    <col customWidth="1" min="77" max="77" width="12.13"/>
    <col customWidth="1" min="78" max="78" width="4.13"/>
    <col customWidth="1" min="79" max="79" width="12.13"/>
    <col customWidth="1" min="80" max="80" width="4.13"/>
    <col customWidth="1" min="81" max="81" width="12.13"/>
    <col customWidth="1" min="82" max="82" width="4.13"/>
    <col customWidth="1" min="83" max="83" width="12.13"/>
    <col customWidth="1" min="84" max="85" width="4.13"/>
    <col customWidth="1" min="86" max="86" width="8.75"/>
    <col customWidth="1" min="87" max="87" width="19.38"/>
    <col customWidth="1" min="88" max="88" width="12.13"/>
    <col customWidth="1" min="89" max="89" width="4.13"/>
    <col customWidth="1" min="90" max="90" width="12.13"/>
    <col customWidth="1" min="91" max="91" width="4.13"/>
    <col customWidth="1" min="92" max="92" width="12.13"/>
    <col customWidth="1" min="93" max="93" width="4.13"/>
    <col customWidth="1" min="94" max="94" width="12.13"/>
    <col customWidth="1" min="95" max="95" width="4.13"/>
    <col customWidth="1" min="96" max="96" width="12.13"/>
    <col customWidth="1" min="97" max="97" width="4.13"/>
    <col customWidth="1" min="98" max="98" width="12.13"/>
    <col customWidth="1" min="99" max="99" width="4.13"/>
    <col customWidth="1" min="100" max="100" width="12.13"/>
    <col customWidth="1" min="101" max="101" width="4.13"/>
    <col customWidth="1" min="102" max="102" width="12.13"/>
    <col customWidth="1" min="103" max="103" width="4.13"/>
    <col customWidth="1" min="104" max="104" width="12.13"/>
    <col customWidth="1" min="105" max="106" width="4.13"/>
    <col customWidth="1" min="107" max="107" width="8.75"/>
    <col customWidth="1" min="108" max="108" width="19.75"/>
    <col customWidth="1" min="109" max="109" width="12.13"/>
    <col customWidth="1" min="110" max="110" width="4.13"/>
    <col customWidth="1" min="111" max="111" width="12.13"/>
    <col customWidth="1" min="112" max="112" width="4.13"/>
    <col customWidth="1" min="113" max="113" width="12.38"/>
    <col customWidth="1" min="114" max="114" width="4.38"/>
    <col customWidth="1" min="115" max="115" width="12.38"/>
    <col customWidth="1" min="116" max="116" width="4.38"/>
    <col customWidth="1" min="117" max="117" width="12.38"/>
    <col customWidth="1" min="118" max="118" width="4.38"/>
    <col customWidth="1" min="119" max="119" width="12.13"/>
    <col customWidth="1" min="120" max="120" width="4.38"/>
    <col customWidth="1" min="121" max="121" width="12.13"/>
    <col customWidth="1" min="122" max="122" width="4.38"/>
    <col customWidth="1" min="123" max="123" width="12.13"/>
    <col customWidth="1" min="124" max="124" width="4.38"/>
    <col customWidth="1" min="125" max="125" width="12.13"/>
    <col customWidth="1" min="126" max="127" width="4.38"/>
  </cols>
  <sheetData>
    <row r="1">
      <c r="A1" s="14" t="s">
        <v>36</v>
      </c>
      <c r="B1" s="15" t="s">
        <v>37</v>
      </c>
      <c r="C1" s="16"/>
      <c r="D1" s="17" t="s">
        <v>38</v>
      </c>
      <c r="E1" s="16"/>
      <c r="F1" s="16"/>
      <c r="G1" s="16"/>
      <c r="H1" s="18"/>
      <c r="I1" s="16"/>
      <c r="J1" s="16"/>
      <c r="K1" s="16"/>
      <c r="L1" s="16"/>
      <c r="M1" s="16"/>
      <c r="N1" s="16"/>
      <c r="O1" s="16"/>
      <c r="P1" s="16"/>
      <c r="Q1" s="16"/>
      <c r="R1" s="16"/>
      <c r="S1" s="16"/>
      <c r="T1" s="16"/>
      <c r="U1" s="16"/>
      <c r="V1" s="16"/>
      <c r="W1" s="19"/>
      <c r="X1" s="16"/>
      <c r="Y1" s="16"/>
      <c r="Z1" s="16"/>
      <c r="AA1" s="16"/>
      <c r="AB1" s="16"/>
      <c r="AC1" s="16"/>
      <c r="AD1" s="16"/>
      <c r="AE1" s="16"/>
      <c r="AF1" s="16"/>
      <c r="AG1" s="16"/>
      <c r="AH1" s="16"/>
      <c r="AI1" s="16"/>
      <c r="AJ1" s="16"/>
      <c r="AK1" s="16"/>
      <c r="AL1" s="16"/>
      <c r="AM1" s="16"/>
      <c r="AN1" s="16"/>
      <c r="AO1" s="16"/>
      <c r="AP1" s="16"/>
      <c r="AQ1" s="16"/>
      <c r="AR1" s="16"/>
      <c r="AS1" s="19"/>
      <c r="AT1" s="16"/>
      <c r="AU1" s="16"/>
      <c r="AV1" s="16"/>
      <c r="AW1" s="16"/>
      <c r="AX1" s="16"/>
      <c r="AY1" s="16"/>
      <c r="AZ1" s="16"/>
      <c r="BA1" s="16"/>
      <c r="BB1" s="16"/>
      <c r="BC1" s="16"/>
      <c r="BD1" s="16"/>
      <c r="BE1" s="16"/>
      <c r="BF1" s="16"/>
      <c r="BG1" s="16"/>
      <c r="BH1" s="16"/>
      <c r="BI1" s="16"/>
      <c r="BJ1" s="16"/>
      <c r="BK1" s="16"/>
      <c r="BL1" s="16"/>
      <c r="BM1" s="16"/>
      <c r="BN1" s="19"/>
      <c r="BO1" s="16"/>
      <c r="BP1" s="16"/>
      <c r="BQ1" s="16"/>
      <c r="BR1" s="16"/>
      <c r="BS1" s="16"/>
      <c r="BT1" s="16"/>
      <c r="BU1" s="16"/>
      <c r="BV1" s="16"/>
      <c r="BW1" s="16"/>
      <c r="BX1" s="16"/>
      <c r="BY1" s="16"/>
      <c r="BZ1" s="16"/>
      <c r="CA1" s="16"/>
      <c r="CB1" s="16"/>
      <c r="CC1" s="16"/>
      <c r="CD1" s="16"/>
      <c r="CE1" s="16"/>
      <c r="CF1" s="16"/>
      <c r="CG1" s="16"/>
      <c r="CH1" s="16"/>
      <c r="CI1" s="19"/>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row>
    <row r="2">
      <c r="A2" s="16"/>
      <c r="B2" s="19"/>
      <c r="P2" s="16"/>
      <c r="Q2" s="16"/>
      <c r="R2" s="16"/>
      <c r="S2" s="16"/>
      <c r="T2" s="16"/>
      <c r="U2" s="16"/>
      <c r="V2" s="16"/>
      <c r="W2" s="19"/>
      <c r="X2" s="16"/>
      <c r="Y2" s="16"/>
      <c r="Z2" s="16"/>
      <c r="AA2" s="16"/>
      <c r="AB2" s="16"/>
      <c r="AC2" s="16"/>
      <c r="AD2" s="16"/>
      <c r="AE2" s="16"/>
      <c r="AF2" s="16"/>
      <c r="AG2" s="16"/>
      <c r="AH2" s="16"/>
      <c r="AI2" s="16"/>
      <c r="AJ2" s="16"/>
      <c r="AK2" s="16"/>
      <c r="AL2" s="16"/>
      <c r="AM2" s="16"/>
      <c r="AN2" s="16"/>
      <c r="AO2" s="16"/>
      <c r="AP2" s="16"/>
      <c r="AQ2" s="16"/>
      <c r="AR2" s="16"/>
      <c r="AS2" s="19"/>
      <c r="AT2" s="16"/>
      <c r="AU2" s="16"/>
      <c r="AV2" s="16"/>
      <c r="AW2" s="16"/>
      <c r="AX2" s="16"/>
      <c r="AY2" s="16"/>
      <c r="AZ2" s="16"/>
      <c r="BA2" s="16"/>
      <c r="BB2" s="16"/>
      <c r="BC2" s="16"/>
      <c r="BD2" s="16"/>
      <c r="BE2" s="16"/>
      <c r="BF2" s="16"/>
      <c r="BG2" s="16"/>
      <c r="BH2" s="16"/>
      <c r="BI2" s="16"/>
      <c r="BJ2" s="16"/>
      <c r="BK2" s="16"/>
      <c r="BL2" s="16"/>
      <c r="BM2" s="16"/>
      <c r="BN2" s="19"/>
      <c r="BO2" s="16"/>
      <c r="BP2" s="16"/>
      <c r="BQ2" s="16"/>
      <c r="BR2" s="16"/>
      <c r="BS2" s="16"/>
      <c r="BT2" s="16"/>
      <c r="BU2" s="16"/>
      <c r="BV2" s="16"/>
      <c r="BW2" s="16"/>
      <c r="BX2" s="16"/>
      <c r="BY2" s="16"/>
      <c r="BZ2" s="16"/>
      <c r="CA2" s="16"/>
      <c r="CB2" s="16"/>
      <c r="CC2" s="16"/>
      <c r="CD2" s="16"/>
      <c r="CE2" s="16"/>
      <c r="CF2" s="16"/>
      <c r="CG2" s="16"/>
      <c r="CH2" s="16"/>
      <c r="CI2" s="19"/>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row>
    <row r="3">
      <c r="A3" s="16"/>
      <c r="B3" s="19" t="s">
        <v>39</v>
      </c>
      <c r="C3" s="16"/>
      <c r="D3" s="20"/>
      <c r="E3" s="16"/>
      <c r="F3" s="16"/>
      <c r="G3" s="16"/>
      <c r="H3" s="18"/>
      <c r="I3" s="16"/>
      <c r="J3" s="16"/>
      <c r="K3" s="16"/>
      <c r="L3" s="16"/>
      <c r="M3" s="16"/>
      <c r="N3" s="16"/>
      <c r="O3" s="16"/>
      <c r="P3" s="16"/>
      <c r="Q3" s="16"/>
      <c r="R3" s="16"/>
      <c r="S3" s="16"/>
      <c r="T3" s="16"/>
      <c r="U3" s="16"/>
      <c r="V3" s="16"/>
      <c r="W3" s="19" t="s">
        <v>40</v>
      </c>
      <c r="X3" s="16"/>
      <c r="Y3" s="16"/>
      <c r="Z3" s="16"/>
      <c r="AA3" s="16"/>
      <c r="AB3" s="16"/>
      <c r="AC3" s="16"/>
      <c r="AD3" s="16"/>
      <c r="AE3" s="16"/>
      <c r="AF3" s="16"/>
      <c r="AG3" s="16"/>
      <c r="AH3" s="16"/>
      <c r="AI3" s="16"/>
      <c r="AJ3" s="16"/>
      <c r="AK3" s="16"/>
      <c r="AL3" s="16"/>
      <c r="AM3" s="16"/>
      <c r="AN3" s="16"/>
      <c r="AO3" s="16"/>
      <c r="AP3" s="16"/>
      <c r="AQ3" s="16"/>
      <c r="AR3" s="16"/>
      <c r="AS3" s="19" t="s">
        <v>41</v>
      </c>
      <c r="AT3" s="16"/>
      <c r="AU3" s="16"/>
      <c r="AV3" s="16"/>
      <c r="AW3" s="16"/>
      <c r="AX3" s="16"/>
      <c r="AY3" s="16"/>
      <c r="AZ3" s="16"/>
      <c r="BA3" s="16"/>
      <c r="BB3" s="16"/>
      <c r="BC3" s="16"/>
      <c r="BD3" s="16"/>
      <c r="BE3" s="16"/>
      <c r="BF3" s="16"/>
      <c r="BG3" s="16"/>
      <c r="BH3" s="16"/>
      <c r="BI3" s="16"/>
      <c r="BJ3" s="16"/>
      <c r="BK3" s="16"/>
      <c r="BL3" s="16"/>
      <c r="BM3" s="16"/>
      <c r="BN3" s="19" t="s">
        <v>42</v>
      </c>
      <c r="BO3" s="19"/>
      <c r="BX3" s="16"/>
      <c r="BY3" s="16"/>
      <c r="BZ3" s="16"/>
      <c r="CA3" s="16"/>
      <c r="CB3" s="16"/>
      <c r="CC3" s="16"/>
      <c r="CD3" s="16"/>
      <c r="CE3" s="16"/>
      <c r="CF3" s="16"/>
      <c r="CG3" s="16"/>
      <c r="CH3" s="16"/>
      <c r="CI3" s="19" t="s">
        <v>43</v>
      </c>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row>
    <row r="4">
      <c r="A4" s="16"/>
      <c r="B4" s="19" t="s">
        <v>44</v>
      </c>
      <c r="C4" s="21" t="s">
        <v>45</v>
      </c>
      <c r="D4" s="22" t="str">
        <f>C4</f>
        <v>Robocop</v>
      </c>
      <c r="E4" s="21" t="s">
        <v>46</v>
      </c>
      <c r="F4" s="23" t="str">
        <f>E4</f>
        <v>Alien Poker</v>
      </c>
      <c r="G4" s="24" t="s">
        <v>47</v>
      </c>
      <c r="H4" s="25" t="str">
        <f>G4</f>
        <v>Avatar</v>
      </c>
      <c r="I4" s="21" t="s">
        <v>48</v>
      </c>
      <c r="J4" s="23" t="str">
        <f>I4</f>
        <v>Road Kings</v>
      </c>
      <c r="K4" s="26" t="s">
        <v>49</v>
      </c>
      <c r="L4" s="27" t="str">
        <f>K4</f>
        <v>Skateball</v>
      </c>
      <c r="M4" s="21" t="s">
        <v>50</v>
      </c>
      <c r="N4" s="23" t="str">
        <f>M4</f>
        <v>The Shadow</v>
      </c>
      <c r="O4" s="21" t="str">
        <f>IFERROR(__xludf.DUMMYFUNCTION("IMPORTRANGE($A$1,""WC Finals!L4:L6"")"),"")</f>
        <v/>
      </c>
      <c r="P4" s="23" t="str">
        <f>O4</f>
        <v/>
      </c>
      <c r="Q4" s="21" t="str">
        <f>IFERROR(__xludf.DUMMYFUNCTION("IMPORTRANGE($A$1,""WC Finals!M4:M6"")"),"")</f>
        <v/>
      </c>
      <c r="R4" s="23" t="str">
        <f>Q4</f>
        <v/>
      </c>
      <c r="S4" s="26" t="str">
        <f>IFERROR(__xludf.DUMMYFUNCTION("IMPORTRANGE($A$1,""WC Finals!N4:N6"")"),"")</f>
        <v/>
      </c>
      <c r="T4" s="28"/>
      <c r="U4" s="29" t="str">
        <f>S4</f>
        <v/>
      </c>
      <c r="V4" s="16"/>
      <c r="W4" s="30" t="s">
        <v>51</v>
      </c>
      <c r="X4" s="21" t="s">
        <v>52</v>
      </c>
      <c r="Y4" s="31" t="str">
        <f>X4</f>
        <v>Corvette</v>
      </c>
      <c r="Z4" s="21" t="s">
        <v>53</v>
      </c>
      <c r="AA4" s="31" t="str">
        <f>Z4</f>
        <v>Avengers IQ</v>
      </c>
      <c r="AB4" s="21" t="s">
        <v>54</v>
      </c>
      <c r="AC4" s="31" t="str">
        <f>AB4</f>
        <v>Centaur</v>
      </c>
      <c r="AD4" s="21" t="s">
        <v>55</v>
      </c>
      <c r="AE4" s="31" t="str">
        <f>AD4</f>
        <v>Blackout</v>
      </c>
      <c r="AF4" s="21"/>
      <c r="AG4" s="31" t="str">
        <f>AF4</f>
        <v/>
      </c>
      <c r="AH4" s="21"/>
      <c r="AI4" s="31" t="str">
        <f>AH4</f>
        <v/>
      </c>
      <c r="AJ4" s="21"/>
      <c r="AK4" s="31" t="str">
        <f>AJ4</f>
        <v/>
      </c>
      <c r="AL4" s="21"/>
      <c r="AM4" s="31" t="str">
        <f>AL4</f>
        <v/>
      </c>
      <c r="AN4" s="26"/>
      <c r="AO4" s="32"/>
      <c r="AP4" s="29" t="str">
        <f>AN4</f>
        <v/>
      </c>
      <c r="AQ4" s="14"/>
      <c r="AR4" s="16"/>
      <c r="AS4" s="30" t="s">
        <v>56</v>
      </c>
      <c r="AT4" s="21" t="s">
        <v>57</v>
      </c>
      <c r="AU4" s="29" t="str">
        <f>AT4</f>
        <v>Dark Rider</v>
      </c>
      <c r="AV4" s="21" t="s">
        <v>58</v>
      </c>
      <c r="AW4" s="31" t="str">
        <f>AV4</f>
        <v>Harlem</v>
      </c>
      <c r="AX4" s="21" t="s">
        <v>59</v>
      </c>
      <c r="AY4" s="31" t="str">
        <f>AX4</f>
        <v>Deadpool</v>
      </c>
      <c r="AZ4" s="21" t="s">
        <v>47</v>
      </c>
      <c r="BA4" s="31" t="str">
        <f>AZ4</f>
        <v>Avatar</v>
      </c>
      <c r="BB4" s="21" t="s">
        <v>60</v>
      </c>
      <c r="BC4" s="31" t="str">
        <f>BB4</f>
        <v>Medusa</v>
      </c>
      <c r="BD4" s="21" t="s">
        <v>61</v>
      </c>
      <c r="BE4" s="31" t="str">
        <f>BD4</f>
        <v>PinBot</v>
      </c>
      <c r="BF4" s="21"/>
      <c r="BG4" s="31" t="str">
        <f>BF4</f>
        <v/>
      </c>
      <c r="BH4" s="21"/>
      <c r="BI4" s="31" t="str">
        <f>BH4</f>
        <v/>
      </c>
      <c r="BJ4" s="26"/>
      <c r="BK4" s="32"/>
      <c r="BL4" s="29"/>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row>
    <row r="5">
      <c r="A5" s="33">
        <v>17.0</v>
      </c>
      <c r="B5" s="34" t="str">
        <f>IFERROR(__xludf.DUMMYFUNCTION("IMPORTRANGE(""16R2aav9PAM1sHnz_uqdb8e1Ov4Ja5T0CSUohICMOPUc"",""WC Finals!E5:E6"")"),"Derek Price")</f>
        <v>Derek Price</v>
      </c>
      <c r="C5" s="35">
        <v>3376600.0</v>
      </c>
      <c r="D5" s="36" t="str">
        <f>IF(C5&gt;C6,"1","0")</f>
        <v>1</v>
      </c>
      <c r="E5" s="35">
        <v>62370.0</v>
      </c>
      <c r="F5" s="36" t="str">
        <f>IF(E5&gt;E6,"1","0")</f>
        <v>0</v>
      </c>
      <c r="G5" s="21">
        <v>2383360.0</v>
      </c>
      <c r="H5" s="36" t="str">
        <f>IF(G5&gt;G6,"1","0")</f>
        <v>0</v>
      </c>
      <c r="I5" s="35">
        <v>1000000.0</v>
      </c>
      <c r="J5" s="36" t="str">
        <f t="shared" ref="J5:J6" si="1">IF(I5&lt;&gt;"", IF(I5&gt;I6,"1","0"),"")</f>
        <v>0</v>
      </c>
      <c r="K5" s="35">
        <v>747750.0</v>
      </c>
      <c r="L5" s="36" t="str">
        <f>IF(K5&lt;&gt;"", IF(K5&gt;K6,"1","0"),"")</f>
        <v>1</v>
      </c>
      <c r="M5" s="35">
        <v>1.3372044E8</v>
      </c>
      <c r="N5" s="36" t="str">
        <f t="shared" ref="N5:N6" si="2">IF(M5&lt;&gt;"", IF(M5&gt;M6,"1","0"),"")</f>
        <v>0</v>
      </c>
      <c r="O5" s="37"/>
      <c r="P5" s="36" t="str">
        <f t="shared" ref="P5:P6" si="3">IF(O5&lt;&gt;"", IF(O5&gt;O6,"1","0"),"")</f>
        <v/>
      </c>
      <c r="Q5" s="37"/>
      <c r="R5" s="36" t="str">
        <f t="shared" ref="R5:R6" si="4">IF(Q5&lt;&gt;"", IF(Q5&gt;Q6,"1","0"),"")</f>
        <v/>
      </c>
      <c r="S5" s="37"/>
      <c r="T5" s="38" t="str">
        <f t="shared" ref="T5:T6" si="5">IF(S5&lt;&gt;"", IF(S5&gt;S6,"1","0"),"")</f>
        <v/>
      </c>
      <c r="U5" s="35">
        <f t="shared" ref="U5:U6" si="6">D5+F5+H5+J5+L5+N5+P5+R5+T5</f>
        <v>2</v>
      </c>
      <c r="V5" s="19">
        <v>16.0</v>
      </c>
      <c r="W5" s="39" t="s">
        <v>62</v>
      </c>
      <c r="X5" s="35">
        <v>6.0886371E8</v>
      </c>
      <c r="Y5" s="35">
        <v>1.0</v>
      </c>
      <c r="Z5" s="35">
        <v>1.3742305E8</v>
      </c>
      <c r="AA5" s="35">
        <v>1.0</v>
      </c>
      <c r="AB5" s="35">
        <v>360720.0</v>
      </c>
      <c r="AC5" s="35">
        <v>1.0</v>
      </c>
      <c r="AD5" s="35">
        <v>345380.0</v>
      </c>
      <c r="AE5" s="35">
        <v>1.0</v>
      </c>
      <c r="AF5" s="35"/>
      <c r="AG5" s="35"/>
      <c r="AH5" s="35"/>
      <c r="AI5" s="35"/>
      <c r="AJ5" s="35"/>
      <c r="AK5" s="35"/>
      <c r="AL5" s="35"/>
      <c r="AM5" s="35"/>
      <c r="AN5" s="35"/>
      <c r="AO5" s="35"/>
      <c r="AP5" s="36">
        <f t="shared" ref="AP5:AP6" si="7">Y5+AA5+AC5+AE5+AG5+AI5+AK5+AM5+AO5</f>
        <v>4</v>
      </c>
      <c r="AQ5" s="19"/>
      <c r="AR5" s="19">
        <v>1.0</v>
      </c>
      <c r="AS5" s="40" t="s">
        <v>63</v>
      </c>
      <c r="AT5" s="35">
        <v>139170.0</v>
      </c>
      <c r="AU5" s="35">
        <v>1.0</v>
      </c>
      <c r="AV5" s="35">
        <v>19410.0</v>
      </c>
      <c r="AW5" s="35">
        <v>0.0</v>
      </c>
      <c r="AX5" s="35">
        <v>4.392297E7</v>
      </c>
      <c r="AY5" s="35">
        <v>0.0</v>
      </c>
      <c r="AZ5" s="35">
        <v>3.114944E7</v>
      </c>
      <c r="BA5" s="35">
        <v>1.0</v>
      </c>
      <c r="BB5" s="35">
        <v>228080.0</v>
      </c>
      <c r="BC5" s="35">
        <v>1.0</v>
      </c>
      <c r="BD5" s="35">
        <v>1085250.0</v>
      </c>
      <c r="BE5" s="35">
        <v>1.0</v>
      </c>
      <c r="BF5" s="37"/>
      <c r="BG5" s="37"/>
      <c r="BH5" s="37"/>
      <c r="BI5" s="37"/>
      <c r="BJ5" s="37"/>
      <c r="BK5" s="35"/>
      <c r="BL5" s="36">
        <f t="shared" ref="BL5:BL6" si="8">AU5+AW5+AY5+BA5+BC5+BE5+BG5+BI5+BK5</f>
        <v>4</v>
      </c>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row>
    <row r="6">
      <c r="A6" s="33">
        <v>32.0</v>
      </c>
      <c r="B6" s="41" t="str">
        <f>IFERROR(__xludf.DUMMYFUNCTION("""COMPUTED_VALUE"""),"Ben Moser")</f>
        <v>Ben Moser</v>
      </c>
      <c r="C6" s="21">
        <v>1857800.0</v>
      </c>
      <c r="D6" s="36" t="str">
        <f>IF(C6&gt;C5,"1","0")</f>
        <v>0</v>
      </c>
      <c r="E6" s="21">
        <v>1442530.0</v>
      </c>
      <c r="F6" s="36" t="str">
        <f>IF(E6&gt;E5,"1","0")</f>
        <v>1</v>
      </c>
      <c r="G6" s="21">
        <v>8401860.0</v>
      </c>
      <c r="H6" s="36" t="str">
        <f>IF(G6&gt;G5,"1","0")</f>
        <v>1</v>
      </c>
      <c r="I6" s="21">
        <v>1600000.0</v>
      </c>
      <c r="J6" s="36" t="str">
        <f t="shared" si="1"/>
        <v>1</v>
      </c>
      <c r="K6" s="21">
        <v>746050.0</v>
      </c>
      <c r="L6" s="42">
        <v>0.0</v>
      </c>
      <c r="M6" s="21">
        <v>2.2626165E8</v>
      </c>
      <c r="N6" s="36" t="str">
        <f t="shared" si="2"/>
        <v>1</v>
      </c>
      <c r="O6" s="43"/>
      <c r="P6" s="36" t="str">
        <f t="shared" si="3"/>
        <v/>
      </c>
      <c r="Q6" s="43"/>
      <c r="R6" s="36" t="str">
        <f t="shared" si="4"/>
        <v/>
      </c>
      <c r="S6" s="43"/>
      <c r="T6" s="36" t="str">
        <f t="shared" si="5"/>
        <v/>
      </c>
      <c r="U6" s="36">
        <f t="shared" si="6"/>
        <v>4</v>
      </c>
      <c r="V6" s="19"/>
      <c r="W6" s="39" t="s">
        <v>64</v>
      </c>
      <c r="X6" s="21">
        <v>2.0917592E8</v>
      </c>
      <c r="Y6" s="21">
        <v>0.0</v>
      </c>
      <c r="Z6" s="21">
        <v>1.537862E7</v>
      </c>
      <c r="AA6" s="21">
        <v>0.0</v>
      </c>
      <c r="AB6" s="21">
        <v>145670.0</v>
      </c>
      <c r="AC6" s="21">
        <v>0.0</v>
      </c>
      <c r="AD6" s="21">
        <v>223090.0</v>
      </c>
      <c r="AE6" s="21">
        <v>0.0</v>
      </c>
      <c r="AF6" s="21"/>
      <c r="AG6" s="21"/>
      <c r="AH6" s="21"/>
      <c r="AI6" s="21"/>
      <c r="AJ6" s="21"/>
      <c r="AK6" s="21"/>
      <c r="AL6" s="21"/>
      <c r="AM6" s="21"/>
      <c r="AN6" s="21"/>
      <c r="AO6" s="21"/>
      <c r="AP6" s="36">
        <f t="shared" si="7"/>
        <v>0</v>
      </c>
      <c r="AQ6" s="19"/>
      <c r="AR6" s="19"/>
      <c r="AS6" s="39" t="s">
        <v>62</v>
      </c>
      <c r="AT6" s="21">
        <v>28870.0</v>
      </c>
      <c r="AU6" s="21">
        <v>0.0</v>
      </c>
      <c r="AV6" s="21">
        <v>866090.0</v>
      </c>
      <c r="AW6" s="21">
        <v>1.0</v>
      </c>
      <c r="AX6" s="21">
        <v>5.559199E7</v>
      </c>
      <c r="AY6" s="21">
        <v>1.0</v>
      </c>
      <c r="AZ6" s="21">
        <v>2.081013E7</v>
      </c>
      <c r="BA6" s="21">
        <v>0.0</v>
      </c>
      <c r="BB6" s="21">
        <v>82250.0</v>
      </c>
      <c r="BC6" s="21">
        <v>0.0</v>
      </c>
      <c r="BD6" s="21">
        <v>276150.0</v>
      </c>
      <c r="BE6" s="21">
        <v>0.0</v>
      </c>
      <c r="BF6" s="43"/>
      <c r="BG6" s="43"/>
      <c r="BH6" s="43"/>
      <c r="BI6" s="43"/>
      <c r="BJ6" s="43"/>
      <c r="BK6" s="21"/>
      <c r="BL6" s="36">
        <f t="shared" si="8"/>
        <v>2</v>
      </c>
      <c r="BM6" s="16"/>
      <c r="BN6" s="30" t="s">
        <v>65</v>
      </c>
      <c r="BO6" s="21" t="s">
        <v>57</v>
      </c>
      <c r="BP6" s="29" t="str">
        <f>BO6</f>
        <v>Dark Rider</v>
      </c>
      <c r="BQ6" s="21" t="s">
        <v>50</v>
      </c>
      <c r="BR6" s="31" t="str">
        <f>BQ6</f>
        <v>The Shadow</v>
      </c>
      <c r="BS6" s="21" t="s">
        <v>52</v>
      </c>
      <c r="BT6" s="31" t="str">
        <f>BS6</f>
        <v>Corvette</v>
      </c>
      <c r="BU6" s="21" t="s">
        <v>49</v>
      </c>
      <c r="BV6" s="31" t="str">
        <f>BU6</f>
        <v>Skateball</v>
      </c>
      <c r="BW6" s="21" t="s">
        <v>66</v>
      </c>
      <c r="BX6" s="31" t="str">
        <f>BW6</f>
        <v>Space Station</v>
      </c>
      <c r="BY6" s="21" t="s">
        <v>54</v>
      </c>
      <c r="BZ6" s="31" t="str">
        <f>BY6</f>
        <v>Centaur</v>
      </c>
      <c r="CA6" s="21" t="s">
        <v>67</v>
      </c>
      <c r="CB6" s="31" t="str">
        <f>CA6</f>
        <v>I500</v>
      </c>
      <c r="CC6" s="21" t="s">
        <v>68</v>
      </c>
      <c r="CD6" s="31" t="str">
        <f>CC6</f>
        <v>Star Trek</v>
      </c>
      <c r="CE6" s="26"/>
      <c r="CF6" s="32"/>
      <c r="CG6" s="29"/>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row>
    <row r="7">
      <c r="A7" s="44"/>
      <c r="B7" s="44"/>
      <c r="C7" s="16"/>
      <c r="D7" s="20"/>
      <c r="E7" s="16"/>
      <c r="F7" s="20"/>
      <c r="G7" s="16"/>
      <c r="H7" s="45"/>
      <c r="I7" s="16"/>
      <c r="J7" s="20"/>
      <c r="K7" s="16"/>
      <c r="L7" s="20"/>
      <c r="M7" s="16"/>
      <c r="N7" s="20"/>
      <c r="O7" s="16"/>
      <c r="P7" s="20"/>
      <c r="Q7" s="16"/>
      <c r="R7" s="20"/>
      <c r="S7" s="16"/>
      <c r="T7" s="20"/>
      <c r="U7" s="20"/>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9">
        <v>1.0</v>
      </c>
      <c r="BN7" s="39" t="s">
        <v>63</v>
      </c>
      <c r="BO7" s="35">
        <v>61580.0</v>
      </c>
      <c r="BP7" s="35">
        <v>1.0</v>
      </c>
      <c r="BQ7" s="35">
        <v>8.9740165E8</v>
      </c>
      <c r="BR7" s="35">
        <v>1.0</v>
      </c>
      <c r="BS7" s="35">
        <v>6.2522508E8</v>
      </c>
      <c r="BT7" s="35">
        <v>0.0</v>
      </c>
      <c r="BU7" s="35">
        <v>641850.0</v>
      </c>
      <c r="BV7" s="35">
        <v>1.0</v>
      </c>
      <c r="BW7" s="35">
        <v>4690080.0</v>
      </c>
      <c r="BX7" s="35">
        <v>0.0</v>
      </c>
      <c r="BY7" s="35">
        <v>85080.0</v>
      </c>
      <c r="BZ7" s="35">
        <v>0.0</v>
      </c>
      <c r="CA7" s="35">
        <v>9.7366999E8</v>
      </c>
      <c r="CB7" s="35">
        <v>1.0</v>
      </c>
      <c r="CC7" s="46" t="s">
        <v>69</v>
      </c>
      <c r="CD7" s="35">
        <v>1.0</v>
      </c>
      <c r="CE7" s="37"/>
      <c r="CF7" s="35"/>
      <c r="CG7" s="36">
        <f t="shared" ref="CG7:CG8" si="9">BP7+BR7+BT7+BV7+BX7+BZ7+CB7+CD7+CF7</f>
        <v>5</v>
      </c>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row>
    <row r="8">
      <c r="A8" s="44"/>
      <c r="B8" s="33" t="s">
        <v>70</v>
      </c>
      <c r="C8" s="47" t="s">
        <v>71</v>
      </c>
      <c r="D8" s="22" t="str">
        <f>C8</f>
        <v>F14 Tomcat</v>
      </c>
      <c r="E8" s="24" t="s">
        <v>72</v>
      </c>
      <c r="F8" s="23" t="str">
        <f>E8</f>
        <v>Silverball Mania</v>
      </c>
      <c r="G8" s="24" t="s">
        <v>73</v>
      </c>
      <c r="H8" s="25" t="str">
        <f>G8</f>
        <v>Avengers IQ Pro                                                                 NEW</v>
      </c>
      <c r="I8" s="24" t="s">
        <v>74</v>
      </c>
      <c r="J8" s="23" t="str">
        <f>I8</f>
        <v>Barracora</v>
      </c>
      <c r="K8" s="24" t="s">
        <v>75</v>
      </c>
      <c r="L8" s="23" t="str">
        <f>K8</f>
        <v>Stellar Airship</v>
      </c>
      <c r="M8" s="24" t="s">
        <v>76</v>
      </c>
      <c r="N8" s="23" t="str">
        <f>M8</f>
        <v>Beatles</v>
      </c>
      <c r="O8" s="48" t="s">
        <v>77</v>
      </c>
      <c r="P8" s="23" t="str">
        <f>O8</f>
        <v>Robocop                                                                         MID</v>
      </c>
      <c r="Q8" s="24" t="s">
        <v>78</v>
      </c>
      <c r="R8" s="23" t="str">
        <f>Q8</f>
        <v>Firepower II</v>
      </c>
      <c r="S8" s="24" t="s">
        <v>50</v>
      </c>
      <c r="T8" s="49"/>
      <c r="U8" s="22" t="str">
        <f>S8</f>
        <v>The Shadow</v>
      </c>
      <c r="V8" s="16"/>
      <c r="W8" s="30" t="s">
        <v>79</v>
      </c>
      <c r="X8" s="21" t="s">
        <v>60</v>
      </c>
      <c r="Y8" s="31" t="str">
        <f>X8</f>
        <v>Medusa</v>
      </c>
      <c r="Z8" s="21" t="s">
        <v>80</v>
      </c>
      <c r="AA8" s="31" t="str">
        <f>Z8</f>
        <v>Jokerz!</v>
      </c>
      <c r="AB8" s="21" t="s">
        <v>49</v>
      </c>
      <c r="AC8" s="31" t="str">
        <f>AB8</f>
        <v>Skateball</v>
      </c>
      <c r="AD8" s="21" t="s">
        <v>50</v>
      </c>
      <c r="AE8" s="31" t="str">
        <f>AD8</f>
        <v>The Shadow</v>
      </c>
      <c r="AF8" s="21" t="s">
        <v>81</v>
      </c>
      <c r="AG8" s="31" t="str">
        <f>AF8</f>
        <v>Iron Maiden</v>
      </c>
      <c r="AH8" s="21" t="s">
        <v>75</v>
      </c>
      <c r="AI8" s="31" t="str">
        <f>AH8</f>
        <v>Stellar Airship</v>
      </c>
      <c r="AJ8" s="21" t="s">
        <v>82</v>
      </c>
      <c r="AK8" s="31" t="str">
        <f>AJ8</f>
        <v>TAF</v>
      </c>
      <c r="AL8" s="21" t="s">
        <v>68</v>
      </c>
      <c r="AM8" s="31" t="str">
        <f>AL8</f>
        <v>Star Trek</v>
      </c>
      <c r="AN8" s="26" t="s">
        <v>67</v>
      </c>
      <c r="AO8" s="32"/>
      <c r="AP8" s="29"/>
      <c r="AQ8" s="14"/>
      <c r="AR8" s="16"/>
      <c r="AS8" s="30" t="s">
        <v>83</v>
      </c>
      <c r="AT8" s="21" t="s">
        <v>71</v>
      </c>
      <c r="AU8" s="29" t="str">
        <f>AT8</f>
        <v>F14 Tomcat</v>
      </c>
      <c r="AV8" s="21" t="s">
        <v>67</v>
      </c>
      <c r="AW8" s="31" t="str">
        <f>AV8</f>
        <v>I500</v>
      </c>
      <c r="AX8" s="21" t="s">
        <v>50</v>
      </c>
      <c r="AY8" s="31" t="str">
        <f>AX8</f>
        <v>The Shadow</v>
      </c>
      <c r="AZ8" s="21" t="s">
        <v>48</v>
      </c>
      <c r="BA8" s="31" t="str">
        <f>AZ8</f>
        <v>Road Kings</v>
      </c>
      <c r="BB8" s="21" t="s">
        <v>49</v>
      </c>
      <c r="BC8" s="31" t="str">
        <f>BB8</f>
        <v>Skateball</v>
      </c>
      <c r="BD8" s="21" t="s">
        <v>58</v>
      </c>
      <c r="BE8" s="31" t="str">
        <f>BD8</f>
        <v>Harlem</v>
      </c>
      <c r="BF8" s="21"/>
      <c r="BG8" s="31" t="str">
        <f>BF8</f>
        <v/>
      </c>
      <c r="BH8" s="21"/>
      <c r="BI8" s="31" t="str">
        <f>BH8</f>
        <v/>
      </c>
      <c r="BJ8" s="26"/>
      <c r="BK8" s="32"/>
      <c r="BL8" s="29"/>
      <c r="BM8" s="19">
        <v>25.0</v>
      </c>
      <c r="BN8" s="39" t="s">
        <v>84</v>
      </c>
      <c r="BO8" s="21">
        <v>41090.0</v>
      </c>
      <c r="BP8" s="21">
        <v>0.0</v>
      </c>
      <c r="BQ8" s="21">
        <v>6.5630165E8</v>
      </c>
      <c r="BR8" s="21">
        <v>0.0</v>
      </c>
      <c r="BS8" s="21">
        <v>9.3550951E8</v>
      </c>
      <c r="BT8" s="21">
        <v>1.0</v>
      </c>
      <c r="BU8" s="21">
        <v>199340.0</v>
      </c>
      <c r="BV8" s="21">
        <v>0.0</v>
      </c>
      <c r="BW8" s="50" t="s">
        <v>85</v>
      </c>
      <c r="BX8" s="21">
        <v>1.0</v>
      </c>
      <c r="BY8" s="21">
        <v>146570.0</v>
      </c>
      <c r="BZ8" s="21">
        <v>1.0</v>
      </c>
      <c r="CA8" s="21">
        <v>7.1999035E8</v>
      </c>
      <c r="CB8" s="21">
        <v>0.0</v>
      </c>
      <c r="CC8" s="21">
        <v>4.802869E7</v>
      </c>
      <c r="CD8" s="21">
        <v>0.0</v>
      </c>
      <c r="CE8" s="43"/>
      <c r="CF8" s="21"/>
      <c r="CG8" s="36">
        <f t="shared" si="9"/>
        <v>3</v>
      </c>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row>
    <row r="9">
      <c r="A9" s="33">
        <v>24.0</v>
      </c>
      <c r="B9" s="34" t="str">
        <f>IFERROR(__xludf.DUMMYFUNCTION("IMPORTRANGE(""16R2aav9PAM1sHnz_uqdb8e1Ov4Ja5T0CSUohICMOPUc"",""WC Finals!E33:E34"")"),"Brian O'Neill NH")</f>
        <v>Brian O'Neill NH</v>
      </c>
      <c r="C9" s="35">
        <v>324290.0</v>
      </c>
      <c r="D9" s="36" t="str">
        <f>IF(C9&lt;&gt;"", IF(C9&gt;C10,"1","0"),"")</f>
        <v>1</v>
      </c>
      <c r="E9" s="21">
        <v>26190.0</v>
      </c>
      <c r="F9" s="36" t="str">
        <f>IF(E9&gt;E10,"1","0")</f>
        <v>0</v>
      </c>
      <c r="G9" s="35">
        <v>1.4364584E8</v>
      </c>
      <c r="H9" s="42" t="str">
        <f>IF(G9&gt;G10,"1","0")</f>
        <v>1</v>
      </c>
      <c r="I9" s="35">
        <v>829090.0</v>
      </c>
      <c r="J9" s="36" t="str">
        <f>IF(I9&gt;I10,"1","0")</f>
        <v>1</v>
      </c>
      <c r="K9" s="35">
        <v>14230.0</v>
      </c>
      <c r="L9" s="36" t="str">
        <f>IF(K9&gt;K10,"1","0")</f>
        <v>0</v>
      </c>
      <c r="M9" s="21">
        <v>2213990.0</v>
      </c>
      <c r="N9" s="36" t="str">
        <f>IF(M9&gt;M10,"1","0")</f>
        <v>0</v>
      </c>
      <c r="O9" s="35">
        <v>1035000.0</v>
      </c>
      <c r="P9" s="36" t="str">
        <f t="shared" ref="P9:P10" si="10">IF(O9&lt;&gt;"", IF(O9&gt;O10,"1","0"),"")</f>
        <v>0</v>
      </c>
      <c r="Q9" s="35">
        <v>445200.0</v>
      </c>
      <c r="R9" s="36" t="str">
        <f>IF(Q9&lt;&gt;"", IF(Q9&gt;Q10,"1","0"),"")</f>
        <v>1</v>
      </c>
      <c r="S9" s="35">
        <v>3.5430022E8</v>
      </c>
      <c r="T9" s="36" t="str">
        <f t="shared" ref="T9:T10" si="11">IF(S9&lt;&gt;"", IF(S9&gt;S10,"1","0"),"")</f>
        <v>0</v>
      </c>
      <c r="U9" s="35">
        <f t="shared" ref="U9:U10" si="12">D9+F9+H9+J9+L9+N9+P9+R9+T9</f>
        <v>4</v>
      </c>
      <c r="V9" s="19">
        <v>9.0</v>
      </c>
      <c r="W9" s="39" t="s">
        <v>86</v>
      </c>
      <c r="X9" s="35">
        <v>675180.0</v>
      </c>
      <c r="Y9" s="35">
        <v>1.0</v>
      </c>
      <c r="Z9" s="35">
        <v>943000.0</v>
      </c>
      <c r="AA9" s="35">
        <v>1.0</v>
      </c>
      <c r="AB9" s="35">
        <v>792000.0</v>
      </c>
      <c r="AC9" s="35">
        <v>0.0</v>
      </c>
      <c r="AD9" s="35">
        <v>4.7557132E8</v>
      </c>
      <c r="AE9" s="35">
        <v>0.0</v>
      </c>
      <c r="AF9" s="35">
        <v>3.79E8</v>
      </c>
      <c r="AG9" s="35">
        <v>1.0</v>
      </c>
      <c r="AH9" s="35">
        <v>62620.0</v>
      </c>
      <c r="AI9" s="35">
        <v>0.0</v>
      </c>
      <c r="AJ9" s="35">
        <v>5.541342E7</v>
      </c>
      <c r="AK9" s="35">
        <v>1.0</v>
      </c>
      <c r="AL9" s="35">
        <v>4462500.0</v>
      </c>
      <c r="AM9" s="35">
        <v>0.0</v>
      </c>
      <c r="AN9" s="35">
        <v>4.1782322E8</v>
      </c>
      <c r="AO9" s="35">
        <v>0.0</v>
      </c>
      <c r="AP9" s="36">
        <f t="shared" ref="AP9:AP10" si="13">Y9+AA9+AC9+AE9+AG9+AI9+AK9+AM9+AO9</f>
        <v>4</v>
      </c>
      <c r="AQ9" s="19"/>
      <c r="AR9" s="19">
        <v>8.0</v>
      </c>
      <c r="AS9" s="39" t="s">
        <v>87</v>
      </c>
      <c r="AT9" s="35">
        <v>326660.0</v>
      </c>
      <c r="AU9" s="35">
        <v>0.0</v>
      </c>
      <c r="AV9" s="35">
        <v>4.6323064E8</v>
      </c>
      <c r="AW9" s="35">
        <v>1.0</v>
      </c>
      <c r="AX9" s="35">
        <v>3.4093121E8</v>
      </c>
      <c r="AY9" s="35">
        <v>0.0</v>
      </c>
      <c r="AZ9" s="35">
        <v>3712410.0</v>
      </c>
      <c r="BA9" s="35">
        <v>1.0</v>
      </c>
      <c r="BB9" s="35">
        <v>222960.0</v>
      </c>
      <c r="BC9" s="35">
        <v>0.0</v>
      </c>
      <c r="BD9" s="35">
        <v>168010.0</v>
      </c>
      <c r="BE9" s="35">
        <v>0.0</v>
      </c>
      <c r="BF9" s="37"/>
      <c r="BG9" s="37"/>
      <c r="BH9" s="37"/>
      <c r="BI9" s="37"/>
      <c r="BJ9" s="37"/>
      <c r="BK9" s="35"/>
      <c r="BL9" s="36">
        <f t="shared" ref="BL9:BL10" si="14">AU9+AW9+AY9+BA9+BC9+BE9+BG9+BI9+BK9</f>
        <v>2</v>
      </c>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51"/>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row>
    <row r="10">
      <c r="A10" s="33">
        <v>25.0</v>
      </c>
      <c r="B10" s="41" t="str">
        <f>IFERROR(__xludf.DUMMYFUNCTION("""COMPUTED_VALUE"""),"Paul Englert")</f>
        <v>Paul Englert</v>
      </c>
      <c r="C10" s="21">
        <v>297740.0</v>
      </c>
      <c r="D10" s="42">
        <v>0.0</v>
      </c>
      <c r="E10" s="21">
        <v>366120.0</v>
      </c>
      <c r="F10" s="36" t="str">
        <f>IF(E10&lt;&gt;"", IF(E10&gt;E11,"1","0"),"")</f>
        <v>1</v>
      </c>
      <c r="G10" s="21">
        <v>1.1459412E8</v>
      </c>
      <c r="H10" s="42">
        <v>0.0</v>
      </c>
      <c r="I10" s="21">
        <v>62540.0</v>
      </c>
      <c r="J10" s="36" t="str">
        <f>IF(I10&gt;I9,"1","0")</f>
        <v>0</v>
      </c>
      <c r="K10" s="21">
        <v>154980.0</v>
      </c>
      <c r="L10" s="36" t="str">
        <f>IF(K10&gt;K9,"1","0")</f>
        <v>1</v>
      </c>
      <c r="M10" s="21">
        <v>2534070.0</v>
      </c>
      <c r="N10" s="36" t="str">
        <f>IF(M10&gt;M9,"1","0")</f>
        <v>1</v>
      </c>
      <c r="O10" s="21">
        <v>3334000.0</v>
      </c>
      <c r="P10" s="36" t="str">
        <f t="shared" si="10"/>
        <v>1</v>
      </c>
      <c r="Q10" s="21">
        <v>107250.0</v>
      </c>
      <c r="R10" s="42">
        <v>0.0</v>
      </c>
      <c r="S10" s="21">
        <v>6.3005739E8</v>
      </c>
      <c r="T10" s="36" t="str">
        <f t="shared" si="11"/>
        <v>1</v>
      </c>
      <c r="U10" s="36">
        <f t="shared" si="12"/>
        <v>5</v>
      </c>
      <c r="V10" s="19"/>
      <c r="W10" s="39" t="s">
        <v>84</v>
      </c>
      <c r="X10" s="21">
        <v>129590.0</v>
      </c>
      <c r="Y10" s="21">
        <v>0.0</v>
      </c>
      <c r="Z10" s="21">
        <v>795060.0</v>
      </c>
      <c r="AA10" s="21">
        <v>0.0</v>
      </c>
      <c r="AB10" s="21">
        <v>900000.0</v>
      </c>
      <c r="AC10" s="21">
        <v>1.0</v>
      </c>
      <c r="AD10" s="21">
        <v>1.20714264E9</v>
      </c>
      <c r="AE10" s="21">
        <v>1.0</v>
      </c>
      <c r="AF10" s="21">
        <v>6.8E7</v>
      </c>
      <c r="AG10" s="21">
        <v>0.0</v>
      </c>
      <c r="AH10" s="21">
        <v>74690.0</v>
      </c>
      <c r="AI10" s="21">
        <v>1.0</v>
      </c>
      <c r="AJ10" s="21">
        <v>1.088181E7</v>
      </c>
      <c r="AK10" s="21">
        <v>0.0</v>
      </c>
      <c r="AL10" s="21">
        <v>9.233127E7</v>
      </c>
      <c r="AM10" s="21">
        <v>1.0</v>
      </c>
      <c r="AN10" s="21">
        <v>5.7534034E8</v>
      </c>
      <c r="AO10" s="21">
        <v>1.0</v>
      </c>
      <c r="AP10" s="36">
        <f t="shared" si="13"/>
        <v>5</v>
      </c>
      <c r="AQ10" s="19"/>
      <c r="AR10" s="19"/>
      <c r="AS10" s="39" t="s">
        <v>84</v>
      </c>
      <c r="AT10" s="21">
        <v>405340.0</v>
      </c>
      <c r="AU10" s="21">
        <v>1.0</v>
      </c>
      <c r="AV10" s="21">
        <v>5.28906E7</v>
      </c>
      <c r="AW10" s="21">
        <v>0.0</v>
      </c>
      <c r="AX10" s="21">
        <v>8.8992253E8</v>
      </c>
      <c r="AY10" s="21">
        <v>1.0</v>
      </c>
      <c r="AZ10" s="21">
        <v>188300.0</v>
      </c>
      <c r="BA10" s="21">
        <v>0.0</v>
      </c>
      <c r="BB10" s="21">
        <v>2339320.0</v>
      </c>
      <c r="BC10" s="21">
        <v>1.0</v>
      </c>
      <c r="BD10" s="21">
        <v>179200.0</v>
      </c>
      <c r="BE10" s="21">
        <v>1.0</v>
      </c>
      <c r="BF10" s="43"/>
      <c r="BG10" s="43"/>
      <c r="BH10" s="43"/>
      <c r="BI10" s="43"/>
      <c r="BJ10" s="43"/>
      <c r="BK10" s="21"/>
      <c r="BL10" s="36">
        <f t="shared" si="14"/>
        <v>4</v>
      </c>
      <c r="BM10" s="16"/>
      <c r="BN10" s="16"/>
      <c r="BO10" s="16"/>
      <c r="BP10" s="16"/>
      <c r="BQ10" s="16"/>
      <c r="BR10" s="16"/>
      <c r="BS10" s="16"/>
      <c r="BT10" s="16"/>
      <c r="BU10" s="16"/>
      <c r="BV10" s="16"/>
      <c r="BW10" s="16"/>
      <c r="BX10" s="16"/>
      <c r="BY10" s="16"/>
      <c r="BZ10" s="16"/>
      <c r="CA10" s="16"/>
      <c r="CB10" s="16"/>
      <c r="CC10" s="16"/>
      <c r="CD10" s="16"/>
      <c r="CE10" s="16"/>
      <c r="CF10" s="16"/>
      <c r="CG10" s="16"/>
      <c r="CH10" s="16"/>
      <c r="CI10" s="52" t="s">
        <v>88</v>
      </c>
      <c r="CJ10" s="21" t="s">
        <v>57</v>
      </c>
      <c r="CK10" s="29" t="str">
        <f>CJ10</f>
        <v>Dark Rider</v>
      </c>
      <c r="CL10" s="21" t="s">
        <v>58</v>
      </c>
      <c r="CM10" s="31" t="str">
        <f>CL10</f>
        <v>Harlem</v>
      </c>
      <c r="CN10" s="21" t="s">
        <v>50</v>
      </c>
      <c r="CO10" s="31" t="str">
        <f>CN10</f>
        <v>The Shadow</v>
      </c>
      <c r="CP10" s="21" t="s">
        <v>89</v>
      </c>
      <c r="CQ10" s="31" t="str">
        <f>CP10</f>
        <v>Avengers</v>
      </c>
      <c r="CR10" s="21" t="s">
        <v>66</v>
      </c>
      <c r="CS10" s="31" t="str">
        <f>CR10</f>
        <v>Space Station</v>
      </c>
      <c r="CT10" s="21"/>
      <c r="CU10" s="31" t="str">
        <f>CT10</f>
        <v/>
      </c>
      <c r="CV10" s="21"/>
      <c r="CW10" s="31" t="str">
        <f>CV10</f>
        <v/>
      </c>
      <c r="CX10" s="21"/>
      <c r="CY10" s="31" t="str">
        <f>CX10</f>
        <v/>
      </c>
      <c r="CZ10" s="26"/>
      <c r="DA10" s="32"/>
      <c r="DB10" s="29" t="str">
        <f>CZ10</f>
        <v/>
      </c>
      <c r="DC10" s="16"/>
      <c r="DD10" s="16"/>
      <c r="DE10" s="16"/>
      <c r="DF10" s="16"/>
      <c r="DG10" s="16"/>
      <c r="DH10" s="16"/>
      <c r="DI10" s="16"/>
      <c r="DJ10" s="16"/>
      <c r="DK10" s="16"/>
      <c r="DL10" s="16"/>
      <c r="DM10" s="16"/>
      <c r="DN10" s="16"/>
      <c r="DO10" s="16"/>
      <c r="DP10" s="16"/>
      <c r="DQ10" s="16"/>
      <c r="DR10" s="16"/>
      <c r="DS10" s="16"/>
      <c r="DT10" s="16"/>
      <c r="DU10" s="16"/>
      <c r="DV10" s="16"/>
      <c r="DW10" s="16"/>
    </row>
    <row r="11">
      <c r="A11" s="44"/>
      <c r="B11" s="44"/>
      <c r="C11" s="16"/>
      <c r="D11" s="20"/>
      <c r="E11" s="16"/>
      <c r="F11" s="20"/>
      <c r="G11" s="16"/>
      <c r="H11" s="45"/>
      <c r="I11" s="16"/>
      <c r="J11" s="20"/>
      <c r="K11" s="16"/>
      <c r="L11" s="20"/>
      <c r="M11" s="16"/>
      <c r="N11" s="20"/>
      <c r="O11" s="16"/>
      <c r="P11" s="20"/>
      <c r="Q11" s="16"/>
      <c r="R11" s="20"/>
      <c r="S11" s="16"/>
      <c r="T11" s="20"/>
      <c r="U11" s="20"/>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9">
        <v>1.0</v>
      </c>
      <c r="CI11" s="39" t="s">
        <v>63</v>
      </c>
      <c r="CJ11" s="35">
        <v>365880.0</v>
      </c>
      <c r="CK11" s="35">
        <v>1.0</v>
      </c>
      <c r="CL11" s="35">
        <v>676140.0</v>
      </c>
      <c r="CM11" s="35">
        <v>1.0</v>
      </c>
      <c r="CN11" s="50" t="s">
        <v>90</v>
      </c>
      <c r="CO11" s="35">
        <v>1.0</v>
      </c>
      <c r="CP11" s="53">
        <v>2.932164E7</v>
      </c>
      <c r="CQ11" s="35">
        <v>0.0</v>
      </c>
      <c r="CR11" s="19">
        <v>1829670.0</v>
      </c>
      <c r="CS11" s="35">
        <v>1.0</v>
      </c>
      <c r="CT11" s="36"/>
      <c r="CU11" s="35"/>
      <c r="CV11" s="35"/>
      <c r="CW11" s="35"/>
      <c r="CX11" s="35"/>
      <c r="CY11" s="35"/>
      <c r="CZ11" s="35"/>
      <c r="DA11" s="35"/>
      <c r="DB11" s="36">
        <f t="shared" ref="DB11:DB12" si="15">CK11+CM11+CO11+CQ11+CS11+CU11+CW11+CY11+DA11</f>
        <v>4</v>
      </c>
      <c r="DC11" s="16"/>
      <c r="DD11" s="16"/>
      <c r="DE11" s="16"/>
      <c r="DF11" s="16"/>
      <c r="DG11" s="16"/>
      <c r="DH11" s="16"/>
      <c r="DI11" s="16"/>
      <c r="DJ11" s="16"/>
      <c r="DK11" s="16"/>
      <c r="DL11" s="16"/>
      <c r="DM11" s="16"/>
      <c r="DN11" s="16"/>
      <c r="DO11" s="16"/>
      <c r="DP11" s="16"/>
      <c r="DQ11" s="16"/>
      <c r="DR11" s="16"/>
      <c r="DS11" s="16"/>
      <c r="DT11" s="16"/>
      <c r="DU11" s="16"/>
      <c r="DV11" s="16"/>
      <c r="DW11" s="16"/>
    </row>
    <row r="12">
      <c r="A12" s="44"/>
      <c r="B12" s="54" t="s">
        <v>91</v>
      </c>
      <c r="C12" s="21" t="str">
        <f>IFERROR(__xludf.DUMMYFUNCTION("IMPORTRANGE($A$1,""WC Finals!F16:F18"")"),"Godzilla Pro                                                                    NEW")</f>
        <v>Godzilla Pro                                                                    NEW</v>
      </c>
      <c r="D12" s="22" t="str">
        <f>C12</f>
        <v>Godzilla Pro                                                                    NEW</v>
      </c>
      <c r="E12" s="48" t="str">
        <f>IFERROR(__xludf.DUMMYFUNCTION("IMPORTRANGE($A$1,""WC Finals!G16:G18"")"),"Champ                                                                           .OLD")</f>
        <v>Champ                                                                           .OLD</v>
      </c>
      <c r="F12" s="23" t="str">
        <f>E12</f>
        <v>Champ                                                                           .OLD</v>
      </c>
      <c r="G12" s="21" t="str">
        <f>IFERROR(__xludf.DUMMYFUNCTION("IMPORTRANGE($A$1,""WC Finals!H16:H18"")"),"Paragon                                                                         .OLD")</f>
        <v>Paragon                                                                         .OLD</v>
      </c>
      <c r="H12" s="25" t="str">
        <f>G12</f>
        <v>Paragon                                                                         .OLD</v>
      </c>
      <c r="I12" s="21" t="str">
        <f>IFERROR(__xludf.DUMMYFUNCTION("IMPORTRANGE($A$1,""WC Finals!I16:I18"")"),"Tron Pro                                                                        NEW")</f>
        <v>Tron Pro                                                                        NEW</v>
      </c>
      <c r="J12" s="23" t="str">
        <f>I12</f>
        <v>Tron Pro                                                                        NEW</v>
      </c>
      <c r="K12" s="21" t="str">
        <f>IFERROR(__xludf.DUMMYFUNCTION("IMPORTRANGE($A$1,""WC Finals!J16:J18"")"),"Grand Lizard                                                                    MID")</f>
        <v>Grand Lizard                                                                    MID</v>
      </c>
      <c r="L12" s="23" t="str">
        <f>K12</f>
        <v>Grand Lizard                                                                    MID</v>
      </c>
      <c r="M12" s="21" t="str">
        <f>IFERROR(__xludf.DUMMYFUNCTION("IMPORTRANGE($A$1,""WC Finals!K16:K18"")"),"")</f>
        <v/>
      </c>
      <c r="N12" s="23" t="str">
        <f>M12</f>
        <v/>
      </c>
      <c r="O12" s="21" t="str">
        <f>IFERROR(__xludf.DUMMYFUNCTION("IMPORTRANGE($A$1,""WC Finals!L16:L18"")"),"")</f>
        <v/>
      </c>
      <c r="P12" s="23" t="str">
        <f>O12</f>
        <v/>
      </c>
      <c r="Q12" s="21" t="str">
        <f>IFERROR(__xludf.DUMMYFUNCTION("IMPORTRANGE($A$1,""WC Finals!M16:M18"")"),"")</f>
        <v/>
      </c>
      <c r="R12" s="23" t="str">
        <f>Q12</f>
        <v/>
      </c>
      <c r="S12" s="21" t="str">
        <f>IFERROR(__xludf.DUMMYFUNCTION("IMPORTRANGE($A$1,""WC Finals!N16:N18"")"),"")</f>
        <v/>
      </c>
      <c r="T12" s="49"/>
      <c r="U12" s="22"/>
      <c r="V12" s="16"/>
      <c r="W12" s="30" t="s">
        <v>92</v>
      </c>
      <c r="X12" s="21" t="s">
        <v>93</v>
      </c>
      <c r="Y12" s="29" t="str">
        <f>X12</f>
        <v>Jokerz</v>
      </c>
      <c r="Z12" s="21" t="s">
        <v>94</v>
      </c>
      <c r="AA12" s="31" t="str">
        <f>Z12</f>
        <v>Godzilla</v>
      </c>
      <c r="AB12" s="21" t="s">
        <v>53</v>
      </c>
      <c r="AC12" s="31" t="str">
        <f>AB12</f>
        <v>Avengers IQ</v>
      </c>
      <c r="AD12" s="21" t="s">
        <v>95</v>
      </c>
      <c r="AE12" s="31" t="str">
        <f>AD12</f>
        <v>Grand Lizard</v>
      </c>
      <c r="AF12" s="21" t="s">
        <v>46</v>
      </c>
      <c r="AG12" s="31" t="str">
        <f>AF12</f>
        <v>Alien Poker</v>
      </c>
      <c r="AH12" s="21" t="s">
        <v>49</v>
      </c>
      <c r="AI12" s="31" t="str">
        <f>AH12</f>
        <v>Skateball</v>
      </c>
      <c r="AJ12" s="21" t="s">
        <v>81</v>
      </c>
      <c r="AK12" s="31" t="str">
        <f>AJ12</f>
        <v>Iron Maiden</v>
      </c>
      <c r="AL12" s="21" t="s">
        <v>96</v>
      </c>
      <c r="AM12" s="31" t="str">
        <f>AL12</f>
        <v>Paragon</v>
      </c>
      <c r="AN12" s="26"/>
      <c r="AO12" s="32"/>
      <c r="AP12" s="29"/>
      <c r="AQ12" s="14"/>
      <c r="AR12" s="16"/>
      <c r="AS12" s="30" t="s">
        <v>97</v>
      </c>
      <c r="AT12" s="21" t="s">
        <v>98</v>
      </c>
      <c r="AU12" s="29" t="str">
        <f>AT12</f>
        <v>Firepower</v>
      </c>
      <c r="AV12" s="21" t="s">
        <v>53</v>
      </c>
      <c r="AW12" s="31" t="str">
        <f>AV12</f>
        <v>Avengers IQ</v>
      </c>
      <c r="AX12" s="21" t="s">
        <v>94</v>
      </c>
      <c r="AY12" s="31" t="str">
        <f>AX12</f>
        <v>Godzilla</v>
      </c>
      <c r="AZ12" s="21" t="s">
        <v>99</v>
      </c>
      <c r="BA12" s="31" t="str">
        <f>AZ12</f>
        <v>Fireball</v>
      </c>
      <c r="BB12" s="21" t="s">
        <v>58</v>
      </c>
      <c r="BC12" s="31" t="str">
        <f>BB12</f>
        <v>Harlem</v>
      </c>
      <c r="BD12" s="21"/>
      <c r="BE12" s="31" t="str">
        <f>BD12</f>
        <v/>
      </c>
      <c r="BF12" s="21"/>
      <c r="BG12" s="31" t="str">
        <f>BF12</f>
        <v/>
      </c>
      <c r="BH12" s="21"/>
      <c r="BI12" s="31" t="str">
        <f>BH12</f>
        <v/>
      </c>
      <c r="BJ12" s="26"/>
      <c r="BK12" s="32"/>
      <c r="BL12" s="29"/>
      <c r="BM12" s="16"/>
      <c r="BN12" s="16"/>
      <c r="BO12" s="16"/>
      <c r="BP12" s="16"/>
      <c r="BQ12" s="16"/>
      <c r="BR12" s="16"/>
      <c r="BS12" s="16"/>
      <c r="BT12" s="16"/>
      <c r="BU12" s="16"/>
      <c r="BV12" s="16"/>
      <c r="BW12" s="16"/>
      <c r="BX12" s="16"/>
      <c r="BY12" s="16"/>
      <c r="BZ12" s="16"/>
      <c r="CA12" s="16"/>
      <c r="CB12" s="16"/>
      <c r="CC12" s="16"/>
      <c r="CD12" s="16"/>
      <c r="CE12" s="16"/>
      <c r="CF12" s="16"/>
      <c r="CG12" s="16"/>
      <c r="CH12" s="19">
        <v>12.0</v>
      </c>
      <c r="CI12" s="39" t="s">
        <v>100</v>
      </c>
      <c r="CJ12" s="21">
        <v>32940.0</v>
      </c>
      <c r="CK12" s="21">
        <v>0.0</v>
      </c>
      <c r="CL12" s="21">
        <v>205920.0</v>
      </c>
      <c r="CM12" s="21">
        <v>0.0</v>
      </c>
      <c r="CN12" s="21">
        <v>1.9329066E8</v>
      </c>
      <c r="CO12" s="21">
        <v>0.0</v>
      </c>
      <c r="CP12" s="55">
        <v>1.5316812E8</v>
      </c>
      <c r="CQ12" s="21">
        <v>1.0</v>
      </c>
      <c r="CR12" s="56">
        <v>1568730.0</v>
      </c>
      <c r="CS12" s="21">
        <v>0.0</v>
      </c>
      <c r="CT12" s="21"/>
      <c r="CU12" s="21"/>
      <c r="CV12" s="21"/>
      <c r="CW12" s="21"/>
      <c r="CX12" s="21"/>
      <c r="CY12" s="21"/>
      <c r="CZ12" s="21"/>
      <c r="DA12" s="21"/>
      <c r="DB12" s="36">
        <f t="shared" si="15"/>
        <v>1</v>
      </c>
      <c r="DC12" s="16"/>
      <c r="DD12" s="16"/>
      <c r="DE12" s="16"/>
      <c r="DF12" s="16"/>
      <c r="DG12" s="16"/>
      <c r="DH12" s="16"/>
      <c r="DI12" s="16"/>
      <c r="DJ12" s="16"/>
      <c r="DK12" s="16"/>
      <c r="DL12" s="16"/>
      <c r="DM12" s="16"/>
      <c r="DN12" s="16"/>
      <c r="DO12" s="16"/>
      <c r="DP12" s="16"/>
      <c r="DQ12" s="16"/>
      <c r="DR12" s="16"/>
      <c r="DS12" s="16"/>
      <c r="DT12" s="16"/>
      <c r="DU12" s="16"/>
      <c r="DV12" s="16"/>
      <c r="DW12" s="16"/>
    </row>
    <row r="13">
      <c r="A13" s="33">
        <v>20.0</v>
      </c>
      <c r="B13" s="34" t="str">
        <f>IFERROR(__xludf.DUMMYFUNCTION("IMPORTRANGE(""16R2aav9PAM1sHnz_uqdb8e1Ov4Ja5T0CSUohICMOPUc"",""WC Finals!E17:E18"")"),"Brian Shepherd")</f>
        <v>Brian Shepherd</v>
      </c>
      <c r="C13" s="35"/>
      <c r="D13" s="36" t="str">
        <f>IF(C13&gt;C14,"1","0")</f>
        <v>0</v>
      </c>
      <c r="E13" s="21">
        <f>IFERROR(__xludf.DUMMYFUNCTION("""COMPUTED_VALUE"""),1.0)</f>
        <v>1</v>
      </c>
      <c r="F13" s="36" t="str">
        <f>IF(E13&gt;E14,"1","0")</f>
        <v>1</v>
      </c>
      <c r="G13" s="35"/>
      <c r="H13" s="36" t="str">
        <f>IF(G13&gt;G14,"1","0")</f>
        <v>0</v>
      </c>
      <c r="I13" s="35"/>
      <c r="J13" s="36" t="str">
        <f>IF(I13&gt;I14,"1","0")</f>
        <v>0</v>
      </c>
      <c r="K13" s="35"/>
      <c r="L13" s="36" t="str">
        <f t="shared" ref="L13:L14" si="16">IF(K13&lt;&gt;"", IF(K13&gt;K14,"1","0"),"")</f>
        <v/>
      </c>
      <c r="M13" s="35"/>
      <c r="N13" s="36" t="str">
        <f t="shared" ref="N13:N14" si="17">IF(M13&lt;&gt;"", IF(M13&gt;M14,"1","0"),"")</f>
        <v/>
      </c>
      <c r="O13" s="37"/>
      <c r="P13" s="36" t="str">
        <f t="shared" ref="P13:P14" si="18">IF(O13&lt;&gt;"", IF(O13&gt;O14,"1","0"),"")</f>
        <v/>
      </c>
      <c r="Q13" s="37"/>
      <c r="R13" s="36" t="str">
        <f t="shared" ref="R13:R14" si="19">IF(Q13&lt;&gt;"", IF(Q13&gt;Q14,"1","0"),"")</f>
        <v/>
      </c>
      <c r="S13" s="37"/>
      <c r="T13" s="36" t="str">
        <f t="shared" ref="T13:T14" si="20">IF(S13&lt;&gt;"", IF(S13&gt;S14,"1","0"),"")</f>
        <v/>
      </c>
      <c r="U13" s="35">
        <f t="shared" ref="U13:U14" si="21">D13+F13+H13+J13+L13+N13+P13+R13+T13</f>
        <v>1</v>
      </c>
      <c r="V13" s="19">
        <v>13.0</v>
      </c>
      <c r="W13" s="39" t="s">
        <v>101</v>
      </c>
      <c r="X13" s="35">
        <v>1049200.0</v>
      </c>
      <c r="Y13" s="35">
        <v>1.0</v>
      </c>
      <c r="Z13" s="35">
        <v>4.7099955E8</v>
      </c>
      <c r="AA13" s="35">
        <v>0.0</v>
      </c>
      <c r="AB13" s="35">
        <v>3.631219E7</v>
      </c>
      <c r="AC13" s="35">
        <v>1.0</v>
      </c>
      <c r="AD13" s="35">
        <v>166350.0</v>
      </c>
      <c r="AE13" s="35">
        <v>0.0</v>
      </c>
      <c r="AF13" s="35">
        <v>1096640.0</v>
      </c>
      <c r="AG13" s="35">
        <v>1.0</v>
      </c>
      <c r="AH13" s="35">
        <v>148460.0</v>
      </c>
      <c r="AI13" s="35">
        <v>0.0</v>
      </c>
      <c r="AJ13" s="35">
        <v>1.6321061E8</v>
      </c>
      <c r="AK13" s="35">
        <v>1.0</v>
      </c>
      <c r="AL13" s="35">
        <v>505030.0</v>
      </c>
      <c r="AM13" s="35">
        <v>1.0</v>
      </c>
      <c r="AN13" s="37"/>
      <c r="AO13" s="35"/>
      <c r="AP13" s="36">
        <f t="shared" ref="AP13:AP14" si="22">Y13+AA13+AC13+AE13+AG13+AI13+AK13+AM13+AO13</f>
        <v>5</v>
      </c>
      <c r="AQ13" s="19"/>
      <c r="AR13" s="19">
        <v>4.0</v>
      </c>
      <c r="AS13" s="39" t="s">
        <v>102</v>
      </c>
      <c r="AT13" s="35">
        <v>645000.0</v>
      </c>
      <c r="AU13" s="35">
        <v>1.0</v>
      </c>
      <c r="AV13" s="35">
        <v>4718020.0</v>
      </c>
      <c r="AW13" s="35">
        <v>0.0</v>
      </c>
      <c r="AX13" s="35">
        <v>8.8386207E8</v>
      </c>
      <c r="AY13" s="35">
        <v>1.0</v>
      </c>
      <c r="AZ13" s="35">
        <v>29060.0</v>
      </c>
      <c r="BA13" s="35">
        <v>1.0</v>
      </c>
      <c r="BB13" s="35">
        <v>883530.0</v>
      </c>
      <c r="BC13" s="35">
        <v>1.0</v>
      </c>
      <c r="BD13" s="35"/>
      <c r="BE13" s="35"/>
      <c r="BF13" s="37"/>
      <c r="BG13" s="37"/>
      <c r="BH13" s="37"/>
      <c r="BI13" s="37"/>
      <c r="BJ13" s="37"/>
      <c r="BK13" s="35"/>
      <c r="BL13" s="36">
        <f t="shared" ref="BL13:BL14" si="23">AU13+AW13+AY13+BA13+BC13+BE13+BG13+BI13+BK13</f>
        <v>4</v>
      </c>
      <c r="BM13" s="20"/>
      <c r="BN13" s="16"/>
      <c r="BO13" s="16"/>
      <c r="BP13" s="16"/>
      <c r="BQ13" s="16"/>
      <c r="BR13" s="16"/>
      <c r="BX13" s="16"/>
      <c r="BY13" s="16"/>
      <c r="BZ13" s="16"/>
      <c r="CA13" s="16"/>
      <c r="CB13" s="16"/>
      <c r="CC13" s="16"/>
      <c r="CD13" s="16"/>
      <c r="CE13" s="16"/>
      <c r="CF13" s="16"/>
      <c r="CG13" s="16"/>
      <c r="CH13" s="16"/>
      <c r="CI13" s="16"/>
      <c r="CJ13" s="16"/>
      <c r="CK13" s="16"/>
      <c r="CL13" s="16"/>
      <c r="CM13" s="16"/>
      <c r="CN13" s="19"/>
      <c r="CO13" s="16"/>
      <c r="CQ13" s="16"/>
      <c r="CR13" s="19"/>
      <c r="CS13" s="16"/>
      <c r="CT13" s="16"/>
      <c r="CU13" s="16"/>
      <c r="CV13" s="16"/>
      <c r="CW13" s="16"/>
      <c r="CX13" s="19"/>
      <c r="CY13" s="16"/>
      <c r="CZ13" s="19"/>
      <c r="DA13" s="16"/>
      <c r="DB13" s="16"/>
      <c r="DC13" s="16"/>
      <c r="DD13" s="16"/>
      <c r="DE13" s="16"/>
      <c r="DF13" s="16"/>
      <c r="DG13" s="16"/>
      <c r="DH13" s="16"/>
      <c r="DI13" s="16"/>
      <c r="DJ13" s="16"/>
      <c r="DK13" s="16"/>
      <c r="DL13" s="16"/>
      <c r="DM13" s="16"/>
      <c r="DN13" s="16"/>
      <c r="DO13" s="16"/>
      <c r="DP13" s="16"/>
      <c r="DQ13" s="16"/>
      <c r="DR13" s="16"/>
      <c r="DS13" s="16"/>
      <c r="DT13" s="16"/>
      <c r="DU13" s="16"/>
      <c r="DV13" s="16"/>
      <c r="DW13" s="16"/>
    </row>
    <row r="14">
      <c r="A14" s="33">
        <v>29.0</v>
      </c>
      <c r="B14" s="57" t="str">
        <f>IFERROR(__xludf.DUMMYFUNCTION("""COMPUTED_VALUE"""),"Craig Pullen")</f>
        <v>Craig Pullen</v>
      </c>
      <c r="C14" s="21">
        <f>IFERROR(__xludf.DUMMYFUNCTION("""COMPUTED_VALUE"""),1.0)</f>
        <v>1</v>
      </c>
      <c r="D14" s="36" t="str">
        <f>IF(C14&lt;&gt;"", IF(C14&gt;C15,"1","0"),"")</f>
        <v>1</v>
      </c>
      <c r="E14" s="21"/>
      <c r="F14" s="36" t="str">
        <f>IF(E14&lt;&gt;"", IF(E14&gt;E15,"1","0"),"")</f>
        <v/>
      </c>
      <c r="G14" s="21">
        <f>IFERROR(__xludf.DUMMYFUNCTION("""COMPUTED_VALUE"""),1.0)</f>
        <v>1</v>
      </c>
      <c r="H14" s="36" t="str">
        <f>IF(G14&lt;&gt;"", IF(G14&gt;G15,"1","0"),"")</f>
        <v>1</v>
      </c>
      <c r="I14" s="21">
        <f>IFERROR(__xludf.DUMMYFUNCTION("""COMPUTED_VALUE"""),1.0)</f>
        <v>1</v>
      </c>
      <c r="J14" s="36" t="str">
        <f>IF(I14&gt;I13,"1","0")</f>
        <v>1</v>
      </c>
      <c r="K14" s="21">
        <f>IFERROR(__xludf.DUMMYFUNCTION("""COMPUTED_VALUE"""),1.0)</f>
        <v>1</v>
      </c>
      <c r="L14" s="36" t="str">
        <f t="shared" si="16"/>
        <v>1</v>
      </c>
      <c r="M14" s="21"/>
      <c r="N14" s="36" t="str">
        <f t="shared" si="17"/>
        <v/>
      </c>
      <c r="O14" s="43"/>
      <c r="P14" s="36" t="str">
        <f t="shared" si="18"/>
        <v/>
      </c>
      <c r="Q14" s="43"/>
      <c r="R14" s="36" t="str">
        <f t="shared" si="19"/>
        <v/>
      </c>
      <c r="S14" s="43"/>
      <c r="T14" s="36" t="str">
        <f t="shared" si="20"/>
        <v/>
      </c>
      <c r="U14" s="36">
        <f t="shared" si="21"/>
        <v>4</v>
      </c>
      <c r="V14" s="19"/>
      <c r="W14" s="39" t="s">
        <v>103</v>
      </c>
      <c r="X14" s="21">
        <v>978860.0</v>
      </c>
      <c r="Y14" s="21">
        <v>0.0</v>
      </c>
      <c r="Z14" s="21">
        <v>9.6760806E8</v>
      </c>
      <c r="AA14" s="21">
        <v>1.0</v>
      </c>
      <c r="AB14" s="21">
        <v>5172250.0</v>
      </c>
      <c r="AC14" s="21">
        <v>0.0</v>
      </c>
      <c r="AD14" s="21">
        <v>2086320.0</v>
      </c>
      <c r="AE14" s="21">
        <v>1.0</v>
      </c>
      <c r="AF14" s="21">
        <v>385880.0</v>
      </c>
      <c r="AG14" s="21">
        <v>0.0</v>
      </c>
      <c r="AH14" s="21">
        <v>1474880.0</v>
      </c>
      <c r="AI14" s="21">
        <v>1.0</v>
      </c>
      <c r="AJ14" s="21">
        <v>5689900.0</v>
      </c>
      <c r="AK14" s="21">
        <v>0.0</v>
      </c>
      <c r="AL14" s="21">
        <v>250120.0</v>
      </c>
      <c r="AM14" s="21">
        <v>0.0</v>
      </c>
      <c r="AN14" s="43"/>
      <c r="AO14" s="21"/>
      <c r="AP14" s="36">
        <f t="shared" si="22"/>
        <v>3</v>
      </c>
      <c r="AQ14" s="19"/>
      <c r="AR14" s="19"/>
      <c r="AS14" s="39" t="s">
        <v>101</v>
      </c>
      <c r="AT14" s="21">
        <v>184230.0</v>
      </c>
      <c r="AU14" s="21">
        <v>0.0</v>
      </c>
      <c r="AV14" s="21">
        <v>2.0236362E8</v>
      </c>
      <c r="AW14" s="21">
        <v>1.0</v>
      </c>
      <c r="AX14" s="21">
        <v>4.0E8</v>
      </c>
      <c r="AY14" s="21">
        <v>0.0</v>
      </c>
      <c r="AZ14" s="21">
        <v>20920.0</v>
      </c>
      <c r="BA14" s="21">
        <v>0.0</v>
      </c>
      <c r="BB14" s="21">
        <v>648640.0</v>
      </c>
      <c r="BC14" s="21">
        <v>0.0</v>
      </c>
      <c r="BD14" s="21"/>
      <c r="BE14" s="21"/>
      <c r="BF14" s="43"/>
      <c r="BG14" s="43"/>
      <c r="BH14" s="43"/>
      <c r="BI14" s="43"/>
      <c r="BJ14" s="43"/>
      <c r="BK14" s="21"/>
      <c r="BL14" s="36">
        <f t="shared" si="23"/>
        <v>1</v>
      </c>
      <c r="BM14" s="16"/>
      <c r="BN14" s="30" t="s">
        <v>104</v>
      </c>
      <c r="BO14" s="21" t="s">
        <v>99</v>
      </c>
      <c r="BP14" s="29" t="str">
        <f>BO14</f>
        <v>Fireball</v>
      </c>
      <c r="BQ14" s="21" t="s">
        <v>58</v>
      </c>
      <c r="BR14" s="31" t="str">
        <f>BQ14</f>
        <v>Harlem</v>
      </c>
      <c r="BS14" s="21" t="s">
        <v>105</v>
      </c>
      <c r="BT14" s="31" t="str">
        <f>BS14</f>
        <v>Elektra</v>
      </c>
      <c r="BU14" s="21" t="s">
        <v>106</v>
      </c>
      <c r="BV14" s="31" t="str">
        <f>BU14</f>
        <v>Cyclone</v>
      </c>
      <c r="BW14" s="21" t="s">
        <v>50</v>
      </c>
      <c r="BX14" s="31" t="str">
        <f>BW14</f>
        <v>The Shadow</v>
      </c>
      <c r="BY14" s="21" t="s">
        <v>53</v>
      </c>
      <c r="BZ14" s="31" t="str">
        <f>BY14</f>
        <v>Avengers IQ</v>
      </c>
      <c r="CA14" s="21" t="s">
        <v>107</v>
      </c>
      <c r="CB14" s="31" t="str">
        <f>CA14</f>
        <v>Lady Luck</v>
      </c>
      <c r="CC14" s="21" t="s">
        <v>94</v>
      </c>
      <c r="CD14" s="31" t="str">
        <f>CC14</f>
        <v>Godzilla</v>
      </c>
      <c r="CE14" s="26"/>
      <c r="CF14" s="32"/>
      <c r="CG14" s="29"/>
      <c r="CH14" s="16"/>
      <c r="CI14" s="16"/>
      <c r="CJ14" s="16"/>
      <c r="CK14" s="16"/>
      <c r="CL14" s="16"/>
      <c r="CM14" s="16"/>
      <c r="CN14" s="16"/>
      <c r="CO14" s="16"/>
      <c r="CP14" s="16"/>
      <c r="CQ14" s="16"/>
      <c r="CR14" s="16"/>
      <c r="CS14" s="16"/>
      <c r="CT14" s="16"/>
      <c r="CU14" s="16"/>
      <c r="CV14" s="16"/>
      <c r="CW14" s="16"/>
      <c r="CX14" s="19"/>
      <c r="CY14" s="16"/>
      <c r="CZ14" s="16"/>
      <c r="DA14" s="16"/>
      <c r="DB14" s="16"/>
      <c r="DC14" s="16"/>
      <c r="DD14" s="17" t="s">
        <v>108</v>
      </c>
      <c r="DE14" s="58" t="s">
        <v>109</v>
      </c>
      <c r="DJ14" s="16"/>
      <c r="DK14" s="16"/>
      <c r="DL14" s="16"/>
      <c r="DM14" s="16"/>
      <c r="DN14" s="16"/>
      <c r="DO14" s="16"/>
      <c r="DP14" s="16"/>
      <c r="DQ14" s="16"/>
      <c r="DR14" s="16"/>
      <c r="DS14" s="16"/>
      <c r="DT14" s="16"/>
      <c r="DU14" s="16"/>
      <c r="DV14" s="16"/>
      <c r="DW14" s="16"/>
    </row>
    <row r="15">
      <c r="A15" s="44"/>
      <c r="B15" s="44"/>
      <c r="C15" s="16"/>
      <c r="D15" s="20"/>
      <c r="E15" s="16"/>
      <c r="F15" s="20"/>
      <c r="G15" s="16"/>
      <c r="H15" s="45"/>
      <c r="I15" s="16"/>
      <c r="J15" s="20"/>
      <c r="K15" s="16"/>
      <c r="L15" s="20"/>
      <c r="M15" s="16"/>
      <c r="N15" s="20"/>
      <c r="O15" s="16"/>
      <c r="P15" s="20"/>
      <c r="Q15" s="16"/>
      <c r="R15" s="20"/>
      <c r="S15" s="16"/>
      <c r="T15" s="20"/>
      <c r="U15" s="20"/>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9"/>
      <c r="BE15" s="16"/>
      <c r="BF15" s="16"/>
      <c r="BG15" s="16"/>
      <c r="BH15" s="16"/>
      <c r="BI15" s="16"/>
      <c r="BJ15" s="16"/>
      <c r="BK15" s="16"/>
      <c r="BL15" s="16"/>
      <c r="BM15" s="19">
        <v>4.0</v>
      </c>
      <c r="BN15" s="39" t="s">
        <v>102</v>
      </c>
      <c r="BO15" s="35">
        <v>37820.0</v>
      </c>
      <c r="BP15" s="35">
        <v>1.0</v>
      </c>
      <c r="BQ15" s="59">
        <v>1397390.0</v>
      </c>
      <c r="BR15" s="35">
        <v>0.0</v>
      </c>
      <c r="BS15" s="35">
        <v>342390.0</v>
      </c>
      <c r="BT15" s="35">
        <v>0.0</v>
      </c>
      <c r="BU15" s="46" t="s">
        <v>110</v>
      </c>
      <c r="BV15" s="35">
        <v>1.0</v>
      </c>
      <c r="BW15" s="35">
        <v>1.995376E9</v>
      </c>
      <c r="BX15" s="35">
        <v>1.0</v>
      </c>
      <c r="BY15" s="46" t="s">
        <v>111</v>
      </c>
      <c r="BZ15" s="35">
        <v>0.0</v>
      </c>
      <c r="CA15" s="60">
        <v>678630.0</v>
      </c>
      <c r="CB15" s="35">
        <v>0.0</v>
      </c>
      <c r="CC15" s="35">
        <v>9.3921039E8</v>
      </c>
      <c r="CD15" s="35">
        <v>0.0</v>
      </c>
      <c r="CE15" s="37"/>
      <c r="CF15" s="35"/>
      <c r="CG15" s="36">
        <f t="shared" ref="CG15:CG16" si="25">BP15+BR15+BT15+BV15+BX15+BZ15+CB15+CD15+CF15</f>
        <v>3</v>
      </c>
      <c r="CH15" s="16"/>
      <c r="CI15" s="16"/>
      <c r="CJ15" s="16"/>
      <c r="CK15" s="16"/>
      <c r="CL15" s="16"/>
      <c r="CM15" s="16"/>
      <c r="CN15" s="16"/>
      <c r="CO15" s="16"/>
      <c r="CP15" s="16"/>
      <c r="CQ15" s="16"/>
      <c r="CR15" s="16"/>
      <c r="CS15" s="16"/>
      <c r="CT15" s="16"/>
      <c r="CU15" s="16"/>
      <c r="CV15" s="16"/>
      <c r="CW15" s="16"/>
      <c r="CX15" s="16"/>
      <c r="CY15" s="16"/>
      <c r="CZ15" s="16"/>
      <c r="DA15" s="16"/>
      <c r="DB15" s="16"/>
      <c r="DC15" s="16"/>
      <c r="DD15" s="30"/>
      <c r="DE15" s="21" t="s">
        <v>57</v>
      </c>
      <c r="DF15" s="29" t="str">
        <f>DE15</f>
        <v>Dark Rider</v>
      </c>
      <c r="DG15" s="21" t="s">
        <v>112</v>
      </c>
      <c r="DH15" s="31" t="str">
        <f>DG15</f>
        <v>The Addams Family</v>
      </c>
      <c r="DI15" s="21" t="s">
        <v>50</v>
      </c>
      <c r="DJ15" s="31" t="str">
        <f>DI15</f>
        <v>The Shadow</v>
      </c>
      <c r="DK15" s="21" t="s">
        <v>96</v>
      </c>
      <c r="DL15" s="31" t="str">
        <f>DK15</f>
        <v>Paragon</v>
      </c>
      <c r="DM15" s="21" t="s">
        <v>66</v>
      </c>
      <c r="DN15" s="31" t="str">
        <f>DM15</f>
        <v>Space Station</v>
      </c>
      <c r="DO15" s="21" t="s">
        <v>48</v>
      </c>
      <c r="DP15" s="31" t="str">
        <f>DO15</f>
        <v>Road Kings</v>
      </c>
      <c r="DQ15" s="21" t="s">
        <v>67</v>
      </c>
      <c r="DR15" s="31" t="str">
        <f>DQ15</f>
        <v>I500</v>
      </c>
      <c r="DS15" s="21" t="s">
        <v>94</v>
      </c>
      <c r="DT15" s="31" t="str">
        <f>DS15</f>
        <v>Godzilla</v>
      </c>
      <c r="DU15" s="26" t="s">
        <v>52</v>
      </c>
      <c r="DV15" s="32" t="str">
        <f t="shared" ref="DV15:DW15" si="24">DU15</f>
        <v>Corvette</v>
      </c>
      <c r="DW15" s="29" t="str">
        <f t="shared" si="24"/>
        <v>Corvette</v>
      </c>
    </row>
    <row r="16">
      <c r="A16" s="44"/>
      <c r="B16" s="54" t="s">
        <v>113</v>
      </c>
      <c r="C16" s="21" t="s">
        <v>114</v>
      </c>
      <c r="D16" s="22" t="str">
        <f>C16</f>
        <v>Little Joe</v>
      </c>
      <c r="E16" s="21" t="s">
        <v>57</v>
      </c>
      <c r="F16" s="23" t="str">
        <f>E16</f>
        <v>Dark Rider</v>
      </c>
      <c r="G16" s="21" t="s">
        <v>115</v>
      </c>
      <c r="H16" s="25" t="str">
        <f>G16</f>
        <v>WCS</v>
      </c>
      <c r="I16" s="21" t="s">
        <v>59</v>
      </c>
      <c r="J16" s="23" t="str">
        <f>I16</f>
        <v>Deadpool</v>
      </c>
      <c r="K16" s="21" t="s">
        <v>116</v>
      </c>
      <c r="L16" s="23" t="str">
        <f>K16</f>
        <v>Scorpion</v>
      </c>
      <c r="M16" s="21" t="str">
        <f>IFERROR(__xludf.DUMMYFUNCTION("IMPORTRANGE($A$1,""WC Finals!K20:K22"")"),"")</f>
        <v/>
      </c>
      <c r="N16" s="23" t="str">
        <f>M16</f>
        <v/>
      </c>
      <c r="O16" s="21" t="str">
        <f>IFERROR(__xludf.DUMMYFUNCTION("IMPORTRANGE($A$1,""WC Finals!L20:L22"")"),"")</f>
        <v/>
      </c>
      <c r="P16" s="23" t="str">
        <f>O16</f>
        <v/>
      </c>
      <c r="Q16" s="21" t="str">
        <f>IFERROR(__xludf.DUMMYFUNCTION("IMPORTRANGE($A$1,""WC Finals!M20:M22"")"),"")</f>
        <v/>
      </c>
      <c r="R16" s="23" t="str">
        <f>Q16</f>
        <v/>
      </c>
      <c r="S16" s="21" t="str">
        <f>IFERROR(__xludf.DUMMYFUNCTION("IMPORTRANGE($A$1,""WC Finals!N20:N22"")"),"")</f>
        <v/>
      </c>
      <c r="T16" s="49"/>
      <c r="U16" s="22"/>
      <c r="V16" s="16"/>
      <c r="W16" s="30" t="s">
        <v>117</v>
      </c>
      <c r="X16" s="21" t="s">
        <v>58</v>
      </c>
      <c r="Y16" s="29" t="str">
        <f>X16</f>
        <v>Harlem</v>
      </c>
      <c r="Z16" s="21" t="s">
        <v>98</v>
      </c>
      <c r="AA16" s="31" t="str">
        <f>Z16</f>
        <v>Firepower</v>
      </c>
      <c r="AB16" s="21" t="s">
        <v>118</v>
      </c>
      <c r="AC16" s="29" t="str">
        <f>AB16</f>
        <v>Sorcerer</v>
      </c>
      <c r="AD16" s="21" t="s">
        <v>76</v>
      </c>
      <c r="AE16" s="31" t="str">
        <f>AD16</f>
        <v>Beatles</v>
      </c>
      <c r="AF16" s="21" t="s">
        <v>119</v>
      </c>
      <c r="AG16" s="31" t="str">
        <f>AF16</f>
        <v>X-Men</v>
      </c>
      <c r="AH16" s="21"/>
      <c r="AI16" s="31" t="str">
        <f>AH16</f>
        <v/>
      </c>
      <c r="AJ16" s="21"/>
      <c r="AK16" s="31" t="str">
        <f>AJ16</f>
        <v/>
      </c>
      <c r="AL16" s="21"/>
      <c r="AM16" s="31" t="str">
        <f>AL16</f>
        <v/>
      </c>
      <c r="AN16" s="26"/>
      <c r="AO16" s="32"/>
      <c r="AP16" s="29"/>
      <c r="AQ16" s="14"/>
      <c r="AR16" s="16"/>
      <c r="AS16" s="30" t="s">
        <v>120</v>
      </c>
      <c r="AT16" s="21" t="s">
        <v>50</v>
      </c>
      <c r="AU16" s="29" t="str">
        <f>AT16</f>
        <v>The Shadow</v>
      </c>
      <c r="AV16" s="21" t="s">
        <v>58</v>
      </c>
      <c r="AW16" s="31" t="str">
        <f>AV16</f>
        <v>Harlem</v>
      </c>
      <c r="AX16" s="21" t="s">
        <v>121</v>
      </c>
      <c r="AY16" s="31" t="str">
        <f>AX16</f>
        <v>Pool Sharks</v>
      </c>
      <c r="AZ16" s="21" t="s">
        <v>53</v>
      </c>
      <c r="BA16" s="31" t="str">
        <f>AZ16</f>
        <v>Avengers IQ</v>
      </c>
      <c r="BB16" s="21"/>
      <c r="BC16" s="31" t="str">
        <f>BB16</f>
        <v/>
      </c>
      <c r="BD16" s="21"/>
      <c r="BE16" s="31" t="str">
        <f>BD16</f>
        <v/>
      </c>
      <c r="BF16" s="21"/>
      <c r="BG16" s="31" t="str">
        <f>BF16</f>
        <v/>
      </c>
      <c r="BH16" s="21"/>
      <c r="BI16" s="31" t="str">
        <f>BH16</f>
        <v/>
      </c>
      <c r="BJ16" s="26"/>
      <c r="BK16" s="32"/>
      <c r="BL16" s="29"/>
      <c r="BM16" s="19">
        <v>12.0</v>
      </c>
      <c r="BN16" s="39" t="s">
        <v>100</v>
      </c>
      <c r="BO16" s="21">
        <v>31680.0</v>
      </c>
      <c r="BP16" s="21">
        <v>0.0</v>
      </c>
      <c r="BQ16" s="59">
        <v>1542510.0</v>
      </c>
      <c r="BR16" s="21">
        <v>1.0</v>
      </c>
      <c r="BS16" s="61" t="s">
        <v>122</v>
      </c>
      <c r="BT16" s="21">
        <v>1.0</v>
      </c>
      <c r="BU16" s="21">
        <v>920230.0</v>
      </c>
      <c r="BV16" s="21">
        <v>0.0</v>
      </c>
      <c r="BW16" s="62" t="s">
        <v>123</v>
      </c>
      <c r="BX16" s="21">
        <v>0.0</v>
      </c>
      <c r="BY16" s="63">
        <v>2.769731E8</v>
      </c>
      <c r="BZ16" s="21">
        <v>1.0</v>
      </c>
      <c r="CA16" s="64" t="s">
        <v>124</v>
      </c>
      <c r="CB16" s="21">
        <v>1.0</v>
      </c>
      <c r="CC16" s="65" t="s">
        <v>125</v>
      </c>
      <c r="CD16" s="21">
        <v>1.0</v>
      </c>
      <c r="CE16" s="43"/>
      <c r="CF16" s="21"/>
      <c r="CG16" s="36">
        <f t="shared" si="25"/>
        <v>5</v>
      </c>
      <c r="CH16" s="16"/>
      <c r="CI16" s="30" t="s">
        <v>126</v>
      </c>
      <c r="CJ16" s="66" t="s">
        <v>57</v>
      </c>
      <c r="CK16" s="66" t="s">
        <v>127</v>
      </c>
      <c r="CL16" s="67" t="s">
        <v>107</v>
      </c>
      <c r="CM16" s="68" t="s">
        <v>127</v>
      </c>
      <c r="CN16" s="66" t="s">
        <v>76</v>
      </c>
      <c r="CO16" s="68" t="s">
        <v>127</v>
      </c>
      <c r="CP16" s="68" t="s">
        <v>128</v>
      </c>
      <c r="CQ16" s="69"/>
      <c r="CR16" s="19"/>
      <c r="CS16" s="16"/>
      <c r="CT16" s="16"/>
      <c r="CU16" s="16"/>
      <c r="CV16" s="16"/>
      <c r="CW16" s="16"/>
      <c r="CX16" s="16"/>
      <c r="CY16" s="16"/>
      <c r="CZ16" s="16"/>
      <c r="DA16" s="16"/>
      <c r="DB16" s="16"/>
      <c r="DC16" s="19">
        <v>1.0</v>
      </c>
      <c r="DD16" s="39" t="s">
        <v>63</v>
      </c>
      <c r="DE16" s="35">
        <v>402370.0</v>
      </c>
      <c r="DF16" s="35">
        <v>1.0</v>
      </c>
      <c r="DG16" s="35">
        <v>1.965638E7</v>
      </c>
      <c r="DH16" s="35">
        <v>0.0</v>
      </c>
      <c r="DI16" s="35">
        <v>2.6566055E8</v>
      </c>
      <c r="DJ16" s="35">
        <v>1.0</v>
      </c>
      <c r="DK16" s="21">
        <v>204420.0</v>
      </c>
      <c r="DL16" s="35">
        <v>0.0</v>
      </c>
      <c r="DM16" s="35">
        <v>304580.0</v>
      </c>
      <c r="DN16" s="35">
        <v>0.0</v>
      </c>
      <c r="DO16" s="21">
        <v>9577980.0</v>
      </c>
      <c r="DP16" s="35">
        <v>1.0</v>
      </c>
      <c r="DQ16" s="35">
        <v>1.45774274E9</v>
      </c>
      <c r="DR16" s="35">
        <v>1.0</v>
      </c>
      <c r="DS16" s="35">
        <v>4.365E8</v>
      </c>
      <c r="DT16" s="35">
        <v>0.0</v>
      </c>
      <c r="DU16" s="35" t="s">
        <v>129</v>
      </c>
      <c r="DV16" s="35">
        <v>1.0</v>
      </c>
      <c r="DW16" s="36">
        <f t="shared" ref="DW16:DW17" si="26">DF16+DH16+DJ16+DL16+DN16+DP16+DR16+DT16+DV16</f>
        <v>5</v>
      </c>
    </row>
    <row r="17">
      <c r="A17" s="33">
        <v>21.0</v>
      </c>
      <c r="B17" s="34" t="str">
        <f>IFERROR(__xludf.DUMMYFUNCTION("IMPORTRANGE(""16R2aav9PAM1sHnz_uqdb8e1Ov4Ja5T0CSUohICMOPUc"",""WC Finals!E21:E22"")"),"Roberto Pedroni")</f>
        <v>Roberto Pedroni</v>
      </c>
      <c r="C17" s="35">
        <v>25200.0</v>
      </c>
      <c r="D17" s="36" t="str">
        <f>IF(C17&gt;C18,"1","0")</f>
        <v>1</v>
      </c>
      <c r="E17" s="35">
        <v>54070.0</v>
      </c>
      <c r="F17" s="36" t="str">
        <f>IF(E17&gt;E18,"1","0")</f>
        <v>0</v>
      </c>
      <c r="G17" s="35">
        <v>4.282119E8</v>
      </c>
      <c r="H17" s="36" t="str">
        <f>IF(G17&gt;G18,"1","0")</f>
        <v>1</v>
      </c>
      <c r="I17" s="35">
        <v>1.993042E8</v>
      </c>
      <c r="J17" s="36" t="str">
        <f>IF(I17&gt;I18,"1","0")</f>
        <v>1</v>
      </c>
      <c r="K17" s="35">
        <v>466530.0</v>
      </c>
      <c r="L17" s="36" t="str">
        <f>IF(K17&lt;&gt;"", IF(K17&gt;K18,"1","0"),"")</f>
        <v>1</v>
      </c>
      <c r="M17" s="35"/>
      <c r="N17" s="36" t="str">
        <f t="shared" ref="N17:N18" si="27">IF(M17&lt;&gt;"", IF(M17&gt;M18,"1","0"),"")</f>
        <v/>
      </c>
      <c r="O17" s="37"/>
      <c r="P17" s="36" t="str">
        <f t="shared" ref="P17:P18" si="28">IF(O17&lt;&gt;"", IF(O17&gt;O18,"1","0"),"")</f>
        <v/>
      </c>
      <c r="Q17" s="37"/>
      <c r="R17" s="36" t="str">
        <f t="shared" ref="R17:R18" si="29">IF(Q17&lt;&gt;"", IF(Q17&gt;Q18,"1","0"),"")</f>
        <v/>
      </c>
      <c r="S17" s="37"/>
      <c r="T17" s="36" t="str">
        <f t="shared" ref="T17:T18" si="30">IF(S17&lt;&gt;"", IF(S17&gt;S18,"1","0"),"")</f>
        <v/>
      </c>
      <c r="U17" s="36">
        <f t="shared" ref="U17:U18" si="31">D17+F17+H17+J17+L17+N17+P17+R17+T17</f>
        <v>4</v>
      </c>
      <c r="V17" s="19">
        <v>12.0</v>
      </c>
      <c r="W17" s="39" t="s">
        <v>100</v>
      </c>
      <c r="X17" s="35">
        <v>946930.0</v>
      </c>
      <c r="Y17" s="35">
        <v>0.0</v>
      </c>
      <c r="Z17" s="35">
        <v>72220.0</v>
      </c>
      <c r="AA17" s="35">
        <v>1.0</v>
      </c>
      <c r="AB17" s="35">
        <v>7219370.0</v>
      </c>
      <c r="AC17" s="35">
        <v>1.0</v>
      </c>
      <c r="AD17" s="35">
        <v>1441760.0</v>
      </c>
      <c r="AE17" s="35">
        <v>1.0</v>
      </c>
      <c r="AF17" s="35">
        <v>1.565798E7</v>
      </c>
      <c r="AG17" s="35">
        <v>1.0</v>
      </c>
      <c r="AH17" s="35"/>
      <c r="AI17" s="37"/>
      <c r="AJ17" s="37"/>
      <c r="AK17" s="37"/>
      <c r="AL17" s="37"/>
      <c r="AM17" s="37"/>
      <c r="AN17" s="37"/>
      <c r="AO17" s="35"/>
      <c r="AP17" s="36">
        <f t="shared" ref="AP17:AP18" si="32">Y17+AA17+AC17+AE17+AG17+AI17+AK17+AM17+AO17</f>
        <v>4</v>
      </c>
      <c r="AQ17" s="19"/>
      <c r="AR17" s="19">
        <v>5.0</v>
      </c>
      <c r="AS17" s="39" t="s">
        <v>130</v>
      </c>
      <c r="AT17" s="35">
        <v>6.045096E7</v>
      </c>
      <c r="AU17" s="35">
        <v>0.0</v>
      </c>
      <c r="AV17" s="35">
        <v>39430.0</v>
      </c>
      <c r="AW17" s="35">
        <v>0.0</v>
      </c>
      <c r="AX17" s="35">
        <v>1.144614E7</v>
      </c>
      <c r="AY17" s="35">
        <v>0.0</v>
      </c>
      <c r="AZ17" s="35">
        <v>1.0E8</v>
      </c>
      <c r="BA17" s="35">
        <v>0.0</v>
      </c>
      <c r="BB17" s="35"/>
      <c r="BC17" s="35"/>
      <c r="BD17" s="35"/>
      <c r="BE17" s="37"/>
      <c r="BF17" s="37"/>
      <c r="BG17" s="37"/>
      <c r="BH17" s="37"/>
      <c r="BI17" s="37"/>
      <c r="BJ17" s="37"/>
      <c r="BK17" s="35"/>
      <c r="BL17" s="36">
        <f t="shared" ref="BL17:BL18" si="33">AU17+AW17+AY17+BA17+BC17+BE17+BG17+BI17+BK17</f>
        <v>0</v>
      </c>
      <c r="BM17" s="16"/>
      <c r="BN17" s="16"/>
      <c r="BO17" s="16"/>
      <c r="BP17" s="16"/>
      <c r="BQ17" s="16"/>
      <c r="BR17" s="16"/>
      <c r="BS17" s="16"/>
      <c r="BT17" s="16"/>
      <c r="BU17" s="16"/>
      <c r="BV17" s="16"/>
      <c r="BW17" s="16"/>
      <c r="BX17" s="16"/>
      <c r="BY17" s="16"/>
      <c r="BZ17" s="16"/>
      <c r="CA17" s="16"/>
      <c r="CB17" s="16"/>
      <c r="CC17" s="16"/>
      <c r="CD17" s="16"/>
      <c r="CE17" s="16"/>
      <c r="CF17" s="16"/>
      <c r="CG17" s="16"/>
      <c r="CH17" s="19">
        <v>25.0</v>
      </c>
      <c r="CI17" s="39" t="s">
        <v>84</v>
      </c>
      <c r="CJ17" s="70">
        <v>37550.0</v>
      </c>
      <c r="CK17" s="70">
        <v>1.0</v>
      </c>
      <c r="CL17" s="30">
        <v>166430.0</v>
      </c>
      <c r="CM17" s="70">
        <v>4.0</v>
      </c>
      <c r="CN17" s="30">
        <v>4500000.0</v>
      </c>
      <c r="CO17" s="30">
        <v>7.0</v>
      </c>
      <c r="CP17" s="30">
        <f t="shared" ref="CP17:CP20" si="34">SUM(CK17,CM17,CO17)</f>
        <v>12</v>
      </c>
      <c r="CQ17" s="71" t="s">
        <v>131</v>
      </c>
      <c r="CR17" s="19"/>
      <c r="CS17" s="19"/>
      <c r="CT17" s="19"/>
      <c r="CU17" s="19"/>
      <c r="CV17" s="19"/>
      <c r="CW17" s="19"/>
      <c r="CX17" s="19"/>
      <c r="CY17" s="19"/>
      <c r="CZ17" s="19"/>
      <c r="DA17" s="19"/>
      <c r="DB17" s="19"/>
      <c r="DC17" s="19">
        <v>31.0</v>
      </c>
      <c r="DD17" s="39" t="s">
        <v>132</v>
      </c>
      <c r="DE17" s="21">
        <v>107020.0</v>
      </c>
      <c r="DF17" s="21">
        <v>0.0</v>
      </c>
      <c r="DG17" s="72">
        <v>5.057032E7</v>
      </c>
      <c r="DH17" s="21">
        <v>1.0</v>
      </c>
      <c r="DI17" s="21">
        <v>1.8351088E8</v>
      </c>
      <c r="DJ17" s="21">
        <v>0.0</v>
      </c>
      <c r="DK17" s="21">
        <v>264910.0</v>
      </c>
      <c r="DL17" s="21">
        <v>1.0</v>
      </c>
      <c r="DM17" s="46" t="s">
        <v>133</v>
      </c>
      <c r="DN17" s="21">
        <v>1.0</v>
      </c>
      <c r="DO17" s="56">
        <v>283130.0</v>
      </c>
      <c r="DP17" s="21">
        <v>0.0</v>
      </c>
      <c r="DQ17" s="21">
        <v>9.328311E7</v>
      </c>
      <c r="DR17" s="21">
        <v>0.0</v>
      </c>
      <c r="DS17" s="21">
        <v>5.7E8</v>
      </c>
      <c r="DT17" s="73">
        <v>1.0</v>
      </c>
      <c r="DU17" s="73">
        <v>1.219E9</v>
      </c>
      <c r="DV17" s="21">
        <v>0.0</v>
      </c>
      <c r="DW17" s="36">
        <f t="shared" si="26"/>
        <v>4</v>
      </c>
    </row>
    <row r="18">
      <c r="A18" s="33">
        <v>28.0</v>
      </c>
      <c r="B18" s="57" t="str">
        <f>IFERROR(__xludf.DUMMYFUNCTION("""COMPUTED_VALUE"""),"Paul Jongma")</f>
        <v>Paul Jongma</v>
      </c>
      <c r="C18" s="21">
        <v>24260.0</v>
      </c>
      <c r="D18" s="42">
        <v>0.0</v>
      </c>
      <c r="E18" s="21">
        <v>56970.0</v>
      </c>
      <c r="F18" s="36" t="str">
        <f>IF(E18&lt;&gt;"", IF(E18&gt;E19,"1","0"),"")</f>
        <v>1</v>
      </c>
      <c r="G18" s="21">
        <v>2.3996898E8</v>
      </c>
      <c r="H18" s="42">
        <v>0.0</v>
      </c>
      <c r="I18" s="21">
        <v>4.02483E7</v>
      </c>
      <c r="J18" s="36" t="str">
        <f>IF(I18&gt;I17,"1","0")</f>
        <v>0</v>
      </c>
      <c r="K18" s="21">
        <v>63140.0</v>
      </c>
      <c r="L18" s="42">
        <v>0.0</v>
      </c>
      <c r="M18" s="21"/>
      <c r="N18" s="36" t="str">
        <f t="shared" si="27"/>
        <v/>
      </c>
      <c r="O18" s="43"/>
      <c r="P18" s="36" t="str">
        <f t="shared" si="28"/>
        <v/>
      </c>
      <c r="Q18" s="43"/>
      <c r="R18" s="36" t="str">
        <f t="shared" si="29"/>
        <v/>
      </c>
      <c r="S18" s="43"/>
      <c r="T18" s="36" t="str">
        <f t="shared" si="30"/>
        <v/>
      </c>
      <c r="U18" s="35">
        <f t="shared" si="31"/>
        <v>1</v>
      </c>
      <c r="V18" s="19"/>
      <c r="W18" s="39" t="s">
        <v>134</v>
      </c>
      <c r="X18" s="21">
        <v>1189050.0</v>
      </c>
      <c r="Y18" s="21">
        <v>1.0</v>
      </c>
      <c r="Z18" s="21">
        <v>39450.0</v>
      </c>
      <c r="AA18" s="21">
        <v>0.0</v>
      </c>
      <c r="AB18" s="21">
        <v>826430.0</v>
      </c>
      <c r="AC18" s="21">
        <v>0.0</v>
      </c>
      <c r="AD18" s="21">
        <v>1100370.0</v>
      </c>
      <c r="AE18" s="21">
        <v>0.0</v>
      </c>
      <c r="AF18" s="21">
        <v>3893680.0</v>
      </c>
      <c r="AG18" s="21">
        <v>0.0</v>
      </c>
      <c r="AH18" s="21"/>
      <c r="AI18" s="43"/>
      <c r="AJ18" s="43"/>
      <c r="AK18" s="43"/>
      <c r="AL18" s="43"/>
      <c r="AM18" s="43"/>
      <c r="AN18" s="43"/>
      <c r="AO18" s="21"/>
      <c r="AP18" s="36">
        <f t="shared" si="32"/>
        <v>1</v>
      </c>
      <c r="AQ18" s="19"/>
      <c r="AR18" s="19"/>
      <c r="AS18" s="39" t="s">
        <v>100</v>
      </c>
      <c r="AT18" s="21">
        <v>5.2338649E8</v>
      </c>
      <c r="AU18" s="21">
        <v>1.0</v>
      </c>
      <c r="AV18" s="21">
        <v>672150.0</v>
      </c>
      <c r="AW18" s="21">
        <v>1.0</v>
      </c>
      <c r="AX18" s="21">
        <v>1.181436E7</v>
      </c>
      <c r="AY18" s="21">
        <v>1.0</v>
      </c>
      <c r="AZ18" s="21">
        <v>4.0E8</v>
      </c>
      <c r="BA18" s="21">
        <v>1.0</v>
      </c>
      <c r="BB18" s="21"/>
      <c r="BC18" s="21"/>
      <c r="BD18" s="21"/>
      <c r="BE18" s="43"/>
      <c r="BF18" s="43"/>
      <c r="BG18" s="43"/>
      <c r="BH18" s="43"/>
      <c r="BI18" s="43"/>
      <c r="BJ18" s="43"/>
      <c r="BK18" s="21"/>
      <c r="BL18" s="36">
        <f t="shared" si="33"/>
        <v>4</v>
      </c>
      <c r="BM18" s="16"/>
      <c r="BN18" s="16"/>
      <c r="BO18" s="16"/>
      <c r="BP18" s="16"/>
      <c r="BQ18" s="16"/>
      <c r="BR18" s="16"/>
      <c r="BS18" s="16"/>
      <c r="BT18" s="16"/>
      <c r="BU18" s="16"/>
      <c r="BV18" s="16"/>
      <c r="BW18" s="16"/>
      <c r="BX18" s="16"/>
      <c r="BY18" s="16"/>
      <c r="BZ18" s="16"/>
      <c r="CA18" s="16"/>
      <c r="CB18" s="16"/>
      <c r="CC18" s="16"/>
      <c r="CD18" s="16"/>
      <c r="CE18" s="16"/>
      <c r="CF18" s="16"/>
      <c r="CG18" s="16"/>
      <c r="CH18" s="19">
        <v>4.0</v>
      </c>
      <c r="CI18" s="39" t="s">
        <v>102</v>
      </c>
      <c r="CJ18" s="74" t="s">
        <v>135</v>
      </c>
      <c r="CK18" s="74"/>
      <c r="CL18" s="75" t="s">
        <v>135</v>
      </c>
      <c r="CM18" s="74"/>
      <c r="CN18" s="75" t="s">
        <v>135</v>
      </c>
      <c r="CO18" s="30"/>
      <c r="CP18" s="30">
        <f t="shared" si="34"/>
        <v>0</v>
      </c>
      <c r="CQ18" s="71" t="s">
        <v>136</v>
      </c>
      <c r="CR18" s="19"/>
      <c r="CS18" s="19"/>
      <c r="CT18" s="19"/>
      <c r="CU18" s="19"/>
      <c r="CV18" s="19"/>
      <c r="CW18" s="19"/>
      <c r="CX18" s="19"/>
      <c r="CY18" s="19"/>
      <c r="CZ18" s="19"/>
      <c r="DA18" s="19"/>
      <c r="DB18" s="19"/>
      <c r="DC18" s="16"/>
      <c r="DD18" s="16"/>
      <c r="DE18" s="19"/>
      <c r="DF18" s="16"/>
      <c r="DG18" s="76"/>
      <c r="DH18" s="16"/>
      <c r="DI18" s="16"/>
      <c r="DJ18" s="16"/>
      <c r="DK18" s="16"/>
      <c r="DL18" s="19"/>
      <c r="DM18" s="77"/>
      <c r="DN18" s="19"/>
      <c r="DO18" s="16"/>
      <c r="DP18" s="16"/>
      <c r="DQ18" s="16"/>
      <c r="DR18" s="16"/>
      <c r="DS18" s="16"/>
      <c r="DT18" s="77"/>
      <c r="DU18" s="77"/>
      <c r="DV18" s="19"/>
      <c r="DW18" s="16"/>
    </row>
    <row r="19">
      <c r="A19" s="44"/>
      <c r="B19" s="44"/>
      <c r="C19" s="16"/>
      <c r="D19" s="20"/>
      <c r="E19" s="16"/>
      <c r="F19" s="20"/>
      <c r="G19" s="16"/>
      <c r="H19" s="45"/>
      <c r="I19" s="16"/>
      <c r="J19" s="20"/>
      <c r="K19" s="16"/>
      <c r="L19" s="20"/>
      <c r="M19" s="16"/>
      <c r="N19" s="20"/>
      <c r="O19" s="16"/>
      <c r="P19" s="20"/>
      <c r="Q19" s="16"/>
      <c r="R19" s="20"/>
      <c r="S19" s="16"/>
      <c r="T19" s="20"/>
      <c r="U19" s="20"/>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9">
        <v>26.0</v>
      </c>
      <c r="CI19" s="39" t="s">
        <v>137</v>
      </c>
      <c r="CJ19" s="70">
        <v>170300.0</v>
      </c>
      <c r="CK19" s="70">
        <v>7.0</v>
      </c>
      <c r="CL19" s="30">
        <v>971350.0</v>
      </c>
      <c r="CM19" s="70">
        <v>7.0</v>
      </c>
      <c r="CN19" s="30">
        <v>4318010.0</v>
      </c>
      <c r="CO19" s="30">
        <v>4.0</v>
      </c>
      <c r="CP19" s="30">
        <f t="shared" si="34"/>
        <v>18</v>
      </c>
      <c r="CQ19" s="71" t="s">
        <v>138</v>
      </c>
      <c r="CR19" s="19"/>
      <c r="CS19" s="19"/>
      <c r="CT19" s="19"/>
      <c r="CU19" s="19"/>
      <c r="CV19" s="19"/>
      <c r="CW19" s="19"/>
      <c r="CX19" s="19"/>
      <c r="CY19" s="19"/>
      <c r="CZ19" s="19"/>
      <c r="DA19" s="19"/>
      <c r="DB19" s="19"/>
      <c r="DC19" s="16"/>
      <c r="DD19" s="16"/>
      <c r="DE19" s="16"/>
      <c r="DF19" s="16"/>
      <c r="DG19" s="16"/>
      <c r="DH19" s="16"/>
      <c r="DI19" s="16"/>
      <c r="DJ19" s="16"/>
      <c r="DK19" s="16"/>
      <c r="DL19" s="78"/>
      <c r="DM19" s="19"/>
      <c r="DN19" s="16"/>
      <c r="DO19" s="16"/>
      <c r="DP19" s="16"/>
      <c r="DQ19" s="16"/>
      <c r="DR19" s="16"/>
      <c r="DS19" s="16"/>
      <c r="DT19" s="19"/>
      <c r="DU19" s="19"/>
      <c r="DV19" s="16"/>
      <c r="DW19" s="16"/>
    </row>
    <row r="20">
      <c r="A20" s="44"/>
      <c r="B20" s="54" t="s">
        <v>139</v>
      </c>
      <c r="C20" s="21" t="s">
        <v>98</v>
      </c>
      <c r="D20" s="22" t="str">
        <f>C20</f>
        <v>Firepower</v>
      </c>
      <c r="E20" s="21" t="s">
        <v>140</v>
      </c>
      <c r="F20" s="23" t="str">
        <f>E20</f>
        <v>Dolly Parton</v>
      </c>
      <c r="G20" s="21" t="s">
        <v>53</v>
      </c>
      <c r="H20" s="25" t="str">
        <f>G20</f>
        <v>Avengers IQ</v>
      </c>
      <c r="I20" s="21" t="s">
        <v>141</v>
      </c>
      <c r="J20" s="23" t="str">
        <f>I20</f>
        <v>AC/DC</v>
      </c>
      <c r="K20" s="21" t="s">
        <v>96</v>
      </c>
      <c r="L20" s="23" t="str">
        <f>K20</f>
        <v>Paragon</v>
      </c>
      <c r="M20" s="21" t="s">
        <v>107</v>
      </c>
      <c r="N20" s="23" t="str">
        <f>M20</f>
        <v>Lady Luck</v>
      </c>
      <c r="O20" s="21" t="s">
        <v>118</v>
      </c>
      <c r="P20" s="23" t="str">
        <f>O20</f>
        <v>Sorcerer</v>
      </c>
      <c r="Q20" s="21" t="s">
        <v>99</v>
      </c>
      <c r="R20" s="23" t="str">
        <f>Q20</f>
        <v>Fireball</v>
      </c>
      <c r="S20" s="21" t="s">
        <v>82</v>
      </c>
      <c r="T20" s="49"/>
      <c r="U20" s="22"/>
      <c r="V20" s="16"/>
      <c r="W20" s="30" t="s">
        <v>142</v>
      </c>
      <c r="X20" s="21" t="s">
        <v>96</v>
      </c>
      <c r="Y20" s="29" t="str">
        <f>X20</f>
        <v>Paragon</v>
      </c>
      <c r="Z20" s="21" t="s">
        <v>72</v>
      </c>
      <c r="AA20" s="31" t="str">
        <f>Z20</f>
        <v>Silverball Mania</v>
      </c>
      <c r="AB20" s="21" t="s">
        <v>82</v>
      </c>
      <c r="AC20" s="31" t="str">
        <f>AB20</f>
        <v>TAF</v>
      </c>
      <c r="AD20" s="21" t="s">
        <v>94</v>
      </c>
      <c r="AE20" s="31" t="str">
        <f>AD20</f>
        <v>Godzilla</v>
      </c>
      <c r="AF20" s="21"/>
      <c r="AG20" s="31" t="str">
        <f>AF20</f>
        <v/>
      </c>
      <c r="AH20" s="21"/>
      <c r="AI20" s="31" t="str">
        <f>AH20</f>
        <v/>
      </c>
      <c r="AJ20" s="21"/>
      <c r="AK20" s="31" t="str">
        <f>AJ20</f>
        <v/>
      </c>
      <c r="AL20" s="21"/>
      <c r="AM20" s="31" t="str">
        <f>AL20</f>
        <v/>
      </c>
      <c r="AN20" s="26"/>
      <c r="AO20" s="32"/>
      <c r="AP20" s="29"/>
      <c r="AQ20" s="14"/>
      <c r="AR20" s="16"/>
      <c r="AS20" s="30" t="s">
        <v>143</v>
      </c>
      <c r="AT20" s="21" t="s">
        <v>96</v>
      </c>
      <c r="AU20" s="29" t="str">
        <f>AT20</f>
        <v>Paragon</v>
      </c>
      <c r="AV20" s="21" t="s">
        <v>95</v>
      </c>
      <c r="AW20" s="31" t="str">
        <f>AV20</f>
        <v>Grand Lizard</v>
      </c>
      <c r="AX20" s="21" t="s">
        <v>82</v>
      </c>
      <c r="AY20" s="31" t="str">
        <f>AX20</f>
        <v>TAF</v>
      </c>
      <c r="AZ20" s="21" t="s">
        <v>67</v>
      </c>
      <c r="BA20" s="31" t="str">
        <f>AZ20</f>
        <v>I500</v>
      </c>
      <c r="BB20" s="21" t="s">
        <v>48</v>
      </c>
      <c r="BC20" s="31" t="str">
        <f>BB20</f>
        <v>Road Kings</v>
      </c>
      <c r="BD20" s="21" t="s">
        <v>46</v>
      </c>
      <c r="BE20" s="31" t="str">
        <f>BD20</f>
        <v>Alien Poker</v>
      </c>
      <c r="BF20" s="21" t="s">
        <v>144</v>
      </c>
      <c r="BG20" s="31" t="str">
        <f>BF20</f>
        <v>Jurassic Park</v>
      </c>
      <c r="BH20" s="21" t="s">
        <v>52</v>
      </c>
      <c r="BI20" s="31" t="str">
        <f>BH20</f>
        <v>Corvette</v>
      </c>
      <c r="BJ20" s="26"/>
      <c r="BK20" s="32"/>
      <c r="BL20" s="29"/>
      <c r="BM20" s="16"/>
      <c r="BN20" s="16"/>
      <c r="BO20" s="16"/>
      <c r="BP20" s="16"/>
      <c r="BQ20" s="16"/>
      <c r="BR20" s="16"/>
      <c r="BS20" s="16"/>
      <c r="BT20" s="16"/>
      <c r="BU20" s="16"/>
      <c r="BV20" s="16"/>
      <c r="BW20" s="16"/>
      <c r="BX20" s="16"/>
      <c r="BY20" s="16"/>
      <c r="BZ20" s="16"/>
      <c r="CA20" s="16"/>
      <c r="CB20" s="16"/>
      <c r="CC20" s="16"/>
      <c r="CD20" s="16"/>
      <c r="CE20" s="16"/>
      <c r="CF20" s="16"/>
      <c r="CG20" s="16"/>
      <c r="CH20" s="19">
        <v>19.0</v>
      </c>
      <c r="CI20" s="39" t="s">
        <v>145</v>
      </c>
      <c r="CJ20" s="70">
        <v>166900.0</v>
      </c>
      <c r="CK20" s="70">
        <v>4.0</v>
      </c>
      <c r="CL20" s="30">
        <v>100000.0</v>
      </c>
      <c r="CM20" s="70">
        <v>1.0</v>
      </c>
      <c r="CN20" s="30">
        <v>2396320.0</v>
      </c>
      <c r="CO20" s="30">
        <v>1.0</v>
      </c>
      <c r="CP20" s="30">
        <f t="shared" si="34"/>
        <v>6</v>
      </c>
      <c r="CQ20" s="71" t="s">
        <v>146</v>
      </c>
      <c r="CR20" s="19"/>
      <c r="CS20" s="19"/>
      <c r="CT20" s="19"/>
      <c r="CU20" s="19"/>
      <c r="CV20" s="19"/>
      <c r="CW20" s="19"/>
      <c r="CX20" s="19"/>
      <c r="CY20" s="19"/>
      <c r="CZ20" s="19"/>
      <c r="DA20" s="19"/>
      <c r="DB20" s="19"/>
      <c r="DC20" s="16"/>
      <c r="DD20" s="19" t="s">
        <v>147</v>
      </c>
      <c r="DE20" s="16"/>
      <c r="DF20" s="16"/>
      <c r="DG20" s="16"/>
      <c r="DH20" s="16"/>
      <c r="DI20" s="16"/>
      <c r="DJ20" s="16"/>
      <c r="DK20" s="16"/>
      <c r="DL20" s="16"/>
      <c r="DM20" s="19"/>
      <c r="DN20" s="16"/>
      <c r="DO20" s="16"/>
      <c r="DP20" s="16"/>
      <c r="DQ20" s="16"/>
      <c r="DR20" s="16"/>
      <c r="DS20" s="79"/>
      <c r="DV20" s="16"/>
      <c r="DW20" s="16"/>
    </row>
    <row r="21">
      <c r="A21" s="33">
        <v>18.0</v>
      </c>
      <c r="B21" s="34" t="str">
        <f>IFERROR(__xludf.DUMMYFUNCTION("IMPORTRANGE(""16R2aav9PAM1sHnz_uqdb8e1Ov4Ja5T0CSUohICMOPUc"",""WC Finals!E9:E10"")"),"Steven Bowden")</f>
        <v>Steven Bowden</v>
      </c>
      <c r="C21" s="35">
        <v>362550.0</v>
      </c>
      <c r="D21" s="36" t="str">
        <f>IF(C21&gt;C22,"1","0")</f>
        <v>1</v>
      </c>
      <c r="E21" s="35">
        <v>300040.0</v>
      </c>
      <c r="F21" s="36" t="str">
        <f>IF(E21&gt;E22,"1","0")</f>
        <v>1</v>
      </c>
      <c r="G21" s="35">
        <v>2.278724E7</v>
      </c>
      <c r="H21" s="36" t="str">
        <f>IF(G21&gt;G22,"1","0")</f>
        <v>0</v>
      </c>
      <c r="I21" s="35">
        <v>9192020.0</v>
      </c>
      <c r="J21" s="36" t="str">
        <f>IF(I21&lt;&gt;"", IF(I21&gt;I22,"1","0"),"")</f>
        <v>1</v>
      </c>
      <c r="K21" s="35">
        <v>54550.0</v>
      </c>
      <c r="L21" s="36" t="str">
        <f t="shared" ref="L21:L22" si="35">IF(K21&lt;&gt;"", IF(K21&gt;K22,"1","0"),"")</f>
        <v>0</v>
      </c>
      <c r="M21" s="35">
        <v>139040.0</v>
      </c>
      <c r="N21" s="36" t="str">
        <f t="shared" ref="N21:N22" si="36">IF(M21&lt;&gt;"", IF(M21&gt;M22,"1","0"),"")</f>
        <v>0</v>
      </c>
      <c r="O21" s="35">
        <v>1583430.0</v>
      </c>
      <c r="P21" s="36" t="str">
        <f t="shared" ref="P21:P22" si="37">IF(O21&lt;&gt;"", IF(O21&gt;O22,"1","0"),"")</f>
        <v>0</v>
      </c>
      <c r="Q21" s="35">
        <v>34660.0</v>
      </c>
      <c r="R21" s="36" t="str">
        <f>IF(Q21&lt;&gt;"", IF(Q21&gt;Q22,"1","0"),"")</f>
        <v>1</v>
      </c>
      <c r="S21" s="35">
        <v>6961190.0</v>
      </c>
      <c r="T21" s="36">
        <v>0.0</v>
      </c>
      <c r="U21" s="35">
        <f t="shared" ref="U21:U22" si="38">D21+F21+H21+J21+L21+N21+P21+R21+T21</f>
        <v>4</v>
      </c>
      <c r="V21" s="19">
        <v>15.0</v>
      </c>
      <c r="W21" s="39" t="s">
        <v>148</v>
      </c>
      <c r="X21" s="35">
        <v>29190.0</v>
      </c>
      <c r="Y21" s="35">
        <v>0.0</v>
      </c>
      <c r="Z21" s="35">
        <v>240990.0</v>
      </c>
      <c r="AA21" s="35">
        <v>0.0</v>
      </c>
      <c r="AB21" s="35">
        <v>2.006135E7</v>
      </c>
      <c r="AC21" s="35">
        <v>0.0</v>
      </c>
      <c r="AD21" s="35">
        <v>4.52E8</v>
      </c>
      <c r="AE21" s="35">
        <v>0.0</v>
      </c>
      <c r="AF21" s="35"/>
      <c r="AG21" s="35"/>
      <c r="AH21" s="35"/>
      <c r="AI21" s="35"/>
      <c r="AJ21" s="37"/>
      <c r="AK21" s="35"/>
      <c r="AL21" s="37"/>
      <c r="AM21" s="35"/>
      <c r="AN21" s="37"/>
      <c r="AO21" s="35"/>
      <c r="AP21" s="36">
        <f t="shared" ref="AP21:AP22" si="39">Y21+AA21+AC21+AE21+AG21+AI21+AK21+AM21+AO21</f>
        <v>0</v>
      </c>
      <c r="AQ21" s="19"/>
      <c r="AR21" s="19">
        <v>2.0</v>
      </c>
      <c r="AS21" s="39" t="s">
        <v>149</v>
      </c>
      <c r="AT21" s="35">
        <v>381560.0</v>
      </c>
      <c r="AU21" s="35">
        <v>1.0</v>
      </c>
      <c r="AV21" s="35">
        <v>1692660.0</v>
      </c>
      <c r="AW21" s="35">
        <v>1.0</v>
      </c>
      <c r="AX21" s="35">
        <v>3.323664E7</v>
      </c>
      <c r="AY21" s="35">
        <v>0.0</v>
      </c>
      <c r="AZ21" s="35">
        <v>4.4316125E8</v>
      </c>
      <c r="BA21" s="35">
        <v>0.0</v>
      </c>
      <c r="BB21" s="35">
        <v>897260.0</v>
      </c>
      <c r="BC21" s="35">
        <v>0.0</v>
      </c>
      <c r="BD21" s="35">
        <v>1712430.0</v>
      </c>
      <c r="BE21" s="35">
        <v>1.0</v>
      </c>
      <c r="BF21" s="35">
        <v>6218300.0</v>
      </c>
      <c r="BG21" s="35">
        <v>0.0</v>
      </c>
      <c r="BH21" s="35">
        <v>3.6731428E8</v>
      </c>
      <c r="BI21" s="35">
        <v>0.0</v>
      </c>
      <c r="BJ21" s="37"/>
      <c r="BK21" s="35"/>
      <c r="BL21" s="36">
        <f t="shared" ref="BL21:BL22" si="40">AU21+AW21+AY21+BA21+BC21+BE21+BG21+BI21+BK21</f>
        <v>3</v>
      </c>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9"/>
      <c r="CK21" s="16"/>
      <c r="CL21" s="16"/>
      <c r="CM21" s="16"/>
      <c r="CN21" s="16"/>
      <c r="CO21" s="16"/>
      <c r="CP21" s="16"/>
      <c r="CQ21" s="16"/>
      <c r="CR21" s="16"/>
      <c r="CS21" s="16"/>
      <c r="CT21" s="16"/>
      <c r="CU21" s="16"/>
      <c r="CV21" s="16"/>
      <c r="CW21" s="16"/>
      <c r="CX21" s="16"/>
      <c r="CY21" s="16"/>
      <c r="CZ21" s="16"/>
      <c r="DA21" s="16"/>
      <c r="DB21" s="16"/>
      <c r="DC21" s="16"/>
      <c r="DD21" s="30"/>
      <c r="DE21" s="66" t="s">
        <v>66</v>
      </c>
      <c r="DF21" s="39"/>
      <c r="DG21" s="68" t="s">
        <v>53</v>
      </c>
      <c r="DH21" s="39"/>
      <c r="DI21" s="68" t="s">
        <v>140</v>
      </c>
      <c r="DJ21" s="52"/>
      <c r="DK21" s="52"/>
      <c r="DL21" s="52"/>
      <c r="DM21" s="16"/>
      <c r="DN21" s="16"/>
      <c r="DO21" s="16"/>
      <c r="DP21" s="16"/>
      <c r="DQ21" s="16"/>
      <c r="DR21" s="16"/>
      <c r="DV21" s="16"/>
      <c r="DW21" s="16"/>
    </row>
    <row r="22">
      <c r="A22" s="33">
        <v>31.0</v>
      </c>
      <c r="B22" s="57" t="str">
        <f>IFERROR(__xludf.DUMMYFUNCTION("""COMPUTED_VALUE"""),"Markus Virtanen")</f>
        <v>Markus Virtanen</v>
      </c>
      <c r="C22" s="21">
        <v>93060.0</v>
      </c>
      <c r="D22" s="42">
        <v>0.0</v>
      </c>
      <c r="E22" s="21">
        <v>110660.0</v>
      </c>
      <c r="F22" s="42">
        <v>0.0</v>
      </c>
      <c r="G22" s="21">
        <v>6.698373E7</v>
      </c>
      <c r="H22" s="36" t="str">
        <f>IF(G22&lt;&gt;"", IF(G22&gt;G23,"1","0"),"")</f>
        <v>1</v>
      </c>
      <c r="I22" s="21">
        <v>5641800.0</v>
      </c>
      <c r="J22" s="42">
        <v>0.0</v>
      </c>
      <c r="K22" s="21">
        <v>196360.0</v>
      </c>
      <c r="L22" s="36" t="str">
        <f t="shared" si="35"/>
        <v>1</v>
      </c>
      <c r="M22" s="21">
        <v>572540.0</v>
      </c>
      <c r="N22" s="36" t="str">
        <f t="shared" si="36"/>
        <v>1</v>
      </c>
      <c r="O22" s="21">
        <v>4195670.0</v>
      </c>
      <c r="P22" s="36" t="str">
        <f t="shared" si="37"/>
        <v>1</v>
      </c>
      <c r="Q22" s="21">
        <v>6070.0</v>
      </c>
      <c r="R22" s="42">
        <v>0.0</v>
      </c>
      <c r="S22" s="21">
        <v>1.0064128E8</v>
      </c>
      <c r="T22" s="36">
        <v>1.0</v>
      </c>
      <c r="U22" s="36">
        <f t="shared" si="38"/>
        <v>5</v>
      </c>
      <c r="V22" s="19"/>
      <c r="W22" s="80" t="s">
        <v>132</v>
      </c>
      <c r="X22" s="21">
        <v>136210.0</v>
      </c>
      <c r="Y22" s="21">
        <v>1.0</v>
      </c>
      <c r="Z22" s="21">
        <v>265590.0</v>
      </c>
      <c r="AA22" s="21">
        <v>1.0</v>
      </c>
      <c r="AB22" s="21">
        <v>2.142301E7</v>
      </c>
      <c r="AC22" s="21">
        <v>1.0</v>
      </c>
      <c r="AD22" s="21">
        <v>4.9949226E8</v>
      </c>
      <c r="AE22" s="21">
        <v>1.0</v>
      </c>
      <c r="AF22" s="21"/>
      <c r="AG22" s="21"/>
      <c r="AH22" s="21"/>
      <c r="AI22" s="21"/>
      <c r="AJ22" s="21"/>
      <c r="AK22" s="21"/>
      <c r="AL22" s="43"/>
      <c r="AM22" s="21"/>
      <c r="AN22" s="43"/>
      <c r="AO22" s="21"/>
      <c r="AP22" s="36">
        <f t="shared" si="39"/>
        <v>4</v>
      </c>
      <c r="AQ22" s="19"/>
      <c r="AR22" s="19"/>
      <c r="AS22" s="39" t="s">
        <v>132</v>
      </c>
      <c r="AT22" s="21">
        <v>338440.0</v>
      </c>
      <c r="AU22" s="21">
        <v>0.0</v>
      </c>
      <c r="AV22" s="21">
        <v>1101330.0</v>
      </c>
      <c r="AW22" s="21">
        <v>0.0</v>
      </c>
      <c r="AX22" s="21">
        <v>6.426504E7</v>
      </c>
      <c r="AY22" s="21">
        <v>1.0</v>
      </c>
      <c r="AZ22" s="21">
        <v>4.5462046E8</v>
      </c>
      <c r="BA22" s="21">
        <v>1.0</v>
      </c>
      <c r="BB22" s="21">
        <v>2855200.0</v>
      </c>
      <c r="BC22" s="21">
        <v>1.0</v>
      </c>
      <c r="BD22" s="21">
        <v>134170.0</v>
      </c>
      <c r="BE22" s="21">
        <v>0.0</v>
      </c>
      <c r="BF22" s="21">
        <v>2.2618924E8</v>
      </c>
      <c r="BG22" s="21">
        <v>1.0</v>
      </c>
      <c r="BH22" s="21">
        <v>8.9240385E8</v>
      </c>
      <c r="BI22" s="21">
        <v>1.0</v>
      </c>
      <c r="BJ22" s="43"/>
      <c r="BK22" s="21"/>
      <c r="BL22" s="36">
        <f t="shared" si="40"/>
        <v>5</v>
      </c>
      <c r="BM22" s="16"/>
      <c r="BN22" s="30" t="s">
        <v>150</v>
      </c>
      <c r="BO22" s="21" t="s">
        <v>151</v>
      </c>
      <c r="BP22" s="29" t="str">
        <f>BO22</f>
        <v>Tron</v>
      </c>
      <c r="BQ22" s="21" t="s">
        <v>82</v>
      </c>
      <c r="BR22" s="31" t="str">
        <f>BQ22</f>
        <v>TAF</v>
      </c>
      <c r="BS22" s="21" t="s">
        <v>106</v>
      </c>
      <c r="BT22" s="31" t="str">
        <f>BS22</f>
        <v>Cyclone</v>
      </c>
      <c r="BU22" s="21" t="s">
        <v>96</v>
      </c>
      <c r="BV22" s="31" t="str">
        <f>BU22</f>
        <v>Paragon</v>
      </c>
      <c r="BW22" s="21" t="s">
        <v>46</v>
      </c>
      <c r="BX22" s="31" t="str">
        <f>BW22</f>
        <v>Alien Poker</v>
      </c>
      <c r="BY22" s="21" t="s">
        <v>48</v>
      </c>
      <c r="BZ22" s="31" t="str">
        <f>BY22</f>
        <v>Road Kings</v>
      </c>
      <c r="CA22" s="21"/>
      <c r="CB22" s="31" t="str">
        <f>CA22</f>
        <v/>
      </c>
      <c r="CC22" s="21"/>
      <c r="CD22" s="31" t="str">
        <f>CC22</f>
        <v/>
      </c>
      <c r="CE22" s="26"/>
      <c r="CF22" s="32"/>
      <c r="CG22" s="29"/>
      <c r="CH22" s="16"/>
      <c r="CI22" s="16"/>
      <c r="CJ22" s="19"/>
      <c r="CK22" s="16"/>
      <c r="CL22" s="16"/>
      <c r="CM22" s="16"/>
      <c r="CN22" s="16"/>
      <c r="CO22" s="16"/>
      <c r="CP22" s="16"/>
      <c r="CQ22" s="16"/>
      <c r="CR22" s="16"/>
      <c r="CS22" s="16"/>
      <c r="CT22" s="16"/>
      <c r="CU22" s="16"/>
      <c r="CV22" s="16"/>
      <c r="CW22" s="16"/>
      <c r="CX22" s="16"/>
      <c r="CY22" s="16"/>
      <c r="CZ22" s="16"/>
      <c r="DA22" s="16"/>
      <c r="DB22" s="16"/>
      <c r="DC22" s="19">
        <v>12.0</v>
      </c>
      <c r="DD22" s="39" t="s">
        <v>100</v>
      </c>
      <c r="DE22" s="30">
        <v>2068910.0</v>
      </c>
      <c r="DF22" s="30">
        <v>0.0</v>
      </c>
      <c r="DG22" s="30">
        <v>3.5355021E8</v>
      </c>
      <c r="DH22" s="30">
        <v>1.0</v>
      </c>
      <c r="DI22" s="30">
        <v>153150.0</v>
      </c>
      <c r="DJ22" s="21">
        <v>1.0</v>
      </c>
      <c r="DK22" s="38">
        <f t="shared" ref="DK22:DK23" si="41">DF22+DH22+DJ22</f>
        <v>2</v>
      </c>
      <c r="DL22" s="52"/>
      <c r="DM22" s="16"/>
      <c r="DN22" s="16"/>
      <c r="DO22" s="16"/>
      <c r="DP22" s="16"/>
      <c r="DQ22" s="16"/>
      <c r="DR22" s="16"/>
      <c r="DV22" s="16"/>
      <c r="DW22" s="16"/>
    </row>
    <row r="23">
      <c r="A23" s="44"/>
      <c r="B23" s="44"/>
      <c r="C23" s="16"/>
      <c r="D23" s="20"/>
      <c r="E23" s="16"/>
      <c r="F23" s="20"/>
      <c r="G23" s="16"/>
      <c r="H23" s="45"/>
      <c r="I23" s="16"/>
      <c r="J23" s="20"/>
      <c r="K23" s="16"/>
      <c r="L23" s="20"/>
      <c r="M23" s="16"/>
      <c r="N23" s="20"/>
      <c r="O23" s="16"/>
      <c r="P23" s="20"/>
      <c r="Q23" s="16"/>
      <c r="R23" s="20"/>
      <c r="S23" s="16"/>
      <c r="T23" s="20"/>
      <c r="U23" s="20"/>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9">
        <v>31.0</v>
      </c>
      <c r="BN23" s="39" t="s">
        <v>132</v>
      </c>
      <c r="BO23" s="35">
        <v>2.89678E7</v>
      </c>
      <c r="BP23" s="35">
        <v>1.0</v>
      </c>
      <c r="BQ23" s="35">
        <v>1.193339E7</v>
      </c>
      <c r="BR23" s="35">
        <v>0.0</v>
      </c>
      <c r="BS23" s="35">
        <v>946330.0</v>
      </c>
      <c r="BT23" s="35">
        <v>0.0</v>
      </c>
      <c r="BU23" s="35">
        <v>543680.0</v>
      </c>
      <c r="BV23" s="35">
        <v>1.0</v>
      </c>
      <c r="BW23" s="35">
        <v>1104110.0</v>
      </c>
      <c r="BX23" s="35">
        <v>1.0</v>
      </c>
      <c r="BY23" s="35">
        <v>4815940.0</v>
      </c>
      <c r="BZ23" s="35">
        <v>1.0</v>
      </c>
      <c r="CA23" s="37"/>
      <c r="CB23" s="37"/>
      <c r="CC23" s="37"/>
      <c r="CD23" s="37"/>
      <c r="CE23" s="37"/>
      <c r="CF23" s="35"/>
      <c r="CG23" s="36">
        <f t="shared" ref="CG23:CG24" si="42">BP23+BR23+BT23+BV23+BX23+BZ23+CB23+CD23+CF23</f>
        <v>4</v>
      </c>
      <c r="CH23" s="16"/>
      <c r="CI23" s="69"/>
      <c r="CJ23" s="81"/>
      <c r="CL23" s="69"/>
      <c r="CM23" s="16"/>
      <c r="CN23" s="16"/>
      <c r="CO23" s="16"/>
      <c r="CP23" s="16"/>
      <c r="CQ23" s="16"/>
      <c r="CR23" s="16"/>
      <c r="CS23" s="16"/>
      <c r="CT23" s="16"/>
      <c r="CU23" s="16"/>
      <c r="CV23" s="16"/>
      <c r="CW23" s="16"/>
      <c r="CX23" s="16"/>
      <c r="CY23" s="16"/>
      <c r="CZ23" s="16"/>
      <c r="DA23" s="16"/>
      <c r="DB23" s="16"/>
      <c r="DC23" s="19">
        <v>11.0</v>
      </c>
      <c r="DD23" s="39" t="s">
        <v>152</v>
      </c>
      <c r="DE23" s="30">
        <v>2251540.0</v>
      </c>
      <c r="DF23" s="30">
        <v>1.0</v>
      </c>
      <c r="DG23" s="30">
        <v>1.646895E8</v>
      </c>
      <c r="DH23" s="30">
        <v>0.0</v>
      </c>
      <c r="DI23" s="30">
        <v>64360.0</v>
      </c>
      <c r="DJ23" s="21">
        <v>0.0</v>
      </c>
      <c r="DK23" s="38">
        <f t="shared" si="41"/>
        <v>1</v>
      </c>
      <c r="DL23" s="52"/>
      <c r="DM23" s="16"/>
      <c r="DN23" s="16"/>
      <c r="DO23" s="16"/>
      <c r="DP23" s="16"/>
      <c r="DQ23" s="16"/>
      <c r="DR23" s="16"/>
      <c r="DV23" s="16"/>
      <c r="DW23" s="16"/>
    </row>
    <row r="24">
      <c r="A24" s="44"/>
      <c r="B24" s="54" t="s">
        <v>153</v>
      </c>
      <c r="C24" s="21" t="s">
        <v>121</v>
      </c>
      <c r="D24" s="22" t="str">
        <f>C24</f>
        <v>Pool Sharks</v>
      </c>
      <c r="E24" s="21" t="s">
        <v>151</v>
      </c>
      <c r="F24" s="23" t="str">
        <f>E24</f>
        <v>Tron</v>
      </c>
      <c r="G24" s="21" t="s">
        <v>82</v>
      </c>
      <c r="H24" s="25" t="str">
        <f>G24</f>
        <v>TAF</v>
      </c>
      <c r="I24" s="21" t="s">
        <v>154</v>
      </c>
      <c r="J24" s="23" t="str">
        <f>I24</f>
        <v>Harlem Globetrotters</v>
      </c>
      <c r="K24" s="21" t="s">
        <v>114</v>
      </c>
      <c r="L24" s="23" t="str">
        <f>K24</f>
        <v>Little Joe</v>
      </c>
      <c r="M24" s="21" t="s">
        <v>116</v>
      </c>
      <c r="N24" s="23" t="str">
        <f>M24</f>
        <v>Scorpion</v>
      </c>
      <c r="O24" s="21" t="s">
        <v>50</v>
      </c>
      <c r="P24" s="23" t="str">
        <f>O24</f>
        <v>The Shadow</v>
      </c>
      <c r="Q24" s="21" t="s">
        <v>106</v>
      </c>
      <c r="R24" s="23" t="str">
        <f>Q24</f>
        <v>Cyclone</v>
      </c>
      <c r="S24" s="21" t="str">
        <f>IFERROR(__xludf.DUMMYFUNCTION("IMPORTRANGE($A$1,""WC Finals!N28:N30"")"),"")</f>
        <v/>
      </c>
      <c r="T24" s="49"/>
      <c r="U24" s="22"/>
      <c r="V24" s="16"/>
      <c r="W24" s="30" t="s">
        <v>155</v>
      </c>
      <c r="X24" s="21" t="s">
        <v>140</v>
      </c>
      <c r="Y24" s="29" t="str">
        <f>X24</f>
        <v>Dolly Parton</v>
      </c>
      <c r="Z24" s="21" t="s">
        <v>151</v>
      </c>
      <c r="AA24" s="31" t="str">
        <f>Z24</f>
        <v>Tron</v>
      </c>
      <c r="AB24" s="21" t="s">
        <v>98</v>
      </c>
      <c r="AC24" s="31" t="str">
        <f>AB24</f>
        <v>Firepower</v>
      </c>
      <c r="AD24" s="21" t="s">
        <v>106</v>
      </c>
      <c r="AE24" s="31" t="str">
        <f>AD24</f>
        <v>Cyclone</v>
      </c>
      <c r="AF24" s="21" t="s">
        <v>76</v>
      </c>
      <c r="AG24" s="31" t="str">
        <f>AF24</f>
        <v>Beatles</v>
      </c>
      <c r="AH24" s="21"/>
      <c r="AI24" s="31" t="str">
        <f>AH24</f>
        <v/>
      </c>
      <c r="AJ24" s="21"/>
      <c r="AK24" s="31" t="str">
        <f>AJ24</f>
        <v/>
      </c>
      <c r="AL24" s="21"/>
      <c r="AM24" s="31" t="str">
        <f>AL24</f>
        <v/>
      </c>
      <c r="AN24" s="26"/>
      <c r="AO24" s="32"/>
      <c r="AP24" s="29"/>
      <c r="AQ24" s="14"/>
      <c r="AR24" s="16"/>
      <c r="AS24" s="30" t="s">
        <v>156</v>
      </c>
      <c r="AT24" s="21" t="s">
        <v>157</v>
      </c>
      <c r="AU24" s="29" t="str">
        <f>AT24</f>
        <v>Champ</v>
      </c>
      <c r="AV24" s="21" t="s">
        <v>151</v>
      </c>
      <c r="AW24" s="31" t="str">
        <f>AV24</f>
        <v>Tron</v>
      </c>
      <c r="AX24" s="21" t="s">
        <v>107</v>
      </c>
      <c r="AY24" s="31" t="str">
        <f>AX24</f>
        <v>Lady Luck</v>
      </c>
      <c r="AZ24" s="21" t="s">
        <v>106</v>
      </c>
      <c r="BA24" s="31" t="str">
        <f>AZ24</f>
        <v>Cyclone</v>
      </c>
      <c r="BB24" s="21"/>
      <c r="BC24" s="31" t="str">
        <f>BB24</f>
        <v/>
      </c>
      <c r="BD24" s="21"/>
      <c r="BE24" s="31" t="str">
        <f>BD24</f>
        <v/>
      </c>
      <c r="BF24" s="21"/>
      <c r="BG24" s="31" t="str">
        <f>BF24</f>
        <v/>
      </c>
      <c r="BH24" s="21"/>
      <c r="BI24" s="31" t="str">
        <f>BH24</f>
        <v/>
      </c>
      <c r="BJ24" s="26"/>
      <c r="BK24" s="32"/>
      <c r="BL24" s="29"/>
      <c r="BM24" s="19">
        <v>26.0</v>
      </c>
      <c r="BN24" s="39" t="s">
        <v>137</v>
      </c>
      <c r="BO24" s="21">
        <v>2.29192E7</v>
      </c>
      <c r="BP24" s="21">
        <v>0.0</v>
      </c>
      <c r="BQ24" s="21">
        <v>5.367813E7</v>
      </c>
      <c r="BR24" s="21">
        <v>1.0</v>
      </c>
      <c r="BS24" s="21">
        <v>1197190.0</v>
      </c>
      <c r="BT24" s="21">
        <v>1.0</v>
      </c>
      <c r="BU24" s="21">
        <v>143450.0</v>
      </c>
      <c r="BV24" s="21">
        <v>0.0</v>
      </c>
      <c r="BW24" s="21">
        <v>939680.0</v>
      </c>
      <c r="BX24" s="21">
        <v>0.0</v>
      </c>
      <c r="BY24" s="21">
        <v>2337740.0</v>
      </c>
      <c r="BZ24" s="21">
        <v>0.0</v>
      </c>
      <c r="CA24" s="43"/>
      <c r="CB24" s="43"/>
      <c r="CC24" s="43"/>
      <c r="CD24" s="43"/>
      <c r="CE24" s="43"/>
      <c r="CF24" s="21"/>
      <c r="CG24" s="36">
        <f t="shared" si="42"/>
        <v>2</v>
      </c>
      <c r="CH24" s="16"/>
      <c r="CI24" s="69"/>
      <c r="CJ24" s="81"/>
      <c r="CL24" s="69"/>
      <c r="CM24" s="16"/>
      <c r="CN24" s="16"/>
      <c r="CO24" s="16"/>
      <c r="CP24" s="16"/>
      <c r="CQ24" s="16"/>
      <c r="CR24" s="16"/>
      <c r="CS24" s="16"/>
      <c r="CT24" s="16"/>
      <c r="CU24" s="16"/>
      <c r="CV24" s="16"/>
      <c r="CW24" s="16"/>
      <c r="CX24" s="16"/>
      <c r="CY24" s="16"/>
      <c r="CZ24" s="16"/>
      <c r="DA24" s="16"/>
      <c r="DB24" s="16"/>
      <c r="DC24" s="16"/>
      <c r="DD24" s="16"/>
      <c r="DE24" s="16"/>
      <c r="DF24" s="16"/>
      <c r="DG24" s="19"/>
      <c r="DH24" s="16"/>
      <c r="DI24" s="19"/>
      <c r="DJ24" s="16"/>
      <c r="DK24" s="16"/>
      <c r="DL24" s="16"/>
      <c r="DM24" s="16"/>
      <c r="DN24" s="16"/>
      <c r="DO24" s="16"/>
      <c r="DP24" s="16"/>
      <c r="DQ24" s="16"/>
      <c r="DR24" s="16"/>
      <c r="DV24" s="16"/>
      <c r="DW24" s="16"/>
    </row>
    <row r="25">
      <c r="A25" s="33">
        <v>23.0</v>
      </c>
      <c r="B25" s="34" t="str">
        <f>IFERROR(__xludf.DUMMYFUNCTION("IMPORTRANGE(""16R2aav9PAM1sHnz_uqdb8e1Ov4Ja5T0CSUohICMOPUc"",""WC Finals!E29:E30"")"),"Cayle George")</f>
        <v>Cayle George</v>
      </c>
      <c r="C25" s="35">
        <v>3200000.0</v>
      </c>
      <c r="D25" s="36" t="str">
        <f>IF(C25&gt;C26,"1","0")</f>
        <v>0</v>
      </c>
      <c r="E25" s="35">
        <v>1.2E7</v>
      </c>
      <c r="F25" s="36" t="str">
        <f>IF(E25&gt;E26,"1","0")</f>
        <v>0</v>
      </c>
      <c r="G25" s="35">
        <v>1.7E7</v>
      </c>
      <c r="H25" s="36" t="str">
        <f>IF(G25&gt;G26,"1","0")</f>
        <v>1</v>
      </c>
      <c r="I25" s="35">
        <v>241000.0</v>
      </c>
      <c r="J25" s="36" t="str">
        <f>IF(I25&gt;I26,"1","0")</f>
        <v>1</v>
      </c>
      <c r="K25" s="35">
        <v>58850.0</v>
      </c>
      <c r="L25" s="36" t="str">
        <f>IF(K25&lt;&gt;"", IF(K25&gt;K26,"1","0"),"")</f>
        <v>1</v>
      </c>
      <c r="M25" s="35">
        <v>400000.0</v>
      </c>
      <c r="N25" s="36" t="str">
        <f t="shared" ref="N25:N26" si="43">IF(M25&lt;&gt;"", IF(M25&gt;M26,"1","0"),"")</f>
        <v>0</v>
      </c>
      <c r="O25" s="35">
        <v>2.03E8</v>
      </c>
      <c r="P25" s="36" t="str">
        <f t="shared" ref="P25:P26" si="44">IF(O25&lt;&gt;"", IF(O25&gt;O26,"1","0"),"")</f>
        <v>0</v>
      </c>
      <c r="Q25" s="35">
        <v>3766600.0</v>
      </c>
      <c r="R25" s="36" t="str">
        <f t="shared" ref="R25:R26" si="45">IF(Q25&lt;&gt;"", IF(Q25&gt;Q26,"1","0"),"")</f>
        <v>0</v>
      </c>
      <c r="S25" s="37"/>
      <c r="T25" s="36" t="str">
        <f t="shared" ref="T25:T26" si="46">IF(S25&lt;&gt;"", IF(S25&gt;S26,"1","0"),"")</f>
        <v/>
      </c>
      <c r="U25" s="35">
        <f t="shared" ref="U25:U26" si="47">D25+F25+H25+J25+L25+N25+P25+R25+T25</f>
        <v>3</v>
      </c>
      <c r="V25" s="19">
        <v>10.0</v>
      </c>
      <c r="W25" s="39" t="s">
        <v>158</v>
      </c>
      <c r="X25" s="35">
        <v>74300.0</v>
      </c>
      <c r="Y25" s="35">
        <v>0.0</v>
      </c>
      <c r="Z25" s="35">
        <v>1.180681E7</v>
      </c>
      <c r="AA25" s="35">
        <v>0.0</v>
      </c>
      <c r="AB25" s="35">
        <v>74670.0</v>
      </c>
      <c r="AC25" s="35">
        <v>0.0</v>
      </c>
      <c r="AD25" s="35">
        <v>3175590.0</v>
      </c>
      <c r="AE25" s="35">
        <v>1.0</v>
      </c>
      <c r="AF25" s="35">
        <v>2229220.0</v>
      </c>
      <c r="AG25" s="35">
        <v>0.0</v>
      </c>
      <c r="AH25" s="35"/>
      <c r="AI25" s="37"/>
      <c r="AJ25" s="37"/>
      <c r="AK25" s="37"/>
      <c r="AL25" s="37"/>
      <c r="AM25" s="37"/>
      <c r="AN25" s="37"/>
      <c r="AO25" s="35"/>
      <c r="AP25" s="36">
        <f t="shared" ref="AP25:AP26" si="48">Y25+AA25+AC25+AE25+AG25+AI25+AK25+AM25+AO25</f>
        <v>1</v>
      </c>
      <c r="AQ25" s="19"/>
      <c r="AR25" s="19">
        <v>7.0</v>
      </c>
      <c r="AS25" s="39" t="s">
        <v>159</v>
      </c>
      <c r="AT25" s="35">
        <v>60450.0</v>
      </c>
      <c r="AU25" s="35">
        <v>0.0</v>
      </c>
      <c r="AV25" s="35">
        <v>6789930.0</v>
      </c>
      <c r="AW25" s="35">
        <v>0.0</v>
      </c>
      <c r="AX25" s="35">
        <v>95070.0</v>
      </c>
      <c r="AY25" s="35">
        <v>0.0</v>
      </c>
      <c r="AZ25" s="35">
        <v>869150.0</v>
      </c>
      <c r="BA25" s="35">
        <v>0.0</v>
      </c>
      <c r="BB25" s="35"/>
      <c r="BC25" s="35"/>
      <c r="BD25" s="35"/>
      <c r="BE25" s="35"/>
      <c r="BF25" s="37"/>
      <c r="BG25" s="37"/>
      <c r="BH25" s="37"/>
      <c r="BI25" s="37"/>
      <c r="BJ25" s="37"/>
      <c r="BK25" s="35"/>
      <c r="BL25" s="36">
        <f t="shared" ref="BL25:BL26" si="49">AU25+AW25+AY25+BA25+BC25+BE25+BG25+BI25+BK25</f>
        <v>0</v>
      </c>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79"/>
      <c r="DT25" s="79"/>
      <c r="DU25" s="79"/>
      <c r="DV25" s="16"/>
      <c r="DW25" s="16"/>
    </row>
    <row r="26">
      <c r="A26" s="33">
        <v>26.0</v>
      </c>
      <c r="B26" s="57" t="str">
        <f>IFERROR(__xludf.DUMMYFUNCTION("""COMPUTED_VALUE"""),"Arvid Flygare")</f>
        <v>Arvid Flygare</v>
      </c>
      <c r="C26" s="21">
        <v>4800000.0</v>
      </c>
      <c r="D26" s="36" t="str">
        <f>IF(C26&lt;&gt;"", IF(C26&gt;C27,"1","0"),"")</f>
        <v>1</v>
      </c>
      <c r="E26" s="21">
        <v>5.2E7</v>
      </c>
      <c r="F26" s="36" t="str">
        <f>IF(E26&lt;&gt;"", IF(E26&gt;E27,"1","0"),"")</f>
        <v>1</v>
      </c>
      <c r="G26" s="21">
        <v>9000000.0</v>
      </c>
      <c r="H26" s="42">
        <v>0.0</v>
      </c>
      <c r="I26" s="21">
        <v>126000.0</v>
      </c>
      <c r="J26" s="36" t="str">
        <f>IF(I26&gt;I25,"1","0")</f>
        <v>0</v>
      </c>
      <c r="K26" s="21">
        <v>20650.0</v>
      </c>
      <c r="L26" s="42">
        <v>0.0</v>
      </c>
      <c r="M26" s="21">
        <v>2000000.0</v>
      </c>
      <c r="N26" s="36" t="str">
        <f t="shared" si="43"/>
        <v>1</v>
      </c>
      <c r="O26" s="21">
        <v>2.08E8</v>
      </c>
      <c r="P26" s="36" t="str">
        <f t="shared" si="44"/>
        <v>1</v>
      </c>
      <c r="Q26" s="21">
        <v>3855590.0</v>
      </c>
      <c r="R26" s="36" t="str">
        <f t="shared" si="45"/>
        <v>1</v>
      </c>
      <c r="S26" s="43"/>
      <c r="T26" s="36" t="str">
        <f t="shared" si="46"/>
        <v/>
      </c>
      <c r="U26" s="36">
        <f t="shared" si="47"/>
        <v>5</v>
      </c>
      <c r="V26" s="19"/>
      <c r="W26" s="39" t="s">
        <v>137</v>
      </c>
      <c r="X26" s="21">
        <v>107450.0</v>
      </c>
      <c r="Y26" s="21">
        <v>1.0</v>
      </c>
      <c r="Z26" s="21">
        <v>5.102685E7</v>
      </c>
      <c r="AA26" s="21">
        <v>1.0</v>
      </c>
      <c r="AB26" s="21">
        <v>96780.0</v>
      </c>
      <c r="AC26" s="21">
        <v>1.0</v>
      </c>
      <c r="AD26" s="21">
        <v>1074140.0</v>
      </c>
      <c r="AE26" s="21">
        <v>0.0</v>
      </c>
      <c r="AF26" s="21">
        <v>2320310.0</v>
      </c>
      <c r="AG26" s="21">
        <v>1.0</v>
      </c>
      <c r="AH26" s="21"/>
      <c r="AI26" s="43"/>
      <c r="AJ26" s="43"/>
      <c r="AK26" s="43"/>
      <c r="AL26" s="43"/>
      <c r="AM26" s="43"/>
      <c r="AN26" s="43"/>
      <c r="AO26" s="21"/>
      <c r="AP26" s="36">
        <f t="shared" si="48"/>
        <v>4</v>
      </c>
      <c r="AQ26" s="19"/>
      <c r="AR26" s="19"/>
      <c r="AS26" s="39" t="s">
        <v>137</v>
      </c>
      <c r="AT26" s="21">
        <v>67350.0</v>
      </c>
      <c r="AU26" s="21">
        <v>1.0</v>
      </c>
      <c r="AV26" s="21">
        <v>4.841818E7</v>
      </c>
      <c r="AW26" s="21">
        <v>1.0</v>
      </c>
      <c r="AX26" s="21">
        <v>1202490.0</v>
      </c>
      <c r="AY26" s="21">
        <v>1.0</v>
      </c>
      <c r="AZ26" s="21">
        <v>4129320.0</v>
      </c>
      <c r="BA26" s="21">
        <v>1.0</v>
      </c>
      <c r="BB26" s="21"/>
      <c r="BC26" s="21"/>
      <c r="BD26" s="21"/>
      <c r="BE26" s="21"/>
      <c r="BF26" s="43"/>
      <c r="BG26" s="43"/>
      <c r="BH26" s="43"/>
      <c r="BI26" s="43"/>
      <c r="BJ26" s="43"/>
      <c r="BK26" s="21"/>
      <c r="BL26" s="36">
        <f t="shared" si="49"/>
        <v>4</v>
      </c>
      <c r="BM26" s="16"/>
      <c r="BN26" s="16"/>
      <c r="BO26" s="16"/>
      <c r="BP26" s="16"/>
      <c r="BQ26" s="16"/>
      <c r="BR26" s="16"/>
      <c r="BS26" s="16"/>
      <c r="BT26" s="16"/>
      <c r="BU26" s="16"/>
      <c r="BV26" s="16"/>
      <c r="BW26" s="16"/>
      <c r="BX26" s="16"/>
      <c r="BY26" s="16"/>
      <c r="BZ26" s="16"/>
      <c r="CA26" s="16"/>
      <c r="CB26" s="16"/>
      <c r="CC26" s="16"/>
      <c r="CD26" s="16"/>
      <c r="CE26" s="16"/>
      <c r="CF26" s="16"/>
      <c r="CG26" s="16"/>
      <c r="CH26" s="16"/>
      <c r="CI26" s="69" t="s">
        <v>160</v>
      </c>
      <c r="CJ26" s="21" t="s">
        <v>66</v>
      </c>
      <c r="CK26" s="29" t="str">
        <f>CJ26</f>
        <v>Space Station</v>
      </c>
      <c r="CL26" s="21" t="s">
        <v>82</v>
      </c>
      <c r="CM26" s="31" t="str">
        <f>CL26</f>
        <v>TAF</v>
      </c>
      <c r="CN26" s="21" t="s">
        <v>89</v>
      </c>
      <c r="CO26" s="31" t="str">
        <f>CN26</f>
        <v>Avengers</v>
      </c>
      <c r="CP26" s="21" t="s">
        <v>96</v>
      </c>
      <c r="CQ26" s="31" t="str">
        <f>CP26</f>
        <v>Paragon</v>
      </c>
      <c r="CR26" s="21" t="s">
        <v>140</v>
      </c>
      <c r="CS26" s="31" t="str">
        <f>CR26</f>
        <v>Dolly Parton</v>
      </c>
      <c r="CT26" s="21" t="s">
        <v>48</v>
      </c>
      <c r="CU26" s="31" t="str">
        <f>CT26</f>
        <v>Road Kings</v>
      </c>
      <c r="CV26" s="21"/>
      <c r="CW26" s="31" t="str">
        <f>CV26</f>
        <v/>
      </c>
      <c r="CX26" s="21"/>
      <c r="CY26" s="31" t="str">
        <f>CX26</f>
        <v/>
      </c>
      <c r="CZ26" s="26"/>
      <c r="DA26" s="32"/>
      <c r="DB26" s="29" t="str">
        <f>CZ26</f>
        <v/>
      </c>
      <c r="DC26" s="16"/>
      <c r="DD26" s="16"/>
      <c r="DE26" s="16"/>
      <c r="DF26" s="16"/>
      <c r="DG26" s="16"/>
      <c r="DH26" s="16"/>
      <c r="DI26" s="16"/>
      <c r="DJ26" s="16"/>
      <c r="DK26" s="16"/>
      <c r="DL26" s="16"/>
      <c r="DM26" s="16"/>
      <c r="DN26" s="16"/>
      <c r="DO26" s="16"/>
      <c r="DP26" s="16"/>
      <c r="DQ26" s="16"/>
      <c r="DR26" s="16"/>
      <c r="DS26" s="79"/>
      <c r="DT26" s="79"/>
      <c r="DU26" s="79"/>
      <c r="DV26" s="16"/>
      <c r="DW26" s="16"/>
    </row>
    <row r="27">
      <c r="A27" s="44"/>
      <c r="B27" s="44"/>
      <c r="C27" s="16"/>
      <c r="D27" s="20"/>
      <c r="E27" s="16"/>
      <c r="F27" s="20"/>
      <c r="G27" s="16"/>
      <c r="H27" s="45"/>
      <c r="I27" s="16"/>
      <c r="J27" s="20"/>
      <c r="K27" s="16"/>
      <c r="L27" s="20"/>
      <c r="M27" s="16"/>
      <c r="N27" s="20"/>
      <c r="O27" s="16"/>
      <c r="P27" s="20"/>
      <c r="Q27" s="16"/>
      <c r="R27" s="20"/>
      <c r="S27" s="16"/>
      <c r="T27" s="20"/>
      <c r="U27" s="20"/>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9">
        <v>31.0</v>
      </c>
      <c r="CI27" s="39" t="s">
        <v>132</v>
      </c>
      <c r="CJ27" s="46" t="s">
        <v>161</v>
      </c>
      <c r="CK27" s="35">
        <v>1.0</v>
      </c>
      <c r="CL27" s="35">
        <v>1.5058889E8</v>
      </c>
      <c r="CM27" s="35">
        <v>1.0</v>
      </c>
      <c r="CN27" s="55">
        <v>1.1E7</v>
      </c>
      <c r="CO27" s="35">
        <v>0.0</v>
      </c>
      <c r="CP27" s="53">
        <v>495630.0</v>
      </c>
      <c r="CQ27" s="35">
        <v>1.0</v>
      </c>
      <c r="CR27" s="35">
        <v>217040.0</v>
      </c>
      <c r="CS27" s="35">
        <v>0.0</v>
      </c>
      <c r="CT27" s="35">
        <v>3533380.0</v>
      </c>
      <c r="CU27" s="35">
        <v>1.0</v>
      </c>
      <c r="CV27" s="35"/>
      <c r="CW27" s="35"/>
      <c r="CX27" s="35"/>
      <c r="CY27" s="35"/>
      <c r="CZ27" s="37"/>
      <c r="DA27" s="35"/>
      <c r="DB27" s="36">
        <f t="shared" ref="DB27:DB28" si="50">CK27+CM27+CO27+CQ27+CS27+CU27+CW27+CY27+DA27</f>
        <v>4</v>
      </c>
      <c r="DC27" s="16"/>
      <c r="DD27" s="16"/>
      <c r="DE27" s="16"/>
      <c r="DF27" s="16"/>
      <c r="DG27" s="16"/>
      <c r="DH27" s="16"/>
      <c r="DI27" s="16"/>
      <c r="DJ27" s="16"/>
      <c r="DK27" s="16"/>
      <c r="DL27" s="16"/>
      <c r="DM27" s="16"/>
      <c r="DN27" s="16"/>
      <c r="DO27" s="16"/>
      <c r="DP27" s="16"/>
      <c r="DQ27" s="16"/>
      <c r="DR27" s="16"/>
      <c r="DS27" s="79"/>
      <c r="DT27" s="79"/>
      <c r="DU27" s="79"/>
      <c r="DV27" s="16"/>
      <c r="DW27" s="16"/>
    </row>
    <row r="28">
      <c r="A28" s="44"/>
      <c r="B28" s="54" t="s">
        <v>162</v>
      </c>
      <c r="C28" s="21" t="s">
        <v>163</v>
      </c>
      <c r="D28" s="22" t="str">
        <f>C28</f>
        <v>Playboy</v>
      </c>
      <c r="E28" s="21" t="s">
        <v>164</v>
      </c>
      <c r="F28" s="23" t="str">
        <f>E28</f>
        <v>Pinbot</v>
      </c>
      <c r="G28" s="21" t="s">
        <v>52</v>
      </c>
      <c r="H28" s="25" t="str">
        <f>G28</f>
        <v>Corvette</v>
      </c>
      <c r="I28" s="21" t="s">
        <v>165</v>
      </c>
      <c r="J28" s="23" t="str">
        <f>I28</f>
        <v>Rush</v>
      </c>
      <c r="K28" s="21" t="s">
        <v>66</v>
      </c>
      <c r="L28" s="23" t="str">
        <f>K28</f>
        <v>Space Station</v>
      </c>
      <c r="M28" s="21" t="str">
        <f>IFERROR(__xludf.DUMMYFUNCTION("IMPORTRANGE($A$1,""WC Finals!K12:K14"")"),"")</f>
        <v/>
      </c>
      <c r="N28" s="23" t="str">
        <f>M28</f>
        <v/>
      </c>
      <c r="O28" s="21" t="str">
        <f>IFERROR(__xludf.DUMMYFUNCTION("IMPORTRANGE($A$1,""WC Finals!L12:L14"")"),"")</f>
        <v/>
      </c>
      <c r="P28" s="23" t="str">
        <f>O28</f>
        <v/>
      </c>
      <c r="Q28" s="21" t="str">
        <f>IFERROR(__xludf.DUMMYFUNCTION("IMPORTRANGE($A$1,""WC Finals!M12:M14"")"),"")</f>
        <v/>
      </c>
      <c r="R28" s="23" t="str">
        <f>Q28</f>
        <v/>
      </c>
      <c r="S28" s="21" t="str">
        <f>IFERROR(__xludf.DUMMYFUNCTION("IMPORTRANGE($A$1,""WC Finals!N12:N14"")"),"")</f>
        <v/>
      </c>
      <c r="T28" s="49"/>
      <c r="U28" s="22"/>
      <c r="V28" s="16"/>
      <c r="W28" s="30" t="s">
        <v>166</v>
      </c>
      <c r="X28" s="21" t="s">
        <v>118</v>
      </c>
      <c r="Y28" s="29" t="str">
        <f>X28</f>
        <v>Sorcerer</v>
      </c>
      <c r="Z28" s="21" t="s">
        <v>164</v>
      </c>
      <c r="AA28" s="31" t="str">
        <f>Z28</f>
        <v>Pinbot</v>
      </c>
      <c r="AB28" s="21" t="s">
        <v>114</v>
      </c>
      <c r="AC28" s="31" t="str">
        <f>AB28</f>
        <v>Little Joe</v>
      </c>
      <c r="AD28" s="21" t="s">
        <v>157</v>
      </c>
      <c r="AE28" s="31" t="str">
        <f>AD28</f>
        <v>Champ</v>
      </c>
      <c r="AF28" s="21" t="s">
        <v>81</v>
      </c>
      <c r="AG28" s="31" t="str">
        <f>AF28</f>
        <v>Iron Maiden</v>
      </c>
      <c r="AH28" s="21" t="s">
        <v>165</v>
      </c>
      <c r="AI28" s="31" t="str">
        <f>AH28</f>
        <v>Rush</v>
      </c>
      <c r="AJ28" s="21" t="s">
        <v>52</v>
      </c>
      <c r="AK28" s="31" t="str">
        <f>AJ28</f>
        <v>Corvette</v>
      </c>
      <c r="AL28" s="21" t="s">
        <v>167</v>
      </c>
      <c r="AM28" s="31" t="str">
        <f>AL28</f>
        <v>Fire!</v>
      </c>
      <c r="AN28" s="26" t="s">
        <v>74</v>
      </c>
      <c r="AO28" s="32"/>
      <c r="AP28" s="29"/>
      <c r="AQ28" s="14"/>
      <c r="AR28" s="16"/>
      <c r="AS28" s="30" t="s">
        <v>168</v>
      </c>
      <c r="AT28" s="21" t="s">
        <v>53</v>
      </c>
      <c r="AU28" s="29" t="str">
        <f>AT28</f>
        <v>Avengers IQ</v>
      </c>
      <c r="AV28" s="21" t="s">
        <v>157</v>
      </c>
      <c r="AW28" s="31" t="str">
        <f>AV28</f>
        <v>Champ</v>
      </c>
      <c r="AX28" s="21" t="s">
        <v>46</v>
      </c>
      <c r="AY28" s="31" t="str">
        <f>AX28</f>
        <v>Alien Poker</v>
      </c>
      <c r="AZ28" s="21" t="s">
        <v>169</v>
      </c>
      <c r="BA28" s="31" t="str">
        <f>AZ28</f>
        <v>Fire</v>
      </c>
      <c r="BB28" s="21" t="s">
        <v>98</v>
      </c>
      <c r="BC28" s="31" t="str">
        <f>BB28</f>
        <v>Firepower</v>
      </c>
      <c r="BD28" s="21"/>
      <c r="BE28" s="31" t="str">
        <f>BD28</f>
        <v/>
      </c>
      <c r="BF28" s="21"/>
      <c r="BG28" s="31" t="str">
        <f>BF28</f>
        <v/>
      </c>
      <c r="BH28" s="21"/>
      <c r="BI28" s="31" t="str">
        <f>BH28</f>
        <v/>
      </c>
      <c r="BJ28" s="26"/>
      <c r="BK28" s="32"/>
      <c r="BL28" s="29"/>
      <c r="BM28" s="16"/>
      <c r="BN28" s="16"/>
      <c r="BO28" s="16"/>
      <c r="BP28" s="16"/>
      <c r="BQ28" s="16"/>
      <c r="BR28" s="16"/>
      <c r="BS28" s="16"/>
      <c r="BT28" s="16"/>
      <c r="BU28" s="16"/>
      <c r="BV28" s="16"/>
      <c r="BW28" s="16"/>
      <c r="BX28" s="16"/>
      <c r="BY28" s="16"/>
      <c r="BZ28" s="16"/>
      <c r="CA28" s="16"/>
      <c r="CB28" s="16"/>
      <c r="CC28" s="16"/>
      <c r="CD28" s="16"/>
      <c r="CE28" s="16"/>
      <c r="CF28" s="16"/>
      <c r="CG28" s="16"/>
      <c r="CH28" s="19">
        <v>11.0</v>
      </c>
      <c r="CI28" s="39" t="s">
        <v>152</v>
      </c>
      <c r="CJ28" s="21">
        <v>600630.0</v>
      </c>
      <c r="CK28" s="21">
        <v>0.0</v>
      </c>
      <c r="CL28" s="21">
        <v>1.17773E8</v>
      </c>
      <c r="CM28" s="21">
        <v>0.0</v>
      </c>
      <c r="CN28" s="55">
        <v>6.44754E7</v>
      </c>
      <c r="CO28" s="21">
        <v>1.0</v>
      </c>
      <c r="CP28" s="53">
        <v>228000.0</v>
      </c>
      <c r="CQ28" s="21">
        <v>0.0</v>
      </c>
      <c r="CR28" s="35">
        <v>591030.0</v>
      </c>
      <c r="CS28" s="21">
        <v>1.0</v>
      </c>
      <c r="CT28" s="21">
        <v>1718820.0</v>
      </c>
      <c r="CU28" s="21">
        <v>0.0</v>
      </c>
      <c r="CV28" s="21"/>
      <c r="CW28" s="21"/>
      <c r="CX28" s="21"/>
      <c r="CY28" s="21"/>
      <c r="CZ28" s="43"/>
      <c r="DA28" s="21"/>
      <c r="DB28" s="36">
        <f t="shared" si="50"/>
        <v>2</v>
      </c>
      <c r="DC28" s="16"/>
      <c r="DD28" s="16"/>
      <c r="DE28" s="16"/>
      <c r="DF28" s="16"/>
      <c r="DG28" s="16"/>
      <c r="DH28" s="16"/>
      <c r="DI28" s="16"/>
      <c r="DJ28" s="16"/>
      <c r="DK28" s="16"/>
      <c r="DL28" s="16"/>
      <c r="DM28" s="16"/>
      <c r="DN28" s="16"/>
      <c r="DO28" s="16"/>
      <c r="DP28" s="16"/>
      <c r="DQ28" s="16"/>
      <c r="DR28" s="16"/>
      <c r="DS28" s="79"/>
      <c r="DT28" s="79"/>
      <c r="DU28" s="79"/>
      <c r="DV28" s="16"/>
      <c r="DW28" s="16"/>
    </row>
    <row r="29">
      <c r="A29" s="33">
        <v>19.0</v>
      </c>
      <c r="B29" s="34" t="str">
        <f>IFERROR(__xludf.DUMMYFUNCTION("IMPORTRANGE(""16R2aav9PAM1sHnz_uqdb8e1Ov4Ja5T0CSUohICMOPUc"",""WC Finals!E13:E14"")"),"Eric Stone")</f>
        <v>Eric Stone</v>
      </c>
      <c r="C29" s="35">
        <v>676000.0</v>
      </c>
      <c r="D29" s="36" t="str">
        <f>IF(C29&gt;C30,"1","0")</f>
        <v>1</v>
      </c>
      <c r="E29" s="35">
        <v>2436800.0</v>
      </c>
      <c r="F29" s="36" t="str">
        <f>IF(E29&gt;E30,"1","0")</f>
        <v>1</v>
      </c>
      <c r="G29" s="35">
        <v>5.1872694E8</v>
      </c>
      <c r="H29" s="36" t="str">
        <f>IF(G29&gt;G30,"1","0")</f>
        <v>0</v>
      </c>
      <c r="I29" s="35">
        <v>7.252355E7</v>
      </c>
      <c r="J29" s="36" t="str">
        <f>IF(I29&gt;I30,"1","0")</f>
        <v>1</v>
      </c>
      <c r="K29" s="35">
        <v>1100000.0</v>
      </c>
      <c r="L29" s="36" t="str">
        <f>IF(K29&lt;&gt;"", IF(K29&gt;K30,"1","0"),"")</f>
        <v>1</v>
      </c>
      <c r="M29" s="35"/>
      <c r="N29" s="36" t="str">
        <f t="shared" ref="N29:N30" si="51">IF(M29&lt;&gt;"", IF(M29&gt;M30,"1","0"),"")</f>
        <v/>
      </c>
      <c r="O29" s="37"/>
      <c r="P29" s="36" t="str">
        <f t="shared" ref="P29:P30" si="52">IF(O29&lt;&gt;"", IF(O29&gt;O30,"1","0"),"")</f>
        <v/>
      </c>
      <c r="Q29" s="37"/>
      <c r="R29" s="36" t="str">
        <f t="shared" ref="R29:R30" si="53">IF(Q29&lt;&gt;"", IF(Q29&gt;Q30,"1","0"),"")</f>
        <v/>
      </c>
      <c r="S29" s="37"/>
      <c r="T29" s="36" t="str">
        <f t="shared" ref="T29:T30" si="54">IF(S29&lt;&gt;"", IF(S29&gt;S30,"1","0"),"")</f>
        <v/>
      </c>
      <c r="U29" s="36">
        <f t="shared" ref="U29:U30" si="55">D29+F29+H29+J29+L29+N29+P29+R29+T29</f>
        <v>4</v>
      </c>
      <c r="V29" s="19">
        <v>14.0</v>
      </c>
      <c r="W29" s="39" t="s">
        <v>170</v>
      </c>
      <c r="X29" s="35">
        <v>8570920.0</v>
      </c>
      <c r="Y29" s="35">
        <v>1.0</v>
      </c>
      <c r="Z29" s="35">
        <v>637000.0</v>
      </c>
      <c r="AA29" s="35">
        <v>1.0</v>
      </c>
      <c r="AB29" s="35">
        <v>36400.0</v>
      </c>
      <c r="AC29" s="35">
        <v>1.0</v>
      </c>
      <c r="AD29" s="35">
        <v>73220.0</v>
      </c>
      <c r="AE29" s="35">
        <v>0.0</v>
      </c>
      <c r="AF29" s="35">
        <v>1.2807929E8</v>
      </c>
      <c r="AG29" s="35">
        <v>0.0</v>
      </c>
      <c r="AH29" s="35">
        <v>4.493695E7</v>
      </c>
      <c r="AI29" s="35">
        <v>0.0</v>
      </c>
      <c r="AJ29" s="35">
        <v>2.67448154E9</v>
      </c>
      <c r="AK29" s="35">
        <v>1.0</v>
      </c>
      <c r="AL29" s="35">
        <v>617130.0</v>
      </c>
      <c r="AM29" s="35">
        <v>0.0</v>
      </c>
      <c r="AN29" s="35">
        <v>245100.0</v>
      </c>
      <c r="AO29" s="35">
        <v>0.0</v>
      </c>
      <c r="AP29" s="36">
        <f t="shared" ref="AP29:AP30" si="56">Y29+AA29+AC29+AE29+AG29+AI29+AK29+AM29+AO29</f>
        <v>4</v>
      </c>
      <c r="AQ29" s="19"/>
      <c r="AR29" s="19">
        <v>3.0</v>
      </c>
      <c r="AS29" s="39" t="s">
        <v>171</v>
      </c>
      <c r="AT29" s="35">
        <v>1.0405351E8</v>
      </c>
      <c r="AU29" s="35">
        <v>0.0</v>
      </c>
      <c r="AV29" s="35">
        <v>190000.0</v>
      </c>
      <c r="AW29" s="35">
        <v>0.0</v>
      </c>
      <c r="AX29" s="35"/>
      <c r="AY29" s="35">
        <v>0.0</v>
      </c>
      <c r="AZ29" s="35"/>
      <c r="BA29" s="35">
        <v>1.0</v>
      </c>
      <c r="BB29" s="35">
        <v>676370.0</v>
      </c>
      <c r="BC29" s="35">
        <v>0.0</v>
      </c>
      <c r="BD29" s="35"/>
      <c r="BE29" s="35"/>
      <c r="BF29" s="37"/>
      <c r="BG29" s="37"/>
      <c r="BH29" s="37"/>
      <c r="BI29" s="37"/>
      <c r="BJ29" s="37"/>
      <c r="BK29" s="35"/>
      <c r="BL29" s="36">
        <f t="shared" ref="BL29:BL30" si="57">AU29+AW29+AY29+BA29+BC29+BE29+BG29+BI29+BK29</f>
        <v>1</v>
      </c>
      <c r="BM29" s="16"/>
      <c r="BN29" s="16"/>
      <c r="BO29" s="16"/>
      <c r="BP29" s="16"/>
      <c r="BQ29" s="16"/>
      <c r="BR29" s="16"/>
      <c r="BS29" s="16"/>
      <c r="BT29" s="16"/>
      <c r="BU29" s="16"/>
      <c r="BV29" s="16"/>
      <c r="BW29" s="16"/>
      <c r="BX29" s="16"/>
      <c r="BY29" s="16"/>
      <c r="BZ29" s="16"/>
      <c r="CA29" s="16"/>
      <c r="CB29" s="16"/>
      <c r="CC29" s="16"/>
      <c r="CD29" s="16"/>
      <c r="CJ29" s="16"/>
      <c r="CK29" s="16"/>
      <c r="CL29" s="16"/>
      <c r="CM29" s="16"/>
      <c r="CN29" s="16"/>
      <c r="CO29" s="16"/>
      <c r="CP29" s="16"/>
      <c r="CQ29" s="16"/>
      <c r="CR29" s="78"/>
      <c r="CS29" s="16"/>
      <c r="CT29" s="16"/>
      <c r="CU29" s="16"/>
      <c r="CV29" s="19"/>
      <c r="CW29" s="16"/>
      <c r="CX29" s="19"/>
      <c r="CY29" s="16"/>
      <c r="CZ29" s="16"/>
      <c r="DA29" s="16"/>
      <c r="DB29" s="16"/>
      <c r="DC29" s="16"/>
      <c r="DD29" s="16"/>
      <c r="DE29" s="16"/>
      <c r="DF29" s="16"/>
      <c r="DG29" s="16"/>
      <c r="DH29" s="16"/>
      <c r="DI29" s="16"/>
      <c r="DJ29" s="16"/>
      <c r="DK29" s="16"/>
      <c r="DL29" s="16"/>
      <c r="DM29" s="16"/>
      <c r="DN29" s="16"/>
      <c r="DO29" s="16"/>
      <c r="DP29" s="16"/>
      <c r="DQ29" s="16"/>
      <c r="DR29" s="16"/>
      <c r="DS29" s="79"/>
      <c r="DT29" s="79"/>
      <c r="DU29" s="79"/>
      <c r="DV29" s="16"/>
      <c r="DW29" s="16"/>
    </row>
    <row r="30">
      <c r="A30" s="33">
        <v>30.0</v>
      </c>
      <c r="B30" s="57" t="str">
        <f>IFERROR(__xludf.DUMMYFUNCTION("""COMPUTED_VALUE"""),"Emil ED Dreiborg")</f>
        <v>Emil ED Dreiborg</v>
      </c>
      <c r="C30" s="21">
        <v>15570.0</v>
      </c>
      <c r="D30" s="36" t="str">
        <f>IF(C30&gt;C29,"1","0")</f>
        <v>0</v>
      </c>
      <c r="E30" s="21">
        <v>207310.0</v>
      </c>
      <c r="F30" s="36" t="str">
        <f>IF(E30&gt;E29,"1","0")</f>
        <v>0</v>
      </c>
      <c r="G30" s="21">
        <v>9.1076924E8</v>
      </c>
      <c r="H30" s="36" t="str">
        <f>IF(G30&gt;G29,"1","0")</f>
        <v>1</v>
      </c>
      <c r="I30" s="21">
        <v>9880840.0</v>
      </c>
      <c r="J30" s="36" t="str">
        <f>IF(I30&gt;I29,"1","0")</f>
        <v>0</v>
      </c>
      <c r="K30" s="21">
        <v>860360.0</v>
      </c>
      <c r="L30" s="42">
        <v>0.0</v>
      </c>
      <c r="M30" s="21"/>
      <c r="N30" s="36" t="str">
        <f t="shared" si="51"/>
        <v/>
      </c>
      <c r="O30" s="43"/>
      <c r="P30" s="36" t="str">
        <f t="shared" si="52"/>
        <v/>
      </c>
      <c r="Q30" s="43"/>
      <c r="R30" s="36" t="str">
        <f t="shared" si="53"/>
        <v/>
      </c>
      <c r="S30" s="43"/>
      <c r="T30" s="36" t="str">
        <f t="shared" si="54"/>
        <v/>
      </c>
      <c r="U30" s="35">
        <f t="shared" si="55"/>
        <v>1</v>
      </c>
      <c r="V30" s="19"/>
      <c r="W30" s="39" t="s">
        <v>145</v>
      </c>
      <c r="X30" s="21">
        <v>1358620.0</v>
      </c>
      <c r="Y30" s="21">
        <v>0.0</v>
      </c>
      <c r="Z30" s="21">
        <v>452000.0</v>
      </c>
      <c r="AA30" s="21">
        <v>0.0</v>
      </c>
      <c r="AB30" s="21">
        <v>27080.0</v>
      </c>
      <c r="AC30" s="21">
        <v>0.0</v>
      </c>
      <c r="AD30" s="21">
        <v>125560.0</v>
      </c>
      <c r="AE30" s="21">
        <v>1.0</v>
      </c>
      <c r="AF30" s="21">
        <v>2.6341324E8</v>
      </c>
      <c r="AG30" s="21">
        <v>1.0</v>
      </c>
      <c r="AH30" s="21">
        <v>1.7247146E8</v>
      </c>
      <c r="AI30" s="21">
        <v>1.0</v>
      </c>
      <c r="AJ30" s="21">
        <v>1.8546347E8</v>
      </c>
      <c r="AK30" s="21">
        <v>0.0</v>
      </c>
      <c r="AL30" s="21">
        <v>2602280.0</v>
      </c>
      <c r="AM30" s="21">
        <v>1.0</v>
      </c>
      <c r="AN30" s="21">
        <v>326510.0</v>
      </c>
      <c r="AO30" s="21">
        <v>1.0</v>
      </c>
      <c r="AP30" s="36">
        <f t="shared" si="56"/>
        <v>5</v>
      </c>
      <c r="AQ30" s="19"/>
      <c r="AR30" s="19"/>
      <c r="AS30" s="39" t="s">
        <v>145</v>
      </c>
      <c r="AT30" s="21">
        <v>1.534118E8</v>
      </c>
      <c r="AU30" s="21">
        <v>1.0</v>
      </c>
      <c r="AV30" s="21">
        <v>217730.0</v>
      </c>
      <c r="AW30" s="21">
        <v>1.0</v>
      </c>
      <c r="AX30" s="21"/>
      <c r="AY30" s="21">
        <v>1.0</v>
      </c>
      <c r="AZ30" s="21"/>
      <c r="BA30" s="21">
        <v>0.0</v>
      </c>
      <c r="BB30" s="21">
        <v>803700.0</v>
      </c>
      <c r="BC30" s="21">
        <v>1.0</v>
      </c>
      <c r="BD30" s="21"/>
      <c r="BE30" s="21"/>
      <c r="BF30" s="43"/>
      <c r="BG30" s="43"/>
      <c r="BH30" s="43"/>
      <c r="BI30" s="43"/>
      <c r="BJ30" s="43"/>
      <c r="BK30" s="21"/>
      <c r="BL30" s="36">
        <f t="shared" si="57"/>
        <v>4</v>
      </c>
      <c r="BM30" s="16"/>
      <c r="BN30" s="30" t="s">
        <v>172</v>
      </c>
      <c r="BO30" s="21" t="s">
        <v>66</v>
      </c>
      <c r="BP30" s="29" t="str">
        <f>BO30</f>
        <v>Space Station</v>
      </c>
      <c r="BQ30" s="21" t="s">
        <v>157</v>
      </c>
      <c r="BR30" s="31" t="str">
        <f>BQ30</f>
        <v>Champ</v>
      </c>
      <c r="BS30" s="21" t="s">
        <v>94</v>
      </c>
      <c r="BT30" s="31" t="str">
        <f>BS30</f>
        <v>Godzilla</v>
      </c>
      <c r="BU30" s="21" t="s">
        <v>167</v>
      </c>
      <c r="BV30" s="31" t="str">
        <f>BU30</f>
        <v>Fire!</v>
      </c>
      <c r="BW30" s="21" t="s">
        <v>140</v>
      </c>
      <c r="BX30" s="31" t="str">
        <f>BW30</f>
        <v>Dolly Parton</v>
      </c>
      <c r="BY30" s="21" t="s">
        <v>165</v>
      </c>
      <c r="BZ30" s="31" t="str">
        <f>BY30</f>
        <v>Rush</v>
      </c>
      <c r="CA30" s="21" t="s">
        <v>52</v>
      </c>
      <c r="CB30" s="31" t="str">
        <f>CA30</f>
        <v>Corvette</v>
      </c>
      <c r="CC30" s="21" t="s">
        <v>67</v>
      </c>
      <c r="CD30" s="31" t="str">
        <f>CC30</f>
        <v>I500</v>
      </c>
      <c r="CE30" s="82" t="s">
        <v>59</v>
      </c>
      <c r="CF30" s="32"/>
      <c r="CG30" s="29"/>
      <c r="CH30" s="16"/>
      <c r="CI30" s="16"/>
      <c r="CJ30" s="16"/>
      <c r="CK30" s="16"/>
      <c r="CL30" s="16"/>
      <c r="CM30" s="16"/>
      <c r="CN30" s="16"/>
      <c r="CO30" s="16"/>
      <c r="CP30" s="16"/>
      <c r="CQ30" s="16"/>
      <c r="CR30" s="19"/>
      <c r="CS30" s="16"/>
      <c r="CT30" s="16"/>
      <c r="CU30" s="16"/>
      <c r="CV30" s="19"/>
      <c r="CW30" s="16"/>
      <c r="CX30" s="19"/>
      <c r="CY30" s="16"/>
      <c r="CZ30" s="16"/>
      <c r="DA30" s="16"/>
      <c r="DB30" s="16"/>
      <c r="DC30" s="16"/>
      <c r="DD30" s="16"/>
      <c r="DE30" s="16"/>
      <c r="DF30" s="16"/>
      <c r="DG30" s="16"/>
      <c r="DH30" s="16"/>
      <c r="DI30" s="16"/>
      <c r="DJ30" s="16"/>
      <c r="DK30" s="16"/>
      <c r="DL30" s="16"/>
      <c r="DM30" s="16"/>
      <c r="DN30" s="16"/>
      <c r="DO30" s="16"/>
      <c r="DP30" s="16"/>
      <c r="DQ30" s="16"/>
      <c r="DR30" s="16"/>
      <c r="DS30" s="79"/>
      <c r="DT30" s="79"/>
      <c r="DU30" s="79"/>
      <c r="DV30" s="16"/>
      <c r="DW30" s="16"/>
    </row>
    <row r="31">
      <c r="A31" s="44"/>
      <c r="B31" s="44"/>
      <c r="C31" s="16"/>
      <c r="D31" s="20"/>
      <c r="E31" s="16"/>
      <c r="F31" s="20"/>
      <c r="G31" s="16"/>
      <c r="H31" s="45"/>
      <c r="I31" s="16"/>
      <c r="J31" s="20"/>
      <c r="K31" s="16"/>
      <c r="L31" s="20"/>
      <c r="M31" s="16"/>
      <c r="N31" s="20"/>
      <c r="O31" s="16"/>
      <c r="P31" s="20"/>
      <c r="Q31" s="16"/>
      <c r="R31" s="20"/>
      <c r="S31" s="16"/>
      <c r="T31" s="20"/>
      <c r="U31" s="20"/>
      <c r="V31" s="16"/>
      <c r="W31" s="16"/>
      <c r="X31" s="16"/>
      <c r="Y31" s="16"/>
      <c r="Z31" s="16"/>
      <c r="AA31" s="16"/>
      <c r="AB31" s="16"/>
      <c r="AC31" s="16"/>
      <c r="AD31" s="16"/>
      <c r="AE31" s="16"/>
      <c r="AF31" s="16"/>
      <c r="AG31" s="16"/>
      <c r="AH31" s="16"/>
      <c r="AI31" s="16"/>
      <c r="AJ31" s="16"/>
      <c r="AK31" s="16"/>
      <c r="AL31" s="16"/>
      <c r="AM31" s="19"/>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9">
        <v>19.0</v>
      </c>
      <c r="BN31" s="39" t="s">
        <v>145</v>
      </c>
      <c r="BO31" s="35">
        <v>3765500.0</v>
      </c>
      <c r="BP31" s="35">
        <v>0.0</v>
      </c>
      <c r="BQ31" s="35">
        <v>62870.0</v>
      </c>
      <c r="BR31" s="35">
        <v>0.0</v>
      </c>
      <c r="BS31" s="35">
        <v>4.2287551E8</v>
      </c>
      <c r="BT31" s="35">
        <v>1.0</v>
      </c>
      <c r="BU31" s="35">
        <v>6762620.0</v>
      </c>
      <c r="BV31" s="35">
        <v>1.0</v>
      </c>
      <c r="BW31" s="35">
        <v>41100.0</v>
      </c>
      <c r="BX31" s="35">
        <v>0.0</v>
      </c>
      <c r="BY31" s="35">
        <v>7.144734E7</v>
      </c>
      <c r="BZ31" s="35">
        <v>1.0</v>
      </c>
      <c r="CA31" s="83">
        <v>7.0055733E8</v>
      </c>
      <c r="CB31" s="35">
        <v>1.0</v>
      </c>
      <c r="CC31" s="35">
        <v>1.5425608E8</v>
      </c>
      <c r="CD31" s="35">
        <v>0.0</v>
      </c>
      <c r="CE31" s="84">
        <v>2.4293178E8</v>
      </c>
      <c r="CF31" s="35">
        <v>0.0</v>
      </c>
      <c r="CG31" s="36">
        <f t="shared" ref="CG31:CG32" si="58">BP31+BR31+BT31+BV31+BX31+BZ31+CB31+CD31+CF31</f>
        <v>4</v>
      </c>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79"/>
      <c r="DT31" s="79"/>
      <c r="DU31" s="79"/>
      <c r="DV31" s="16"/>
      <c r="DW31" s="16"/>
    </row>
    <row r="32">
      <c r="A32" s="44"/>
      <c r="B32" s="54" t="s">
        <v>173</v>
      </c>
      <c r="C32" s="21" t="s">
        <v>58</v>
      </c>
      <c r="D32" s="27" t="str">
        <f>C32</f>
        <v>Harlem</v>
      </c>
      <c r="E32" s="21" t="s">
        <v>57</v>
      </c>
      <c r="F32" s="23" t="str">
        <f>E32</f>
        <v>Dark Rider</v>
      </c>
      <c r="G32" s="21" t="s">
        <v>118</v>
      </c>
      <c r="H32" s="25" t="str">
        <f>G32</f>
        <v>Sorcerer</v>
      </c>
      <c r="I32" s="21" t="s">
        <v>95</v>
      </c>
      <c r="J32" s="23" t="str">
        <f>I32</f>
        <v>Grand Lizard</v>
      </c>
      <c r="K32" s="21" t="s">
        <v>94</v>
      </c>
      <c r="L32" s="23" t="str">
        <f>K32</f>
        <v>Godzilla</v>
      </c>
      <c r="M32" s="21" t="s">
        <v>144</v>
      </c>
      <c r="N32" s="23" t="str">
        <f>K32</f>
        <v>Godzilla</v>
      </c>
      <c r="O32" s="21" t="s">
        <v>76</v>
      </c>
      <c r="P32" s="23" t="str">
        <f>O32</f>
        <v>Beatles</v>
      </c>
      <c r="Q32" s="21" t="s">
        <v>53</v>
      </c>
      <c r="R32" s="23" t="str">
        <f>Q32</f>
        <v>Avengers IQ</v>
      </c>
      <c r="S32" s="85" t="s">
        <v>116</v>
      </c>
      <c r="T32" s="49"/>
      <c r="U32" s="22"/>
      <c r="V32" s="16"/>
      <c r="W32" s="30" t="s">
        <v>174</v>
      </c>
      <c r="X32" s="21" t="s">
        <v>58</v>
      </c>
      <c r="Y32" s="29" t="str">
        <f>X32</f>
        <v>Harlem</v>
      </c>
      <c r="Z32" s="21" t="s">
        <v>57</v>
      </c>
      <c r="AA32" s="31" t="str">
        <f>Z32</f>
        <v>Dark Rider</v>
      </c>
      <c r="AB32" s="21" t="s">
        <v>121</v>
      </c>
      <c r="AC32" s="31" t="str">
        <f>AB32</f>
        <v>Pool Sharks</v>
      </c>
      <c r="AD32" s="21" t="s">
        <v>95</v>
      </c>
      <c r="AE32" s="31" t="str">
        <f>AD32</f>
        <v>Grand Lizard</v>
      </c>
      <c r="AF32" s="21" t="s">
        <v>94</v>
      </c>
      <c r="AG32" s="31" t="str">
        <f>AF32</f>
        <v>Godzilla</v>
      </c>
      <c r="AH32" s="21" t="s">
        <v>144</v>
      </c>
      <c r="AI32" s="31" t="str">
        <f>AH32</f>
        <v>Jurassic Park</v>
      </c>
      <c r="AJ32" s="21"/>
      <c r="AK32" s="31" t="str">
        <f>AJ32</f>
        <v/>
      </c>
      <c r="AL32" s="21"/>
      <c r="AM32" s="31" t="str">
        <f>AL32</f>
        <v/>
      </c>
      <c r="AN32" s="26"/>
      <c r="AO32" s="32"/>
      <c r="AP32" s="29"/>
      <c r="AQ32" s="14"/>
      <c r="AR32" s="16"/>
      <c r="AS32" s="30" t="s">
        <v>175</v>
      </c>
      <c r="AT32" s="21" t="s">
        <v>66</v>
      </c>
      <c r="AU32" s="29" t="str">
        <f>AT32</f>
        <v>Space Station</v>
      </c>
      <c r="AV32" s="21" t="s">
        <v>118</v>
      </c>
      <c r="AW32" s="31" t="str">
        <f>AV32</f>
        <v>Sorcerer</v>
      </c>
      <c r="AX32" s="21" t="s">
        <v>46</v>
      </c>
      <c r="AY32" s="31" t="str">
        <f>AX32</f>
        <v>Alien Poker</v>
      </c>
      <c r="AZ32" s="21" t="s">
        <v>94</v>
      </c>
      <c r="BA32" s="31" t="str">
        <f>AZ32</f>
        <v>Godzilla</v>
      </c>
      <c r="BB32" s="21" t="s">
        <v>53</v>
      </c>
      <c r="BC32" s="31" t="str">
        <f>BB32</f>
        <v>Avengers IQ</v>
      </c>
      <c r="BD32" s="21" t="s">
        <v>140</v>
      </c>
      <c r="BE32" s="31" t="str">
        <f>BD32</f>
        <v>Dolly Parton</v>
      </c>
      <c r="BF32" s="21"/>
      <c r="BG32" s="31" t="str">
        <f>BF32</f>
        <v/>
      </c>
      <c r="BH32" s="21"/>
      <c r="BI32" s="31" t="str">
        <f>BH32</f>
        <v/>
      </c>
      <c r="BJ32" s="26"/>
      <c r="BK32" s="32"/>
      <c r="BL32" s="29"/>
      <c r="BM32" s="19">
        <v>11.0</v>
      </c>
      <c r="BN32" s="39" t="s">
        <v>152</v>
      </c>
      <c r="BO32" s="21">
        <v>4118140.0</v>
      </c>
      <c r="BP32" s="21">
        <v>1.0</v>
      </c>
      <c r="BQ32" s="50" t="s">
        <v>176</v>
      </c>
      <c r="BR32" s="21">
        <v>1.0</v>
      </c>
      <c r="BS32" s="21">
        <v>2.724827E8</v>
      </c>
      <c r="BT32" s="21">
        <v>0.0</v>
      </c>
      <c r="BU32" s="35">
        <v>3231480.0</v>
      </c>
      <c r="BV32" s="21">
        <v>0.0</v>
      </c>
      <c r="BW32" s="21">
        <v>106190.0</v>
      </c>
      <c r="BX32" s="21">
        <v>1.0</v>
      </c>
      <c r="BY32" s="21">
        <v>4979870.0</v>
      </c>
      <c r="BZ32" s="21">
        <v>0.0</v>
      </c>
      <c r="CA32" s="21">
        <v>6.0556751E8</v>
      </c>
      <c r="CB32" s="21">
        <v>0.0</v>
      </c>
      <c r="CC32" s="21">
        <v>4.7950555E8</v>
      </c>
      <c r="CD32" s="21">
        <v>1.0</v>
      </c>
      <c r="CE32" s="86">
        <v>2.4530035E8</v>
      </c>
      <c r="CF32" s="21">
        <v>1.0</v>
      </c>
      <c r="CG32" s="36">
        <f t="shared" si="58"/>
        <v>5</v>
      </c>
      <c r="CH32" s="19"/>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79"/>
      <c r="DT32" s="79"/>
      <c r="DU32" s="79"/>
      <c r="DV32" s="16"/>
      <c r="DW32" s="16"/>
    </row>
    <row r="33">
      <c r="A33" s="33">
        <v>22.0</v>
      </c>
      <c r="B33" s="34" t="str">
        <f>IFERROR(__xludf.DUMMYFUNCTION("IMPORTRANGE(""16R2aav9PAM1sHnz_uqdb8e1Ov4Ja5T0CSUohICMOPUc"",""WC Finals!E25:E26"")"),"Travis Murie")</f>
        <v>Travis Murie</v>
      </c>
      <c r="C33" s="35">
        <v>383880.0</v>
      </c>
      <c r="D33" s="36" t="str">
        <f>IF(C33&gt;C34,"1","0")</f>
        <v>1</v>
      </c>
      <c r="E33" s="35">
        <v>46050.0</v>
      </c>
      <c r="F33" s="36" t="str">
        <f>IF(E33&gt;E34,"1","0")</f>
        <v>0</v>
      </c>
      <c r="G33" s="35">
        <v>915800.0</v>
      </c>
      <c r="H33" s="36" t="str">
        <f>IF(G33&gt;G34,"1","0")</f>
        <v>1</v>
      </c>
      <c r="I33" s="35">
        <v>419310.0</v>
      </c>
      <c r="J33" s="36" t="str">
        <f>IF(I33&gt;I34,"1","0")</f>
        <v>0</v>
      </c>
      <c r="K33" s="35">
        <v>2.4959555E8</v>
      </c>
      <c r="L33" s="36" t="str">
        <f>IF(K33&lt;&gt;"", IF(K33&gt;K34,"1","0"),"")</f>
        <v>1</v>
      </c>
      <c r="M33" s="21">
        <v>1.527839E7</v>
      </c>
      <c r="N33" s="36" t="str">
        <f t="shared" ref="N33:N34" si="59">IF(M33&lt;&gt;"", IF(M33&gt;M34,"1","0"),"")</f>
        <v>0</v>
      </c>
      <c r="O33" s="35">
        <v>2565740.0</v>
      </c>
      <c r="P33" s="36" t="str">
        <f t="shared" ref="P33:P34" si="60">IF(O33&lt;&gt;"", IF(O33&gt;O34,"1","0"),"")</f>
        <v>0</v>
      </c>
      <c r="Q33" s="35">
        <v>8.87868E7</v>
      </c>
      <c r="R33" s="36" t="str">
        <f>IF(Q33&lt;&gt;"", IF(Q33&gt;Q34,"1","0"),"")</f>
        <v>1</v>
      </c>
      <c r="S33" s="35">
        <v>362600.0</v>
      </c>
      <c r="T33" s="36" t="str">
        <f t="shared" ref="T33:T34" si="61">IF(S33&lt;&gt;"", IF(S33&gt;S34,"1","0"),"")</f>
        <v>0</v>
      </c>
      <c r="U33" s="35">
        <f>D33+F33+H33+J33+L33+N33+P33+R33+T33</f>
        <v>4</v>
      </c>
      <c r="V33" s="19">
        <v>11.0</v>
      </c>
      <c r="W33" s="39" t="s">
        <v>152</v>
      </c>
      <c r="X33" s="35">
        <v>154220.0</v>
      </c>
      <c r="Y33" s="35">
        <v>1.0</v>
      </c>
      <c r="Z33" s="35">
        <v>26430.0</v>
      </c>
      <c r="AA33" s="35">
        <v>1.0</v>
      </c>
      <c r="AB33" s="35">
        <v>2107850.0</v>
      </c>
      <c r="AC33" s="35">
        <v>1.0</v>
      </c>
      <c r="AD33" s="35">
        <v>534230.0</v>
      </c>
      <c r="AE33" s="35">
        <v>0.0</v>
      </c>
      <c r="AF33" s="35">
        <v>1.0200722E8</v>
      </c>
      <c r="AG33" s="35">
        <v>0.0</v>
      </c>
      <c r="AH33" s="35">
        <v>2.522591E7</v>
      </c>
      <c r="AI33" s="35">
        <v>1.0</v>
      </c>
      <c r="AJ33" s="21"/>
      <c r="AK33" s="35"/>
      <c r="AL33" s="35"/>
      <c r="AM33" s="35"/>
      <c r="AN33" s="37"/>
      <c r="AO33" s="35"/>
      <c r="AP33" s="36">
        <f t="shared" ref="AP33:AP34" si="62">Y33+AA33+AC33+AE33+AG33+AI33+AK33+AM33+AO33</f>
        <v>4</v>
      </c>
      <c r="AQ33" s="19"/>
      <c r="AR33" s="19">
        <v>6.0</v>
      </c>
      <c r="AS33" s="39" t="s">
        <v>177</v>
      </c>
      <c r="AT33" s="35">
        <v>4062950.0</v>
      </c>
      <c r="AU33" s="35">
        <v>0.0</v>
      </c>
      <c r="AV33" s="35">
        <v>3363150.0</v>
      </c>
      <c r="AW33" s="35">
        <v>1.0</v>
      </c>
      <c r="AX33" s="35">
        <v>532340.0</v>
      </c>
      <c r="AY33" s="35">
        <v>1.0</v>
      </c>
      <c r="AZ33" s="35">
        <v>3.1892547E8</v>
      </c>
      <c r="BA33" s="35">
        <v>0.0</v>
      </c>
      <c r="BB33" s="35">
        <v>3.961742E7</v>
      </c>
      <c r="BC33" s="35">
        <v>0.0</v>
      </c>
      <c r="BD33" s="35">
        <v>8240.0</v>
      </c>
      <c r="BE33" s="35">
        <v>0.0</v>
      </c>
      <c r="BF33" s="37"/>
      <c r="BG33" s="37"/>
      <c r="BH33" s="37"/>
      <c r="BI33" s="37"/>
      <c r="BJ33" s="37"/>
      <c r="BK33" s="35"/>
      <c r="BL33" s="36">
        <f t="shared" ref="BL33:BL34" si="63">AU33+AW33+AY33+BA33+BC33+BE33+BG33+BI33+BK33</f>
        <v>2</v>
      </c>
      <c r="BM33" s="16"/>
      <c r="BN33" s="16"/>
      <c r="BO33" s="16"/>
      <c r="BP33" s="16"/>
      <c r="BQ33" s="16"/>
      <c r="BR33" s="16"/>
      <c r="BS33" s="16"/>
      <c r="BT33" s="16"/>
      <c r="BU33" s="16"/>
      <c r="BV33" s="16"/>
      <c r="BW33" s="19"/>
      <c r="BX33" s="16"/>
      <c r="BY33" s="16"/>
      <c r="BZ33" s="16"/>
      <c r="CA33" s="16"/>
      <c r="CB33" s="16"/>
      <c r="CC33" s="16"/>
      <c r="CD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row>
    <row r="34">
      <c r="A34" s="33">
        <v>27.0</v>
      </c>
      <c r="B34" s="57" t="str">
        <f>IFERROR(__xludf.DUMMYFUNCTION("""COMPUTED_VALUE"""),"Tyler Dipper ")</f>
        <v>Tyler Dipper </v>
      </c>
      <c r="C34" s="21">
        <v>136820.0</v>
      </c>
      <c r="D34" s="36" t="str">
        <f>IF(C34&gt;C33,"1","0")</f>
        <v>0</v>
      </c>
      <c r="E34" s="21">
        <v>71100.0</v>
      </c>
      <c r="F34" s="36" t="str">
        <f>IF(E34&gt;E33,"1","0")</f>
        <v>1</v>
      </c>
      <c r="G34" s="21">
        <v>443140.0</v>
      </c>
      <c r="H34" s="36" t="str">
        <f>IF(G34&gt;G33,"1","0")</f>
        <v>0</v>
      </c>
      <c r="I34" s="21">
        <v>1592450.0</v>
      </c>
      <c r="J34" s="36" t="str">
        <f>IF(I34&gt;I33,"1","0")</f>
        <v>1</v>
      </c>
      <c r="K34" s="21">
        <v>1.6061342E8</v>
      </c>
      <c r="L34" s="42">
        <v>0.0</v>
      </c>
      <c r="M34" s="87">
        <v>1.816076E7</v>
      </c>
      <c r="N34" s="36" t="str">
        <f t="shared" si="59"/>
        <v>1</v>
      </c>
      <c r="O34" s="21">
        <v>3056890.0</v>
      </c>
      <c r="P34" s="36" t="str">
        <f t="shared" si="60"/>
        <v>1</v>
      </c>
      <c r="Q34" s="21">
        <v>8768100.0</v>
      </c>
      <c r="R34" s="42">
        <v>0.0</v>
      </c>
      <c r="S34" s="21">
        <v>413940.0</v>
      </c>
      <c r="T34" s="36" t="str">
        <f t="shared" si="61"/>
        <v>1</v>
      </c>
      <c r="U34" s="36">
        <f>D34+F34+H34+J34+N34+P34+R34+T34</f>
        <v>5</v>
      </c>
      <c r="V34" s="19"/>
      <c r="W34" s="88" t="s">
        <v>178</v>
      </c>
      <c r="X34" s="21">
        <v>105820.0</v>
      </c>
      <c r="Y34" s="21">
        <v>0.0</v>
      </c>
      <c r="Z34" s="21">
        <v>17220.0</v>
      </c>
      <c r="AA34" s="21">
        <v>0.0</v>
      </c>
      <c r="AB34" s="21">
        <v>1567320.0</v>
      </c>
      <c r="AC34" s="21">
        <v>0.0</v>
      </c>
      <c r="AD34" s="21">
        <v>939230.0</v>
      </c>
      <c r="AE34" s="21">
        <v>1.0</v>
      </c>
      <c r="AF34" s="21">
        <v>1.3613804E8</v>
      </c>
      <c r="AG34" s="21">
        <v>1.0</v>
      </c>
      <c r="AH34" s="21">
        <v>2.234273E7</v>
      </c>
      <c r="AI34" s="21">
        <v>0.0</v>
      </c>
      <c r="AJ34" s="21"/>
      <c r="AK34" s="21"/>
      <c r="AL34" s="21"/>
      <c r="AM34" s="21"/>
      <c r="AN34" s="43"/>
      <c r="AO34" s="21"/>
      <c r="AP34" s="36">
        <f t="shared" si="62"/>
        <v>2</v>
      </c>
      <c r="AQ34" s="19"/>
      <c r="AR34" s="19"/>
      <c r="AS34" s="39" t="s">
        <v>152</v>
      </c>
      <c r="AT34" s="21">
        <v>4160580.0</v>
      </c>
      <c r="AU34" s="21">
        <v>1.0</v>
      </c>
      <c r="AV34" s="21">
        <v>188070.0</v>
      </c>
      <c r="AW34" s="21">
        <v>0.0</v>
      </c>
      <c r="AX34" s="21">
        <v>270160.0</v>
      </c>
      <c r="AY34" s="21">
        <v>0.0</v>
      </c>
      <c r="AZ34" s="21">
        <v>9.0743051E8</v>
      </c>
      <c r="BA34" s="21">
        <v>1.0</v>
      </c>
      <c r="BB34" s="21">
        <v>4.315052E7</v>
      </c>
      <c r="BC34" s="21">
        <v>1.0</v>
      </c>
      <c r="BD34" s="21">
        <v>111450.0</v>
      </c>
      <c r="BE34" s="21">
        <v>1.0</v>
      </c>
      <c r="BF34" s="43"/>
      <c r="BG34" s="43"/>
      <c r="BH34" s="43"/>
      <c r="BI34" s="43"/>
      <c r="BJ34" s="43"/>
      <c r="BK34" s="21"/>
      <c r="BL34" s="36">
        <f t="shared" si="63"/>
        <v>4</v>
      </c>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row>
    <row r="35">
      <c r="A35" s="16"/>
      <c r="B35" s="16"/>
      <c r="C35" s="16"/>
      <c r="D35" s="20"/>
      <c r="E35" s="16"/>
      <c r="F35" s="16"/>
      <c r="G35" s="16"/>
      <c r="H35" s="18"/>
      <c r="I35" s="16"/>
      <c r="J35" s="16"/>
      <c r="K35" s="16"/>
      <c r="L35" s="16"/>
      <c r="M35" s="77"/>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row>
    <row r="36">
      <c r="A36" s="16"/>
      <c r="B36" s="16"/>
      <c r="C36" s="16"/>
      <c r="D36" s="20"/>
      <c r="E36" s="16"/>
      <c r="F36" s="16"/>
      <c r="G36" s="16"/>
      <c r="H36" s="18"/>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row>
    <row r="37">
      <c r="A37" s="16"/>
      <c r="B37" s="89" t="s">
        <v>179</v>
      </c>
      <c r="C37" s="16"/>
      <c r="D37" s="20"/>
      <c r="E37" s="16"/>
      <c r="F37" s="16"/>
      <c r="G37" s="16"/>
      <c r="H37" s="18"/>
      <c r="I37" s="16"/>
      <c r="J37" s="16"/>
      <c r="K37" s="16"/>
      <c r="L37" s="16"/>
      <c r="M37" s="16"/>
      <c r="N37" s="16"/>
      <c r="O37" s="16"/>
      <c r="P37" s="16"/>
      <c r="Q37" s="16"/>
      <c r="R37" s="16"/>
      <c r="S37" s="16"/>
      <c r="T37" s="16"/>
      <c r="U37" s="16"/>
      <c r="V37" s="16"/>
      <c r="W37" s="89" t="s">
        <v>180</v>
      </c>
      <c r="X37" s="16"/>
      <c r="Y37" s="16"/>
      <c r="Z37" s="16"/>
      <c r="AA37" s="16"/>
      <c r="AB37" s="16"/>
      <c r="AC37" s="16"/>
      <c r="AD37" s="16"/>
      <c r="AE37" s="16"/>
      <c r="AF37" s="16"/>
      <c r="AG37" s="16"/>
      <c r="AH37" s="16"/>
      <c r="AI37" s="16"/>
      <c r="AJ37" s="16"/>
      <c r="AK37" s="16"/>
      <c r="AL37" s="16"/>
      <c r="AM37" s="16"/>
      <c r="AN37" s="16"/>
      <c r="AO37" s="16"/>
      <c r="AP37" s="16"/>
      <c r="AQ37" s="16"/>
      <c r="AR37" s="16"/>
      <c r="AS37" s="89" t="s">
        <v>181</v>
      </c>
      <c r="AT37" s="16"/>
      <c r="AU37" s="16"/>
      <c r="AV37" s="16"/>
      <c r="AW37" s="16"/>
      <c r="AX37" s="16"/>
      <c r="AY37" s="16"/>
      <c r="AZ37" s="16"/>
      <c r="BA37" s="16"/>
      <c r="BB37" s="16"/>
      <c r="BC37" s="16"/>
      <c r="BD37" s="16"/>
      <c r="BE37" s="16"/>
      <c r="BF37" s="16"/>
      <c r="BG37" s="16"/>
      <c r="BH37" s="16"/>
      <c r="BI37" s="16"/>
      <c r="BJ37" s="16"/>
      <c r="BK37" s="16"/>
      <c r="BL37" s="16"/>
      <c r="BM37" s="16"/>
      <c r="BN37" s="89" t="s">
        <v>182</v>
      </c>
      <c r="BO37" s="16"/>
      <c r="BP37" s="16"/>
      <c r="BQ37" s="16"/>
      <c r="BR37" s="16"/>
      <c r="BS37" s="16"/>
      <c r="BT37" s="16"/>
      <c r="BU37" s="16"/>
      <c r="BV37" s="16"/>
      <c r="BW37" s="16"/>
      <c r="BX37" s="16"/>
      <c r="BY37" s="16"/>
      <c r="BZ37" s="16"/>
      <c r="CA37" s="16"/>
      <c r="CB37" s="16"/>
      <c r="CC37" s="16"/>
      <c r="CD37" s="16"/>
      <c r="CE37" s="16"/>
      <c r="CF37" s="16"/>
      <c r="CG37" s="16"/>
      <c r="CH37" s="16"/>
      <c r="CI37" s="89" t="s">
        <v>183</v>
      </c>
      <c r="CJ37" s="16"/>
      <c r="CK37" s="16"/>
      <c r="CL37" s="16"/>
      <c r="CM37" s="16"/>
      <c r="CN37" s="16"/>
      <c r="CO37" s="16"/>
      <c r="CP37" s="16"/>
      <c r="CQ37" s="16"/>
      <c r="CR37" s="16"/>
      <c r="CS37" s="16"/>
      <c r="CT37" s="16"/>
      <c r="CU37" s="16"/>
      <c r="CV37" s="16"/>
      <c r="CW37" s="16"/>
      <c r="CX37" s="16"/>
      <c r="CY37" s="16"/>
      <c r="CZ37" s="16"/>
      <c r="DA37" s="16"/>
      <c r="DB37" s="16"/>
      <c r="DC37" s="16"/>
      <c r="DD37" s="89" t="s">
        <v>184</v>
      </c>
      <c r="DE37" s="16"/>
      <c r="DF37" s="16"/>
      <c r="DG37" s="16"/>
      <c r="DH37" s="16"/>
      <c r="DI37" s="16"/>
      <c r="DJ37" s="16"/>
      <c r="DK37" s="16"/>
      <c r="DL37" s="16"/>
      <c r="DM37" s="16"/>
      <c r="DN37" s="16"/>
      <c r="DO37" s="16"/>
      <c r="DP37" s="16"/>
      <c r="DQ37" s="16"/>
      <c r="DR37" s="16"/>
      <c r="DS37" s="16"/>
      <c r="DT37" s="16"/>
      <c r="DU37" s="16"/>
      <c r="DV37" s="16"/>
      <c r="DW37" s="16"/>
    </row>
    <row r="38">
      <c r="A38" s="90" t="s">
        <v>44</v>
      </c>
      <c r="B38" s="90" t="str">
        <f>B5</f>
        <v>Derek Price</v>
      </c>
      <c r="C38" s="19" t="s">
        <v>185</v>
      </c>
      <c r="F38" s="90" t="str">
        <f>B6</f>
        <v>Ben Moser</v>
      </c>
      <c r="I38" s="19" t="s">
        <v>186</v>
      </c>
      <c r="L38" s="16"/>
      <c r="M38" s="16"/>
      <c r="N38" s="16"/>
      <c r="O38" s="16"/>
      <c r="P38" s="16"/>
      <c r="Q38" s="16"/>
      <c r="R38" s="16"/>
      <c r="S38" s="16"/>
      <c r="T38" s="16"/>
      <c r="U38" s="16"/>
      <c r="V38" s="90" t="s">
        <v>51</v>
      </c>
      <c r="W38" s="91" t="str">
        <f>W5</f>
        <v>Robert Sutter</v>
      </c>
      <c r="X38" s="19" t="s">
        <v>187</v>
      </c>
      <c r="AA38" s="91" t="str">
        <f>W6</f>
        <v>Ben Moser</v>
      </c>
      <c r="AD38" s="19" t="s">
        <v>188</v>
      </c>
      <c r="AG38" s="16"/>
      <c r="AH38" s="16"/>
      <c r="AI38" s="16"/>
      <c r="AJ38" s="16"/>
      <c r="AK38" s="16"/>
      <c r="AL38" s="16"/>
      <c r="AM38" s="16"/>
      <c r="AN38" s="16"/>
      <c r="AO38" s="16"/>
      <c r="AP38" s="16"/>
      <c r="AQ38" s="16"/>
      <c r="AR38" s="90" t="s">
        <v>56</v>
      </c>
      <c r="AS38" s="91" t="str">
        <f>AS5</f>
        <v>Johannes Ostermeier</v>
      </c>
      <c r="AT38" s="19" t="s">
        <v>189</v>
      </c>
      <c r="AW38" s="91" t="str">
        <f>AS6</f>
        <v>Robert Sutter</v>
      </c>
      <c r="AZ38" s="19" t="s">
        <v>190</v>
      </c>
      <c r="BC38" s="16"/>
      <c r="BD38" s="16"/>
      <c r="BE38" s="16"/>
      <c r="BF38" s="16"/>
      <c r="BG38" s="16"/>
      <c r="BH38" s="16"/>
      <c r="BI38" s="16"/>
      <c r="BJ38" s="16"/>
      <c r="BK38" s="16"/>
      <c r="BL38" s="16"/>
      <c r="BM38" s="92" t="s">
        <v>65</v>
      </c>
      <c r="BN38" s="91" t="str">
        <f>BN7</f>
        <v>Johannes Ostermeier</v>
      </c>
      <c r="BO38" s="19" t="s">
        <v>191</v>
      </c>
      <c r="BR38" s="91" t="str">
        <f>BN8</f>
        <v>Paul Englert</v>
      </c>
      <c r="BU38" s="19" t="s">
        <v>192</v>
      </c>
      <c r="BX38" s="16"/>
      <c r="BY38" s="16"/>
      <c r="BZ38" s="16"/>
      <c r="CA38" s="16"/>
      <c r="CB38" s="16"/>
      <c r="CC38" s="16"/>
      <c r="CD38" s="16"/>
      <c r="CE38" s="16"/>
      <c r="CF38" s="16"/>
      <c r="CG38" s="16"/>
      <c r="CH38" s="52" t="s">
        <v>88</v>
      </c>
      <c r="CI38" s="93" t="str">
        <f>CI11</f>
        <v>Johannes Ostermeier</v>
      </c>
      <c r="CJ38" s="69" t="s">
        <v>193</v>
      </c>
      <c r="CM38" s="93" t="str">
        <f>CI12</f>
        <v>Jason Zahler</v>
      </c>
      <c r="CP38" s="69" t="s">
        <v>194</v>
      </c>
      <c r="CS38" s="16"/>
      <c r="CT38" s="16"/>
      <c r="CU38" s="16"/>
      <c r="CV38" s="16"/>
      <c r="CW38" s="16"/>
      <c r="CX38" s="16"/>
      <c r="CY38" s="16"/>
      <c r="CZ38" s="16"/>
      <c r="DA38" s="16"/>
      <c r="DB38" s="16"/>
      <c r="DC38" s="52"/>
      <c r="DD38" s="93" t="str">
        <f>DD16</f>
        <v>Johannes Ostermeier</v>
      </c>
      <c r="DE38" s="69" t="s">
        <v>195</v>
      </c>
      <c r="DH38" s="93" t="str">
        <f>DD17</f>
        <v>Markus Virtanen</v>
      </c>
      <c r="DK38" s="69" t="s">
        <v>196</v>
      </c>
      <c r="DN38" s="16"/>
      <c r="DO38" s="16"/>
      <c r="DP38" s="16"/>
      <c r="DQ38" s="16"/>
      <c r="DR38" s="16"/>
      <c r="DS38" s="16"/>
      <c r="DT38" s="16"/>
      <c r="DU38" s="16"/>
      <c r="DV38" s="16"/>
      <c r="DW38" s="16"/>
    </row>
    <row r="39">
      <c r="A39" s="90" t="s">
        <v>70</v>
      </c>
      <c r="B39" s="91" t="str">
        <f>B9</f>
        <v>Brian O'Neill NH</v>
      </c>
      <c r="C39" s="19" t="s">
        <v>197</v>
      </c>
      <c r="F39" s="91" t="str">
        <f>B10</f>
        <v>Paul Englert</v>
      </c>
      <c r="I39" s="19" t="s">
        <v>198</v>
      </c>
      <c r="L39" s="16"/>
      <c r="M39" s="16"/>
      <c r="N39" s="16"/>
      <c r="O39" s="16"/>
      <c r="P39" s="16"/>
      <c r="Q39" s="16"/>
      <c r="R39" s="16"/>
      <c r="S39" s="16"/>
      <c r="T39" s="16"/>
      <c r="U39" s="16"/>
      <c r="V39" s="90" t="s">
        <v>79</v>
      </c>
      <c r="W39" s="91" t="str">
        <f>W9</f>
        <v>Raymond Davidson</v>
      </c>
      <c r="X39" s="19" t="s">
        <v>199</v>
      </c>
      <c r="AA39" s="91" t="str">
        <f>W10</f>
        <v>Paul Englert</v>
      </c>
      <c r="AD39" s="19" t="s">
        <v>200</v>
      </c>
      <c r="AG39" s="16"/>
      <c r="AH39" s="16"/>
      <c r="AI39" s="16"/>
      <c r="AJ39" s="16"/>
      <c r="AK39" s="16"/>
      <c r="AL39" s="16"/>
      <c r="AM39" s="16"/>
      <c r="AN39" s="16"/>
      <c r="AO39" s="16"/>
      <c r="AP39" s="16"/>
      <c r="AQ39" s="16"/>
      <c r="AR39" s="90" t="s">
        <v>83</v>
      </c>
      <c r="AS39" s="91" t="str">
        <f>AS9</f>
        <v>Josh Sharpe</v>
      </c>
      <c r="AT39" s="19" t="s">
        <v>201</v>
      </c>
      <c r="AW39" s="91" t="str">
        <f>AS10</f>
        <v>Paul Englert</v>
      </c>
      <c r="AZ39" s="19" t="s">
        <v>202</v>
      </c>
      <c r="BC39" s="16"/>
      <c r="BD39" s="16"/>
      <c r="BE39" s="16"/>
      <c r="BF39" s="16"/>
      <c r="BG39" s="16"/>
      <c r="BH39" s="16"/>
      <c r="BI39" s="16"/>
      <c r="BJ39" s="16"/>
      <c r="BK39" s="16"/>
      <c r="BL39" s="16"/>
      <c r="BM39" s="19" t="s">
        <v>104</v>
      </c>
      <c r="BN39" s="91" t="str">
        <f>BN15</f>
        <v>Keith Elwin</v>
      </c>
      <c r="BO39" s="19" t="s">
        <v>203</v>
      </c>
      <c r="BR39" s="91" t="str">
        <f>BN16</f>
        <v>Jason Zahler</v>
      </c>
      <c r="BU39" s="19" t="s">
        <v>194</v>
      </c>
      <c r="BX39" s="16"/>
      <c r="BY39" s="16"/>
      <c r="BZ39" s="16"/>
      <c r="CA39" s="16"/>
      <c r="CB39" s="16"/>
      <c r="CC39" s="16"/>
      <c r="CD39" s="16"/>
      <c r="CE39" s="16"/>
      <c r="CF39" s="16"/>
      <c r="CG39" s="16"/>
      <c r="CH39" s="69" t="s">
        <v>160</v>
      </c>
      <c r="CI39" s="93" t="str">
        <f>CI27</f>
        <v>Markus Virtanen</v>
      </c>
      <c r="CJ39" s="69" t="s">
        <v>204</v>
      </c>
      <c r="CM39" s="93" t="str">
        <f>CI28</f>
        <v>Markus Stix</v>
      </c>
      <c r="CP39" s="69" t="s">
        <v>205</v>
      </c>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row>
    <row r="40">
      <c r="A40" s="90" t="s">
        <v>91</v>
      </c>
      <c r="B40" s="91" t="str">
        <f>B13</f>
        <v>Brian Shepherd</v>
      </c>
      <c r="C40" s="19" t="s">
        <v>206</v>
      </c>
      <c r="F40" s="91" t="str">
        <f>B14</f>
        <v>Craig Pullen</v>
      </c>
      <c r="I40" s="19" t="s">
        <v>207</v>
      </c>
      <c r="L40" s="16"/>
      <c r="M40" s="16"/>
      <c r="N40" s="16"/>
      <c r="O40" s="16"/>
      <c r="P40" s="16"/>
      <c r="Q40" s="16"/>
      <c r="R40" s="16"/>
      <c r="S40" s="16"/>
      <c r="T40" s="16"/>
      <c r="U40" s="16"/>
      <c r="V40" s="90" t="s">
        <v>92</v>
      </c>
      <c r="W40" s="91" t="str">
        <f>W13</f>
        <v>Carlos Delaserda</v>
      </c>
      <c r="X40" s="19" t="s">
        <v>208</v>
      </c>
      <c r="AA40" s="91" t="str">
        <f>W14</f>
        <v>Graig Pullen</v>
      </c>
      <c r="AD40" s="19" t="s">
        <v>209</v>
      </c>
      <c r="AG40" s="16"/>
      <c r="AH40" s="16"/>
      <c r="AI40" s="16"/>
      <c r="AJ40" s="16"/>
      <c r="AK40" s="16"/>
      <c r="AL40" s="16"/>
      <c r="AM40" s="16"/>
      <c r="AN40" s="16"/>
      <c r="AO40" s="16"/>
      <c r="AP40" s="16"/>
      <c r="AQ40" s="16"/>
      <c r="AR40" s="90" t="s">
        <v>97</v>
      </c>
      <c r="AS40" s="91" t="str">
        <f>AS13</f>
        <v>Keith Elwin</v>
      </c>
      <c r="AT40" s="19" t="s">
        <v>210</v>
      </c>
      <c r="AW40" s="91" t="str">
        <f>AS14</f>
        <v>Carlos Delaserda</v>
      </c>
      <c r="AZ40" s="19" t="s">
        <v>211</v>
      </c>
      <c r="BC40" s="16"/>
      <c r="BD40" s="16"/>
      <c r="BE40" s="16"/>
      <c r="BF40" s="16"/>
      <c r="BG40" s="16"/>
      <c r="BH40" s="16"/>
      <c r="BI40" s="16"/>
      <c r="BJ40" s="16"/>
      <c r="BK40" s="16"/>
      <c r="BL40" s="16"/>
      <c r="BM40" s="19" t="s">
        <v>150</v>
      </c>
      <c r="BN40" s="91" t="str">
        <f>BN23</f>
        <v>Markus Virtanen</v>
      </c>
      <c r="BO40" s="19" t="s">
        <v>212</v>
      </c>
      <c r="BR40" s="91" t="str">
        <f>BN24</f>
        <v>Arvid Flygare</v>
      </c>
      <c r="BU40" s="19" t="s">
        <v>213</v>
      </c>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89" t="s">
        <v>214</v>
      </c>
      <c r="DE40" s="16"/>
      <c r="DF40" s="16"/>
      <c r="DG40" s="16"/>
      <c r="DH40" s="16"/>
      <c r="DI40" s="16"/>
      <c r="DJ40" s="16"/>
      <c r="DK40" s="16"/>
      <c r="DL40" s="16"/>
      <c r="DM40" s="16"/>
      <c r="DN40" s="16"/>
      <c r="DO40" s="16"/>
      <c r="DP40" s="16"/>
      <c r="DQ40" s="16"/>
      <c r="DR40" s="16"/>
      <c r="DS40" s="16"/>
      <c r="DT40" s="16"/>
      <c r="DU40" s="16"/>
      <c r="DV40" s="16"/>
      <c r="DW40" s="16"/>
    </row>
    <row r="41">
      <c r="A41" s="90" t="s">
        <v>113</v>
      </c>
      <c r="B41" s="91" t="str">
        <f>B17</f>
        <v>Roberto Pedroni</v>
      </c>
      <c r="C41" s="19" t="s">
        <v>215</v>
      </c>
      <c r="F41" s="91" t="str">
        <f>B18</f>
        <v>Paul Jongma</v>
      </c>
      <c r="I41" s="19" t="s">
        <v>216</v>
      </c>
      <c r="L41" s="16"/>
      <c r="M41" s="16"/>
      <c r="N41" s="16"/>
      <c r="O41" s="16"/>
      <c r="P41" s="16"/>
      <c r="Q41" s="16"/>
      <c r="R41" s="16"/>
      <c r="S41" s="16"/>
      <c r="T41" s="16"/>
      <c r="U41" s="16"/>
      <c r="V41" s="90" t="s">
        <v>117</v>
      </c>
      <c r="W41" s="91" t="str">
        <f>W17</f>
        <v>Jason Zahler</v>
      </c>
      <c r="X41" s="19" t="s">
        <v>217</v>
      </c>
      <c r="AA41" s="91" t="str">
        <f>W18</f>
        <v>Roberto Pedroni</v>
      </c>
      <c r="AD41" s="19" t="s">
        <v>218</v>
      </c>
      <c r="AG41" s="16"/>
      <c r="AH41" s="16"/>
      <c r="AI41" s="16"/>
      <c r="AJ41" s="16"/>
      <c r="AK41" s="16"/>
      <c r="AL41" s="16"/>
      <c r="AM41" s="16"/>
      <c r="AN41" s="16"/>
      <c r="AO41" s="16"/>
      <c r="AP41" s="16"/>
      <c r="AQ41" s="16"/>
      <c r="AR41" s="90" t="s">
        <v>120</v>
      </c>
      <c r="AS41" s="91" t="str">
        <f>AS17</f>
        <v>Zach Sharpe</v>
      </c>
      <c r="AT41" s="19" t="s">
        <v>219</v>
      </c>
      <c r="AW41" s="91" t="str">
        <f>AS18</f>
        <v>Jason Zahler</v>
      </c>
      <c r="AZ41" s="19" t="s">
        <v>220</v>
      </c>
      <c r="BC41" s="16"/>
      <c r="BD41" s="16"/>
      <c r="BE41" s="16"/>
      <c r="BF41" s="16"/>
      <c r="BG41" s="16"/>
      <c r="BH41" s="16"/>
      <c r="BI41" s="16"/>
      <c r="BJ41" s="16"/>
      <c r="BK41" s="16"/>
      <c r="BL41" s="16"/>
      <c r="BM41" s="19" t="s">
        <v>172</v>
      </c>
      <c r="BN41" s="91" t="str">
        <f>BN31</f>
        <v>Eric Stone</v>
      </c>
      <c r="BO41" s="19" t="s">
        <v>221</v>
      </c>
      <c r="BR41" s="91" t="str">
        <f>BN32</f>
        <v>Markus Stix</v>
      </c>
      <c r="BU41" s="19" t="s">
        <v>222</v>
      </c>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t="str">
        <f>DD22</f>
        <v>Jason Zahler</v>
      </c>
      <c r="DE41" s="69" t="s">
        <v>53</v>
      </c>
      <c r="DH41" s="16"/>
      <c r="DI41" s="16" t="str">
        <f>DD23</f>
        <v>Markus Stix</v>
      </c>
      <c r="DJ41" s="19"/>
      <c r="DK41" s="69" t="s">
        <v>66</v>
      </c>
      <c r="DN41" s="16"/>
      <c r="DO41" s="16"/>
      <c r="DP41" s="16"/>
      <c r="DQ41" s="16"/>
      <c r="DR41" s="16"/>
      <c r="DS41" s="16"/>
      <c r="DT41" s="16"/>
      <c r="DU41" s="16"/>
      <c r="DV41" s="16"/>
      <c r="DW41" s="16"/>
    </row>
    <row r="42">
      <c r="A42" s="90" t="s">
        <v>139</v>
      </c>
      <c r="B42" s="91" t="str">
        <f>B21</f>
        <v>Steven Bowden</v>
      </c>
      <c r="C42" s="19" t="s">
        <v>223</v>
      </c>
      <c r="F42" s="91" t="str">
        <f>B22</f>
        <v>Markus Virtanen</v>
      </c>
      <c r="I42" s="19" t="s">
        <v>224</v>
      </c>
      <c r="L42" s="16"/>
      <c r="M42" s="16"/>
      <c r="N42" s="16"/>
      <c r="O42" s="16"/>
      <c r="P42" s="16"/>
      <c r="Q42" s="16"/>
      <c r="R42" s="16"/>
      <c r="S42" s="16"/>
      <c r="T42" s="16"/>
      <c r="U42" s="16"/>
      <c r="V42" s="90" t="s">
        <v>142</v>
      </c>
      <c r="W42" s="91" t="str">
        <f>W21</f>
        <v>Zach McCarthy</v>
      </c>
      <c r="X42" s="19" t="s">
        <v>225</v>
      </c>
      <c r="AA42" s="91" t="str">
        <f>W22</f>
        <v>Markus Virtanen</v>
      </c>
      <c r="AD42" s="19" t="s">
        <v>212</v>
      </c>
      <c r="AG42" s="16"/>
      <c r="AH42" s="16"/>
      <c r="AI42" s="16"/>
      <c r="AJ42" s="16"/>
      <c r="AK42" s="16"/>
      <c r="AL42" s="16"/>
      <c r="AM42" s="16"/>
      <c r="AN42" s="16"/>
      <c r="AO42" s="16"/>
      <c r="AP42" s="16"/>
      <c r="AQ42" s="16"/>
      <c r="AR42" s="90" t="s">
        <v>143</v>
      </c>
      <c r="AS42" s="91" t="str">
        <f>AS21</f>
        <v>Escher Lefkoff</v>
      </c>
      <c r="AT42" s="19" t="s">
        <v>226</v>
      </c>
      <c r="AW42" s="91" t="str">
        <f>AS22</f>
        <v>Markus Virtanen</v>
      </c>
      <c r="AZ42" s="19" t="s">
        <v>212</v>
      </c>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row>
    <row r="43">
      <c r="A43" s="90" t="s">
        <v>153</v>
      </c>
      <c r="B43" s="91" t="str">
        <f>B25</f>
        <v>Cayle George</v>
      </c>
      <c r="C43" s="19" t="s">
        <v>227</v>
      </c>
      <c r="F43" s="91" t="str">
        <f>B26</f>
        <v>Arvid Flygare</v>
      </c>
      <c r="I43" s="19" t="s">
        <v>228</v>
      </c>
      <c r="L43" s="16"/>
      <c r="M43" s="16"/>
      <c r="N43" s="16"/>
      <c r="O43" s="16"/>
      <c r="P43" s="16"/>
      <c r="Q43" s="16"/>
      <c r="R43" s="16"/>
      <c r="S43" s="16"/>
      <c r="T43" s="16"/>
      <c r="U43" s="16"/>
      <c r="V43" s="90" t="s">
        <v>155</v>
      </c>
      <c r="W43" s="91" t="str">
        <f>W25</f>
        <v>Keri Wing</v>
      </c>
      <c r="X43" s="19" t="s">
        <v>229</v>
      </c>
      <c r="AA43" s="91" t="str">
        <f>W26</f>
        <v>Arvid Flygare</v>
      </c>
      <c r="AD43" s="19" t="s">
        <v>230</v>
      </c>
      <c r="AG43" s="16"/>
      <c r="AH43" s="16"/>
      <c r="AI43" s="16"/>
      <c r="AJ43" s="16"/>
      <c r="AK43" s="16"/>
      <c r="AL43" s="16"/>
      <c r="AM43" s="16"/>
      <c r="AN43" s="16"/>
      <c r="AO43" s="16"/>
      <c r="AP43" s="16"/>
      <c r="AQ43" s="16"/>
      <c r="AR43" s="90" t="s">
        <v>156</v>
      </c>
      <c r="AS43" s="91" t="str">
        <f>AS25</f>
        <v>Mark Pearson</v>
      </c>
      <c r="AT43" s="19" t="s">
        <v>231</v>
      </c>
      <c r="AW43" s="91" t="str">
        <f>AS26</f>
        <v>Arvid Flygare</v>
      </c>
      <c r="AZ43" s="19" t="s">
        <v>232</v>
      </c>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row>
    <row r="44">
      <c r="A44" s="90" t="s">
        <v>162</v>
      </c>
      <c r="B44" s="91" t="str">
        <f>B29</f>
        <v>Eric Stone</v>
      </c>
      <c r="C44" s="19" t="s">
        <v>233</v>
      </c>
      <c r="F44" s="91" t="str">
        <f>B30</f>
        <v>Emil ED Dreiborg</v>
      </c>
      <c r="I44" s="19" t="s">
        <v>234</v>
      </c>
      <c r="L44" s="16"/>
      <c r="M44" s="16"/>
      <c r="N44" s="16"/>
      <c r="O44" s="16"/>
      <c r="P44" s="16"/>
      <c r="Q44" s="16"/>
      <c r="R44" s="16"/>
      <c r="S44" s="16"/>
      <c r="T44" s="16"/>
      <c r="U44" s="16"/>
      <c r="V44" s="90" t="s">
        <v>166</v>
      </c>
      <c r="W44" s="91" t="str">
        <f>W29</f>
        <v>Colin MacAlpine</v>
      </c>
      <c r="X44" s="19" t="s">
        <v>235</v>
      </c>
      <c r="AA44" s="91" t="str">
        <f>W30</f>
        <v>Eric Stone</v>
      </c>
      <c r="AD44" s="19" t="s">
        <v>236</v>
      </c>
      <c r="AG44" s="16"/>
      <c r="AH44" s="16"/>
      <c r="AI44" s="16"/>
      <c r="AJ44" s="16"/>
      <c r="AK44" s="16"/>
      <c r="AL44" s="16"/>
      <c r="AM44" s="16"/>
      <c r="AN44" s="16"/>
      <c r="AO44" s="16"/>
      <c r="AP44" s="16"/>
      <c r="AQ44" s="16"/>
      <c r="AR44" s="90" t="s">
        <v>168</v>
      </c>
      <c r="AS44" s="91" t="str">
        <f>AS29</f>
        <v>Viggo Löwgren</v>
      </c>
      <c r="AT44" s="19" t="s">
        <v>237</v>
      </c>
      <c r="AW44" s="91" t="str">
        <f>AS30</f>
        <v>Eric Stone</v>
      </c>
      <c r="AZ44" s="19" t="s">
        <v>221</v>
      </c>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row>
    <row r="45">
      <c r="A45" s="90" t="s">
        <v>173</v>
      </c>
      <c r="B45" s="91" t="str">
        <f>B33</f>
        <v>Travis Murie</v>
      </c>
      <c r="C45" s="19" t="s">
        <v>238</v>
      </c>
      <c r="F45" s="91" t="str">
        <f>B34</f>
        <v>Tyler Dipper </v>
      </c>
      <c r="I45" s="19" t="s">
        <v>239</v>
      </c>
      <c r="L45" s="16"/>
      <c r="M45" s="16"/>
      <c r="N45" s="16"/>
      <c r="O45" s="16"/>
      <c r="P45" s="16"/>
      <c r="Q45" s="16"/>
      <c r="R45" s="16"/>
      <c r="S45" s="16"/>
      <c r="T45" s="16"/>
      <c r="U45" s="16"/>
      <c r="V45" s="90" t="s">
        <v>174</v>
      </c>
      <c r="W45" s="91" t="str">
        <f>W33</f>
        <v>Markus Stix</v>
      </c>
      <c r="X45" s="19" t="s">
        <v>240</v>
      </c>
      <c r="AA45" s="91" t="str">
        <f>W34</f>
        <v>Tyler Dipper</v>
      </c>
      <c r="AD45" s="19" t="s">
        <v>239</v>
      </c>
      <c r="AG45" s="16"/>
      <c r="AH45" s="16"/>
      <c r="AI45" s="16"/>
      <c r="AJ45" s="16"/>
      <c r="AK45" s="16"/>
      <c r="AL45" s="16"/>
      <c r="AM45" s="16"/>
      <c r="AN45" s="16"/>
      <c r="AO45" s="16"/>
      <c r="AP45" s="16"/>
      <c r="AQ45" s="16"/>
      <c r="AR45" s="90" t="s">
        <v>175</v>
      </c>
      <c r="AS45" s="91" t="str">
        <f>AS33</f>
        <v>Daniele Acciari</v>
      </c>
      <c r="AT45" s="19" t="s">
        <v>241</v>
      </c>
      <c r="AW45" s="91" t="str">
        <f>AS34</f>
        <v>Markus Stix</v>
      </c>
      <c r="AZ45" s="19" t="s">
        <v>242</v>
      </c>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row>
    <row r="46">
      <c r="A46" s="16"/>
      <c r="B46" s="16"/>
      <c r="C46" s="16"/>
      <c r="D46" s="20"/>
      <c r="E46" s="16"/>
      <c r="F46" s="16"/>
      <c r="G46" s="16"/>
      <c r="H46" s="18"/>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row>
    <row r="47">
      <c r="A47" s="16"/>
      <c r="B47" s="16"/>
      <c r="C47" s="16"/>
      <c r="D47" s="20"/>
      <c r="E47" s="16"/>
      <c r="F47" s="16"/>
      <c r="G47" s="16"/>
      <c r="H47" s="18"/>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row>
    <row r="48">
      <c r="A48" s="16"/>
      <c r="B48" s="16"/>
      <c r="C48" s="16"/>
      <c r="D48" s="20"/>
      <c r="E48" s="16"/>
      <c r="F48" s="16"/>
      <c r="G48" s="16"/>
      <c r="H48" s="18"/>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row>
  </sheetData>
  <mergeCells count="102">
    <mergeCell ref="AW40:AY40"/>
    <mergeCell ref="AZ40:BB40"/>
    <mergeCell ref="BO40:BQ40"/>
    <mergeCell ref="BR40:BT40"/>
    <mergeCell ref="BU40:BW40"/>
    <mergeCell ref="C40:E40"/>
    <mergeCell ref="F40:H40"/>
    <mergeCell ref="I40:K40"/>
    <mergeCell ref="X40:Z40"/>
    <mergeCell ref="AA40:AC40"/>
    <mergeCell ref="AD40:AF40"/>
    <mergeCell ref="AT40:AV40"/>
    <mergeCell ref="AW41:AY41"/>
    <mergeCell ref="AZ41:BB41"/>
    <mergeCell ref="BO41:BQ41"/>
    <mergeCell ref="BR41:BT41"/>
    <mergeCell ref="BU41:BW41"/>
    <mergeCell ref="DE41:DG41"/>
    <mergeCell ref="DK41:DM41"/>
    <mergeCell ref="C41:E41"/>
    <mergeCell ref="F41:H41"/>
    <mergeCell ref="I41:K41"/>
    <mergeCell ref="X41:Z41"/>
    <mergeCell ref="AA41:AC41"/>
    <mergeCell ref="AD41:AF41"/>
    <mergeCell ref="AT41:AV41"/>
    <mergeCell ref="AW42:AY42"/>
    <mergeCell ref="AZ42:BB42"/>
    <mergeCell ref="C42:E42"/>
    <mergeCell ref="F42:H42"/>
    <mergeCell ref="I42:K42"/>
    <mergeCell ref="X42:Z42"/>
    <mergeCell ref="AA42:AC42"/>
    <mergeCell ref="AD42:AF42"/>
    <mergeCell ref="AT42:AV42"/>
    <mergeCell ref="AW44:AY44"/>
    <mergeCell ref="AZ44:BB44"/>
    <mergeCell ref="AT45:AV45"/>
    <mergeCell ref="AW45:AY45"/>
    <mergeCell ref="AZ45:BB45"/>
    <mergeCell ref="C45:E45"/>
    <mergeCell ref="F45:H45"/>
    <mergeCell ref="I45:K45"/>
    <mergeCell ref="X45:Z45"/>
    <mergeCell ref="AA45:AC45"/>
    <mergeCell ref="AD45:AF45"/>
    <mergeCell ref="C44:E44"/>
    <mergeCell ref="F44:H44"/>
    <mergeCell ref="I44:K44"/>
    <mergeCell ref="X44:Z44"/>
    <mergeCell ref="AA44:AC44"/>
    <mergeCell ref="AD44:AF44"/>
    <mergeCell ref="AT44:AV44"/>
    <mergeCell ref="B2:O2"/>
    <mergeCell ref="BO3:BW3"/>
    <mergeCell ref="CN9:CR9"/>
    <mergeCell ref="DE14:DI14"/>
    <mergeCell ref="DS20:DU24"/>
    <mergeCell ref="CJ23:CK23"/>
    <mergeCell ref="CJ24:CK24"/>
    <mergeCell ref="CP38:CR38"/>
    <mergeCell ref="DE38:DG38"/>
    <mergeCell ref="DH38:DJ38"/>
    <mergeCell ref="DK38:DM38"/>
    <mergeCell ref="AW38:AY38"/>
    <mergeCell ref="AZ38:BB38"/>
    <mergeCell ref="BO38:BQ38"/>
    <mergeCell ref="BR38:BT38"/>
    <mergeCell ref="BU38:BW38"/>
    <mergeCell ref="CJ38:CL38"/>
    <mergeCell ref="CM38:CO38"/>
    <mergeCell ref="C38:E38"/>
    <mergeCell ref="F38:H38"/>
    <mergeCell ref="I38:K38"/>
    <mergeCell ref="X38:Z38"/>
    <mergeCell ref="AA38:AC38"/>
    <mergeCell ref="AD38:AF38"/>
    <mergeCell ref="AT38:AV38"/>
    <mergeCell ref="AW39:AY39"/>
    <mergeCell ref="AZ39:BB39"/>
    <mergeCell ref="BO39:BQ39"/>
    <mergeCell ref="BR39:BT39"/>
    <mergeCell ref="BU39:BW39"/>
    <mergeCell ref="CJ39:CL39"/>
    <mergeCell ref="CM39:CO39"/>
    <mergeCell ref="CP39:CR39"/>
    <mergeCell ref="C39:E39"/>
    <mergeCell ref="F39:H39"/>
    <mergeCell ref="I39:K39"/>
    <mergeCell ref="X39:Z39"/>
    <mergeCell ref="AA39:AC39"/>
    <mergeCell ref="AD39:AF39"/>
    <mergeCell ref="AT39:AV39"/>
    <mergeCell ref="AW43:AY43"/>
    <mergeCell ref="AZ43:BB43"/>
    <mergeCell ref="C43:E43"/>
    <mergeCell ref="F43:H43"/>
    <mergeCell ref="I43:K43"/>
    <mergeCell ref="X43:Z43"/>
    <mergeCell ref="AA43:AC43"/>
    <mergeCell ref="AD43:AF43"/>
    <mergeCell ref="AT43:AV43"/>
  </mergeCells>
  <hyperlinks>
    <hyperlink r:id="rId1" ref="DE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8.0"/>
    <col customWidth="1" min="2" max="2" width="17.0"/>
    <col customWidth="1" hidden="1" min="3" max="3" width="11.75"/>
    <col customWidth="1" min="4" max="4" width="3.75"/>
    <col customWidth="1" hidden="1" min="5" max="5" width="11.75"/>
    <col customWidth="1" min="6" max="6" width="3.75"/>
    <col customWidth="1" hidden="1" min="7" max="7" width="11.75"/>
    <col customWidth="1" min="8" max="8" width="3.75"/>
    <col customWidth="1" hidden="1" min="9" max="9" width="11.75"/>
    <col customWidth="1" min="10" max="10" width="3.75"/>
    <col customWidth="1" hidden="1" min="11" max="11" width="11.75"/>
    <col customWidth="1" min="12" max="12" width="3.75"/>
    <col customWidth="1" hidden="1" min="13" max="13" width="11.75"/>
    <col customWidth="1" min="14" max="14" width="3.75"/>
    <col customWidth="1" hidden="1" min="15" max="15" width="11.75"/>
    <col customWidth="1" min="16" max="16" width="3.75"/>
    <col customWidth="1" hidden="1" min="17" max="17" width="11.75"/>
    <col customWidth="1" min="18" max="18" width="3.75"/>
    <col customWidth="1" hidden="1" min="19" max="19" width="11.75"/>
    <col customWidth="1" min="20" max="20" width="3.75"/>
    <col customWidth="1" min="21" max="21" width="4.0"/>
    <col customWidth="1" min="22" max="22" width="6.75"/>
    <col customWidth="1" min="23" max="23" width="17.63"/>
    <col customWidth="1" hidden="1" min="24" max="24" width="11.75"/>
    <col customWidth="1" min="25" max="25" width="3.75"/>
    <col customWidth="1" hidden="1" min="26" max="26" width="11.75"/>
    <col customWidth="1" min="27" max="27" width="3.75"/>
    <col customWidth="1" hidden="1" min="28" max="28" width="11.75"/>
    <col customWidth="1" min="29" max="29" width="3.75"/>
    <col customWidth="1" hidden="1" min="30" max="30" width="11.75"/>
    <col customWidth="1" min="31" max="31" width="3.75"/>
    <col customWidth="1" hidden="1" min="32" max="32" width="11.75"/>
    <col customWidth="1" min="33" max="33" width="3.75"/>
    <col customWidth="1" hidden="1" min="34" max="34" width="11.75"/>
    <col customWidth="1" min="35" max="35" width="3.75"/>
    <col customWidth="1" hidden="1" min="36" max="36" width="11.75"/>
    <col customWidth="1" min="37" max="37" width="3.75"/>
    <col customWidth="1" hidden="1" min="38" max="38" width="11.75"/>
    <col customWidth="1" min="39" max="40" width="4.13"/>
    <col customWidth="1" min="41" max="41" width="3.75"/>
    <col customWidth="1" min="42" max="42" width="7.63"/>
    <col customWidth="1" min="43" max="43" width="17.88"/>
    <col customWidth="1" hidden="1" min="44" max="44" width="11.75"/>
    <col customWidth="1" min="45" max="45" width="3.75"/>
    <col customWidth="1" hidden="1" min="46" max="46" width="11.75"/>
    <col customWidth="1" min="47" max="47" width="3.75"/>
    <col customWidth="1" hidden="1" min="48" max="48" width="11.75"/>
    <col customWidth="1" min="49" max="49" width="3.75"/>
    <col customWidth="1" hidden="1" min="50" max="50" width="11.75"/>
    <col customWidth="1" min="51" max="51" width="3.75"/>
    <col customWidth="1" hidden="1" min="52" max="52" width="11.75"/>
    <col customWidth="1" min="53" max="53" width="3.75"/>
    <col customWidth="1" hidden="1" min="54" max="54" width="11.75"/>
    <col customWidth="1" min="55" max="55" width="3.75"/>
    <col customWidth="1" hidden="1" min="56" max="56" width="11.75"/>
    <col customWidth="1" min="57" max="57" width="3.75"/>
    <col customWidth="1" hidden="1" min="58" max="58" width="11.75"/>
    <col customWidth="1" min="59" max="59" width="3.75"/>
    <col customWidth="1" hidden="1" min="60" max="60" width="11.75"/>
    <col customWidth="1" min="61" max="62" width="3.75"/>
    <col customWidth="1" min="63" max="63" width="8.0"/>
    <col customWidth="1" min="64" max="64" width="17.75"/>
    <col customWidth="1" hidden="1" min="65" max="65" width="12.13"/>
    <col customWidth="1" min="66" max="66" width="4.13"/>
    <col customWidth="1" hidden="1" min="67" max="67" width="12.13"/>
    <col customWidth="1" min="68" max="68" width="4.13"/>
    <col customWidth="1" hidden="1" min="69" max="69" width="12.13"/>
    <col customWidth="1" min="70" max="70" width="4.13"/>
    <col customWidth="1" hidden="1" min="71" max="71" width="12.13"/>
    <col customWidth="1" min="72" max="72" width="4.13"/>
    <col customWidth="1" hidden="1" min="73" max="73" width="12.13"/>
    <col customWidth="1" min="74" max="74" width="4.13"/>
    <col customWidth="1" hidden="1" min="75" max="75" width="12.13"/>
    <col customWidth="1" min="76" max="76" width="4.13"/>
    <col customWidth="1" hidden="1" min="77" max="77" width="12.13"/>
    <col customWidth="1" min="78" max="78" width="4.13"/>
    <col customWidth="1" hidden="1" min="79" max="79" width="12.13"/>
    <col customWidth="1" min="80" max="80" width="4.13"/>
    <col customWidth="1" hidden="1" min="81" max="81" width="12.13"/>
    <col customWidth="1" min="82" max="83" width="4.13"/>
    <col customWidth="1" min="84" max="84" width="8.75"/>
    <col customWidth="1" min="85" max="85" width="17.13"/>
    <col customWidth="1" hidden="1" min="86" max="86" width="12.13"/>
    <col customWidth="1" min="87" max="87" width="4.13"/>
    <col customWidth="1" hidden="1" min="88" max="88" width="12.13"/>
    <col customWidth="1" min="89" max="89" width="4.13"/>
    <col customWidth="1" hidden="1" min="90" max="90" width="12.13"/>
    <col customWidth="1" min="91" max="91" width="4.13"/>
    <col customWidth="1" hidden="1" min="92" max="92" width="12.13"/>
    <col customWidth="1" min="93" max="93" width="4.13"/>
    <col customWidth="1" hidden="1" min="94" max="94" width="12.13"/>
    <col customWidth="1" min="95" max="95" width="4.13"/>
    <col customWidth="1" hidden="1" min="96" max="96" width="12.13"/>
    <col customWidth="1" min="97" max="97" width="4.13"/>
    <col customWidth="1" hidden="1" min="98" max="98" width="12.13"/>
    <col customWidth="1" min="99" max="99" width="4.13"/>
    <col customWidth="1" hidden="1" min="100" max="100" width="12.13"/>
    <col customWidth="1" min="101" max="101" width="4.13"/>
    <col customWidth="1" hidden="1" min="102" max="102" width="12.13"/>
    <col customWidth="1" min="103" max="104" width="4.13"/>
    <col customWidth="1" min="105" max="105" width="8.75"/>
    <col customWidth="1" min="106" max="106" width="17.13"/>
    <col customWidth="1" hidden="1" min="107" max="107" width="12.13"/>
    <col customWidth="1" min="108" max="108" width="4.13"/>
    <col customWidth="1" hidden="1" min="109" max="109" width="12.13"/>
    <col customWidth="1" min="110" max="110" width="4.13"/>
    <col customWidth="1" hidden="1" min="111" max="111" width="12.38"/>
    <col customWidth="1" min="112" max="112" width="4.38"/>
    <col customWidth="1" hidden="1" min="113" max="113" width="12.38"/>
    <col customWidth="1" min="114" max="114" width="4.38"/>
    <col customWidth="1" hidden="1" min="115" max="115" width="12.38"/>
    <col customWidth="1" min="116" max="116" width="4.38"/>
    <col customWidth="1" hidden="1" min="117" max="117" width="12.13"/>
    <col customWidth="1" min="118" max="118" width="4.38"/>
    <col customWidth="1" hidden="1" min="119" max="119" width="12.13"/>
    <col customWidth="1" min="120" max="120" width="4.38"/>
    <col customWidth="1" hidden="1" min="121" max="121" width="12.13"/>
    <col customWidth="1" min="122" max="122" width="4.38"/>
    <col customWidth="1" hidden="1" min="123" max="123" width="12.13"/>
    <col customWidth="1" hidden="1" min="124" max="124" width="4.38"/>
    <col customWidth="1" min="125" max="126" width="4.38"/>
  </cols>
  <sheetData>
    <row r="1">
      <c r="A1" s="94" t="str">
        <f>'Playoff bracket'!A1</f>
        <v>16R2aav9PAM1sHnz_uqdb8e1Ov4Ja5T0CSUohICMOPUc</v>
      </c>
      <c r="B1" s="95" t="str">
        <f>'Playoff bracket'!B1</f>
        <v>IFPA 18 World Pinball Championships playoffs bracket</v>
      </c>
      <c r="C1" s="96"/>
      <c r="D1" s="96"/>
      <c r="E1" s="96"/>
      <c r="F1" s="96"/>
      <c r="G1" s="96"/>
      <c r="H1" s="96"/>
      <c r="I1" s="96"/>
      <c r="J1" s="96"/>
      <c r="K1" s="96"/>
      <c r="L1" s="96"/>
      <c r="M1" s="96"/>
      <c r="N1" s="96"/>
      <c r="O1" s="96"/>
      <c r="P1" s="96"/>
      <c r="Q1" s="96"/>
      <c r="R1" s="96"/>
      <c r="S1" s="96"/>
      <c r="T1" s="96"/>
      <c r="U1" s="96"/>
      <c r="V1" s="96"/>
      <c r="W1" s="96"/>
      <c r="X1" s="94" t="str">
        <f>'Playoff bracket'!X1</f>
        <v/>
      </c>
      <c r="Y1" s="94" t="str">
        <f>'Playoff bracket'!Y1</f>
        <v/>
      </c>
      <c r="Z1" s="94" t="str">
        <f>'Playoff bracket'!Z1</f>
        <v/>
      </c>
      <c r="AA1" s="94" t="str">
        <f>'Playoff bracket'!AA1</f>
        <v/>
      </c>
      <c r="AB1" s="94" t="str">
        <f>'Playoff bracket'!AB1</f>
        <v/>
      </c>
      <c r="AC1" s="94" t="str">
        <f>'Playoff bracket'!AC1</f>
        <v/>
      </c>
      <c r="AD1" s="94" t="str">
        <f>'Playoff bracket'!AD1</f>
        <v/>
      </c>
      <c r="AE1" s="94" t="str">
        <f>'Playoff bracket'!AE1</f>
        <v/>
      </c>
      <c r="AF1" s="94" t="str">
        <f>'Playoff bracket'!AF1</f>
        <v/>
      </c>
      <c r="AG1" s="94" t="str">
        <f>'Playoff bracket'!AG1</f>
        <v/>
      </c>
      <c r="AH1" s="94" t="str">
        <f>'Playoff bracket'!AH1</f>
        <v/>
      </c>
      <c r="AI1" s="94" t="str">
        <f>'Playoff bracket'!AI1</f>
        <v/>
      </c>
      <c r="AJ1" s="94" t="str">
        <f>'Playoff bracket'!AJ1</f>
        <v/>
      </c>
      <c r="AK1" s="94" t="str">
        <f>'Playoff bracket'!AK1</f>
        <v/>
      </c>
      <c r="AL1" s="94" t="str">
        <f>'Playoff bracket'!AL1</f>
        <v/>
      </c>
      <c r="AM1" s="94" t="str">
        <f>'Playoff bracket'!AM1</f>
        <v/>
      </c>
      <c r="AN1" s="94" t="str">
        <f>'Playoff bracket'!AO1</f>
        <v/>
      </c>
      <c r="AO1" s="94" t="str">
        <f>'Playoff bracket'!AP1</f>
        <v/>
      </c>
      <c r="AP1" s="94" t="str">
        <f>'Playoff bracket'!AR1</f>
        <v/>
      </c>
      <c r="AQ1" s="97" t="str">
        <f>'Playoff bracket'!AS1</f>
        <v/>
      </c>
      <c r="AR1" s="94" t="str">
        <f>'Playoff bracket'!AT1</f>
        <v/>
      </c>
      <c r="AS1" s="94" t="str">
        <f>'Playoff bracket'!AU1</f>
        <v/>
      </c>
      <c r="AT1" s="94" t="str">
        <f>'Playoff bracket'!AV1</f>
        <v/>
      </c>
      <c r="AU1" s="94" t="str">
        <f>'Playoff bracket'!AW1</f>
        <v/>
      </c>
      <c r="AV1" s="94" t="str">
        <f>'Playoff bracket'!AX1</f>
        <v/>
      </c>
      <c r="AW1" s="94" t="str">
        <f>'Playoff bracket'!AY1</f>
        <v/>
      </c>
      <c r="AX1" s="94" t="str">
        <f>'Playoff bracket'!AZ1</f>
        <v/>
      </c>
      <c r="AY1" s="94" t="str">
        <f>'Playoff bracket'!BA1</f>
        <v/>
      </c>
      <c r="AZ1" s="94" t="str">
        <f>'Playoff bracket'!BB1</f>
        <v/>
      </c>
      <c r="BA1" s="94" t="str">
        <f>'Playoff bracket'!BC1</f>
        <v/>
      </c>
      <c r="BB1" s="94" t="str">
        <f>'Playoff bracket'!BD1</f>
        <v/>
      </c>
      <c r="BC1" s="94" t="str">
        <f>'Playoff bracket'!BE1</f>
        <v/>
      </c>
      <c r="BD1" s="94" t="str">
        <f>'Playoff bracket'!BF1</f>
        <v/>
      </c>
      <c r="BE1" s="94" t="str">
        <f>'Playoff bracket'!BG1</f>
        <v/>
      </c>
      <c r="BF1" s="94" t="str">
        <f>'Playoff bracket'!BH1</f>
        <v/>
      </c>
      <c r="BG1" s="94" t="str">
        <f>'Playoff bracket'!BI1</f>
        <v/>
      </c>
      <c r="BH1" s="94" t="str">
        <f>'Playoff bracket'!BJ1</f>
        <v/>
      </c>
      <c r="BI1" s="94" t="str">
        <f>'Playoff bracket'!BL1</f>
        <v/>
      </c>
      <c r="BK1" s="94" t="str">
        <f>'Playoff bracket'!BM1</f>
        <v/>
      </c>
      <c r="BL1" s="97" t="str">
        <f>'Playoff bracket'!BN1</f>
        <v/>
      </c>
      <c r="BM1" s="94" t="str">
        <f>'Playoff bracket'!BO1</f>
        <v/>
      </c>
      <c r="BN1" s="94" t="str">
        <f>'Playoff bracket'!BP1</f>
        <v/>
      </c>
      <c r="BO1" s="94" t="str">
        <f>'Playoff bracket'!BQ1</f>
        <v/>
      </c>
      <c r="BP1" s="94" t="str">
        <f>'Playoff bracket'!BR1</f>
        <v/>
      </c>
      <c r="BQ1" s="94" t="str">
        <f>'Playoff bracket'!BS1</f>
        <v/>
      </c>
      <c r="BR1" s="94" t="str">
        <f>'Playoff bracket'!BT1</f>
        <v/>
      </c>
      <c r="BS1" s="94" t="str">
        <f>'Playoff bracket'!BU1</f>
        <v/>
      </c>
      <c r="BT1" s="94" t="str">
        <f>'Playoff bracket'!BV1</f>
        <v/>
      </c>
      <c r="BU1" s="94" t="str">
        <f>'Playoff bracket'!BW1</f>
        <v/>
      </c>
      <c r="BV1" s="94" t="str">
        <f>'Playoff bracket'!BX1</f>
        <v/>
      </c>
      <c r="BW1" s="94" t="str">
        <f>'Playoff bracket'!BY1</f>
        <v/>
      </c>
      <c r="BX1" s="94" t="str">
        <f>'Playoff bracket'!BZ1</f>
        <v/>
      </c>
      <c r="BY1" s="94" t="str">
        <f>'Playoff bracket'!CA1</f>
        <v/>
      </c>
      <c r="BZ1" s="94" t="str">
        <f>'Playoff bracket'!CB1</f>
        <v/>
      </c>
      <c r="CA1" s="94" t="str">
        <f>'Playoff bracket'!CC1</f>
        <v/>
      </c>
      <c r="CB1" s="94" t="str">
        <f>'Playoff bracket'!CD1</f>
        <v/>
      </c>
      <c r="CC1" s="94" t="str">
        <f>'Playoff bracket'!CE1</f>
        <v/>
      </c>
      <c r="CD1" s="94" t="str">
        <f>'Playoff bracket'!CF1</f>
        <v/>
      </c>
      <c r="CE1" s="94" t="str">
        <f>'Playoff bracket'!CG1</f>
        <v/>
      </c>
      <c r="CF1" s="94" t="str">
        <f>'Playoff bracket'!CH1</f>
        <v/>
      </c>
      <c r="CG1" s="97" t="str">
        <f>'Playoff bracket'!CI1</f>
        <v/>
      </c>
      <c r="CH1" s="94" t="str">
        <f>'Playoff bracket'!CJ1</f>
        <v/>
      </c>
      <c r="CI1" s="94" t="str">
        <f>'Playoff bracket'!CK1</f>
        <v/>
      </c>
      <c r="CJ1" s="94" t="str">
        <f>'Playoff bracket'!CL1</f>
        <v/>
      </c>
      <c r="CK1" s="94" t="str">
        <f>'Playoff bracket'!CM1</f>
        <v/>
      </c>
      <c r="CL1" s="94" t="str">
        <f>'Playoff bracket'!CN1</f>
        <v/>
      </c>
      <c r="CM1" s="94" t="str">
        <f>'Playoff bracket'!CO1</f>
        <v/>
      </c>
      <c r="CN1" s="94" t="str">
        <f>'Playoff bracket'!CP1</f>
        <v/>
      </c>
      <c r="CO1" s="94" t="str">
        <f>'Playoff bracket'!CQ1</f>
        <v/>
      </c>
      <c r="CP1" s="94" t="str">
        <f>'Playoff bracket'!CR1</f>
        <v/>
      </c>
      <c r="CQ1" s="94" t="str">
        <f>'Playoff bracket'!CS1</f>
        <v/>
      </c>
      <c r="CR1" s="94" t="str">
        <f>'Playoff bracket'!CT1</f>
        <v/>
      </c>
      <c r="CS1" s="94" t="str">
        <f>'Playoff bracket'!CU1</f>
        <v/>
      </c>
      <c r="CT1" s="94" t="str">
        <f>'Playoff bracket'!CV1</f>
        <v/>
      </c>
      <c r="CU1" s="94" t="str">
        <f>'Playoff bracket'!CW1</f>
        <v/>
      </c>
      <c r="CV1" s="94" t="str">
        <f>'Playoff bracket'!CX1</f>
        <v/>
      </c>
      <c r="CW1" s="94" t="str">
        <f>'Playoff bracket'!CY1</f>
        <v/>
      </c>
      <c r="CX1" s="94" t="str">
        <f>'Playoff bracket'!CZ1</f>
        <v/>
      </c>
      <c r="CY1" s="94" t="str">
        <f>'Playoff bracket'!DA1</f>
        <v/>
      </c>
      <c r="CZ1" s="94" t="str">
        <f>'Playoff bracket'!DB1</f>
        <v/>
      </c>
      <c r="DA1" s="94" t="str">
        <f>'Playoff bracket'!DC1</f>
        <v/>
      </c>
      <c r="DB1" s="94" t="str">
        <f>'Playoff bracket'!DD1</f>
        <v/>
      </c>
      <c r="DC1" s="94" t="str">
        <f>'Playoff bracket'!DE1</f>
        <v/>
      </c>
      <c r="DD1" s="94" t="str">
        <f>'Playoff bracket'!DF1</f>
        <v/>
      </c>
      <c r="DE1" s="94" t="str">
        <f>'Playoff bracket'!DG1</f>
        <v/>
      </c>
      <c r="DF1" s="94" t="str">
        <f>'Playoff bracket'!DH1</f>
        <v/>
      </c>
      <c r="DG1" s="94" t="str">
        <f>'Playoff bracket'!DI1</f>
        <v/>
      </c>
      <c r="DH1" s="94" t="str">
        <f>'Playoff bracket'!DJ1</f>
        <v/>
      </c>
      <c r="DI1" s="94" t="str">
        <f>'Playoff bracket'!DK1</f>
        <v/>
      </c>
      <c r="DJ1" s="94" t="str">
        <f>'Playoff bracket'!DL1</f>
        <v/>
      </c>
      <c r="DK1" s="94" t="str">
        <f>'Playoff bracket'!DM1</f>
        <v/>
      </c>
      <c r="DL1" s="94" t="str">
        <f>'Playoff bracket'!DN1</f>
        <v/>
      </c>
      <c r="DM1" s="94" t="str">
        <f>'Playoff bracket'!DO1</f>
        <v/>
      </c>
      <c r="DN1" s="94" t="str">
        <f>'Playoff bracket'!DP1</f>
        <v/>
      </c>
      <c r="DO1" s="94" t="str">
        <f>'Playoff bracket'!DQ1</f>
        <v/>
      </c>
      <c r="DP1" s="94" t="str">
        <f>'Playoff bracket'!DR1</f>
        <v/>
      </c>
      <c r="DQ1" s="94" t="str">
        <f>'Playoff bracket'!DS1</f>
        <v/>
      </c>
      <c r="DR1" s="94" t="str">
        <f>'Playoff bracket'!DT1</f>
        <v/>
      </c>
      <c r="DS1" s="94" t="str">
        <f>'Playoff bracket'!DU1</f>
        <v/>
      </c>
      <c r="DT1" s="94" t="str">
        <f>'Playoff bracket'!DU1</f>
        <v/>
      </c>
      <c r="DU1" s="94" t="str">
        <f>'Playoff bracket'!DV1</f>
        <v/>
      </c>
    </row>
    <row r="2">
      <c r="A2" s="94" t="str">
        <f>'Playoff bracket'!A2</f>
        <v/>
      </c>
      <c r="B2" s="97" t="str">
        <f>'Playoff bracket'!B2</f>
        <v/>
      </c>
      <c r="C2" t="str">
        <f>'Playoff bracket'!C2</f>
        <v/>
      </c>
      <c r="D2" t="str">
        <f>'Playoff bracket'!D2</f>
        <v/>
      </c>
      <c r="E2" t="str">
        <f>'Playoff bracket'!E2</f>
        <v/>
      </c>
      <c r="F2" t="str">
        <f>'Playoff bracket'!F2</f>
        <v/>
      </c>
      <c r="G2" t="str">
        <f>'Playoff bracket'!G2</f>
        <v/>
      </c>
      <c r="H2" t="str">
        <f>'Playoff bracket'!H2</f>
        <v/>
      </c>
      <c r="I2" t="str">
        <f>'Playoff bracket'!I2</f>
        <v/>
      </c>
      <c r="J2" t="str">
        <f>'Playoff bracket'!J2</f>
        <v/>
      </c>
      <c r="K2" t="str">
        <f>'Playoff bracket'!K2</f>
        <v/>
      </c>
      <c r="L2" t="str">
        <f>'Playoff bracket'!L2</f>
        <v/>
      </c>
      <c r="M2" t="str">
        <f>'Playoff bracket'!M2</f>
        <v/>
      </c>
      <c r="N2" t="str">
        <f>'Playoff bracket'!N2</f>
        <v/>
      </c>
      <c r="O2" t="str">
        <f>'Playoff bracket'!O2</f>
        <v/>
      </c>
      <c r="P2" s="94" t="str">
        <f>'Playoff bracket'!P2</f>
        <v/>
      </c>
      <c r="Q2" s="94" t="str">
        <f>'Playoff bracket'!Q2</f>
        <v/>
      </c>
      <c r="R2" s="94" t="str">
        <f>'Playoff bracket'!R2</f>
        <v/>
      </c>
      <c r="S2" s="94" t="str">
        <f>'Playoff bracket'!S2</f>
        <v/>
      </c>
      <c r="T2" s="94" t="str">
        <f>'Playoff bracket'!U2</f>
        <v/>
      </c>
      <c r="V2" s="94" t="str">
        <f>'Playoff bracket'!V2</f>
        <v/>
      </c>
      <c r="W2" s="97" t="str">
        <f>'Playoff bracket'!W2</f>
        <v/>
      </c>
      <c r="X2" s="94" t="str">
        <f>'Playoff bracket'!X2</f>
        <v/>
      </c>
      <c r="Y2" s="94" t="str">
        <f>'Playoff bracket'!Y2</f>
        <v/>
      </c>
      <c r="Z2" s="94" t="str">
        <f>'Playoff bracket'!Z2</f>
        <v/>
      </c>
      <c r="AA2" s="94" t="str">
        <f>'Playoff bracket'!AA2</f>
        <v/>
      </c>
      <c r="AB2" s="94" t="str">
        <f>'Playoff bracket'!AB2</f>
        <v/>
      </c>
      <c r="AC2" s="94" t="str">
        <f>'Playoff bracket'!AC2</f>
        <v/>
      </c>
      <c r="AD2" s="94" t="str">
        <f>'Playoff bracket'!AD2</f>
        <v/>
      </c>
      <c r="AE2" s="94" t="str">
        <f>'Playoff bracket'!AE2</f>
        <v/>
      </c>
      <c r="AF2" s="94" t="str">
        <f>'Playoff bracket'!AF2</f>
        <v/>
      </c>
      <c r="AG2" s="94" t="str">
        <f>'Playoff bracket'!AG2</f>
        <v/>
      </c>
      <c r="AH2" s="94" t="str">
        <f>'Playoff bracket'!AH2</f>
        <v/>
      </c>
      <c r="AI2" s="94" t="str">
        <f>'Playoff bracket'!AI2</f>
        <v/>
      </c>
      <c r="AJ2" s="94" t="str">
        <f>'Playoff bracket'!AJ2</f>
        <v/>
      </c>
      <c r="AK2" s="94" t="str">
        <f>'Playoff bracket'!AK2</f>
        <v/>
      </c>
      <c r="AL2" s="94" t="str">
        <f>'Playoff bracket'!AL2</f>
        <v/>
      </c>
      <c r="AM2" s="94" t="str">
        <f>'Playoff bracket'!AM2</f>
        <v/>
      </c>
      <c r="AN2" s="94" t="str">
        <f>'Playoff bracket'!AO2</f>
        <v/>
      </c>
      <c r="AO2" s="94" t="str">
        <f>'Playoff bracket'!AP2</f>
        <v/>
      </c>
      <c r="AP2" s="94" t="str">
        <f>'Playoff bracket'!AR2</f>
        <v/>
      </c>
      <c r="AQ2" s="97" t="str">
        <f>'Playoff bracket'!AS2</f>
        <v/>
      </c>
      <c r="AR2" s="94" t="str">
        <f>'Playoff bracket'!AT2</f>
        <v/>
      </c>
      <c r="AS2" s="94" t="str">
        <f>'Playoff bracket'!AU2</f>
        <v/>
      </c>
      <c r="AT2" s="94" t="str">
        <f>'Playoff bracket'!AV2</f>
        <v/>
      </c>
      <c r="AU2" s="94" t="str">
        <f>'Playoff bracket'!AW2</f>
        <v/>
      </c>
      <c r="AV2" s="94" t="str">
        <f>'Playoff bracket'!AX2</f>
        <v/>
      </c>
      <c r="AW2" s="94" t="str">
        <f>'Playoff bracket'!AY2</f>
        <v/>
      </c>
      <c r="AX2" s="94" t="str">
        <f>'Playoff bracket'!AZ2</f>
        <v/>
      </c>
      <c r="AY2" s="94" t="str">
        <f>'Playoff bracket'!BA2</f>
        <v/>
      </c>
      <c r="AZ2" s="94" t="str">
        <f>'Playoff bracket'!BB2</f>
        <v/>
      </c>
      <c r="BA2" s="94" t="str">
        <f>'Playoff bracket'!BC2</f>
        <v/>
      </c>
      <c r="BB2" s="94" t="str">
        <f>'Playoff bracket'!BD2</f>
        <v/>
      </c>
      <c r="BC2" s="94" t="str">
        <f>'Playoff bracket'!BE2</f>
        <v/>
      </c>
      <c r="BD2" s="94" t="str">
        <f>'Playoff bracket'!BF2</f>
        <v/>
      </c>
      <c r="BE2" s="94" t="str">
        <f>'Playoff bracket'!BG2</f>
        <v/>
      </c>
      <c r="BF2" s="94" t="str">
        <f>'Playoff bracket'!BH2</f>
        <v/>
      </c>
      <c r="BG2" s="94" t="str">
        <f>'Playoff bracket'!BI2</f>
        <v/>
      </c>
      <c r="BH2" s="94" t="str">
        <f>'Playoff bracket'!BJ2</f>
        <v/>
      </c>
      <c r="BI2" s="94" t="str">
        <f>'Playoff bracket'!BL2</f>
        <v/>
      </c>
      <c r="BK2" s="94" t="str">
        <f>'Playoff bracket'!BM2</f>
        <v/>
      </c>
      <c r="BL2" s="97" t="str">
        <f>'Playoff bracket'!BN2</f>
        <v/>
      </c>
      <c r="BM2" s="94" t="str">
        <f>'Playoff bracket'!BO2</f>
        <v/>
      </c>
      <c r="BN2" s="94" t="str">
        <f>'Playoff bracket'!BP2</f>
        <v/>
      </c>
      <c r="BO2" s="94" t="str">
        <f>'Playoff bracket'!BQ2</f>
        <v/>
      </c>
      <c r="BP2" s="94" t="str">
        <f>'Playoff bracket'!BR2</f>
        <v/>
      </c>
      <c r="BQ2" s="94" t="str">
        <f>'Playoff bracket'!BS2</f>
        <v/>
      </c>
      <c r="BR2" s="94" t="str">
        <f>'Playoff bracket'!BT2</f>
        <v/>
      </c>
      <c r="BS2" s="94" t="str">
        <f>'Playoff bracket'!BU2</f>
        <v/>
      </c>
      <c r="BT2" s="94" t="str">
        <f>'Playoff bracket'!BV2</f>
        <v/>
      </c>
      <c r="BU2" s="94" t="str">
        <f>'Playoff bracket'!BW2</f>
        <v/>
      </c>
      <c r="BV2" s="94" t="str">
        <f>'Playoff bracket'!BX2</f>
        <v/>
      </c>
      <c r="BW2" s="94" t="str">
        <f>'Playoff bracket'!BY2</f>
        <v/>
      </c>
      <c r="BX2" s="94" t="str">
        <f>'Playoff bracket'!BZ2</f>
        <v/>
      </c>
      <c r="BY2" s="94" t="str">
        <f>'Playoff bracket'!CA2</f>
        <v/>
      </c>
      <c r="BZ2" s="94" t="str">
        <f>'Playoff bracket'!CB2</f>
        <v/>
      </c>
      <c r="CA2" s="94" t="str">
        <f>'Playoff bracket'!CC2</f>
        <v/>
      </c>
      <c r="CB2" s="94" t="str">
        <f>'Playoff bracket'!CD2</f>
        <v/>
      </c>
      <c r="CC2" s="94" t="str">
        <f>'Playoff bracket'!CE2</f>
        <v/>
      </c>
      <c r="CD2" s="94" t="str">
        <f>'Playoff bracket'!CF2</f>
        <v/>
      </c>
      <c r="CE2" s="94" t="str">
        <f>'Playoff bracket'!CG2</f>
        <v/>
      </c>
      <c r="CF2" s="94" t="str">
        <f>'Playoff bracket'!CH2</f>
        <v/>
      </c>
      <c r="CG2" s="97" t="str">
        <f>'Playoff bracket'!CI2</f>
        <v/>
      </c>
      <c r="CH2" s="94" t="str">
        <f>'Playoff bracket'!CJ2</f>
        <v/>
      </c>
      <c r="CI2" s="94" t="str">
        <f>'Playoff bracket'!CK2</f>
        <v/>
      </c>
      <c r="CJ2" s="94" t="str">
        <f>'Playoff bracket'!CL2</f>
        <v/>
      </c>
      <c r="CK2" s="94" t="str">
        <f>'Playoff bracket'!CM2</f>
        <v/>
      </c>
      <c r="CL2" s="94" t="str">
        <f>'Playoff bracket'!CN2</f>
        <v/>
      </c>
      <c r="CM2" s="94" t="str">
        <f>'Playoff bracket'!CO2</f>
        <v/>
      </c>
      <c r="CN2" s="94" t="str">
        <f>'Playoff bracket'!CP2</f>
        <v/>
      </c>
      <c r="CO2" s="94" t="str">
        <f>'Playoff bracket'!CQ2</f>
        <v/>
      </c>
      <c r="CP2" s="94" t="str">
        <f>'Playoff bracket'!CR2</f>
        <v/>
      </c>
      <c r="CQ2" s="94" t="str">
        <f>'Playoff bracket'!CS2</f>
        <v/>
      </c>
      <c r="CR2" s="94" t="str">
        <f>'Playoff bracket'!CT2</f>
        <v/>
      </c>
      <c r="CS2" s="94" t="str">
        <f>'Playoff bracket'!CU2</f>
        <v/>
      </c>
      <c r="CT2" s="94" t="str">
        <f>'Playoff bracket'!CV2</f>
        <v/>
      </c>
      <c r="CU2" s="94" t="str">
        <f>'Playoff bracket'!CW2</f>
        <v/>
      </c>
      <c r="CV2" s="94" t="str">
        <f>'Playoff bracket'!CX2</f>
        <v/>
      </c>
      <c r="CW2" s="94" t="str">
        <f>'Playoff bracket'!CY2</f>
        <v/>
      </c>
      <c r="CX2" s="94" t="str">
        <f>'Playoff bracket'!CZ2</f>
        <v/>
      </c>
      <c r="CY2" s="94" t="str">
        <f>'Playoff bracket'!DA2</f>
        <v/>
      </c>
      <c r="CZ2" s="94" t="str">
        <f>'Playoff bracket'!DB2</f>
        <v/>
      </c>
      <c r="DA2" s="94" t="str">
        <f>'Playoff bracket'!DC2</f>
        <v/>
      </c>
      <c r="DB2" s="94" t="str">
        <f>'Playoff bracket'!DD2</f>
        <v/>
      </c>
      <c r="DC2" s="94" t="str">
        <f>'Playoff bracket'!DE2</f>
        <v/>
      </c>
      <c r="DD2" s="94" t="str">
        <f>'Playoff bracket'!DF2</f>
        <v/>
      </c>
      <c r="DE2" s="94" t="str">
        <f>'Playoff bracket'!DG2</f>
        <v/>
      </c>
      <c r="DF2" s="94" t="str">
        <f>'Playoff bracket'!DH2</f>
        <v/>
      </c>
      <c r="DG2" s="94" t="str">
        <f>'Playoff bracket'!DI2</f>
        <v/>
      </c>
      <c r="DH2" s="94" t="str">
        <f>'Playoff bracket'!DJ2</f>
        <v/>
      </c>
      <c r="DI2" s="94" t="str">
        <f>'Playoff bracket'!DK2</f>
        <v/>
      </c>
      <c r="DJ2" s="94" t="str">
        <f>'Playoff bracket'!DL2</f>
        <v/>
      </c>
      <c r="DK2" s="94" t="str">
        <f>'Playoff bracket'!DM2</f>
        <v/>
      </c>
      <c r="DL2" s="94" t="str">
        <f>'Playoff bracket'!DN2</f>
        <v/>
      </c>
      <c r="DM2" s="94" t="str">
        <f>'Playoff bracket'!DO2</f>
        <v/>
      </c>
      <c r="DN2" s="94" t="str">
        <f>'Playoff bracket'!DP2</f>
        <v/>
      </c>
      <c r="DO2" s="94" t="str">
        <f>'Playoff bracket'!DQ2</f>
        <v/>
      </c>
      <c r="DP2" s="94" t="str">
        <f>'Playoff bracket'!DR2</f>
        <v/>
      </c>
      <c r="DQ2" s="94" t="str">
        <f>'Playoff bracket'!DS2</f>
        <v/>
      </c>
      <c r="DR2" s="94" t="str">
        <f>'Playoff bracket'!DT2</f>
        <v/>
      </c>
      <c r="DS2" s="94" t="str">
        <f>'Playoff bracket'!DU2</f>
        <v/>
      </c>
      <c r="DT2" s="94" t="str">
        <f>'Playoff bracket'!DU2</f>
        <v/>
      </c>
      <c r="DU2" s="94" t="str">
        <f>'Playoff bracket'!DV2</f>
        <v/>
      </c>
    </row>
    <row r="3">
      <c r="A3" s="94" t="str">
        <f>'Playoff bracket'!A3</f>
        <v/>
      </c>
      <c r="B3" s="97" t="str">
        <f>'Playoff bracket'!B3</f>
        <v>Round 1 - TOP32</v>
      </c>
      <c r="C3" s="94" t="str">
        <f>'Playoff bracket'!C3</f>
        <v/>
      </c>
      <c r="D3" s="94" t="str">
        <f>'Playoff bracket'!D3</f>
        <v/>
      </c>
      <c r="E3" s="94" t="str">
        <f>'Playoff bracket'!E3</f>
        <v/>
      </c>
      <c r="F3" s="94" t="str">
        <f>'Playoff bracket'!F3</f>
        <v/>
      </c>
      <c r="G3" s="94" t="str">
        <f>'Playoff bracket'!G3</f>
        <v/>
      </c>
      <c r="H3" s="94" t="str">
        <f>'Playoff bracket'!H3</f>
        <v/>
      </c>
      <c r="I3" s="94" t="str">
        <f>'Playoff bracket'!I3</f>
        <v/>
      </c>
      <c r="J3" s="94" t="str">
        <f>'Playoff bracket'!J3</f>
        <v/>
      </c>
      <c r="K3" s="94" t="str">
        <f>'Playoff bracket'!K3</f>
        <v/>
      </c>
      <c r="L3" s="94" t="str">
        <f>'Playoff bracket'!L3</f>
        <v/>
      </c>
      <c r="M3" s="94" t="str">
        <f>'Playoff bracket'!M3</f>
        <v/>
      </c>
      <c r="N3" s="94" t="str">
        <f>'Playoff bracket'!N3</f>
        <v/>
      </c>
      <c r="O3" s="94" t="str">
        <f>'Playoff bracket'!O3</f>
        <v/>
      </c>
      <c r="P3" s="94" t="str">
        <f>'Playoff bracket'!P3</f>
        <v/>
      </c>
      <c r="Q3" s="94" t="str">
        <f>'Playoff bracket'!Q3</f>
        <v/>
      </c>
      <c r="R3" s="94" t="str">
        <f>'Playoff bracket'!R3</f>
        <v/>
      </c>
      <c r="S3" s="94" t="str">
        <f>'Playoff bracket'!S3</f>
        <v/>
      </c>
      <c r="T3" s="94" t="str">
        <f>'Playoff bracket'!U3</f>
        <v/>
      </c>
      <c r="V3" s="94" t="str">
        <f>'Playoff bracket'!V3</f>
        <v/>
      </c>
      <c r="W3" s="97" t="str">
        <f>'Playoff bracket'!W3</f>
        <v>Round 2 - TOP24</v>
      </c>
      <c r="X3" s="94" t="str">
        <f>'Playoff bracket'!X3</f>
        <v/>
      </c>
      <c r="Y3" s="94" t="str">
        <f>'Playoff bracket'!Y3</f>
        <v/>
      </c>
      <c r="Z3" s="94" t="str">
        <f>'Playoff bracket'!Z3</f>
        <v/>
      </c>
      <c r="AA3" s="94" t="str">
        <f>'Playoff bracket'!AA3</f>
        <v/>
      </c>
      <c r="AB3" s="94" t="str">
        <f>'Playoff bracket'!AB3</f>
        <v/>
      </c>
      <c r="AC3" s="94" t="str">
        <f>'Playoff bracket'!AC3</f>
        <v/>
      </c>
      <c r="AD3" s="94" t="str">
        <f>'Playoff bracket'!AD3</f>
        <v/>
      </c>
      <c r="AE3" s="94" t="str">
        <f>'Playoff bracket'!AE3</f>
        <v/>
      </c>
      <c r="AF3" s="94" t="str">
        <f>'Playoff bracket'!AF3</f>
        <v/>
      </c>
      <c r="AG3" s="94" t="str">
        <f>'Playoff bracket'!AG3</f>
        <v/>
      </c>
      <c r="AH3" s="94" t="str">
        <f>'Playoff bracket'!AH3</f>
        <v/>
      </c>
      <c r="AI3" s="94" t="str">
        <f>'Playoff bracket'!AI3</f>
        <v/>
      </c>
      <c r="AJ3" s="94" t="str">
        <f>'Playoff bracket'!AJ3</f>
        <v/>
      </c>
      <c r="AK3" s="94" t="str">
        <f>'Playoff bracket'!AK3</f>
        <v/>
      </c>
      <c r="AL3" s="94" t="str">
        <f>'Playoff bracket'!AL3</f>
        <v/>
      </c>
      <c r="AM3" s="94" t="str">
        <f>'Playoff bracket'!AM3</f>
        <v/>
      </c>
      <c r="AN3" s="94" t="str">
        <f>'Playoff bracket'!AO3</f>
        <v/>
      </c>
      <c r="AO3" s="94" t="str">
        <f>'Playoff bracket'!AP3</f>
        <v/>
      </c>
      <c r="AP3" s="94" t="str">
        <f>'Playoff bracket'!AR3</f>
        <v/>
      </c>
      <c r="AQ3" s="97" t="str">
        <f>'Playoff bracket'!AS3</f>
        <v>Round 3 - TOP16</v>
      </c>
      <c r="AR3" s="94" t="str">
        <f>'Playoff bracket'!AT3</f>
        <v/>
      </c>
      <c r="AS3" s="94" t="str">
        <f>'Playoff bracket'!AU3</f>
        <v/>
      </c>
      <c r="AT3" s="94" t="str">
        <f>'Playoff bracket'!AV3</f>
        <v/>
      </c>
      <c r="AU3" s="94" t="str">
        <f>'Playoff bracket'!AW3</f>
        <v/>
      </c>
      <c r="AV3" s="94" t="str">
        <f>'Playoff bracket'!AX3</f>
        <v/>
      </c>
      <c r="AW3" s="94" t="str">
        <f>'Playoff bracket'!AY3</f>
        <v/>
      </c>
      <c r="AX3" s="94" t="str">
        <f>'Playoff bracket'!AZ3</f>
        <v/>
      </c>
      <c r="AY3" s="94" t="str">
        <f>'Playoff bracket'!BA3</f>
        <v/>
      </c>
      <c r="AZ3" s="94" t="str">
        <f>'Playoff bracket'!BB3</f>
        <v/>
      </c>
      <c r="BA3" s="94" t="str">
        <f>'Playoff bracket'!BC3</f>
        <v/>
      </c>
      <c r="BB3" s="94" t="str">
        <f>'Playoff bracket'!BD3</f>
        <v/>
      </c>
      <c r="BC3" s="94" t="str">
        <f>'Playoff bracket'!BE3</f>
        <v/>
      </c>
      <c r="BD3" s="94" t="str">
        <f>'Playoff bracket'!BF3</f>
        <v/>
      </c>
      <c r="BE3" s="94" t="str">
        <f>'Playoff bracket'!BG3</f>
        <v/>
      </c>
      <c r="BF3" s="94" t="str">
        <f>'Playoff bracket'!BH3</f>
        <v/>
      </c>
      <c r="BG3" s="94" t="str">
        <f>'Playoff bracket'!BI3</f>
        <v/>
      </c>
      <c r="BH3" s="94" t="str">
        <f>'Playoff bracket'!BJ3</f>
        <v/>
      </c>
      <c r="BI3" s="94" t="str">
        <f>'Playoff bracket'!BL3</f>
        <v/>
      </c>
      <c r="BK3" s="94" t="str">
        <f>'Playoff bracket'!BM3</f>
        <v/>
      </c>
      <c r="BL3" s="97" t="str">
        <f>'Playoff bracket'!BN3</f>
        <v>TOP8</v>
      </c>
      <c r="BM3" s="94" t="str">
        <f>'Playoff bracket'!BO3</f>
        <v/>
      </c>
      <c r="BN3" t="str">
        <f>'Playoff bracket'!BP3</f>
        <v/>
      </c>
      <c r="BO3" t="str">
        <f>'Playoff bracket'!BQ3</f>
        <v/>
      </c>
      <c r="BP3" t="str">
        <f>'Playoff bracket'!BR3</f>
        <v/>
      </c>
      <c r="BQ3" t="str">
        <f>'Playoff bracket'!BS3</f>
        <v/>
      </c>
      <c r="BR3" t="str">
        <f>'Playoff bracket'!BT3</f>
        <v/>
      </c>
      <c r="BS3" t="str">
        <f>'Playoff bracket'!BU3</f>
        <v/>
      </c>
      <c r="BT3" t="str">
        <f>'Playoff bracket'!BV3</f>
        <v/>
      </c>
      <c r="BU3" t="str">
        <f>'Playoff bracket'!BW3</f>
        <v/>
      </c>
      <c r="BV3" s="94" t="str">
        <f>'Playoff bracket'!BX3</f>
        <v/>
      </c>
      <c r="BW3" s="94" t="str">
        <f>'Playoff bracket'!BY3</f>
        <v/>
      </c>
      <c r="BX3" s="94" t="str">
        <f>'Playoff bracket'!BZ3</f>
        <v/>
      </c>
      <c r="BY3" s="94" t="str">
        <f>'Playoff bracket'!CA3</f>
        <v/>
      </c>
      <c r="BZ3" s="94" t="str">
        <f>'Playoff bracket'!CB3</f>
        <v/>
      </c>
      <c r="CA3" s="94" t="str">
        <f>'Playoff bracket'!CC3</f>
        <v/>
      </c>
      <c r="CB3" s="94" t="str">
        <f>'Playoff bracket'!CD3</f>
        <v/>
      </c>
      <c r="CC3" s="94" t="str">
        <f>'Playoff bracket'!CE3</f>
        <v/>
      </c>
      <c r="CD3" s="94" t="str">
        <f>'Playoff bracket'!CF3</f>
        <v/>
      </c>
      <c r="CE3" s="94" t="str">
        <f>'Playoff bracket'!CG3</f>
        <v/>
      </c>
      <c r="CF3" s="94" t="str">
        <f>'Playoff bracket'!CH3</f>
        <v/>
      </c>
      <c r="CG3" s="97" t="str">
        <f>'Playoff bracket'!CI3</f>
        <v>TOP4</v>
      </c>
      <c r="CH3" s="94" t="str">
        <f>'Playoff bracket'!CJ3</f>
        <v/>
      </c>
      <c r="CI3" s="94" t="str">
        <f>'Playoff bracket'!CK3</f>
        <v/>
      </c>
      <c r="CJ3" s="94" t="str">
        <f>'Playoff bracket'!CL3</f>
        <v/>
      </c>
      <c r="CK3" s="94" t="str">
        <f>'Playoff bracket'!CM3</f>
        <v/>
      </c>
      <c r="CL3" s="94" t="str">
        <f>'Playoff bracket'!CN3</f>
        <v/>
      </c>
      <c r="CM3" s="94" t="str">
        <f>'Playoff bracket'!CO3</f>
        <v/>
      </c>
      <c r="CN3" s="94" t="str">
        <f>'Playoff bracket'!CP3</f>
        <v/>
      </c>
      <c r="CO3" s="94" t="str">
        <f>'Playoff bracket'!CQ3</f>
        <v/>
      </c>
      <c r="CP3" s="94" t="str">
        <f>'Playoff bracket'!CR3</f>
        <v/>
      </c>
      <c r="CQ3" s="94" t="str">
        <f>'Playoff bracket'!CS3</f>
        <v/>
      </c>
      <c r="CR3" s="94" t="str">
        <f>'Playoff bracket'!CT3</f>
        <v/>
      </c>
      <c r="CS3" s="94" t="str">
        <f>'Playoff bracket'!CU3</f>
        <v/>
      </c>
      <c r="CT3" s="94" t="str">
        <f>'Playoff bracket'!CV3</f>
        <v/>
      </c>
      <c r="CU3" s="94" t="str">
        <f>'Playoff bracket'!CW3</f>
        <v/>
      </c>
      <c r="CV3" s="94" t="str">
        <f>'Playoff bracket'!CX3</f>
        <v/>
      </c>
      <c r="CW3" s="94" t="str">
        <f>'Playoff bracket'!CY3</f>
        <v/>
      </c>
      <c r="CX3" s="94" t="str">
        <f>'Playoff bracket'!CZ3</f>
        <v/>
      </c>
      <c r="CY3" s="94" t="str">
        <f>'Playoff bracket'!DA3</f>
        <v/>
      </c>
      <c r="CZ3" s="94" t="str">
        <f>'Playoff bracket'!DB3</f>
        <v/>
      </c>
      <c r="DA3" s="94" t="str">
        <f>'Playoff bracket'!DC3</f>
        <v/>
      </c>
      <c r="DB3" s="94" t="str">
        <f>'Playoff bracket'!DD3</f>
        <v/>
      </c>
      <c r="DC3" s="94" t="str">
        <f>'Playoff bracket'!DE3</f>
        <v/>
      </c>
      <c r="DD3" s="94" t="str">
        <f>'Playoff bracket'!DF3</f>
        <v/>
      </c>
      <c r="DE3" s="94" t="str">
        <f>'Playoff bracket'!DG3</f>
        <v/>
      </c>
      <c r="DF3" s="94" t="str">
        <f>'Playoff bracket'!DH3</f>
        <v/>
      </c>
      <c r="DG3" s="94" t="str">
        <f>'Playoff bracket'!DI3</f>
        <v/>
      </c>
      <c r="DH3" s="94" t="str">
        <f>'Playoff bracket'!DJ3</f>
        <v/>
      </c>
      <c r="DI3" s="94" t="str">
        <f>'Playoff bracket'!DK3</f>
        <v/>
      </c>
      <c r="DJ3" s="94" t="str">
        <f>'Playoff bracket'!DL3</f>
        <v/>
      </c>
      <c r="DK3" s="94" t="str">
        <f>'Playoff bracket'!DM3</f>
        <v/>
      </c>
      <c r="DL3" s="94" t="str">
        <f>'Playoff bracket'!DN3</f>
        <v/>
      </c>
      <c r="DM3" s="94" t="str">
        <f>'Playoff bracket'!DO3</f>
        <v/>
      </c>
      <c r="DN3" s="94" t="str">
        <f>'Playoff bracket'!DP3</f>
        <v/>
      </c>
      <c r="DO3" s="94" t="str">
        <f>'Playoff bracket'!DQ3</f>
        <v/>
      </c>
      <c r="DP3" s="94" t="str">
        <f>'Playoff bracket'!DR3</f>
        <v/>
      </c>
      <c r="DQ3" s="94" t="str">
        <f>'Playoff bracket'!DS3</f>
        <v/>
      </c>
      <c r="DR3" s="94" t="str">
        <f>'Playoff bracket'!DT3</f>
        <v/>
      </c>
      <c r="DS3" s="94" t="str">
        <f>'Playoff bracket'!DU3</f>
        <v/>
      </c>
      <c r="DT3" s="94" t="str">
        <f>'Playoff bracket'!DU3</f>
        <v/>
      </c>
      <c r="DU3" s="94" t="str">
        <f>'Playoff bracket'!DV3</f>
        <v/>
      </c>
    </row>
    <row r="4">
      <c r="A4" s="94" t="str">
        <f>'Playoff bracket'!A4</f>
        <v/>
      </c>
      <c r="B4" s="97" t="str">
        <f>'Playoff bracket'!B4</f>
        <v>Match 1</v>
      </c>
      <c r="C4" s="98" t="str">
        <f>'Playoff bracket'!C4</f>
        <v>Robocop</v>
      </c>
      <c r="D4" s="98" t="str">
        <f>'Playoff bracket'!D4</f>
        <v>Robocop</v>
      </c>
      <c r="E4" s="98" t="str">
        <f>'Playoff bracket'!E4</f>
        <v>Alien Poker</v>
      </c>
      <c r="F4" s="98" t="str">
        <f>'Playoff bracket'!F4</f>
        <v>Alien Poker</v>
      </c>
      <c r="G4" s="98" t="str">
        <f>'Playoff bracket'!G4</f>
        <v>Avatar</v>
      </c>
      <c r="H4" s="98" t="str">
        <f>'Playoff bracket'!H4</f>
        <v>Avatar</v>
      </c>
      <c r="I4" s="98" t="str">
        <f>'Playoff bracket'!I4</f>
        <v>Road Kings</v>
      </c>
      <c r="J4" s="98" t="str">
        <f>'Playoff bracket'!J4</f>
        <v>Road Kings</v>
      </c>
      <c r="K4" s="98" t="str">
        <f>'Playoff bracket'!K4</f>
        <v>Skateball</v>
      </c>
      <c r="L4" s="98" t="str">
        <f>'Playoff bracket'!L4</f>
        <v>Skateball</v>
      </c>
      <c r="M4" s="98" t="str">
        <f>'Playoff bracket'!M4</f>
        <v>The Shadow</v>
      </c>
      <c r="N4" s="98" t="str">
        <f>'Playoff bracket'!N4</f>
        <v>The Shadow</v>
      </c>
      <c r="O4" s="98" t="str">
        <f>'Playoff bracket'!O4</f>
        <v/>
      </c>
      <c r="P4" s="99" t="str">
        <f>'Playoff bracket'!P4</f>
        <v/>
      </c>
      <c r="Q4" s="98" t="str">
        <f>'Playoff bracket'!Q4</f>
        <v/>
      </c>
      <c r="R4" s="99" t="str">
        <f>'Playoff bracket'!R4</f>
        <v/>
      </c>
      <c r="S4" s="98" t="str">
        <f>'Playoff bracket'!S4</f>
        <v/>
      </c>
      <c r="T4" s="99" t="str">
        <f>'Playoff bracket'!U4</f>
        <v/>
      </c>
      <c r="V4" s="94" t="str">
        <f>'Playoff bracket'!V4</f>
        <v/>
      </c>
      <c r="W4" s="100" t="str">
        <f>'Playoff bracket'!W4</f>
        <v>Match 9</v>
      </c>
      <c r="X4" s="98" t="str">
        <f>'Playoff bracket'!X4</f>
        <v>Corvette</v>
      </c>
      <c r="Y4" s="98" t="str">
        <f>'Playoff bracket'!Y4</f>
        <v>Corvette</v>
      </c>
      <c r="Z4" s="98" t="str">
        <f>'Playoff bracket'!Z4</f>
        <v>Avengers IQ</v>
      </c>
      <c r="AA4" s="98" t="str">
        <f>'Playoff bracket'!AA4</f>
        <v>Avengers IQ</v>
      </c>
      <c r="AB4" s="98" t="str">
        <f>'Playoff bracket'!AB4</f>
        <v>Centaur</v>
      </c>
      <c r="AC4" s="98" t="str">
        <f>'Playoff bracket'!AC4</f>
        <v>Centaur</v>
      </c>
      <c r="AD4" s="98" t="str">
        <f>'Playoff bracket'!AD4</f>
        <v>Blackout</v>
      </c>
      <c r="AE4" s="98" t="str">
        <f>'Playoff bracket'!AE4</f>
        <v>Blackout</v>
      </c>
      <c r="AF4" s="98" t="str">
        <f>'Playoff bracket'!AF4</f>
        <v/>
      </c>
      <c r="AG4" s="98" t="str">
        <f>'Playoff bracket'!AG4</f>
        <v/>
      </c>
      <c r="AH4" s="98" t="str">
        <f>'Playoff bracket'!AH4</f>
        <v/>
      </c>
      <c r="AI4" s="98" t="str">
        <f>'Playoff bracket'!AI4</f>
        <v/>
      </c>
      <c r="AJ4" s="98" t="str">
        <f>'Playoff bracket'!AJ4</f>
        <v/>
      </c>
      <c r="AK4" s="99" t="str">
        <f>'Playoff bracket'!AK4</f>
        <v/>
      </c>
      <c r="AL4" s="98" t="str">
        <f>'Playoff bracket'!AL4</f>
        <v/>
      </c>
      <c r="AM4" s="101" t="str">
        <f>'Playoff bracket'!AM4</f>
        <v/>
      </c>
      <c r="AN4" s="99" t="str">
        <f>'Playoff bracket'!AO4</f>
        <v/>
      </c>
      <c r="AP4" s="94" t="str">
        <f>'Playoff bracket'!AR4</f>
        <v/>
      </c>
      <c r="AQ4" s="100" t="str">
        <f>'Playoff bracket'!AS4</f>
        <v>Match 17</v>
      </c>
      <c r="AR4" s="98" t="str">
        <f>'Playoff bracket'!AT4</f>
        <v>Dark Rider</v>
      </c>
      <c r="AS4" s="98" t="str">
        <f>'Playoff bracket'!AU4</f>
        <v>Dark Rider</v>
      </c>
      <c r="AT4" s="98" t="str">
        <f>'Playoff bracket'!AV4</f>
        <v>Harlem</v>
      </c>
      <c r="AU4" s="98" t="str">
        <f>'Playoff bracket'!AW4</f>
        <v>Harlem</v>
      </c>
      <c r="AV4" s="98" t="str">
        <f>'Playoff bracket'!AX4</f>
        <v>Deadpool</v>
      </c>
      <c r="AW4" s="98" t="str">
        <f>'Playoff bracket'!AY4</f>
        <v>Deadpool</v>
      </c>
      <c r="AX4" s="98" t="str">
        <f>'Playoff bracket'!AZ4</f>
        <v>Avatar</v>
      </c>
      <c r="AY4" s="98" t="str">
        <f>'Playoff bracket'!BA4</f>
        <v>Avatar</v>
      </c>
      <c r="AZ4" s="98" t="str">
        <f>'Playoff bracket'!BB4</f>
        <v>Medusa</v>
      </c>
      <c r="BA4" s="98" t="str">
        <f>'Playoff bracket'!BC4</f>
        <v>Medusa</v>
      </c>
      <c r="BB4" s="98" t="str">
        <f>'Playoff bracket'!BD4</f>
        <v>PinBot</v>
      </c>
      <c r="BC4" s="98" t="str">
        <f>'Playoff bracket'!BE4</f>
        <v>PinBot</v>
      </c>
      <c r="BD4" s="98" t="str">
        <f>'Playoff bracket'!BF4</f>
        <v/>
      </c>
      <c r="BE4" s="99" t="str">
        <f>'Playoff bracket'!BG4</f>
        <v/>
      </c>
      <c r="BF4" s="98" t="str">
        <f>'Playoff bracket'!BH4</f>
        <v/>
      </c>
      <c r="BG4" s="99" t="str">
        <f>'Playoff bracket'!BI4</f>
        <v/>
      </c>
      <c r="BH4" s="98" t="str">
        <f>'Playoff bracket'!BJ4</f>
        <v/>
      </c>
      <c r="BI4" s="99" t="str">
        <f>'Playoff bracket'!BL4</f>
        <v/>
      </c>
      <c r="BK4" s="94" t="str">
        <f>'Playoff bracket'!BM4</f>
        <v/>
      </c>
      <c r="BL4" s="94" t="str">
        <f>'Playoff bracket'!BN4</f>
        <v/>
      </c>
      <c r="BM4" s="94" t="str">
        <f>'Playoff bracket'!BO4</f>
        <v/>
      </c>
      <c r="BN4" s="94" t="str">
        <f>'Playoff bracket'!BP4</f>
        <v/>
      </c>
      <c r="BO4" s="94" t="str">
        <f>'Playoff bracket'!BQ4</f>
        <v/>
      </c>
      <c r="BP4" s="94" t="str">
        <f>'Playoff bracket'!BR4</f>
        <v/>
      </c>
      <c r="BQ4" s="94" t="str">
        <f>'Playoff bracket'!BS4</f>
        <v/>
      </c>
      <c r="BR4" s="94" t="str">
        <f>'Playoff bracket'!BT4</f>
        <v/>
      </c>
      <c r="BS4" s="94" t="str">
        <f>'Playoff bracket'!BU4</f>
        <v/>
      </c>
      <c r="BT4" s="94" t="str">
        <f>'Playoff bracket'!BV4</f>
        <v/>
      </c>
      <c r="BU4" s="94" t="str">
        <f>'Playoff bracket'!BW4</f>
        <v/>
      </c>
      <c r="BV4" s="94" t="str">
        <f>'Playoff bracket'!BX4</f>
        <v/>
      </c>
      <c r="BW4" s="94" t="str">
        <f>'Playoff bracket'!BY4</f>
        <v/>
      </c>
      <c r="BX4" s="94" t="str">
        <f>'Playoff bracket'!BZ4</f>
        <v/>
      </c>
      <c r="BY4" s="94" t="str">
        <f>'Playoff bracket'!CA4</f>
        <v/>
      </c>
      <c r="BZ4" s="94" t="str">
        <f>'Playoff bracket'!CB4</f>
        <v/>
      </c>
      <c r="CA4" s="94" t="str">
        <f>'Playoff bracket'!CC4</f>
        <v/>
      </c>
      <c r="CB4" s="94" t="str">
        <f>'Playoff bracket'!CD4</f>
        <v/>
      </c>
      <c r="CC4" s="94" t="str">
        <f>'Playoff bracket'!CE4</f>
        <v/>
      </c>
      <c r="CD4" s="94" t="str">
        <f>'Playoff bracket'!CF4</f>
        <v/>
      </c>
      <c r="CE4" s="94" t="str">
        <f>'Playoff bracket'!CG4</f>
        <v/>
      </c>
      <c r="CF4" s="94" t="str">
        <f>'Playoff bracket'!CH4</f>
        <v/>
      </c>
      <c r="CG4" s="94" t="str">
        <f>'Playoff bracket'!CI4</f>
        <v/>
      </c>
      <c r="CH4" s="94" t="str">
        <f>'Playoff bracket'!CJ4</f>
        <v/>
      </c>
      <c r="CI4" s="94" t="str">
        <f>'Playoff bracket'!CK4</f>
        <v/>
      </c>
      <c r="CJ4" s="94" t="str">
        <f>'Playoff bracket'!CL4</f>
        <v/>
      </c>
      <c r="CK4" s="94" t="str">
        <f>'Playoff bracket'!CM4</f>
        <v/>
      </c>
      <c r="CL4" s="94" t="str">
        <f>'Playoff bracket'!CN4</f>
        <v/>
      </c>
      <c r="CM4" s="94" t="str">
        <f>'Playoff bracket'!CO4</f>
        <v/>
      </c>
      <c r="CN4" s="94" t="str">
        <f>'Playoff bracket'!CP4</f>
        <v/>
      </c>
      <c r="CO4" s="94" t="str">
        <f>'Playoff bracket'!CQ4</f>
        <v/>
      </c>
      <c r="CP4" s="94" t="str">
        <f>'Playoff bracket'!CR4</f>
        <v/>
      </c>
      <c r="CQ4" s="94" t="str">
        <f>'Playoff bracket'!CS4</f>
        <v/>
      </c>
      <c r="CR4" s="94" t="str">
        <f>'Playoff bracket'!CT4</f>
        <v/>
      </c>
      <c r="CS4" s="94" t="str">
        <f>'Playoff bracket'!CU4</f>
        <v/>
      </c>
      <c r="CT4" s="94" t="str">
        <f>'Playoff bracket'!CV4</f>
        <v/>
      </c>
      <c r="CU4" s="94" t="str">
        <f>'Playoff bracket'!CW4</f>
        <v/>
      </c>
      <c r="CV4" s="94" t="str">
        <f>'Playoff bracket'!CX4</f>
        <v/>
      </c>
      <c r="CW4" s="94" t="str">
        <f>'Playoff bracket'!CY4</f>
        <v/>
      </c>
      <c r="CX4" s="94" t="str">
        <f>'Playoff bracket'!CZ4</f>
        <v/>
      </c>
      <c r="CY4" s="94" t="str">
        <f>'Playoff bracket'!DA4</f>
        <v/>
      </c>
      <c r="CZ4" s="94" t="str">
        <f>'Playoff bracket'!DB4</f>
        <v/>
      </c>
      <c r="DA4" s="94" t="str">
        <f>'Playoff bracket'!DC4</f>
        <v/>
      </c>
      <c r="DB4" s="94" t="str">
        <f>'Playoff bracket'!DD4</f>
        <v/>
      </c>
      <c r="DC4" s="94" t="str">
        <f>'Playoff bracket'!DE4</f>
        <v/>
      </c>
      <c r="DD4" s="94" t="str">
        <f>'Playoff bracket'!DF4</f>
        <v/>
      </c>
      <c r="DE4" s="94" t="str">
        <f>'Playoff bracket'!DG4</f>
        <v/>
      </c>
      <c r="DF4" s="94" t="str">
        <f>'Playoff bracket'!DH4</f>
        <v/>
      </c>
      <c r="DG4" s="94" t="str">
        <f>'Playoff bracket'!DI4</f>
        <v/>
      </c>
      <c r="DH4" s="94" t="str">
        <f>'Playoff bracket'!DJ4</f>
        <v/>
      </c>
      <c r="DI4" s="94" t="str">
        <f>'Playoff bracket'!DK4</f>
        <v/>
      </c>
      <c r="DJ4" s="94" t="str">
        <f>'Playoff bracket'!DL4</f>
        <v/>
      </c>
      <c r="DK4" s="94" t="str">
        <f>'Playoff bracket'!DM4</f>
        <v/>
      </c>
      <c r="DL4" s="94" t="str">
        <f>'Playoff bracket'!DN4</f>
        <v/>
      </c>
      <c r="DM4" s="94" t="str">
        <f>'Playoff bracket'!DO4</f>
        <v/>
      </c>
      <c r="DN4" s="94" t="str">
        <f>'Playoff bracket'!DP4</f>
        <v/>
      </c>
      <c r="DO4" s="94" t="str">
        <f>'Playoff bracket'!DQ4</f>
        <v/>
      </c>
      <c r="DP4" s="94" t="str">
        <f>'Playoff bracket'!DR4</f>
        <v/>
      </c>
      <c r="DQ4" s="94" t="str">
        <f>'Playoff bracket'!DS4</f>
        <v/>
      </c>
      <c r="DR4" s="94" t="str">
        <f>'Playoff bracket'!DT4</f>
        <v/>
      </c>
      <c r="DS4" s="94" t="str">
        <f>'Playoff bracket'!DU4</f>
        <v/>
      </c>
      <c r="DT4" s="94" t="str">
        <f>'Playoff bracket'!DU4</f>
        <v/>
      </c>
      <c r="DU4" s="94" t="str">
        <f>'Playoff bracket'!DV4</f>
        <v/>
      </c>
    </row>
    <row r="5">
      <c r="A5" s="97">
        <f>'Playoff bracket'!A5</f>
        <v>17</v>
      </c>
      <c r="B5" s="98" t="str">
        <f>'Playoff bracket'!B5</f>
        <v>Derek Price</v>
      </c>
      <c r="C5" s="102">
        <f>'Playoff bracket'!C5</f>
        <v>3376600</v>
      </c>
      <c r="D5" s="103" t="str">
        <f>'Playoff bracket'!D5</f>
        <v>1</v>
      </c>
      <c r="E5" s="103">
        <f>'Playoff bracket'!E5</f>
        <v>62370</v>
      </c>
      <c r="F5" s="103" t="str">
        <f>'Playoff bracket'!F5</f>
        <v>0</v>
      </c>
      <c r="G5" s="103">
        <f>'Playoff bracket'!G5</f>
        <v>2383360</v>
      </c>
      <c r="H5" s="103" t="str">
        <f>'Playoff bracket'!H5</f>
        <v>0</v>
      </c>
      <c r="I5" s="103">
        <f>'Playoff bracket'!I5</f>
        <v>1000000</v>
      </c>
      <c r="J5" s="103" t="str">
        <f>'Playoff bracket'!J5</f>
        <v>0</v>
      </c>
      <c r="K5" s="103">
        <f>'Playoff bracket'!K5</f>
        <v>747750</v>
      </c>
      <c r="L5" s="103" t="str">
        <f>'Playoff bracket'!L5</f>
        <v>1</v>
      </c>
      <c r="M5" s="103">
        <f>'Playoff bracket'!M5</f>
        <v>133720440</v>
      </c>
      <c r="N5" s="104" t="str">
        <f>'Playoff bracket'!N5</f>
        <v>0</v>
      </c>
      <c r="O5" s="104" t="str">
        <f>'Playoff bracket'!O5</f>
        <v/>
      </c>
      <c r="P5" s="104" t="str">
        <f>'Playoff bracket'!P5</f>
        <v/>
      </c>
      <c r="Q5" s="104" t="str">
        <f>'Playoff bracket'!Q5</f>
        <v/>
      </c>
      <c r="R5" s="104" t="str">
        <f>'Playoff bracket'!R5</f>
        <v/>
      </c>
      <c r="S5" s="104" t="str">
        <f>'Playoff bracket'!S5</f>
        <v/>
      </c>
      <c r="T5" s="104" t="str">
        <f>'Playoff bracket'!T5</f>
        <v/>
      </c>
      <c r="U5" s="105">
        <f>'Playoff bracket'!U5</f>
        <v>2</v>
      </c>
      <c r="V5" s="97">
        <f>'Playoff bracket'!V5</f>
        <v>16</v>
      </c>
      <c r="W5" s="106" t="str">
        <f>'Playoff bracket'!W5</f>
        <v>Robert Sutter</v>
      </c>
      <c r="X5" s="107">
        <f>'Playoff bracket'!X5</f>
        <v>608863710</v>
      </c>
      <c r="Y5" s="107">
        <f>'Playoff bracket'!Y5</f>
        <v>1</v>
      </c>
      <c r="Z5" s="107">
        <f>'Playoff bracket'!Z5</f>
        <v>137423050</v>
      </c>
      <c r="AA5" s="107">
        <f>'Playoff bracket'!AA5</f>
        <v>1</v>
      </c>
      <c r="AB5" s="107">
        <f>'Playoff bracket'!AB5</f>
        <v>360720</v>
      </c>
      <c r="AC5" s="107">
        <f>'Playoff bracket'!AC5</f>
        <v>1</v>
      </c>
      <c r="AD5" s="107">
        <f>'Playoff bracket'!AD5</f>
        <v>345380</v>
      </c>
      <c r="AE5" s="107">
        <f>'Playoff bracket'!AE5</f>
        <v>1</v>
      </c>
      <c r="AF5" s="107" t="str">
        <f>'Playoff bracket'!AF5</f>
        <v/>
      </c>
      <c r="AG5" s="107" t="str">
        <f>'Playoff bracket'!AG5</f>
        <v/>
      </c>
      <c r="AH5" s="107" t="str">
        <f>'Playoff bracket'!AH5</f>
        <v/>
      </c>
      <c r="AI5" s="108" t="str">
        <f>'Playoff bracket'!AI5</f>
        <v/>
      </c>
      <c r="AJ5" s="108" t="str">
        <f>'Playoff bracket'!AJ5</f>
        <v/>
      </c>
      <c r="AK5" s="108" t="str">
        <f>'Playoff bracket'!AK5</f>
        <v/>
      </c>
      <c r="AL5" s="108" t="str">
        <f>'Playoff bracket'!AL5</f>
        <v/>
      </c>
      <c r="AM5" s="109" t="str">
        <f>'Playoff bracket'!AM5</f>
        <v/>
      </c>
      <c r="AN5" s="110" t="str">
        <f>'Playoff bracket'!AO5</f>
        <v/>
      </c>
      <c r="AO5" s="110">
        <f>'Playoff bracket'!AP5</f>
        <v>4</v>
      </c>
      <c r="AP5" s="97">
        <f>'Playoff bracket'!AR5</f>
        <v>1</v>
      </c>
      <c r="AQ5" s="106" t="str">
        <f>'Playoff bracket'!AS5</f>
        <v>Johannes Ostermeier</v>
      </c>
      <c r="AR5" s="107">
        <f>'Playoff bracket'!AT5</f>
        <v>139170</v>
      </c>
      <c r="AS5" s="107">
        <f>'Playoff bracket'!AU5</f>
        <v>1</v>
      </c>
      <c r="AT5" s="107">
        <f>'Playoff bracket'!AV5</f>
        <v>19410</v>
      </c>
      <c r="AU5" s="107">
        <f>'Playoff bracket'!AW5</f>
        <v>0</v>
      </c>
      <c r="AV5" s="107">
        <f>'Playoff bracket'!AX5</f>
        <v>43922970</v>
      </c>
      <c r="AW5" s="107">
        <f>'Playoff bracket'!AY5</f>
        <v>0</v>
      </c>
      <c r="AX5" s="107">
        <f>'Playoff bracket'!AZ5</f>
        <v>31149440</v>
      </c>
      <c r="AY5" s="107">
        <f>'Playoff bracket'!BA5</f>
        <v>1</v>
      </c>
      <c r="AZ5" s="107">
        <f>'Playoff bracket'!BB5</f>
        <v>228080</v>
      </c>
      <c r="BA5" s="107">
        <f>'Playoff bracket'!BC5</f>
        <v>1</v>
      </c>
      <c r="BB5" s="107">
        <f>'Playoff bracket'!BD5</f>
        <v>1085250</v>
      </c>
      <c r="BC5" s="108">
        <f>'Playoff bracket'!BE5</f>
        <v>1</v>
      </c>
      <c r="BD5" s="108" t="str">
        <f>'Playoff bracket'!BF5</f>
        <v/>
      </c>
      <c r="BE5" s="108" t="str">
        <f>'Playoff bracket'!BG5</f>
        <v/>
      </c>
      <c r="BF5" s="108" t="str">
        <f>'Playoff bracket'!BH5</f>
        <v/>
      </c>
      <c r="BG5" s="108" t="str">
        <f>'Playoff bracket'!BI5</f>
        <v/>
      </c>
      <c r="BH5" s="111" t="str">
        <f>'Playoff bracket'!BJ5</f>
        <v/>
      </c>
      <c r="BI5" s="110" t="str">
        <f>'Playoff bracket'!BK5</f>
        <v/>
      </c>
      <c r="BJ5" s="110">
        <f>'Playoff bracket'!BL5</f>
        <v>4</v>
      </c>
      <c r="BK5" s="94" t="str">
        <f>'Playoff bracket'!BM5</f>
        <v/>
      </c>
      <c r="BL5" s="94" t="str">
        <f>'Playoff bracket'!BN5</f>
        <v/>
      </c>
      <c r="BM5" s="94" t="str">
        <f>'Playoff bracket'!BO5</f>
        <v/>
      </c>
      <c r="BN5" s="94" t="str">
        <f>'Playoff bracket'!BP5</f>
        <v/>
      </c>
      <c r="BO5" s="94" t="str">
        <f>'Playoff bracket'!BQ5</f>
        <v/>
      </c>
      <c r="BP5" s="94" t="str">
        <f>'Playoff bracket'!BR5</f>
        <v/>
      </c>
      <c r="BQ5" s="94" t="str">
        <f>'Playoff bracket'!BS5</f>
        <v/>
      </c>
      <c r="BR5" s="94" t="str">
        <f>'Playoff bracket'!BT5</f>
        <v/>
      </c>
      <c r="BS5" s="94" t="str">
        <f>'Playoff bracket'!BU5</f>
        <v/>
      </c>
      <c r="BT5" s="94" t="str">
        <f>'Playoff bracket'!BV5</f>
        <v/>
      </c>
      <c r="BU5" s="94" t="str">
        <f>'Playoff bracket'!BW5</f>
        <v/>
      </c>
      <c r="BV5" s="94" t="str">
        <f>'Playoff bracket'!BX5</f>
        <v/>
      </c>
      <c r="BW5" s="94" t="str">
        <f>'Playoff bracket'!BY5</f>
        <v/>
      </c>
      <c r="BX5" s="94" t="str">
        <f>'Playoff bracket'!BZ5</f>
        <v/>
      </c>
      <c r="BY5" s="94" t="str">
        <f>'Playoff bracket'!CA5</f>
        <v/>
      </c>
      <c r="BZ5" s="94" t="str">
        <f>'Playoff bracket'!CB5</f>
        <v/>
      </c>
      <c r="CA5" s="94" t="str">
        <f>'Playoff bracket'!CC5</f>
        <v/>
      </c>
      <c r="CB5" s="94" t="str">
        <f>'Playoff bracket'!CD5</f>
        <v/>
      </c>
      <c r="CC5" s="94" t="str">
        <f>'Playoff bracket'!CE5</f>
        <v/>
      </c>
      <c r="CD5" s="94" t="str">
        <f>'Playoff bracket'!CF5</f>
        <v/>
      </c>
      <c r="CE5" s="94" t="str">
        <f>'Playoff bracket'!CG5</f>
        <v/>
      </c>
      <c r="CF5" s="94" t="str">
        <f>'Playoff bracket'!CH5</f>
        <v/>
      </c>
      <c r="CG5" s="94" t="str">
        <f>'Playoff bracket'!CI5</f>
        <v/>
      </c>
      <c r="CH5" s="94" t="str">
        <f>'Playoff bracket'!CJ5</f>
        <v/>
      </c>
      <c r="CI5" s="94" t="str">
        <f>'Playoff bracket'!CK5</f>
        <v/>
      </c>
      <c r="CJ5" s="94" t="str">
        <f>'Playoff bracket'!CL5</f>
        <v/>
      </c>
      <c r="CK5" s="94" t="str">
        <f>'Playoff bracket'!CM5</f>
        <v/>
      </c>
      <c r="CL5" s="94" t="str">
        <f>'Playoff bracket'!CN5</f>
        <v/>
      </c>
      <c r="CM5" s="94" t="str">
        <f>'Playoff bracket'!CO5</f>
        <v/>
      </c>
      <c r="CN5" s="94" t="str">
        <f>'Playoff bracket'!CP5</f>
        <v/>
      </c>
      <c r="CO5" s="94" t="str">
        <f>'Playoff bracket'!CQ5</f>
        <v/>
      </c>
      <c r="CP5" s="94" t="str">
        <f>'Playoff bracket'!CR5</f>
        <v/>
      </c>
      <c r="CQ5" s="94" t="str">
        <f>'Playoff bracket'!CS5</f>
        <v/>
      </c>
      <c r="CR5" s="94" t="str">
        <f>'Playoff bracket'!CT5</f>
        <v/>
      </c>
      <c r="CS5" s="94" t="str">
        <f>'Playoff bracket'!CU5</f>
        <v/>
      </c>
      <c r="CT5" s="94" t="str">
        <f>'Playoff bracket'!CV5</f>
        <v/>
      </c>
      <c r="CU5" s="94" t="str">
        <f>'Playoff bracket'!CW5</f>
        <v/>
      </c>
      <c r="CV5" s="94" t="str">
        <f>'Playoff bracket'!CX5</f>
        <v/>
      </c>
      <c r="CW5" s="94" t="str">
        <f>'Playoff bracket'!CY5</f>
        <v/>
      </c>
      <c r="CX5" s="94" t="str">
        <f>'Playoff bracket'!CZ5</f>
        <v/>
      </c>
      <c r="CY5" s="94" t="str">
        <f>'Playoff bracket'!DA5</f>
        <v/>
      </c>
      <c r="CZ5" s="94" t="str">
        <f>'Playoff bracket'!DB5</f>
        <v/>
      </c>
      <c r="DA5" s="94" t="str">
        <f>'Playoff bracket'!DC5</f>
        <v/>
      </c>
      <c r="DB5" s="94" t="str">
        <f>'Playoff bracket'!DD5</f>
        <v/>
      </c>
      <c r="DC5" s="94" t="str">
        <f>'Playoff bracket'!DE5</f>
        <v/>
      </c>
      <c r="DD5" s="94" t="str">
        <f>'Playoff bracket'!DF5</f>
        <v/>
      </c>
      <c r="DE5" s="94" t="str">
        <f>'Playoff bracket'!DG5</f>
        <v/>
      </c>
      <c r="DF5" s="94" t="str">
        <f>'Playoff bracket'!DH5</f>
        <v/>
      </c>
      <c r="DG5" s="94" t="str">
        <f>'Playoff bracket'!DI5</f>
        <v/>
      </c>
      <c r="DH5" s="94" t="str">
        <f>'Playoff bracket'!DJ5</f>
        <v/>
      </c>
      <c r="DI5" s="94" t="str">
        <f>'Playoff bracket'!DK5</f>
        <v/>
      </c>
      <c r="DJ5" s="94" t="str">
        <f>'Playoff bracket'!DL5</f>
        <v/>
      </c>
      <c r="DK5" s="94" t="str">
        <f>'Playoff bracket'!DM5</f>
        <v/>
      </c>
      <c r="DL5" s="94" t="str">
        <f>'Playoff bracket'!DN5</f>
        <v/>
      </c>
      <c r="DM5" s="94" t="str">
        <f>'Playoff bracket'!DO5</f>
        <v/>
      </c>
      <c r="DN5" s="94" t="str">
        <f>'Playoff bracket'!DP5</f>
        <v/>
      </c>
      <c r="DO5" s="94" t="str">
        <f>'Playoff bracket'!DQ5</f>
        <v/>
      </c>
      <c r="DP5" s="94" t="str">
        <f>'Playoff bracket'!DR5</f>
        <v/>
      </c>
      <c r="DQ5" s="94" t="str">
        <f>'Playoff bracket'!DS5</f>
        <v/>
      </c>
      <c r="DR5" s="94" t="str">
        <f>'Playoff bracket'!DT5</f>
        <v/>
      </c>
      <c r="DS5" s="94" t="str">
        <f>'Playoff bracket'!DU5</f>
        <v/>
      </c>
      <c r="DT5" s="94" t="str">
        <f>'Playoff bracket'!DU5</f>
        <v/>
      </c>
      <c r="DU5" s="94" t="str">
        <f>'Playoff bracket'!DV5</f>
        <v/>
      </c>
    </row>
    <row r="6">
      <c r="A6" s="97">
        <f>'Playoff bracket'!A6</f>
        <v>32</v>
      </c>
      <c r="B6" s="112" t="str">
        <f>'Playoff bracket'!B6</f>
        <v>Ben Moser</v>
      </c>
      <c r="C6" s="112">
        <f>'Playoff bracket'!C6</f>
        <v>1857800</v>
      </c>
      <c r="D6" s="113" t="str">
        <f>'Playoff bracket'!D6</f>
        <v>0</v>
      </c>
      <c r="E6" s="113">
        <f>'Playoff bracket'!E6</f>
        <v>1442530</v>
      </c>
      <c r="F6" s="113" t="str">
        <f>'Playoff bracket'!F6</f>
        <v>1</v>
      </c>
      <c r="G6" s="113">
        <f>'Playoff bracket'!G6</f>
        <v>8401860</v>
      </c>
      <c r="H6" s="113" t="str">
        <f>'Playoff bracket'!H6</f>
        <v>1</v>
      </c>
      <c r="I6" s="113">
        <f>'Playoff bracket'!I6</f>
        <v>1600000</v>
      </c>
      <c r="J6" s="113" t="str">
        <f>'Playoff bracket'!J6</f>
        <v>1</v>
      </c>
      <c r="K6" s="113">
        <f>'Playoff bracket'!K6</f>
        <v>746050</v>
      </c>
      <c r="L6" s="113">
        <f>'Playoff bracket'!L6</f>
        <v>0</v>
      </c>
      <c r="M6" s="113">
        <f>'Playoff bracket'!M6</f>
        <v>226261650</v>
      </c>
      <c r="N6" s="114" t="str">
        <f>'Playoff bracket'!N6</f>
        <v>1</v>
      </c>
      <c r="O6" s="114" t="str">
        <f>'Playoff bracket'!O6</f>
        <v/>
      </c>
      <c r="P6" s="114" t="str">
        <f>'Playoff bracket'!P6</f>
        <v/>
      </c>
      <c r="Q6" s="114" t="str">
        <f>'Playoff bracket'!Q6</f>
        <v/>
      </c>
      <c r="R6" s="114" t="str">
        <f>'Playoff bracket'!R6</f>
        <v/>
      </c>
      <c r="S6" s="114" t="str">
        <f>'Playoff bracket'!S6</f>
        <v/>
      </c>
      <c r="T6" s="115" t="str">
        <f>'Playoff bracket'!T6</f>
        <v/>
      </c>
      <c r="U6" s="113">
        <f>'Playoff bracket'!U6</f>
        <v>4</v>
      </c>
      <c r="V6" s="94" t="str">
        <f>'Playoff bracket'!V6</f>
        <v/>
      </c>
      <c r="W6" s="116" t="str">
        <f>'Playoff bracket'!W6</f>
        <v>Ben Moser</v>
      </c>
      <c r="X6" s="100">
        <f>'Playoff bracket'!X6</f>
        <v>209175920</v>
      </c>
      <c r="Y6" s="100">
        <f>'Playoff bracket'!Y6</f>
        <v>0</v>
      </c>
      <c r="Z6" s="100">
        <f>'Playoff bracket'!Z6</f>
        <v>15378620</v>
      </c>
      <c r="AA6" s="100">
        <f>'Playoff bracket'!AA6</f>
        <v>0</v>
      </c>
      <c r="AB6" s="100">
        <f>'Playoff bracket'!AB6</f>
        <v>145670</v>
      </c>
      <c r="AC6" s="100">
        <f>'Playoff bracket'!AC6</f>
        <v>0</v>
      </c>
      <c r="AD6" s="100">
        <f>'Playoff bracket'!AD6</f>
        <v>223090</v>
      </c>
      <c r="AE6" s="100">
        <f>'Playoff bracket'!AE6</f>
        <v>0</v>
      </c>
      <c r="AF6" s="100" t="str">
        <f>'Playoff bracket'!AF6</f>
        <v/>
      </c>
      <c r="AG6" s="100" t="str">
        <f>'Playoff bracket'!AG6</f>
        <v/>
      </c>
      <c r="AH6" s="100" t="str">
        <f>'Playoff bracket'!AH6</f>
        <v/>
      </c>
      <c r="AI6" s="117" t="str">
        <f>'Playoff bracket'!AI6</f>
        <v/>
      </c>
      <c r="AJ6" s="117" t="str">
        <f>'Playoff bracket'!AJ6</f>
        <v/>
      </c>
      <c r="AK6" s="117" t="str">
        <f>'Playoff bracket'!AK6</f>
        <v/>
      </c>
      <c r="AL6" s="117" t="str">
        <f>'Playoff bracket'!AL6</f>
        <v/>
      </c>
      <c r="AM6" s="118" t="str">
        <f>'Playoff bracket'!AM6</f>
        <v/>
      </c>
      <c r="AN6" s="99" t="str">
        <f>'Playoff bracket'!AO6</f>
        <v/>
      </c>
      <c r="AO6" s="99">
        <f>'Playoff bracket'!AP6</f>
        <v>0</v>
      </c>
      <c r="AP6" s="94" t="str">
        <f>'Playoff bracket'!AR6</f>
        <v/>
      </c>
      <c r="AQ6" s="116" t="str">
        <f>'Playoff bracket'!AS6</f>
        <v>Robert Sutter</v>
      </c>
      <c r="AR6" s="100">
        <f>'Playoff bracket'!AT6</f>
        <v>28870</v>
      </c>
      <c r="AS6" s="100">
        <f>'Playoff bracket'!AU6</f>
        <v>0</v>
      </c>
      <c r="AT6" s="100">
        <f>'Playoff bracket'!AV6</f>
        <v>866090</v>
      </c>
      <c r="AU6" s="100">
        <f>'Playoff bracket'!AW6</f>
        <v>1</v>
      </c>
      <c r="AV6" s="100">
        <f>'Playoff bracket'!AX6</f>
        <v>55591990</v>
      </c>
      <c r="AW6" s="100">
        <f>'Playoff bracket'!AY6</f>
        <v>1</v>
      </c>
      <c r="AX6" s="100">
        <f>'Playoff bracket'!AZ6</f>
        <v>20810130</v>
      </c>
      <c r="AY6" s="100">
        <f>'Playoff bracket'!BA6</f>
        <v>0</v>
      </c>
      <c r="AZ6" s="100">
        <f>'Playoff bracket'!BB6</f>
        <v>82250</v>
      </c>
      <c r="BA6" s="100">
        <f>'Playoff bracket'!BC6</f>
        <v>0</v>
      </c>
      <c r="BB6" s="100">
        <f>'Playoff bracket'!BD6</f>
        <v>276150</v>
      </c>
      <c r="BC6" s="117">
        <f>'Playoff bracket'!BE6</f>
        <v>0</v>
      </c>
      <c r="BD6" s="117" t="str">
        <f>'Playoff bracket'!BF6</f>
        <v/>
      </c>
      <c r="BE6" s="117" t="str">
        <f>'Playoff bracket'!BG6</f>
        <v/>
      </c>
      <c r="BF6" s="117" t="str">
        <f>'Playoff bracket'!BH6</f>
        <v/>
      </c>
      <c r="BG6" s="117" t="str">
        <f>'Playoff bracket'!BI6</f>
        <v/>
      </c>
      <c r="BH6" s="119" t="str">
        <f>'Playoff bracket'!BJ6</f>
        <v/>
      </c>
      <c r="BI6" s="99" t="str">
        <f>'Playoff bracket'!BK6</f>
        <v/>
      </c>
      <c r="BJ6" s="99">
        <f>'Playoff bracket'!BL6</f>
        <v>2</v>
      </c>
      <c r="BK6" s="94" t="str">
        <f>'Playoff bracket'!BM6</f>
        <v/>
      </c>
      <c r="BL6" s="100" t="str">
        <f>'Playoff bracket'!BN6</f>
        <v>Match 25</v>
      </c>
      <c r="BM6" s="98" t="str">
        <f>'Playoff bracket'!BO6</f>
        <v>Dark Rider</v>
      </c>
      <c r="BN6" s="98" t="str">
        <f>'Playoff bracket'!BP6</f>
        <v>Dark Rider</v>
      </c>
      <c r="BO6" s="98" t="str">
        <f>'Playoff bracket'!BQ6</f>
        <v>The Shadow</v>
      </c>
      <c r="BP6" s="98" t="str">
        <f>'Playoff bracket'!BR6</f>
        <v>The Shadow</v>
      </c>
      <c r="BQ6" s="98" t="str">
        <f>'Playoff bracket'!BS6</f>
        <v>Corvette</v>
      </c>
      <c r="BR6" s="98" t="str">
        <f>'Playoff bracket'!BT6</f>
        <v>Corvette</v>
      </c>
      <c r="BS6" s="98" t="str">
        <f>'Playoff bracket'!BU6</f>
        <v>Skateball</v>
      </c>
      <c r="BT6" s="98" t="str">
        <f>'Playoff bracket'!BV6</f>
        <v>Skateball</v>
      </c>
      <c r="BU6" s="98" t="str">
        <f>'Playoff bracket'!BW6</f>
        <v>Space Station</v>
      </c>
      <c r="BV6" s="98" t="str">
        <f>'Playoff bracket'!BX6</f>
        <v>Space Station</v>
      </c>
      <c r="BW6" s="98" t="str">
        <f>'Playoff bracket'!BY6</f>
        <v>Centaur</v>
      </c>
      <c r="BX6" s="98" t="str">
        <f>'Playoff bracket'!BZ6</f>
        <v>Centaur</v>
      </c>
      <c r="BY6" s="98" t="str">
        <f>'Playoff bracket'!CA6</f>
        <v>I500</v>
      </c>
      <c r="BZ6" s="99" t="str">
        <f>'Playoff bracket'!CB6</f>
        <v>I500</v>
      </c>
      <c r="CA6" s="98" t="str">
        <f>'Playoff bracket'!CC6</f>
        <v>Star Trek</v>
      </c>
      <c r="CB6" s="99" t="str">
        <f>'Playoff bracket'!CD6</f>
        <v>Star Trek</v>
      </c>
      <c r="CC6" s="120" t="str">
        <f>'Playoff bracket'!CE6</f>
        <v/>
      </c>
      <c r="CD6" s="99" t="str">
        <f>'Playoff bracket'!CF6</f>
        <v/>
      </c>
      <c r="CE6" s="94" t="str">
        <f>'Playoff bracket'!CG6</f>
        <v/>
      </c>
      <c r="CF6" s="94" t="str">
        <f>'Playoff bracket'!CH6</f>
        <v/>
      </c>
      <c r="CG6" s="94" t="str">
        <f>'Playoff bracket'!CI6</f>
        <v/>
      </c>
      <c r="CH6" s="94" t="str">
        <f>'Playoff bracket'!CJ6</f>
        <v/>
      </c>
      <c r="CI6" s="94" t="str">
        <f>'Playoff bracket'!CK6</f>
        <v/>
      </c>
      <c r="CJ6" s="94" t="str">
        <f>'Playoff bracket'!CL6</f>
        <v/>
      </c>
      <c r="CK6" s="94" t="str">
        <f>'Playoff bracket'!CM6</f>
        <v/>
      </c>
      <c r="CL6" s="94" t="str">
        <f>'Playoff bracket'!CN6</f>
        <v/>
      </c>
      <c r="CM6" s="94" t="str">
        <f>'Playoff bracket'!CO6</f>
        <v/>
      </c>
      <c r="CN6" s="94" t="str">
        <f>'Playoff bracket'!CP6</f>
        <v/>
      </c>
      <c r="CO6" s="94" t="str">
        <f>'Playoff bracket'!CQ6</f>
        <v/>
      </c>
      <c r="CP6" s="94" t="str">
        <f>'Playoff bracket'!CR6</f>
        <v/>
      </c>
      <c r="CQ6" s="94" t="str">
        <f>'Playoff bracket'!CS6</f>
        <v/>
      </c>
      <c r="CR6" s="94" t="str">
        <f>'Playoff bracket'!CT6</f>
        <v/>
      </c>
      <c r="CS6" s="94" t="str">
        <f>'Playoff bracket'!CU6</f>
        <v/>
      </c>
      <c r="CT6" s="94" t="str">
        <f>'Playoff bracket'!CV6</f>
        <v/>
      </c>
      <c r="CU6" s="94" t="str">
        <f>'Playoff bracket'!CW6</f>
        <v/>
      </c>
      <c r="CV6" s="94" t="str">
        <f>'Playoff bracket'!CX6</f>
        <v/>
      </c>
      <c r="CW6" s="94" t="str">
        <f>'Playoff bracket'!CY6</f>
        <v/>
      </c>
      <c r="CX6" s="94" t="str">
        <f>'Playoff bracket'!CZ6</f>
        <v/>
      </c>
      <c r="CY6" s="94" t="str">
        <f>'Playoff bracket'!DA6</f>
        <v/>
      </c>
      <c r="CZ6" s="94" t="str">
        <f>'Playoff bracket'!DB6</f>
        <v/>
      </c>
      <c r="DA6" s="94" t="str">
        <f>'Playoff bracket'!DC6</f>
        <v/>
      </c>
      <c r="DB6" s="94" t="str">
        <f>'Playoff bracket'!DD6</f>
        <v/>
      </c>
      <c r="DC6" s="94" t="str">
        <f>'Playoff bracket'!DE6</f>
        <v/>
      </c>
      <c r="DD6" s="94" t="str">
        <f>'Playoff bracket'!DF6</f>
        <v/>
      </c>
      <c r="DE6" s="94" t="str">
        <f>'Playoff bracket'!DG6</f>
        <v/>
      </c>
      <c r="DF6" s="94" t="str">
        <f>'Playoff bracket'!DH6</f>
        <v/>
      </c>
      <c r="DG6" s="94" t="str">
        <f>'Playoff bracket'!DI6</f>
        <v/>
      </c>
      <c r="DH6" s="94" t="str">
        <f>'Playoff bracket'!DJ6</f>
        <v/>
      </c>
      <c r="DI6" s="94" t="str">
        <f>'Playoff bracket'!DK6</f>
        <v/>
      </c>
      <c r="DJ6" s="94" t="str">
        <f>'Playoff bracket'!DL6</f>
        <v/>
      </c>
      <c r="DK6" s="94" t="str">
        <f>'Playoff bracket'!DM6</f>
        <v/>
      </c>
      <c r="DL6" s="94" t="str">
        <f>'Playoff bracket'!DN6</f>
        <v/>
      </c>
      <c r="DM6" s="94" t="str">
        <f>'Playoff bracket'!DO6</f>
        <v/>
      </c>
      <c r="DN6" s="94" t="str">
        <f>'Playoff bracket'!DP6</f>
        <v/>
      </c>
      <c r="DO6" s="94" t="str">
        <f>'Playoff bracket'!DQ6</f>
        <v/>
      </c>
      <c r="DP6" s="94" t="str">
        <f>'Playoff bracket'!DR6</f>
        <v/>
      </c>
      <c r="DQ6" s="94" t="str">
        <f>'Playoff bracket'!DS6</f>
        <v/>
      </c>
      <c r="DR6" s="94" t="str">
        <f>'Playoff bracket'!DT6</f>
        <v/>
      </c>
      <c r="DS6" s="94" t="str">
        <f>'Playoff bracket'!DU6</f>
        <v/>
      </c>
      <c r="DT6" s="94" t="str">
        <f>'Playoff bracket'!DU6</f>
        <v/>
      </c>
      <c r="DU6" s="94" t="str">
        <f>'Playoff bracket'!DV6</f>
        <v/>
      </c>
    </row>
    <row r="7">
      <c r="A7" s="94" t="str">
        <f>'Playoff bracket'!A7</f>
        <v/>
      </c>
      <c r="B7" s="94" t="str">
        <f>'Playoff bracket'!B7</f>
        <v/>
      </c>
      <c r="C7" s="94" t="str">
        <f>'Playoff bracket'!C7</f>
        <v/>
      </c>
      <c r="D7" s="94" t="str">
        <f>'Playoff bracket'!D7</f>
        <v/>
      </c>
      <c r="E7" s="94" t="str">
        <f>'Playoff bracket'!E7</f>
        <v/>
      </c>
      <c r="F7" s="94" t="str">
        <f>'Playoff bracket'!F7</f>
        <v/>
      </c>
      <c r="G7" s="94" t="str">
        <f>'Playoff bracket'!G7</f>
        <v/>
      </c>
      <c r="H7" s="94" t="str">
        <f>'Playoff bracket'!H7</f>
        <v/>
      </c>
      <c r="I7" s="94" t="str">
        <f>'Playoff bracket'!I7</f>
        <v/>
      </c>
      <c r="J7" s="94" t="str">
        <f>'Playoff bracket'!J7</f>
        <v/>
      </c>
      <c r="K7" s="94" t="str">
        <f>'Playoff bracket'!K7</f>
        <v/>
      </c>
      <c r="L7" s="94" t="str">
        <f>'Playoff bracket'!L7</f>
        <v/>
      </c>
      <c r="M7" s="94" t="str">
        <f>'Playoff bracket'!M7</f>
        <v/>
      </c>
      <c r="N7" s="94" t="str">
        <f>'Playoff bracket'!N7</f>
        <v/>
      </c>
      <c r="O7" s="94" t="str">
        <f>'Playoff bracket'!O7</f>
        <v/>
      </c>
      <c r="P7" s="94" t="str">
        <f>'Playoff bracket'!P7</f>
        <v/>
      </c>
      <c r="Q7" s="94" t="str">
        <f>'Playoff bracket'!Q7</f>
        <v/>
      </c>
      <c r="R7" s="94" t="str">
        <f>'Playoff bracket'!R7</f>
        <v/>
      </c>
      <c r="S7" s="94" t="str">
        <f>'Playoff bracket'!S7</f>
        <v/>
      </c>
      <c r="T7" s="94" t="str">
        <f>'Playoff bracket'!U7</f>
        <v/>
      </c>
      <c r="V7" s="94" t="str">
        <f>'Playoff bracket'!V7</f>
        <v/>
      </c>
      <c r="W7" s="94" t="str">
        <f>'Playoff bracket'!W7</f>
        <v/>
      </c>
      <c r="X7" s="94" t="str">
        <f>'Playoff bracket'!X7</f>
        <v/>
      </c>
      <c r="Y7" s="94" t="str">
        <f>'Playoff bracket'!Y7</f>
        <v/>
      </c>
      <c r="Z7" s="94" t="str">
        <f>'Playoff bracket'!Z7</f>
        <v/>
      </c>
      <c r="AA7" s="94" t="str">
        <f>'Playoff bracket'!AA7</f>
        <v/>
      </c>
      <c r="AB7" s="94" t="str">
        <f>'Playoff bracket'!AB7</f>
        <v/>
      </c>
      <c r="AC7" s="94" t="str">
        <f>'Playoff bracket'!AC7</f>
        <v/>
      </c>
      <c r="AD7" s="94" t="str">
        <f>'Playoff bracket'!AD7</f>
        <v/>
      </c>
      <c r="AE7" s="94" t="str">
        <f>'Playoff bracket'!AE7</f>
        <v/>
      </c>
      <c r="AF7" s="94" t="str">
        <f>'Playoff bracket'!AF7</f>
        <v/>
      </c>
      <c r="AG7" s="94" t="str">
        <f>'Playoff bracket'!AG7</f>
        <v/>
      </c>
      <c r="AH7" s="94" t="str">
        <f>'Playoff bracket'!AH7</f>
        <v/>
      </c>
      <c r="AI7" s="94" t="str">
        <f>'Playoff bracket'!AI7</f>
        <v/>
      </c>
      <c r="AJ7" s="94" t="str">
        <f>'Playoff bracket'!AJ7</f>
        <v/>
      </c>
      <c r="AK7" s="94" t="str">
        <f>'Playoff bracket'!AK7</f>
        <v/>
      </c>
      <c r="AL7" s="94" t="str">
        <f>'Playoff bracket'!AL7</f>
        <v/>
      </c>
      <c r="AM7" s="94" t="str">
        <f>'Playoff bracket'!AM7</f>
        <v/>
      </c>
      <c r="AN7" s="94" t="str">
        <f>'Playoff bracket'!AO7</f>
        <v/>
      </c>
      <c r="AO7" s="94" t="str">
        <f>'Playoff bracket'!AP7</f>
        <v/>
      </c>
      <c r="AP7" s="94" t="str">
        <f>'Playoff bracket'!AR7</f>
        <v/>
      </c>
      <c r="AQ7" s="94" t="str">
        <f>'Playoff bracket'!AS7</f>
        <v/>
      </c>
      <c r="AR7" s="94" t="str">
        <f>'Playoff bracket'!AT7</f>
        <v/>
      </c>
      <c r="AS7" s="94" t="str">
        <f>'Playoff bracket'!AU7</f>
        <v/>
      </c>
      <c r="AT7" s="94" t="str">
        <f>'Playoff bracket'!AV7</f>
        <v/>
      </c>
      <c r="AU7" s="94" t="str">
        <f>'Playoff bracket'!AW7</f>
        <v/>
      </c>
      <c r="AV7" s="94" t="str">
        <f>'Playoff bracket'!AX7</f>
        <v/>
      </c>
      <c r="AW7" s="94" t="str">
        <f>'Playoff bracket'!AY7</f>
        <v/>
      </c>
      <c r="AX7" s="94" t="str">
        <f>'Playoff bracket'!AZ7</f>
        <v/>
      </c>
      <c r="AY7" s="94" t="str">
        <f>'Playoff bracket'!BA7</f>
        <v/>
      </c>
      <c r="AZ7" s="94" t="str">
        <f>'Playoff bracket'!BB7</f>
        <v/>
      </c>
      <c r="BA7" s="94" t="str">
        <f>'Playoff bracket'!BC7</f>
        <v/>
      </c>
      <c r="BB7" s="94" t="str">
        <f>'Playoff bracket'!BD7</f>
        <v/>
      </c>
      <c r="BC7" s="94" t="str">
        <f>'Playoff bracket'!BE7</f>
        <v/>
      </c>
      <c r="BD7" s="94" t="str">
        <f>'Playoff bracket'!BF7</f>
        <v/>
      </c>
      <c r="BE7" s="94" t="str">
        <f>'Playoff bracket'!BG7</f>
        <v/>
      </c>
      <c r="BF7" s="94" t="str">
        <f>'Playoff bracket'!BH7</f>
        <v/>
      </c>
      <c r="BG7" s="94" t="str">
        <f>'Playoff bracket'!BI7</f>
        <v/>
      </c>
      <c r="BH7" s="94" t="str">
        <f>'Playoff bracket'!BJ7</f>
        <v/>
      </c>
      <c r="BI7" s="94" t="str">
        <f>'Playoff bracket'!BK7</f>
        <v/>
      </c>
      <c r="BJ7" s="94" t="str">
        <f>'Playoff bracket'!BL7</f>
        <v/>
      </c>
      <c r="BK7" s="94">
        <f>'Playoff bracket'!BM7</f>
        <v>1</v>
      </c>
      <c r="BL7" s="106" t="str">
        <f>'Playoff bracket'!BN7</f>
        <v>Johannes Ostermeier</v>
      </c>
      <c r="BM7" s="107">
        <f>'Playoff bracket'!BO7</f>
        <v>61580</v>
      </c>
      <c r="BN7" s="107">
        <f>'Playoff bracket'!BP7</f>
        <v>1</v>
      </c>
      <c r="BO7" s="107">
        <f>'Playoff bracket'!BQ7</f>
        <v>897401650</v>
      </c>
      <c r="BP7" s="107">
        <f>'Playoff bracket'!BR7</f>
        <v>1</v>
      </c>
      <c r="BQ7" s="107">
        <f>'Playoff bracket'!BS7</f>
        <v>625225080</v>
      </c>
      <c r="BR7" s="107">
        <f>'Playoff bracket'!BT7</f>
        <v>0</v>
      </c>
      <c r="BS7" s="107">
        <f>'Playoff bracket'!BU7</f>
        <v>641850</v>
      </c>
      <c r="BT7" s="107">
        <f>'Playoff bracket'!BV7</f>
        <v>1</v>
      </c>
      <c r="BU7" s="107">
        <f>'Playoff bracket'!BW7</f>
        <v>4690080</v>
      </c>
      <c r="BV7" s="107">
        <f>'Playoff bracket'!BX7</f>
        <v>0</v>
      </c>
      <c r="BW7" s="107">
        <f>'Playoff bracket'!BY7</f>
        <v>85080</v>
      </c>
      <c r="BX7" s="108">
        <f>'Playoff bracket'!BZ7</f>
        <v>0</v>
      </c>
      <c r="BY7" s="108">
        <f>'Playoff bracket'!CA7</f>
        <v>973669990</v>
      </c>
      <c r="BZ7" s="108">
        <f>'Playoff bracket'!CB7</f>
        <v>1</v>
      </c>
      <c r="CA7" s="121" t="str">
        <f>'Playoff bracket'!CC7</f>
        <v>+50,000,000</v>
      </c>
      <c r="CB7" s="108">
        <f>'Playoff bracket'!CD7</f>
        <v>1</v>
      </c>
      <c r="CC7" s="122" t="str">
        <f>'Playoff bracket'!CE7</f>
        <v/>
      </c>
      <c r="CD7" s="110" t="str">
        <f>'Playoff bracket'!CF7</f>
        <v/>
      </c>
      <c r="CE7" s="110">
        <f>'Playoff bracket'!CG7</f>
        <v>5</v>
      </c>
      <c r="CF7" s="94" t="str">
        <f>'Playoff bracket'!CH7</f>
        <v/>
      </c>
      <c r="CG7" s="94" t="str">
        <f>'Playoff bracket'!CI7</f>
        <v/>
      </c>
      <c r="CH7" s="94" t="str">
        <f>'Playoff bracket'!CJ7</f>
        <v/>
      </c>
      <c r="CI7" s="94" t="str">
        <f>'Playoff bracket'!CK7</f>
        <v/>
      </c>
      <c r="CJ7" s="94" t="str">
        <f>'Playoff bracket'!CL7</f>
        <v/>
      </c>
      <c r="CK7" s="94" t="str">
        <f>'Playoff bracket'!CM7</f>
        <v/>
      </c>
      <c r="CL7" s="94" t="str">
        <f>'Playoff bracket'!CN7</f>
        <v/>
      </c>
      <c r="CM7" s="94" t="str">
        <f>'Playoff bracket'!CO7</f>
        <v/>
      </c>
      <c r="CN7" s="94" t="str">
        <f>'Playoff bracket'!CP7</f>
        <v/>
      </c>
      <c r="CO7" s="94" t="str">
        <f>'Playoff bracket'!CQ7</f>
        <v/>
      </c>
      <c r="CP7" s="94" t="str">
        <f>'Playoff bracket'!CR7</f>
        <v/>
      </c>
      <c r="CQ7" s="94" t="str">
        <f>'Playoff bracket'!CS7</f>
        <v/>
      </c>
      <c r="CR7" s="94" t="str">
        <f>'Playoff bracket'!CT7</f>
        <v/>
      </c>
      <c r="CS7" s="94" t="str">
        <f>'Playoff bracket'!CU7</f>
        <v/>
      </c>
      <c r="CT7" s="94" t="str">
        <f>'Playoff bracket'!CV7</f>
        <v/>
      </c>
      <c r="CU7" s="94" t="str">
        <f>'Playoff bracket'!CW7</f>
        <v/>
      </c>
      <c r="CV7" s="94" t="str">
        <f>'Playoff bracket'!CX7</f>
        <v/>
      </c>
      <c r="CW7" s="94" t="str">
        <f>'Playoff bracket'!CY7</f>
        <v/>
      </c>
      <c r="CX7" s="94" t="str">
        <f>'Playoff bracket'!CZ7</f>
        <v/>
      </c>
      <c r="CY7" s="94" t="str">
        <f>'Playoff bracket'!DA7</f>
        <v/>
      </c>
      <c r="CZ7" s="94" t="str">
        <f>'Playoff bracket'!DB7</f>
        <v/>
      </c>
      <c r="DA7" s="94" t="str">
        <f>'Playoff bracket'!DC7</f>
        <v/>
      </c>
      <c r="DB7" s="94" t="str">
        <f>'Playoff bracket'!DD7</f>
        <v/>
      </c>
      <c r="DC7" s="94" t="str">
        <f>'Playoff bracket'!DE7</f>
        <v/>
      </c>
      <c r="DD7" s="94" t="str">
        <f>'Playoff bracket'!DF7</f>
        <v/>
      </c>
      <c r="DE7" s="94" t="str">
        <f>'Playoff bracket'!DG7</f>
        <v/>
      </c>
      <c r="DF7" s="94" t="str">
        <f>'Playoff bracket'!DH7</f>
        <v/>
      </c>
      <c r="DG7" s="94" t="str">
        <f>'Playoff bracket'!DI7</f>
        <v/>
      </c>
      <c r="DH7" s="94" t="str">
        <f>'Playoff bracket'!DJ7</f>
        <v/>
      </c>
      <c r="DI7" s="94" t="str">
        <f>'Playoff bracket'!DK7</f>
        <v/>
      </c>
      <c r="DJ7" s="94" t="str">
        <f>'Playoff bracket'!DL7</f>
        <v/>
      </c>
      <c r="DK7" s="94" t="str">
        <f>'Playoff bracket'!DM7</f>
        <v/>
      </c>
      <c r="DL7" s="94" t="str">
        <f>'Playoff bracket'!DN7</f>
        <v/>
      </c>
      <c r="DM7" s="94" t="str">
        <f>'Playoff bracket'!DO7</f>
        <v/>
      </c>
      <c r="DN7" s="94" t="str">
        <f>'Playoff bracket'!DP7</f>
        <v/>
      </c>
      <c r="DO7" s="94" t="str">
        <f>'Playoff bracket'!DQ7</f>
        <v/>
      </c>
      <c r="DP7" s="94" t="str">
        <f>'Playoff bracket'!DR7</f>
        <v/>
      </c>
      <c r="DQ7" s="94" t="str">
        <f>'Playoff bracket'!DS7</f>
        <v/>
      </c>
      <c r="DR7" s="94" t="str">
        <f>'Playoff bracket'!DT7</f>
        <v/>
      </c>
      <c r="DS7" s="94" t="str">
        <f>'Playoff bracket'!DU7</f>
        <v/>
      </c>
      <c r="DT7" s="94" t="str">
        <f>'Playoff bracket'!DU7</f>
        <v/>
      </c>
      <c r="DU7" s="94" t="str">
        <f>'Playoff bracket'!DV7</f>
        <v/>
      </c>
    </row>
    <row r="8">
      <c r="A8" s="94" t="str">
        <f>'Playoff bracket'!A8</f>
        <v/>
      </c>
      <c r="B8" s="100" t="str">
        <f>'Playoff bracket'!B8</f>
        <v>Match 2</v>
      </c>
      <c r="C8" s="98" t="str">
        <f>'Playoff bracket'!C8</f>
        <v>F14 Tomcat</v>
      </c>
      <c r="D8" s="98" t="str">
        <f>'Playoff bracket'!D8</f>
        <v>F14 Tomcat</v>
      </c>
      <c r="E8" s="98" t="str">
        <f>'Playoff bracket'!E8</f>
        <v>Silverball Mania</v>
      </c>
      <c r="F8" s="98" t="str">
        <f>'Playoff bracket'!F8</f>
        <v>Silverball Mania</v>
      </c>
      <c r="G8" s="98" t="str">
        <f>'Playoff bracket'!G8</f>
        <v>Avengers IQ Pro                                                                 NEW</v>
      </c>
      <c r="H8" s="98" t="str">
        <f>'Playoff bracket'!H8</f>
        <v>Avengers IQ Pro                                                                 NEW</v>
      </c>
      <c r="I8" s="98" t="str">
        <f>'Playoff bracket'!I8</f>
        <v>Barracora</v>
      </c>
      <c r="J8" s="98" t="str">
        <f>'Playoff bracket'!J8</f>
        <v>Barracora</v>
      </c>
      <c r="K8" s="98" t="str">
        <f>'Playoff bracket'!K8</f>
        <v>Stellar Airship</v>
      </c>
      <c r="L8" s="98" t="str">
        <f>'Playoff bracket'!L8</f>
        <v>Stellar Airship</v>
      </c>
      <c r="M8" s="98" t="str">
        <f>'Playoff bracket'!M8</f>
        <v>Beatles</v>
      </c>
      <c r="N8" s="98" t="str">
        <f>'Playoff bracket'!N8</f>
        <v>Beatles</v>
      </c>
      <c r="O8" s="98" t="str">
        <f>'Playoff bracket'!O8</f>
        <v>Robocop                                                                         MID</v>
      </c>
      <c r="P8" s="99" t="str">
        <f>'Playoff bracket'!P8</f>
        <v>Robocop                                                                         MID</v>
      </c>
      <c r="Q8" s="98" t="str">
        <f>'Playoff bracket'!Q8</f>
        <v>Firepower II</v>
      </c>
      <c r="R8" s="99" t="str">
        <f>'Playoff bracket'!R8</f>
        <v>Firepower II</v>
      </c>
      <c r="S8" s="98" t="str">
        <f>'Playoff bracket'!S8</f>
        <v>The Shadow</v>
      </c>
      <c r="T8" s="123" t="str">
        <f>'Playoff bracket'!U8</f>
        <v>The Shadow</v>
      </c>
      <c r="V8" s="94" t="str">
        <f>'Playoff bracket'!V8</f>
        <v/>
      </c>
      <c r="W8" s="100" t="str">
        <f>'Playoff bracket'!W8</f>
        <v>Match 10</v>
      </c>
      <c r="X8" s="98" t="str">
        <f>'Playoff bracket'!X8</f>
        <v>Medusa</v>
      </c>
      <c r="Y8" s="98" t="str">
        <f>'Playoff bracket'!Y8</f>
        <v>Medusa</v>
      </c>
      <c r="Z8" s="98" t="str">
        <f>'Playoff bracket'!Z8</f>
        <v>Jokerz!</v>
      </c>
      <c r="AA8" s="98" t="str">
        <f>'Playoff bracket'!AA8</f>
        <v>Jokerz!</v>
      </c>
      <c r="AB8" s="98" t="str">
        <f>'Playoff bracket'!AB8</f>
        <v>Skateball</v>
      </c>
      <c r="AC8" s="98" t="str">
        <f>'Playoff bracket'!AC8</f>
        <v>Skateball</v>
      </c>
      <c r="AD8" s="98" t="str">
        <f>'Playoff bracket'!AD8</f>
        <v>The Shadow</v>
      </c>
      <c r="AE8" s="98" t="str">
        <f>'Playoff bracket'!AE8</f>
        <v>The Shadow</v>
      </c>
      <c r="AF8" s="98" t="str">
        <f>'Playoff bracket'!AF8</f>
        <v>Iron Maiden</v>
      </c>
      <c r="AG8" s="98" t="str">
        <f>'Playoff bracket'!AG8</f>
        <v>Iron Maiden</v>
      </c>
      <c r="AH8" s="98" t="str">
        <f>'Playoff bracket'!AH8</f>
        <v>Stellar Airship</v>
      </c>
      <c r="AI8" s="98" t="str">
        <f>'Playoff bracket'!AI8</f>
        <v>Stellar Airship</v>
      </c>
      <c r="AJ8" s="98" t="str">
        <f>'Playoff bracket'!AJ8</f>
        <v>TAF</v>
      </c>
      <c r="AK8" s="99" t="str">
        <f>'Playoff bracket'!AK8</f>
        <v>TAF</v>
      </c>
      <c r="AL8" s="98" t="str">
        <f>'Playoff bracket'!AL8</f>
        <v>Star Trek</v>
      </c>
      <c r="AM8" s="99" t="str">
        <f>'Playoff bracket'!AM8</f>
        <v>Star Trek</v>
      </c>
      <c r="AN8" s="99" t="str">
        <f>'Playoff bracket'!AO8</f>
        <v/>
      </c>
      <c r="AO8" s="94" t="str">
        <f>'Playoff bracket'!AP8</f>
        <v/>
      </c>
      <c r="AP8" s="94" t="str">
        <f>'Playoff bracket'!AR8</f>
        <v/>
      </c>
      <c r="AQ8" s="100" t="str">
        <f>'Playoff bracket'!AS8</f>
        <v>Match 18</v>
      </c>
      <c r="AR8" s="98" t="str">
        <f>'Playoff bracket'!AT8</f>
        <v>F14 Tomcat</v>
      </c>
      <c r="AS8" s="98" t="str">
        <f>'Playoff bracket'!AU8</f>
        <v>F14 Tomcat</v>
      </c>
      <c r="AT8" s="98" t="str">
        <f>'Playoff bracket'!AV8</f>
        <v>I500</v>
      </c>
      <c r="AU8" s="98" t="str">
        <f>'Playoff bracket'!AW8</f>
        <v>I500</v>
      </c>
      <c r="AV8" s="98" t="str">
        <f>'Playoff bracket'!AX8</f>
        <v>The Shadow</v>
      </c>
      <c r="AW8" s="98" t="str">
        <f>'Playoff bracket'!AY8</f>
        <v>The Shadow</v>
      </c>
      <c r="AX8" s="98" t="str">
        <f>'Playoff bracket'!AZ8</f>
        <v>Road Kings</v>
      </c>
      <c r="AY8" s="98" t="str">
        <f>'Playoff bracket'!BA8</f>
        <v>Road Kings</v>
      </c>
      <c r="AZ8" s="98" t="str">
        <f>'Playoff bracket'!BB8</f>
        <v>Skateball</v>
      </c>
      <c r="BA8" s="98" t="str">
        <f>'Playoff bracket'!BC8</f>
        <v>Skateball</v>
      </c>
      <c r="BB8" s="98" t="str">
        <f>'Playoff bracket'!BD8</f>
        <v>Harlem</v>
      </c>
      <c r="BC8" s="98" t="str">
        <f>'Playoff bracket'!BE8</f>
        <v>Harlem</v>
      </c>
      <c r="BD8" s="98" t="str">
        <f>'Playoff bracket'!BF8</f>
        <v/>
      </c>
      <c r="BE8" s="99" t="str">
        <f>'Playoff bracket'!BG8</f>
        <v/>
      </c>
      <c r="BF8" s="98" t="str">
        <f>'Playoff bracket'!BH8</f>
        <v/>
      </c>
      <c r="BG8" s="99" t="str">
        <f>'Playoff bracket'!BI8</f>
        <v/>
      </c>
      <c r="BH8" s="98" t="str">
        <f>'Playoff bracket'!BJ8</f>
        <v/>
      </c>
      <c r="BI8" s="99" t="str">
        <f>'Playoff bracket'!BK8</f>
        <v/>
      </c>
      <c r="BJ8" s="94" t="str">
        <f>'Playoff bracket'!BL8</f>
        <v/>
      </c>
      <c r="BK8" s="94">
        <f>'Playoff bracket'!BM8</f>
        <v>25</v>
      </c>
      <c r="BL8" s="116" t="str">
        <f>'Playoff bracket'!BN8</f>
        <v>Paul Englert</v>
      </c>
      <c r="BM8" s="100">
        <f>'Playoff bracket'!BO8</f>
        <v>41090</v>
      </c>
      <c r="BN8" s="100">
        <f>'Playoff bracket'!BP8</f>
        <v>0</v>
      </c>
      <c r="BO8" s="100">
        <f>'Playoff bracket'!BQ8</f>
        <v>656301650</v>
      </c>
      <c r="BP8" s="100">
        <f>'Playoff bracket'!BR8</f>
        <v>0</v>
      </c>
      <c r="BQ8" s="100">
        <f>'Playoff bracket'!BS8</f>
        <v>935509510</v>
      </c>
      <c r="BR8" s="100">
        <f>'Playoff bracket'!BT8</f>
        <v>1</v>
      </c>
      <c r="BS8" s="100">
        <f>'Playoff bracket'!BU8</f>
        <v>199340</v>
      </c>
      <c r="BT8" s="100">
        <f>'Playoff bracket'!BV8</f>
        <v>0</v>
      </c>
      <c r="BU8" s="124" t="str">
        <f>'Playoff bracket'!BW8</f>
        <v>+4,800,000</v>
      </c>
      <c r="BV8" s="100">
        <f>'Playoff bracket'!BX8</f>
        <v>1</v>
      </c>
      <c r="BW8" s="100">
        <f>'Playoff bracket'!BY8</f>
        <v>146570</v>
      </c>
      <c r="BX8" s="117">
        <f>'Playoff bracket'!BZ8</f>
        <v>1</v>
      </c>
      <c r="BY8" s="117">
        <f>'Playoff bracket'!CA8</f>
        <v>719990350</v>
      </c>
      <c r="BZ8" s="117">
        <f>'Playoff bracket'!CB8</f>
        <v>0</v>
      </c>
      <c r="CA8" s="117">
        <f>'Playoff bracket'!CC8</f>
        <v>48028690</v>
      </c>
      <c r="CB8" s="117">
        <f>'Playoff bracket'!CD8</f>
        <v>0</v>
      </c>
      <c r="CC8" s="125" t="str">
        <f>'Playoff bracket'!CE8</f>
        <v/>
      </c>
      <c r="CD8" s="99" t="str">
        <f>'Playoff bracket'!CF8</f>
        <v/>
      </c>
      <c r="CE8" s="99">
        <f>'Playoff bracket'!CG8</f>
        <v>3</v>
      </c>
      <c r="CF8" s="94" t="str">
        <f>'Playoff bracket'!CH8</f>
        <v/>
      </c>
      <c r="CG8" s="94" t="str">
        <f>'Playoff bracket'!CI8</f>
        <v/>
      </c>
      <c r="CH8" s="94" t="str">
        <f>'Playoff bracket'!CJ8</f>
        <v/>
      </c>
      <c r="CI8" s="94" t="str">
        <f>'Playoff bracket'!CK8</f>
        <v/>
      </c>
      <c r="CJ8" s="94" t="str">
        <f>'Playoff bracket'!CL8</f>
        <v/>
      </c>
      <c r="CK8" s="94" t="str">
        <f>'Playoff bracket'!CM8</f>
        <v/>
      </c>
      <c r="CL8" s="94" t="str">
        <f>'Playoff bracket'!CN8</f>
        <v/>
      </c>
      <c r="CM8" s="94" t="str">
        <f>'Playoff bracket'!CO8</f>
        <v/>
      </c>
      <c r="CN8" s="94" t="str">
        <f>'Playoff bracket'!CP8</f>
        <v/>
      </c>
      <c r="CO8" s="94" t="str">
        <f>'Playoff bracket'!CQ8</f>
        <v/>
      </c>
      <c r="CP8" s="94" t="str">
        <f>'Playoff bracket'!CR8</f>
        <v/>
      </c>
      <c r="CQ8" s="94" t="str">
        <f>'Playoff bracket'!CS8</f>
        <v/>
      </c>
      <c r="CR8" s="94" t="str">
        <f>'Playoff bracket'!CT8</f>
        <v/>
      </c>
      <c r="CS8" s="94" t="str">
        <f>'Playoff bracket'!CU8</f>
        <v/>
      </c>
      <c r="CT8" s="94" t="str">
        <f>'Playoff bracket'!CV8</f>
        <v/>
      </c>
      <c r="CU8" s="94" t="str">
        <f>'Playoff bracket'!CW8</f>
        <v/>
      </c>
      <c r="CV8" s="94" t="str">
        <f>'Playoff bracket'!CX8</f>
        <v/>
      </c>
      <c r="CW8" s="94" t="str">
        <f>'Playoff bracket'!CY8</f>
        <v/>
      </c>
      <c r="CX8" s="94" t="str">
        <f>'Playoff bracket'!CZ8</f>
        <v/>
      </c>
      <c r="CY8" s="94" t="str">
        <f>'Playoff bracket'!DA8</f>
        <v/>
      </c>
      <c r="CZ8" s="94" t="str">
        <f>'Playoff bracket'!DB8</f>
        <v/>
      </c>
      <c r="DA8" s="94" t="str">
        <f>'Playoff bracket'!DC8</f>
        <v/>
      </c>
      <c r="DB8" s="94" t="str">
        <f>'Playoff bracket'!DD8</f>
        <v/>
      </c>
      <c r="DC8" s="94" t="str">
        <f>'Playoff bracket'!DE8</f>
        <v/>
      </c>
      <c r="DD8" s="94" t="str">
        <f>'Playoff bracket'!DF8</f>
        <v/>
      </c>
      <c r="DE8" s="94" t="str">
        <f>'Playoff bracket'!DG8</f>
        <v/>
      </c>
      <c r="DF8" s="94" t="str">
        <f>'Playoff bracket'!DH8</f>
        <v/>
      </c>
      <c r="DG8" s="94" t="str">
        <f>'Playoff bracket'!DI8</f>
        <v/>
      </c>
      <c r="DH8" s="94" t="str">
        <f>'Playoff bracket'!DJ8</f>
        <v/>
      </c>
      <c r="DI8" s="94" t="str">
        <f>'Playoff bracket'!DK8</f>
        <v/>
      </c>
      <c r="DJ8" s="94" t="str">
        <f>'Playoff bracket'!DL8</f>
        <v/>
      </c>
      <c r="DK8" s="94" t="str">
        <f>'Playoff bracket'!DM8</f>
        <v/>
      </c>
      <c r="DL8" s="94" t="str">
        <f>'Playoff bracket'!DN8</f>
        <v/>
      </c>
      <c r="DM8" s="94" t="str">
        <f>'Playoff bracket'!DO8</f>
        <v/>
      </c>
      <c r="DN8" s="94" t="str">
        <f>'Playoff bracket'!DP8</f>
        <v/>
      </c>
      <c r="DO8" s="94" t="str">
        <f>'Playoff bracket'!DQ8</f>
        <v/>
      </c>
      <c r="DP8" s="94" t="str">
        <f>'Playoff bracket'!DR8</f>
        <v/>
      </c>
      <c r="DQ8" s="94" t="str">
        <f>'Playoff bracket'!DS8</f>
        <v/>
      </c>
      <c r="DR8" s="94" t="str">
        <f>'Playoff bracket'!DT8</f>
        <v/>
      </c>
      <c r="DS8" s="94" t="str">
        <f>'Playoff bracket'!DU8</f>
        <v/>
      </c>
      <c r="DT8" s="94" t="str">
        <f>'Playoff bracket'!DU8</f>
        <v/>
      </c>
      <c r="DU8" s="94" t="str">
        <f>'Playoff bracket'!DV8</f>
        <v/>
      </c>
    </row>
    <row r="9">
      <c r="A9" s="97">
        <f>'Playoff bracket'!A9</f>
        <v>24</v>
      </c>
      <c r="B9" s="116" t="str">
        <f>'Playoff bracket'!B9</f>
        <v>Brian O'Neill NH</v>
      </c>
      <c r="C9" s="100">
        <f>'Playoff bracket'!C9</f>
        <v>324290</v>
      </c>
      <c r="D9" s="126" t="str">
        <f>'Playoff bracket'!D9</f>
        <v>1</v>
      </c>
      <c r="E9" s="126">
        <f>'Playoff bracket'!E9</f>
        <v>26190</v>
      </c>
      <c r="F9" s="126" t="str">
        <f>'Playoff bracket'!F9</f>
        <v>0</v>
      </c>
      <c r="G9" s="126">
        <f>'Playoff bracket'!G9</f>
        <v>143645840</v>
      </c>
      <c r="H9" s="126" t="str">
        <f>'Playoff bracket'!H9</f>
        <v>1</v>
      </c>
      <c r="I9" s="126">
        <f>'Playoff bracket'!I9</f>
        <v>829090</v>
      </c>
      <c r="J9" s="126" t="str">
        <f>'Playoff bracket'!J9</f>
        <v>1</v>
      </c>
      <c r="K9" s="126">
        <f>'Playoff bracket'!K9</f>
        <v>14230</v>
      </c>
      <c r="L9" s="126" t="str">
        <f>'Playoff bracket'!L9</f>
        <v>0</v>
      </c>
      <c r="M9" s="126">
        <f>'Playoff bracket'!M9</f>
        <v>2213990</v>
      </c>
      <c r="N9" s="127" t="str">
        <f>'Playoff bracket'!N9</f>
        <v>0</v>
      </c>
      <c r="O9" s="127">
        <f>'Playoff bracket'!O9</f>
        <v>1035000</v>
      </c>
      <c r="P9" s="127" t="str">
        <f>'Playoff bracket'!P9</f>
        <v>0</v>
      </c>
      <c r="Q9" s="127">
        <f>'Playoff bracket'!Q9</f>
        <v>445200</v>
      </c>
      <c r="R9" s="127" t="str">
        <f>'Playoff bracket'!R9</f>
        <v>1</v>
      </c>
      <c r="S9" s="128">
        <f>'Playoff bracket'!S9</f>
        <v>354300220</v>
      </c>
      <c r="T9" s="104" t="str">
        <f>'Playoff bracket'!T9</f>
        <v>0</v>
      </c>
      <c r="U9" s="105">
        <f>'Playoff bracket'!U9</f>
        <v>4</v>
      </c>
      <c r="V9" s="97">
        <f>'Playoff bracket'!V9</f>
        <v>9</v>
      </c>
      <c r="W9" s="116" t="str">
        <f>'Playoff bracket'!W9</f>
        <v>Raymond Davidson</v>
      </c>
      <c r="X9" s="100">
        <f>'Playoff bracket'!X9</f>
        <v>675180</v>
      </c>
      <c r="Y9" s="100">
        <f>'Playoff bracket'!Y9</f>
        <v>1</v>
      </c>
      <c r="Z9" s="100">
        <f>'Playoff bracket'!Z9</f>
        <v>943000</v>
      </c>
      <c r="AA9" s="100">
        <f>'Playoff bracket'!AA9</f>
        <v>1</v>
      </c>
      <c r="AB9" s="100">
        <f>'Playoff bracket'!AB9</f>
        <v>792000</v>
      </c>
      <c r="AC9" s="100">
        <f>'Playoff bracket'!AC9</f>
        <v>0</v>
      </c>
      <c r="AD9" s="100">
        <f>'Playoff bracket'!AD9</f>
        <v>475571320</v>
      </c>
      <c r="AE9" s="100">
        <f>'Playoff bracket'!AE9</f>
        <v>0</v>
      </c>
      <c r="AF9" s="100">
        <f>'Playoff bracket'!AF9</f>
        <v>379000000</v>
      </c>
      <c r="AG9" s="100">
        <f>'Playoff bracket'!AG9</f>
        <v>1</v>
      </c>
      <c r="AH9" s="100">
        <f>'Playoff bracket'!AH9</f>
        <v>62620</v>
      </c>
      <c r="AI9" s="117">
        <f>'Playoff bracket'!AI9</f>
        <v>0</v>
      </c>
      <c r="AJ9" s="117">
        <f>'Playoff bracket'!AJ9</f>
        <v>55413420</v>
      </c>
      <c r="AK9" s="117">
        <f>'Playoff bracket'!AK9</f>
        <v>1</v>
      </c>
      <c r="AL9" s="117">
        <f>'Playoff bracket'!AL9</f>
        <v>4462500</v>
      </c>
      <c r="AM9" s="117">
        <f>'Playoff bracket'!AM9</f>
        <v>0</v>
      </c>
      <c r="AN9" s="99">
        <f>'Playoff bracket'!AO9</f>
        <v>0</v>
      </c>
      <c r="AO9" s="99">
        <f>'Playoff bracket'!AP9</f>
        <v>4</v>
      </c>
      <c r="AP9" s="97">
        <f>'Playoff bracket'!AR9</f>
        <v>8</v>
      </c>
      <c r="AQ9" s="116" t="str">
        <f>'Playoff bracket'!AS9</f>
        <v>Josh Sharpe</v>
      </c>
      <c r="AR9" s="100">
        <f>'Playoff bracket'!AT9</f>
        <v>326660</v>
      </c>
      <c r="AS9" s="100">
        <f>'Playoff bracket'!AU9</f>
        <v>0</v>
      </c>
      <c r="AT9" s="100">
        <f>'Playoff bracket'!AV9</f>
        <v>463230640</v>
      </c>
      <c r="AU9" s="100">
        <f>'Playoff bracket'!AW9</f>
        <v>1</v>
      </c>
      <c r="AV9" s="100">
        <f>'Playoff bracket'!AX9</f>
        <v>340931210</v>
      </c>
      <c r="AW9" s="100">
        <f>'Playoff bracket'!AY9</f>
        <v>0</v>
      </c>
      <c r="AX9" s="100">
        <f>'Playoff bracket'!AZ9</f>
        <v>3712410</v>
      </c>
      <c r="AY9" s="100">
        <f>'Playoff bracket'!BA9</f>
        <v>1</v>
      </c>
      <c r="AZ9" s="100">
        <f>'Playoff bracket'!BB9</f>
        <v>222960</v>
      </c>
      <c r="BA9" s="100">
        <f>'Playoff bracket'!BC9</f>
        <v>0</v>
      </c>
      <c r="BB9" s="100">
        <f>'Playoff bracket'!BD9</f>
        <v>168010</v>
      </c>
      <c r="BC9" s="117">
        <f>'Playoff bracket'!BE9</f>
        <v>0</v>
      </c>
      <c r="BD9" s="117" t="str">
        <f>'Playoff bracket'!BF9</f>
        <v/>
      </c>
      <c r="BE9" s="117" t="str">
        <f>'Playoff bracket'!BG9</f>
        <v/>
      </c>
      <c r="BF9" s="117" t="str">
        <f>'Playoff bracket'!BH9</f>
        <v/>
      </c>
      <c r="BG9" s="117" t="str">
        <f>'Playoff bracket'!BI9</f>
        <v/>
      </c>
      <c r="BH9" s="119" t="str">
        <f>'Playoff bracket'!BJ9</f>
        <v/>
      </c>
      <c r="BI9" s="99" t="str">
        <f>'Playoff bracket'!BK9</f>
        <v/>
      </c>
      <c r="BJ9" s="99">
        <f>'Playoff bracket'!BL9</f>
        <v>2</v>
      </c>
      <c r="BK9" s="94" t="str">
        <f>'Playoff bracket'!BM9</f>
        <v/>
      </c>
      <c r="BL9" s="94" t="str">
        <f>'Playoff bracket'!BN9</f>
        <v/>
      </c>
      <c r="BM9" s="94" t="str">
        <f>'Playoff bracket'!BO9</f>
        <v/>
      </c>
      <c r="BN9" s="94" t="str">
        <f>'Playoff bracket'!BP9</f>
        <v/>
      </c>
      <c r="BO9" s="94" t="str">
        <f>'Playoff bracket'!BQ9</f>
        <v/>
      </c>
      <c r="BP9" s="94" t="str">
        <f>'Playoff bracket'!BR9</f>
        <v/>
      </c>
      <c r="BQ9" s="94" t="str">
        <f>'Playoff bracket'!BS9</f>
        <v/>
      </c>
      <c r="BR9" s="94" t="str">
        <f>'Playoff bracket'!BT9</f>
        <v/>
      </c>
      <c r="BS9" s="94" t="str">
        <f>'Playoff bracket'!BU9</f>
        <v/>
      </c>
      <c r="BT9" s="94" t="str">
        <f>'Playoff bracket'!BV9</f>
        <v/>
      </c>
      <c r="BU9" s="94" t="str">
        <f>'Playoff bracket'!BW9</f>
        <v/>
      </c>
      <c r="BV9" s="94" t="str">
        <f>'Playoff bracket'!BX9</f>
        <v/>
      </c>
      <c r="BW9" s="94" t="str">
        <f>'Playoff bracket'!BY9</f>
        <v/>
      </c>
      <c r="BX9" s="94" t="str">
        <f>'Playoff bracket'!BZ9</f>
        <v/>
      </c>
      <c r="BY9" s="94" t="str">
        <f>'Playoff bracket'!CA9</f>
        <v/>
      </c>
      <c r="BZ9" s="94" t="str">
        <f>'Playoff bracket'!CB9</f>
        <v/>
      </c>
      <c r="CA9" s="94" t="str">
        <f>'Playoff bracket'!CC9</f>
        <v/>
      </c>
      <c r="CB9" s="94" t="str">
        <f>'Playoff bracket'!CD9</f>
        <v/>
      </c>
      <c r="CC9" s="94" t="str">
        <f>'Playoff bracket'!CE9</f>
        <v/>
      </c>
      <c r="CD9" s="94" t="str">
        <f>'Playoff bracket'!CF9</f>
        <v/>
      </c>
      <c r="CE9" s="94" t="str">
        <f>'Playoff bracket'!CG9</f>
        <v/>
      </c>
      <c r="CF9" s="94" t="str">
        <f>'Playoff bracket'!CH9</f>
        <v/>
      </c>
      <c r="CG9" s="94" t="str">
        <f>'Playoff bracket'!CI9</f>
        <v/>
      </c>
      <c r="CH9" s="94" t="str">
        <f>'Playoff bracket'!CJ9</f>
        <v/>
      </c>
      <c r="CI9" s="94" t="str">
        <f>'Playoff bracket'!CK9</f>
        <v/>
      </c>
      <c r="CJ9" s="94" t="str">
        <f>'Playoff bracket'!CL9</f>
        <v/>
      </c>
      <c r="CK9" s="94" t="str">
        <f>'Playoff bracket'!CM9</f>
        <v/>
      </c>
      <c r="CL9" t="str">
        <f>#REF!</f>
        <v>#REF!</v>
      </c>
      <c r="CN9" t="str">
        <f>#REF!</f>
        <v>#REF!</v>
      </c>
      <c r="CP9" t="str">
        <f>#REF!</f>
        <v>#REF!</v>
      </c>
      <c r="CQ9" s="94" t="str">
        <f>'Playoff bracket'!CS9</f>
        <v/>
      </c>
      <c r="CR9" s="94" t="str">
        <f>'Playoff bracket'!CT9</f>
        <v/>
      </c>
      <c r="CS9" s="94" t="str">
        <f>'Playoff bracket'!CU9</f>
        <v/>
      </c>
      <c r="CT9" s="94" t="str">
        <f>'Playoff bracket'!CV9</f>
        <v/>
      </c>
      <c r="CU9" s="94" t="str">
        <f>'Playoff bracket'!CW9</f>
        <v/>
      </c>
      <c r="CV9" s="94" t="str">
        <f>'Playoff bracket'!CX9</f>
        <v/>
      </c>
      <c r="CW9" s="94" t="str">
        <f>'Playoff bracket'!CY9</f>
        <v/>
      </c>
      <c r="CX9" s="94" t="str">
        <f>'Playoff bracket'!CZ9</f>
        <v/>
      </c>
      <c r="CY9" s="94" t="str">
        <f>'Playoff bracket'!DA9</f>
        <v/>
      </c>
      <c r="CZ9" s="94" t="str">
        <f>'Playoff bracket'!DB9</f>
        <v/>
      </c>
      <c r="DA9" s="94" t="str">
        <f>'Playoff bracket'!DC9</f>
        <v/>
      </c>
      <c r="DB9" s="94" t="str">
        <f>'Playoff bracket'!DD9</f>
        <v/>
      </c>
      <c r="DC9" s="94" t="str">
        <f>'Playoff bracket'!DE9</f>
        <v/>
      </c>
      <c r="DD9" s="94" t="str">
        <f>'Playoff bracket'!DF9</f>
        <v/>
      </c>
      <c r="DE9" s="94" t="str">
        <f>'Playoff bracket'!DG9</f>
        <v/>
      </c>
      <c r="DF9" s="94" t="str">
        <f>'Playoff bracket'!DH9</f>
        <v/>
      </c>
      <c r="DG9" s="94" t="str">
        <f>'Playoff bracket'!DI9</f>
        <v/>
      </c>
      <c r="DH9" s="94" t="str">
        <f>'Playoff bracket'!DJ9</f>
        <v/>
      </c>
      <c r="DI9" s="94" t="str">
        <f>'Playoff bracket'!DK9</f>
        <v/>
      </c>
      <c r="DJ9" s="94" t="str">
        <f>'Playoff bracket'!DL9</f>
        <v/>
      </c>
      <c r="DK9" s="94" t="str">
        <f>'Playoff bracket'!DM9</f>
        <v/>
      </c>
      <c r="DL9" s="94" t="str">
        <f>'Playoff bracket'!DN9</f>
        <v/>
      </c>
      <c r="DM9" s="94" t="str">
        <f>'Playoff bracket'!DO9</f>
        <v/>
      </c>
      <c r="DN9" s="94" t="str">
        <f>'Playoff bracket'!DP9</f>
        <v/>
      </c>
      <c r="DO9" s="94" t="str">
        <f>'Playoff bracket'!DQ9</f>
        <v/>
      </c>
      <c r="DP9" s="94" t="str">
        <f>'Playoff bracket'!DR9</f>
        <v/>
      </c>
      <c r="DQ9" s="94" t="str">
        <f>'Playoff bracket'!DS9</f>
        <v/>
      </c>
      <c r="DR9" s="94" t="str">
        <f>'Playoff bracket'!DT9</f>
        <v/>
      </c>
      <c r="DS9" s="94" t="str">
        <f>'Playoff bracket'!DU9</f>
        <v/>
      </c>
      <c r="DT9" s="94" t="str">
        <f>'Playoff bracket'!DU9</f>
        <v/>
      </c>
      <c r="DU9" s="94" t="str">
        <f>'Playoff bracket'!DV9</f>
        <v/>
      </c>
    </row>
    <row r="10">
      <c r="A10" s="97">
        <f>'Playoff bracket'!A10</f>
        <v>25</v>
      </c>
      <c r="B10" s="106" t="str">
        <f>'Playoff bracket'!B10</f>
        <v>Paul Englert</v>
      </c>
      <c r="C10" s="107">
        <f>'Playoff bracket'!C10</f>
        <v>297740</v>
      </c>
      <c r="D10" s="129">
        <f>'Playoff bracket'!D10</f>
        <v>0</v>
      </c>
      <c r="E10" s="129">
        <f>'Playoff bracket'!E10</f>
        <v>366120</v>
      </c>
      <c r="F10" s="129" t="str">
        <f>'Playoff bracket'!F10</f>
        <v>1</v>
      </c>
      <c r="G10" s="129">
        <f>'Playoff bracket'!G10</f>
        <v>114594120</v>
      </c>
      <c r="H10" s="129">
        <f>'Playoff bracket'!H10</f>
        <v>0</v>
      </c>
      <c r="I10" s="129">
        <f>'Playoff bracket'!I10</f>
        <v>62540</v>
      </c>
      <c r="J10" s="129" t="str">
        <f>'Playoff bracket'!J10</f>
        <v>0</v>
      </c>
      <c r="K10" s="129">
        <f>'Playoff bracket'!K10</f>
        <v>154980</v>
      </c>
      <c r="L10" s="129" t="str">
        <f>'Playoff bracket'!L10</f>
        <v>1</v>
      </c>
      <c r="M10" s="129">
        <f>'Playoff bracket'!M10</f>
        <v>2534070</v>
      </c>
      <c r="N10" s="130" t="str">
        <f>'Playoff bracket'!N10</f>
        <v>1</v>
      </c>
      <c r="O10" s="130">
        <f>'Playoff bracket'!O10</f>
        <v>3334000</v>
      </c>
      <c r="P10" s="130" t="str">
        <f>'Playoff bracket'!P10</f>
        <v>1</v>
      </c>
      <c r="Q10" s="130">
        <f>'Playoff bracket'!Q10</f>
        <v>107250</v>
      </c>
      <c r="R10" s="130">
        <f>'Playoff bracket'!R10</f>
        <v>0</v>
      </c>
      <c r="S10" s="131">
        <f>'Playoff bracket'!S10</f>
        <v>630057390</v>
      </c>
      <c r="T10" s="115" t="str">
        <f>'Playoff bracket'!T10</f>
        <v>1</v>
      </c>
      <c r="U10" s="113">
        <f>'Playoff bracket'!U10</f>
        <v>5</v>
      </c>
      <c r="V10" s="94" t="str">
        <f>'Playoff bracket'!V10</f>
        <v/>
      </c>
      <c r="W10" s="106" t="str">
        <f>'Playoff bracket'!W10</f>
        <v>Paul Englert</v>
      </c>
      <c r="X10" s="107">
        <f>'Playoff bracket'!X10</f>
        <v>129590</v>
      </c>
      <c r="Y10" s="107">
        <f>'Playoff bracket'!Y10</f>
        <v>0</v>
      </c>
      <c r="Z10" s="107">
        <f>'Playoff bracket'!Z10</f>
        <v>795060</v>
      </c>
      <c r="AA10" s="107">
        <f>'Playoff bracket'!AA10</f>
        <v>0</v>
      </c>
      <c r="AB10" s="107">
        <f>'Playoff bracket'!AB10</f>
        <v>900000</v>
      </c>
      <c r="AC10" s="107">
        <f>'Playoff bracket'!AC10</f>
        <v>1</v>
      </c>
      <c r="AD10" s="107">
        <f>'Playoff bracket'!AD10</f>
        <v>1207142640</v>
      </c>
      <c r="AE10" s="107">
        <f>'Playoff bracket'!AE10</f>
        <v>1</v>
      </c>
      <c r="AF10" s="107">
        <f>'Playoff bracket'!AF10</f>
        <v>68000000</v>
      </c>
      <c r="AG10" s="107">
        <f>'Playoff bracket'!AG10</f>
        <v>0</v>
      </c>
      <c r="AH10" s="107">
        <f>'Playoff bracket'!AH10</f>
        <v>74690</v>
      </c>
      <c r="AI10" s="108">
        <f>'Playoff bracket'!AI10</f>
        <v>1</v>
      </c>
      <c r="AJ10" s="108">
        <f>'Playoff bracket'!AJ10</f>
        <v>10881810</v>
      </c>
      <c r="AK10" s="108">
        <f>'Playoff bracket'!AK10</f>
        <v>0</v>
      </c>
      <c r="AL10" s="108">
        <f>'Playoff bracket'!AL10</f>
        <v>92331270</v>
      </c>
      <c r="AM10" s="108">
        <f>'Playoff bracket'!AM10</f>
        <v>1</v>
      </c>
      <c r="AN10" s="110">
        <f>'Playoff bracket'!AO10</f>
        <v>1</v>
      </c>
      <c r="AO10" s="110">
        <f>'Playoff bracket'!AP10</f>
        <v>5</v>
      </c>
      <c r="AP10" s="94" t="str">
        <f>'Playoff bracket'!AR10</f>
        <v/>
      </c>
      <c r="AQ10" s="106" t="str">
        <f>'Playoff bracket'!AS10</f>
        <v>Paul Englert</v>
      </c>
      <c r="AR10" s="107">
        <f>'Playoff bracket'!AT10</f>
        <v>405340</v>
      </c>
      <c r="AS10" s="107">
        <f>'Playoff bracket'!AU10</f>
        <v>1</v>
      </c>
      <c r="AT10" s="107">
        <f>'Playoff bracket'!AV10</f>
        <v>52890600</v>
      </c>
      <c r="AU10" s="107">
        <f>'Playoff bracket'!AW10</f>
        <v>0</v>
      </c>
      <c r="AV10" s="107">
        <f>'Playoff bracket'!AX10</f>
        <v>889922530</v>
      </c>
      <c r="AW10" s="107">
        <f>'Playoff bracket'!AY10</f>
        <v>1</v>
      </c>
      <c r="AX10" s="107">
        <f>'Playoff bracket'!AZ10</f>
        <v>188300</v>
      </c>
      <c r="AY10" s="107">
        <f>'Playoff bracket'!BA10</f>
        <v>0</v>
      </c>
      <c r="AZ10" s="107">
        <f>'Playoff bracket'!BB10</f>
        <v>2339320</v>
      </c>
      <c r="BA10" s="107">
        <f>'Playoff bracket'!BC10</f>
        <v>1</v>
      </c>
      <c r="BB10" s="107">
        <f>'Playoff bracket'!BD10</f>
        <v>179200</v>
      </c>
      <c r="BC10" s="108">
        <f>'Playoff bracket'!BE10</f>
        <v>1</v>
      </c>
      <c r="BD10" s="108" t="str">
        <f>'Playoff bracket'!BF10</f>
        <v/>
      </c>
      <c r="BE10" s="108" t="str">
        <f>'Playoff bracket'!BG10</f>
        <v/>
      </c>
      <c r="BF10" s="108" t="str">
        <f>'Playoff bracket'!BH10</f>
        <v/>
      </c>
      <c r="BG10" s="108" t="str">
        <f>'Playoff bracket'!BI10</f>
        <v/>
      </c>
      <c r="BH10" s="111" t="str">
        <f>'Playoff bracket'!BJ10</f>
        <v/>
      </c>
      <c r="BI10" s="110" t="str">
        <f>'Playoff bracket'!BK10</f>
        <v/>
      </c>
      <c r="BJ10" s="110">
        <f>'Playoff bracket'!BL10</f>
        <v>4</v>
      </c>
      <c r="BK10" s="94" t="str">
        <f>'Playoff bracket'!BM10</f>
        <v/>
      </c>
      <c r="BL10" s="94" t="str">
        <f>'Playoff bracket'!BN10</f>
        <v/>
      </c>
      <c r="BM10" s="94" t="str">
        <f>'Playoff bracket'!BO10</f>
        <v/>
      </c>
      <c r="BN10" s="94" t="str">
        <f>'Playoff bracket'!BP10</f>
        <v/>
      </c>
      <c r="BO10" s="94" t="str">
        <f>'Playoff bracket'!BQ10</f>
        <v/>
      </c>
      <c r="BP10" s="94" t="str">
        <f>'Playoff bracket'!BR10</f>
        <v/>
      </c>
      <c r="BQ10" s="94" t="str">
        <f>'Playoff bracket'!BS10</f>
        <v/>
      </c>
      <c r="BR10" s="94" t="str">
        <f>'Playoff bracket'!BT10</f>
        <v/>
      </c>
      <c r="BS10" s="94" t="str">
        <f>'Playoff bracket'!BU10</f>
        <v/>
      </c>
      <c r="BT10" s="94" t="str">
        <f>'Playoff bracket'!BV10</f>
        <v/>
      </c>
      <c r="BU10" s="94" t="str">
        <f>'Playoff bracket'!BW10</f>
        <v/>
      </c>
      <c r="BV10" s="94" t="str">
        <f>'Playoff bracket'!BX10</f>
        <v/>
      </c>
      <c r="BW10" s="94" t="str">
        <f>'Playoff bracket'!BY10</f>
        <v/>
      </c>
      <c r="BX10" s="94" t="str">
        <f>'Playoff bracket'!BZ10</f>
        <v/>
      </c>
      <c r="BY10" s="94" t="str">
        <f>'Playoff bracket'!CA10</f>
        <v/>
      </c>
      <c r="BZ10" s="94" t="str">
        <f>'Playoff bracket'!CB10</f>
        <v/>
      </c>
      <c r="CA10" s="94" t="str">
        <f>'Playoff bracket'!CC10</f>
        <v/>
      </c>
      <c r="CB10" s="94" t="str">
        <f>'Playoff bracket'!CD10</f>
        <v/>
      </c>
      <c r="CC10" s="94" t="str">
        <f>'Playoff bracket'!CE10</f>
        <v/>
      </c>
      <c r="CD10" s="94" t="str">
        <f>'Playoff bracket'!CF10</f>
        <v/>
      </c>
      <c r="CE10" s="94" t="str">
        <f>'Playoff bracket'!CG10</f>
        <v/>
      </c>
      <c r="CF10" s="94" t="str">
        <f>'Playoff bracket'!CH10</f>
        <v/>
      </c>
      <c r="CG10" s="117" t="str">
        <f>'Playoff bracket'!CI10</f>
        <v>Semifinal 1</v>
      </c>
      <c r="CH10" s="98" t="str">
        <f>'Playoff bracket'!CJ10</f>
        <v>Dark Rider</v>
      </c>
      <c r="CI10" s="98" t="str">
        <f>'Playoff bracket'!CK10</f>
        <v>Dark Rider</v>
      </c>
      <c r="CJ10" s="98" t="str">
        <f>'Playoff bracket'!CL10</f>
        <v>Harlem</v>
      </c>
      <c r="CK10" s="98" t="str">
        <f>'Playoff bracket'!CM10</f>
        <v>Harlem</v>
      </c>
      <c r="CL10" s="98" t="str">
        <f>'Playoff bracket'!CN10</f>
        <v>The Shadow</v>
      </c>
      <c r="CM10" s="98" t="str">
        <f>'Playoff bracket'!CO10</f>
        <v>The Shadow</v>
      </c>
      <c r="CN10" s="98" t="str">
        <f>'Playoff bracket'!CP10</f>
        <v>Avengers</v>
      </c>
      <c r="CO10" s="98" t="str">
        <f>'Playoff bracket'!CQ10</f>
        <v>Avengers</v>
      </c>
      <c r="CP10" s="98" t="str">
        <f>'Playoff bracket'!CR10</f>
        <v>Space Station</v>
      </c>
      <c r="CQ10" s="98" t="str">
        <f>'Playoff bracket'!CS10</f>
        <v>Space Station</v>
      </c>
      <c r="CR10" s="98" t="str">
        <f>'Playoff bracket'!CT10</f>
        <v/>
      </c>
      <c r="CS10" s="98" t="str">
        <f>'Playoff bracket'!CU10</f>
        <v/>
      </c>
      <c r="CT10" s="98" t="str">
        <f>'Playoff bracket'!CV10</f>
        <v/>
      </c>
      <c r="CU10" s="99" t="str">
        <f>'Playoff bracket'!CW10</f>
        <v/>
      </c>
      <c r="CV10" s="98" t="str">
        <f>'Playoff bracket'!CX10</f>
        <v/>
      </c>
      <c r="CW10" s="99" t="str">
        <f>'Playoff bracket'!CY10</f>
        <v/>
      </c>
      <c r="CX10" s="120" t="str">
        <f>'Playoff bracket'!CZ10</f>
        <v/>
      </c>
      <c r="CY10" s="132" t="str">
        <f>'Playoff bracket'!CZ10</f>
        <v/>
      </c>
      <c r="DA10" s="94" t="str">
        <f>'Playoff bracket'!DC10</f>
        <v/>
      </c>
      <c r="DB10" s="94" t="str">
        <f>'Playoff bracket'!DD10</f>
        <v/>
      </c>
      <c r="DC10" s="94" t="str">
        <f>'Playoff bracket'!DE10</f>
        <v/>
      </c>
      <c r="DD10" s="94" t="str">
        <f>'Playoff bracket'!DF10</f>
        <v/>
      </c>
      <c r="DE10" s="94" t="str">
        <f>'Playoff bracket'!DG10</f>
        <v/>
      </c>
      <c r="DF10" s="94" t="str">
        <f>'Playoff bracket'!DH10</f>
        <v/>
      </c>
      <c r="DG10" s="94" t="str">
        <f>'Playoff bracket'!DI10</f>
        <v/>
      </c>
      <c r="DH10" s="94" t="str">
        <f>'Playoff bracket'!DJ10</f>
        <v/>
      </c>
      <c r="DI10" s="94" t="str">
        <f>'Playoff bracket'!DK10</f>
        <v/>
      </c>
      <c r="DJ10" s="94" t="str">
        <f>'Playoff bracket'!DL10</f>
        <v/>
      </c>
      <c r="DK10" s="94" t="str">
        <f>'Playoff bracket'!DM10</f>
        <v/>
      </c>
      <c r="DL10" s="94" t="str">
        <f>'Playoff bracket'!DN10</f>
        <v/>
      </c>
      <c r="DM10" s="94" t="str">
        <f>'Playoff bracket'!DO10</f>
        <v/>
      </c>
      <c r="DN10" s="94" t="str">
        <f>'Playoff bracket'!DP10</f>
        <v/>
      </c>
      <c r="DO10" s="94" t="str">
        <f>'Playoff bracket'!DQ10</f>
        <v/>
      </c>
      <c r="DP10" s="94" t="str">
        <f>'Playoff bracket'!DR10</f>
        <v/>
      </c>
      <c r="DQ10" s="94" t="str">
        <f>'Playoff bracket'!DS10</f>
        <v/>
      </c>
      <c r="DR10" s="94" t="str">
        <f>'Playoff bracket'!DT10</f>
        <v/>
      </c>
      <c r="DS10" s="94" t="str">
        <f>'Playoff bracket'!DU10</f>
        <v/>
      </c>
      <c r="DT10" s="94" t="str">
        <f>'Playoff bracket'!DU10</f>
        <v/>
      </c>
      <c r="DU10" s="94" t="str">
        <f>'Playoff bracket'!DV10</f>
        <v/>
      </c>
    </row>
    <row r="11">
      <c r="A11" s="94" t="str">
        <f>'Playoff bracket'!A11</f>
        <v/>
      </c>
      <c r="B11" s="94" t="str">
        <f>'Playoff bracket'!B11</f>
        <v/>
      </c>
      <c r="C11" s="94" t="str">
        <f>'Playoff bracket'!C11</f>
        <v/>
      </c>
      <c r="D11" s="94" t="str">
        <f>'Playoff bracket'!D11</f>
        <v/>
      </c>
      <c r="E11" s="94" t="str">
        <f>'Playoff bracket'!E11</f>
        <v/>
      </c>
      <c r="F11" s="94" t="str">
        <f>'Playoff bracket'!F11</f>
        <v/>
      </c>
      <c r="G11" s="94" t="str">
        <f>'Playoff bracket'!G11</f>
        <v/>
      </c>
      <c r="H11" s="94" t="str">
        <f>'Playoff bracket'!H11</f>
        <v/>
      </c>
      <c r="I11" s="94" t="str">
        <f>'Playoff bracket'!I11</f>
        <v/>
      </c>
      <c r="J11" s="94" t="str">
        <f>'Playoff bracket'!J11</f>
        <v/>
      </c>
      <c r="K11" s="94" t="str">
        <f>'Playoff bracket'!K11</f>
        <v/>
      </c>
      <c r="L11" s="94" t="str">
        <f>'Playoff bracket'!L11</f>
        <v/>
      </c>
      <c r="M11" s="94" t="str">
        <f>'Playoff bracket'!M11</f>
        <v/>
      </c>
      <c r="N11" s="94" t="str">
        <f>'Playoff bracket'!N11</f>
        <v/>
      </c>
      <c r="O11" s="94" t="str">
        <f>'Playoff bracket'!O11</f>
        <v/>
      </c>
      <c r="P11" s="94" t="str">
        <f>'Playoff bracket'!P11</f>
        <v/>
      </c>
      <c r="Q11" s="94" t="str">
        <f>'Playoff bracket'!Q11</f>
        <v/>
      </c>
      <c r="R11" s="94" t="str">
        <f>'Playoff bracket'!R11</f>
        <v/>
      </c>
      <c r="S11" s="94" t="str">
        <f>'Playoff bracket'!S11</f>
        <v/>
      </c>
      <c r="T11" s="94" t="str">
        <f>'Playoff bracket'!U11</f>
        <v/>
      </c>
      <c r="V11" s="94" t="str">
        <f>'Playoff bracket'!V11</f>
        <v/>
      </c>
      <c r="W11" s="94" t="str">
        <f>'Playoff bracket'!W11</f>
        <v/>
      </c>
      <c r="X11" s="94" t="str">
        <f>'Playoff bracket'!X11</f>
        <v/>
      </c>
      <c r="Y11" s="94" t="str">
        <f>'Playoff bracket'!Y11</f>
        <v/>
      </c>
      <c r="Z11" s="94" t="str">
        <f>'Playoff bracket'!Z11</f>
        <v/>
      </c>
      <c r="AA11" s="94" t="str">
        <f>'Playoff bracket'!AA11</f>
        <v/>
      </c>
      <c r="AB11" s="94" t="str">
        <f>'Playoff bracket'!AB11</f>
        <v/>
      </c>
      <c r="AC11" s="94" t="str">
        <f>'Playoff bracket'!AC11</f>
        <v/>
      </c>
      <c r="AD11" s="94" t="str">
        <f>'Playoff bracket'!AD11</f>
        <v/>
      </c>
      <c r="AE11" s="94" t="str">
        <f>'Playoff bracket'!AE11</f>
        <v/>
      </c>
      <c r="AF11" s="94" t="str">
        <f>'Playoff bracket'!AF11</f>
        <v/>
      </c>
      <c r="AG11" s="94" t="str">
        <f>'Playoff bracket'!AG11</f>
        <v/>
      </c>
      <c r="AH11" s="94" t="str">
        <f>'Playoff bracket'!AH11</f>
        <v/>
      </c>
      <c r="AI11" s="94" t="str">
        <f>'Playoff bracket'!AI11</f>
        <v/>
      </c>
      <c r="AJ11" s="94" t="str">
        <f>'Playoff bracket'!AJ11</f>
        <v/>
      </c>
      <c r="AK11" s="94" t="str">
        <f>'Playoff bracket'!AK11</f>
        <v/>
      </c>
      <c r="AL11" s="94" t="str">
        <f>'Playoff bracket'!AL11</f>
        <v/>
      </c>
      <c r="AM11" s="94" t="str">
        <f>'Playoff bracket'!AM11</f>
        <v/>
      </c>
      <c r="AN11" s="94" t="str">
        <f>'Playoff bracket'!AO11</f>
        <v/>
      </c>
      <c r="AO11" s="94" t="str">
        <f>'Playoff bracket'!AP11</f>
        <v/>
      </c>
      <c r="AP11" s="94" t="str">
        <f>'Playoff bracket'!AR11</f>
        <v/>
      </c>
      <c r="AQ11" s="94" t="str">
        <f>'Playoff bracket'!AS11</f>
        <v/>
      </c>
      <c r="AR11" s="94" t="str">
        <f>'Playoff bracket'!AT11</f>
        <v/>
      </c>
      <c r="AS11" s="94" t="str">
        <f>'Playoff bracket'!AU11</f>
        <v/>
      </c>
      <c r="AT11" s="94" t="str">
        <f>'Playoff bracket'!AV11</f>
        <v/>
      </c>
      <c r="AU11" s="94" t="str">
        <f>'Playoff bracket'!AW11</f>
        <v/>
      </c>
      <c r="AV11" s="94" t="str">
        <f>'Playoff bracket'!AX11</f>
        <v/>
      </c>
      <c r="AW11" s="94" t="str">
        <f>'Playoff bracket'!AY11</f>
        <v/>
      </c>
      <c r="AX11" s="94" t="str">
        <f>'Playoff bracket'!AZ11</f>
        <v/>
      </c>
      <c r="AY11" s="94" t="str">
        <f>'Playoff bracket'!BA11</f>
        <v/>
      </c>
      <c r="AZ11" s="94" t="str">
        <f>'Playoff bracket'!BB11</f>
        <v/>
      </c>
      <c r="BA11" s="94" t="str">
        <f>'Playoff bracket'!BC11</f>
        <v/>
      </c>
      <c r="BB11" s="94" t="str">
        <f>'Playoff bracket'!BD11</f>
        <v/>
      </c>
      <c r="BC11" s="94" t="str">
        <f>'Playoff bracket'!BE11</f>
        <v/>
      </c>
      <c r="BD11" s="94" t="str">
        <f>'Playoff bracket'!BF11</f>
        <v/>
      </c>
      <c r="BE11" s="94" t="str">
        <f>'Playoff bracket'!BG11</f>
        <v/>
      </c>
      <c r="BF11" s="94" t="str">
        <f>'Playoff bracket'!BH11</f>
        <v/>
      </c>
      <c r="BG11" s="94" t="str">
        <f>'Playoff bracket'!BI11</f>
        <v/>
      </c>
      <c r="BH11" s="94" t="str">
        <f>'Playoff bracket'!BJ11</f>
        <v/>
      </c>
      <c r="BI11" s="94" t="str">
        <f>'Playoff bracket'!BK11</f>
        <v/>
      </c>
      <c r="BJ11" s="94" t="str">
        <f>'Playoff bracket'!BL11</f>
        <v/>
      </c>
      <c r="BK11" s="94" t="str">
        <f>'Playoff bracket'!BM11</f>
        <v/>
      </c>
      <c r="BL11" s="94" t="str">
        <f>'Playoff bracket'!BN11</f>
        <v/>
      </c>
      <c r="BM11" s="94" t="str">
        <f>'Playoff bracket'!BO11</f>
        <v/>
      </c>
      <c r="BN11" s="94" t="str">
        <f>'Playoff bracket'!BP11</f>
        <v/>
      </c>
      <c r="BO11" s="94" t="str">
        <f>'Playoff bracket'!BQ11</f>
        <v/>
      </c>
      <c r="BP11" s="94" t="str">
        <f>'Playoff bracket'!BR11</f>
        <v/>
      </c>
      <c r="BQ11" s="94" t="str">
        <f>'Playoff bracket'!BS11</f>
        <v/>
      </c>
      <c r="BR11" s="94" t="str">
        <f>'Playoff bracket'!BT11</f>
        <v/>
      </c>
      <c r="BS11" s="94" t="str">
        <f>'Playoff bracket'!BU11</f>
        <v/>
      </c>
      <c r="BT11" s="94" t="str">
        <f>'Playoff bracket'!BV11</f>
        <v/>
      </c>
      <c r="BU11" s="94" t="str">
        <f>'Playoff bracket'!BW11</f>
        <v/>
      </c>
      <c r="BV11" s="94" t="str">
        <f>'Playoff bracket'!BX11</f>
        <v/>
      </c>
      <c r="BW11" s="94" t="str">
        <f>'Playoff bracket'!BY11</f>
        <v/>
      </c>
      <c r="BX11" s="94" t="str">
        <f>'Playoff bracket'!BZ11</f>
        <v/>
      </c>
      <c r="BY11" s="94" t="str">
        <f>'Playoff bracket'!CA11</f>
        <v/>
      </c>
      <c r="BZ11" s="94" t="str">
        <f>'Playoff bracket'!CB11</f>
        <v/>
      </c>
      <c r="CA11" s="94" t="str">
        <f>'Playoff bracket'!CC11</f>
        <v/>
      </c>
      <c r="CB11" s="94" t="str">
        <f>'Playoff bracket'!CD11</f>
        <v/>
      </c>
      <c r="CC11" s="94" t="str">
        <f>'Playoff bracket'!CE11</f>
        <v/>
      </c>
      <c r="CD11" s="94" t="str">
        <f>'Playoff bracket'!CF11</f>
        <v/>
      </c>
      <c r="CE11" s="94" t="str">
        <f>'Playoff bracket'!CG11</f>
        <v/>
      </c>
      <c r="CF11" s="94">
        <f>'Playoff bracket'!CH11</f>
        <v>1</v>
      </c>
      <c r="CG11" s="116" t="str">
        <f>'Playoff bracket'!CI11</f>
        <v>Johannes Ostermeier</v>
      </c>
      <c r="CH11" s="100">
        <f>'Playoff bracket'!CJ11</f>
        <v>365880</v>
      </c>
      <c r="CI11" s="100">
        <f>'Playoff bracket'!CK11</f>
        <v>1</v>
      </c>
      <c r="CJ11" s="100">
        <f>'Playoff bracket'!CL11</f>
        <v>676140</v>
      </c>
      <c r="CK11" s="100">
        <f>'Playoff bracket'!CM11</f>
        <v>1</v>
      </c>
      <c r="CL11" s="124" t="str">
        <f>'Playoff bracket'!CN11</f>
        <v>+296,581,660</v>
      </c>
      <c r="CM11" s="100">
        <f>'Playoff bracket'!CO11</f>
        <v>1</v>
      </c>
      <c r="CN11" s="100">
        <f>'Playoff bracket'!CP11</f>
        <v>29321640</v>
      </c>
      <c r="CO11" s="100">
        <f>'Playoff bracket'!CQ11</f>
        <v>0</v>
      </c>
      <c r="CP11" s="124" t="str">
        <f t="shared" ref="CP11:CP12" si="1">#REF!</f>
        <v>#REF!</v>
      </c>
      <c r="CQ11" s="100">
        <f>'Playoff bracket'!CS11</f>
        <v>1</v>
      </c>
      <c r="CR11" s="100" t="str">
        <f>'Playoff bracket'!CT11</f>
        <v/>
      </c>
      <c r="CS11" s="117" t="str">
        <f>'Playoff bracket'!CU11</f>
        <v/>
      </c>
      <c r="CT11" s="117" t="str">
        <f>'Playoff bracket'!CV11</f>
        <v/>
      </c>
      <c r="CU11" s="117" t="str">
        <f>'Playoff bracket'!CW11</f>
        <v/>
      </c>
      <c r="CV11" s="117" t="str">
        <f>'Playoff bracket'!CX11</f>
        <v/>
      </c>
      <c r="CW11" s="117" t="str">
        <f>'Playoff bracket'!CY11</f>
        <v/>
      </c>
      <c r="CX11" s="125" t="str">
        <f>'Playoff bracket'!CZ11</f>
        <v/>
      </c>
      <c r="CY11" s="99" t="str">
        <f>'Playoff bracket'!DA11</f>
        <v/>
      </c>
      <c r="CZ11" s="99">
        <f>'Playoff bracket'!DB11</f>
        <v>4</v>
      </c>
      <c r="DA11" s="94" t="str">
        <f>'Playoff bracket'!DC11</f>
        <v/>
      </c>
      <c r="DB11" s="94" t="str">
        <f>'Playoff bracket'!DD11</f>
        <v/>
      </c>
      <c r="DC11" s="94" t="str">
        <f>'Playoff bracket'!DE11</f>
        <v/>
      </c>
      <c r="DD11" s="94" t="str">
        <f>'Playoff bracket'!DF11</f>
        <v/>
      </c>
      <c r="DE11" s="94" t="str">
        <f>'Playoff bracket'!DG11</f>
        <v/>
      </c>
      <c r="DF11" s="94" t="str">
        <f>'Playoff bracket'!DH11</f>
        <v/>
      </c>
      <c r="DG11" s="94" t="str">
        <f>'Playoff bracket'!DI11</f>
        <v/>
      </c>
      <c r="DH11" s="94" t="str">
        <f>'Playoff bracket'!DJ11</f>
        <v/>
      </c>
      <c r="DI11" s="94" t="str">
        <f>'Playoff bracket'!DK11</f>
        <v/>
      </c>
      <c r="DJ11" s="94" t="str">
        <f>'Playoff bracket'!DL11</f>
        <v/>
      </c>
      <c r="DK11" s="94" t="str">
        <f>'Playoff bracket'!DM11</f>
        <v/>
      </c>
      <c r="DL11" s="94" t="str">
        <f>'Playoff bracket'!DN11</f>
        <v/>
      </c>
      <c r="DM11" s="94" t="str">
        <f>'Playoff bracket'!DO11</f>
        <v/>
      </c>
      <c r="DN11" s="94" t="str">
        <f>'Playoff bracket'!DP11</f>
        <v/>
      </c>
      <c r="DO11" s="94" t="str">
        <f>'Playoff bracket'!DQ11</f>
        <v/>
      </c>
      <c r="DP11" s="94" t="str">
        <f>'Playoff bracket'!DR11</f>
        <v/>
      </c>
      <c r="DQ11" s="94" t="str">
        <f>'Playoff bracket'!DS11</f>
        <v/>
      </c>
      <c r="DR11" s="94" t="str">
        <f>'Playoff bracket'!DT11</f>
        <v/>
      </c>
      <c r="DS11" s="94" t="str">
        <f>'Playoff bracket'!DU11</f>
        <v/>
      </c>
      <c r="DT11" s="94" t="str">
        <f>'Playoff bracket'!DU11</f>
        <v/>
      </c>
      <c r="DU11" s="94" t="str">
        <f>'Playoff bracket'!DV11</f>
        <v/>
      </c>
    </row>
    <row r="12">
      <c r="A12" s="94" t="str">
        <f>'Playoff bracket'!A12</f>
        <v/>
      </c>
      <c r="B12" s="100" t="str">
        <f>'Playoff bracket'!B12</f>
        <v>Match 3</v>
      </c>
      <c r="C12" s="98" t="str">
        <f>'Playoff bracket'!C12</f>
        <v>Godzilla Pro                                                                    NEW</v>
      </c>
      <c r="D12" s="98" t="str">
        <f>'Playoff bracket'!D12</f>
        <v>Godzilla Pro                                                                    NEW</v>
      </c>
      <c r="E12" s="98" t="str">
        <f>'Playoff bracket'!E12</f>
        <v>Champ                                                                           .OLD</v>
      </c>
      <c r="F12" s="98" t="str">
        <f>'Playoff bracket'!F12</f>
        <v>Champ                                                                           .OLD</v>
      </c>
      <c r="G12" s="98" t="str">
        <f>'Playoff bracket'!G12</f>
        <v>Paragon                                                                         .OLD</v>
      </c>
      <c r="H12" s="98" t="str">
        <f>'Playoff bracket'!H12</f>
        <v>Paragon                                                                         .OLD</v>
      </c>
      <c r="I12" s="98" t="str">
        <f>'Playoff bracket'!I12</f>
        <v>Tron Pro                                                                        NEW</v>
      </c>
      <c r="J12" s="98" t="str">
        <f>'Playoff bracket'!J12</f>
        <v>Tron Pro                                                                        NEW</v>
      </c>
      <c r="K12" s="98" t="str">
        <f>'Playoff bracket'!K12</f>
        <v>Grand Lizard                                                                    MID</v>
      </c>
      <c r="L12" s="98" t="str">
        <f>'Playoff bracket'!L12</f>
        <v>Grand Lizard                                                                    MID</v>
      </c>
      <c r="M12" s="98" t="str">
        <f>'Playoff bracket'!M12</f>
        <v/>
      </c>
      <c r="N12" s="98" t="str">
        <f>'Playoff bracket'!N12</f>
        <v/>
      </c>
      <c r="O12" s="98" t="str">
        <f>'Playoff bracket'!O12</f>
        <v/>
      </c>
      <c r="P12" s="99" t="str">
        <f>'Playoff bracket'!P12</f>
        <v/>
      </c>
      <c r="Q12" s="98" t="str">
        <f>'Playoff bracket'!Q12</f>
        <v/>
      </c>
      <c r="R12" s="99" t="str">
        <f>'Playoff bracket'!R12</f>
        <v/>
      </c>
      <c r="S12" s="98" t="str">
        <f>'Playoff bracket'!S12</f>
        <v/>
      </c>
      <c r="T12" s="99" t="str">
        <f>'Playoff bracket'!U12</f>
        <v/>
      </c>
      <c r="V12" s="94" t="str">
        <f>'Playoff bracket'!V12</f>
        <v/>
      </c>
      <c r="W12" s="100" t="str">
        <f>'Playoff bracket'!W12</f>
        <v>Match 11</v>
      </c>
      <c r="X12" s="98" t="str">
        <f>'Playoff bracket'!X12</f>
        <v>Jokerz</v>
      </c>
      <c r="Y12" s="98" t="str">
        <f>'Playoff bracket'!Y12</f>
        <v>Jokerz</v>
      </c>
      <c r="Z12" s="98" t="str">
        <f>'Playoff bracket'!Z12</f>
        <v>Godzilla</v>
      </c>
      <c r="AA12" s="98" t="str">
        <f>'Playoff bracket'!AA12</f>
        <v>Godzilla</v>
      </c>
      <c r="AB12" s="98" t="str">
        <f>'Playoff bracket'!AB12</f>
        <v>Avengers IQ</v>
      </c>
      <c r="AC12" s="98" t="str">
        <f>'Playoff bracket'!AC12</f>
        <v>Avengers IQ</v>
      </c>
      <c r="AD12" s="98" t="str">
        <f>'Playoff bracket'!AD12</f>
        <v>Grand Lizard</v>
      </c>
      <c r="AE12" s="98" t="str">
        <f>'Playoff bracket'!AE12</f>
        <v>Grand Lizard</v>
      </c>
      <c r="AF12" s="98" t="str">
        <f>'Playoff bracket'!AF12</f>
        <v>Alien Poker</v>
      </c>
      <c r="AG12" s="98" t="str">
        <f>'Playoff bracket'!AG12</f>
        <v>Alien Poker</v>
      </c>
      <c r="AH12" s="98" t="str">
        <f>'Playoff bracket'!AH12</f>
        <v>Skateball</v>
      </c>
      <c r="AI12" s="98" t="str">
        <f>'Playoff bracket'!AI12</f>
        <v>Skateball</v>
      </c>
      <c r="AJ12" s="98" t="str">
        <f>'Playoff bracket'!AJ12</f>
        <v>Iron Maiden</v>
      </c>
      <c r="AK12" s="99" t="str">
        <f>'Playoff bracket'!AK12</f>
        <v>Iron Maiden</v>
      </c>
      <c r="AL12" s="98" t="str">
        <f>'Playoff bracket'!AL12</f>
        <v>Paragon</v>
      </c>
      <c r="AM12" s="99" t="str">
        <f>'Playoff bracket'!AM12</f>
        <v>Paragon</v>
      </c>
      <c r="AN12" s="99" t="str">
        <f>'Playoff bracket'!AO12</f>
        <v/>
      </c>
      <c r="AO12" s="94" t="str">
        <f>'Playoff bracket'!AP12</f>
        <v/>
      </c>
      <c r="AP12" s="94" t="str">
        <f>'Playoff bracket'!AR12</f>
        <v/>
      </c>
      <c r="AQ12" s="100" t="str">
        <f>'Playoff bracket'!AS12</f>
        <v>Match 19</v>
      </c>
      <c r="AR12" s="98" t="str">
        <f>'Playoff bracket'!AT12</f>
        <v>Firepower</v>
      </c>
      <c r="AS12" s="98" t="str">
        <f>'Playoff bracket'!AU12</f>
        <v>Firepower</v>
      </c>
      <c r="AT12" s="98" t="str">
        <f>'Playoff bracket'!AV12</f>
        <v>Avengers IQ</v>
      </c>
      <c r="AU12" s="98" t="str">
        <f>'Playoff bracket'!AW12</f>
        <v>Avengers IQ</v>
      </c>
      <c r="AV12" s="98" t="str">
        <f>'Playoff bracket'!AX12</f>
        <v>Godzilla</v>
      </c>
      <c r="AW12" s="98" t="str">
        <f>'Playoff bracket'!AY12</f>
        <v>Godzilla</v>
      </c>
      <c r="AX12" s="98" t="str">
        <f>'Playoff bracket'!AZ12</f>
        <v>Fireball</v>
      </c>
      <c r="AY12" s="98" t="str">
        <f>'Playoff bracket'!BA12</f>
        <v>Fireball</v>
      </c>
      <c r="AZ12" s="98" t="str">
        <f>'Playoff bracket'!BB12</f>
        <v>Harlem</v>
      </c>
      <c r="BA12" s="98" t="str">
        <f>'Playoff bracket'!BC12</f>
        <v>Harlem</v>
      </c>
      <c r="BB12" s="98" t="str">
        <f>'Playoff bracket'!BD12</f>
        <v/>
      </c>
      <c r="BC12" s="98" t="str">
        <f>'Playoff bracket'!BE12</f>
        <v/>
      </c>
      <c r="BD12" s="98" t="str">
        <f>'Playoff bracket'!BF12</f>
        <v/>
      </c>
      <c r="BE12" s="99" t="str">
        <f>'Playoff bracket'!BG12</f>
        <v/>
      </c>
      <c r="BF12" s="98" t="str">
        <f>'Playoff bracket'!BH12</f>
        <v/>
      </c>
      <c r="BG12" s="99" t="str">
        <f>'Playoff bracket'!BI12</f>
        <v/>
      </c>
      <c r="BH12" s="98" t="str">
        <f>'Playoff bracket'!BJ12</f>
        <v/>
      </c>
      <c r="BI12" s="99" t="str">
        <f>'Playoff bracket'!BK12</f>
        <v/>
      </c>
      <c r="BJ12" s="94" t="str">
        <f>'Playoff bracket'!BL12</f>
        <v/>
      </c>
      <c r="BK12" s="94" t="str">
        <f>'Playoff bracket'!BM12</f>
        <v/>
      </c>
      <c r="BL12" s="94" t="str">
        <f>'Playoff bracket'!BN12</f>
        <v/>
      </c>
      <c r="BM12" s="94" t="str">
        <f>'Playoff bracket'!BO12</f>
        <v/>
      </c>
      <c r="BN12" s="94" t="str">
        <f>'Playoff bracket'!BP12</f>
        <v/>
      </c>
      <c r="BO12" s="94" t="str">
        <f>'Playoff bracket'!BQ12</f>
        <v/>
      </c>
      <c r="BP12" s="94" t="str">
        <f>'Playoff bracket'!BR12</f>
        <v/>
      </c>
      <c r="BQ12" s="94" t="str">
        <f>'Playoff bracket'!BS12</f>
        <v/>
      </c>
      <c r="BR12" s="94" t="str">
        <f>'Playoff bracket'!BT12</f>
        <v/>
      </c>
      <c r="BS12" s="94" t="str">
        <f>'Playoff bracket'!BU12</f>
        <v/>
      </c>
      <c r="BT12" s="94" t="str">
        <f>'Playoff bracket'!BV12</f>
        <v/>
      </c>
      <c r="BU12" s="94" t="str">
        <f>'Playoff bracket'!BW12</f>
        <v/>
      </c>
      <c r="BV12" s="94" t="str">
        <f>'Playoff bracket'!BX12</f>
        <v/>
      </c>
      <c r="BW12" s="94" t="str">
        <f>'Playoff bracket'!BY12</f>
        <v/>
      </c>
      <c r="BX12" s="94" t="str">
        <f>'Playoff bracket'!BZ12</f>
        <v/>
      </c>
      <c r="BY12" s="94" t="str">
        <f>'Playoff bracket'!CA12</f>
        <v/>
      </c>
      <c r="BZ12" s="94" t="str">
        <f>'Playoff bracket'!CB12</f>
        <v/>
      </c>
      <c r="CA12" s="94" t="str">
        <f>'Playoff bracket'!CC12</f>
        <v/>
      </c>
      <c r="CB12" s="94" t="str">
        <f>'Playoff bracket'!CD12</f>
        <v/>
      </c>
      <c r="CC12" s="94" t="str">
        <f>'Playoff bracket'!CE12</f>
        <v/>
      </c>
      <c r="CD12" s="94" t="str">
        <f>'Playoff bracket'!CF12</f>
        <v/>
      </c>
      <c r="CE12" s="94" t="str">
        <f>'Playoff bracket'!CG12</f>
        <v/>
      </c>
      <c r="CF12" s="94">
        <f>'Playoff bracket'!CH12</f>
        <v>12</v>
      </c>
      <c r="CG12" s="116" t="str">
        <f>'Playoff bracket'!CI12</f>
        <v>Jason Zahler</v>
      </c>
      <c r="CH12" s="100">
        <f>'Playoff bracket'!CJ12</f>
        <v>32940</v>
      </c>
      <c r="CI12" s="100">
        <f>'Playoff bracket'!CK12</f>
        <v>0</v>
      </c>
      <c r="CJ12" s="100">
        <f>'Playoff bracket'!CL12</f>
        <v>205920</v>
      </c>
      <c r="CK12" s="100">
        <f>'Playoff bracket'!CM12</f>
        <v>0</v>
      </c>
      <c r="CL12" s="100">
        <f>'Playoff bracket'!CN12</f>
        <v>193290660</v>
      </c>
      <c r="CM12" s="100">
        <f>'Playoff bracket'!CO12</f>
        <v>0</v>
      </c>
      <c r="CN12" s="100">
        <f>'Playoff bracket'!CP12</f>
        <v>153168120</v>
      </c>
      <c r="CO12" s="100">
        <f>'Playoff bracket'!CQ12</f>
        <v>1</v>
      </c>
      <c r="CP12" s="124" t="str">
        <f t="shared" si="1"/>
        <v>#REF!</v>
      </c>
      <c r="CQ12" s="100">
        <f>'Playoff bracket'!CS12</f>
        <v>0</v>
      </c>
      <c r="CR12" s="100" t="str">
        <f>'Playoff bracket'!CT12</f>
        <v/>
      </c>
      <c r="CS12" s="117" t="str">
        <f>'Playoff bracket'!CU12</f>
        <v/>
      </c>
      <c r="CT12" s="117" t="str">
        <f>'Playoff bracket'!CV12</f>
        <v/>
      </c>
      <c r="CU12" s="117" t="str">
        <f>'Playoff bracket'!CW12</f>
        <v/>
      </c>
      <c r="CV12" s="117" t="str">
        <f>'Playoff bracket'!CX12</f>
        <v/>
      </c>
      <c r="CW12" s="117" t="str">
        <f>'Playoff bracket'!CY12</f>
        <v/>
      </c>
      <c r="CX12" s="125" t="str">
        <f>'Playoff bracket'!CZ12</f>
        <v/>
      </c>
      <c r="CY12" s="99" t="str">
        <f>'Playoff bracket'!DA12</f>
        <v/>
      </c>
      <c r="CZ12" s="99">
        <f>'Playoff bracket'!DB12</f>
        <v>1</v>
      </c>
      <c r="DA12" s="94" t="str">
        <f>'Playoff bracket'!DC12</f>
        <v/>
      </c>
      <c r="DB12" s="94" t="str">
        <f>'Playoff bracket'!DD12</f>
        <v/>
      </c>
      <c r="DC12" s="94" t="str">
        <f>'Playoff bracket'!DE12</f>
        <v/>
      </c>
      <c r="DD12" s="94" t="str">
        <f>'Playoff bracket'!DF12</f>
        <v/>
      </c>
      <c r="DE12" s="94" t="str">
        <f>'Playoff bracket'!DG12</f>
        <v/>
      </c>
      <c r="DF12" s="94" t="str">
        <f>'Playoff bracket'!DH12</f>
        <v/>
      </c>
      <c r="DG12" s="94" t="str">
        <f>'Playoff bracket'!DI12</f>
        <v/>
      </c>
      <c r="DH12" s="94" t="str">
        <f>'Playoff bracket'!DJ12</f>
        <v/>
      </c>
      <c r="DI12" s="94" t="str">
        <f>'Playoff bracket'!DK12</f>
        <v/>
      </c>
      <c r="DJ12" s="94" t="str">
        <f>'Playoff bracket'!DL12</f>
        <v/>
      </c>
      <c r="DK12" s="94" t="str">
        <f>'Playoff bracket'!DM12</f>
        <v/>
      </c>
      <c r="DL12" s="94" t="str">
        <f>'Playoff bracket'!DN12</f>
        <v/>
      </c>
      <c r="DM12" s="94" t="str">
        <f>'Playoff bracket'!DO12</f>
        <v/>
      </c>
      <c r="DN12" s="94" t="str">
        <f>'Playoff bracket'!DP12</f>
        <v/>
      </c>
      <c r="DO12" s="94" t="str">
        <f>'Playoff bracket'!DQ12</f>
        <v/>
      </c>
      <c r="DP12" s="94" t="str">
        <f>'Playoff bracket'!DR12</f>
        <v/>
      </c>
      <c r="DQ12" s="94" t="str">
        <f>'Playoff bracket'!DS12</f>
        <v/>
      </c>
      <c r="DR12" s="94" t="str">
        <f>'Playoff bracket'!DT12</f>
        <v/>
      </c>
      <c r="DS12" s="94" t="str">
        <f>'Playoff bracket'!DU12</f>
        <v/>
      </c>
      <c r="DT12" s="94" t="str">
        <f>'Playoff bracket'!DU12</f>
        <v/>
      </c>
      <c r="DU12" s="94" t="str">
        <f>'Playoff bracket'!DV12</f>
        <v/>
      </c>
    </row>
    <row r="13">
      <c r="A13" s="97">
        <f>'Playoff bracket'!A13</f>
        <v>20</v>
      </c>
      <c r="B13" s="116" t="str">
        <f>'Playoff bracket'!B13</f>
        <v>Brian Shepherd</v>
      </c>
      <c r="C13" s="100" t="str">
        <f>'Playoff bracket'!C13</f>
        <v/>
      </c>
      <c r="D13" s="126" t="str">
        <f>'Playoff bracket'!D13</f>
        <v>0</v>
      </c>
      <c r="E13" s="126">
        <f>'Playoff bracket'!E13</f>
        <v>1</v>
      </c>
      <c r="F13" s="126" t="str">
        <f>'Playoff bracket'!F13</f>
        <v>1</v>
      </c>
      <c r="G13" s="126" t="str">
        <f>'Playoff bracket'!G13</f>
        <v/>
      </c>
      <c r="H13" s="126" t="str">
        <f>'Playoff bracket'!H13</f>
        <v>0</v>
      </c>
      <c r="I13" s="126" t="str">
        <f>'Playoff bracket'!I13</f>
        <v/>
      </c>
      <c r="J13" s="126" t="str">
        <f>'Playoff bracket'!J13</f>
        <v>0</v>
      </c>
      <c r="K13" s="126" t="str">
        <f>'Playoff bracket'!K13</f>
        <v/>
      </c>
      <c r="L13" s="126" t="str">
        <f>'Playoff bracket'!L13</f>
        <v/>
      </c>
      <c r="M13" s="126" t="str">
        <f>'Playoff bracket'!M13</f>
        <v/>
      </c>
      <c r="N13" s="127" t="str">
        <f>'Playoff bracket'!N13</f>
        <v/>
      </c>
      <c r="O13" s="127" t="str">
        <f>'Playoff bracket'!O13</f>
        <v/>
      </c>
      <c r="P13" s="127" t="str">
        <f>'Playoff bracket'!P13</f>
        <v/>
      </c>
      <c r="Q13" s="127" t="str">
        <f>'Playoff bracket'!Q13</f>
        <v/>
      </c>
      <c r="R13" s="127" t="str">
        <f>'Playoff bracket'!R13</f>
        <v/>
      </c>
      <c r="S13" s="128" t="str">
        <f>'Playoff bracket'!S13</f>
        <v/>
      </c>
      <c r="T13" s="104" t="str">
        <f>'Playoff bracket'!T13</f>
        <v/>
      </c>
      <c r="U13" s="105">
        <f>'Playoff bracket'!U13</f>
        <v>1</v>
      </c>
      <c r="V13" s="97">
        <f>'Playoff bracket'!V13</f>
        <v>13</v>
      </c>
      <c r="W13" s="106" t="str">
        <f>'Playoff bracket'!W13</f>
        <v>Carlos Delaserda</v>
      </c>
      <c r="X13" s="107">
        <f>'Playoff bracket'!X13</f>
        <v>1049200</v>
      </c>
      <c r="Y13" s="107">
        <f>'Playoff bracket'!Y13</f>
        <v>1</v>
      </c>
      <c r="Z13" s="107">
        <f>'Playoff bracket'!Z13</f>
        <v>470999550</v>
      </c>
      <c r="AA13" s="107">
        <f>'Playoff bracket'!AA13</f>
        <v>0</v>
      </c>
      <c r="AB13" s="107">
        <f>'Playoff bracket'!AB13</f>
        <v>36312190</v>
      </c>
      <c r="AC13" s="107">
        <f>'Playoff bracket'!AC13</f>
        <v>1</v>
      </c>
      <c r="AD13" s="107">
        <f>'Playoff bracket'!AD13</f>
        <v>166350</v>
      </c>
      <c r="AE13" s="107">
        <f>'Playoff bracket'!AE13</f>
        <v>0</v>
      </c>
      <c r="AF13" s="107">
        <f>'Playoff bracket'!AF13</f>
        <v>1096640</v>
      </c>
      <c r="AG13" s="107">
        <f>'Playoff bracket'!AG13</f>
        <v>1</v>
      </c>
      <c r="AH13" s="107">
        <f>'Playoff bracket'!AH13</f>
        <v>148460</v>
      </c>
      <c r="AI13" s="108">
        <f>'Playoff bracket'!AI13</f>
        <v>0</v>
      </c>
      <c r="AJ13" s="108">
        <f>'Playoff bracket'!AJ13</f>
        <v>163210610</v>
      </c>
      <c r="AK13" s="108">
        <f>'Playoff bracket'!AK13</f>
        <v>1</v>
      </c>
      <c r="AL13" s="108">
        <f>'Playoff bracket'!AL13</f>
        <v>505030</v>
      </c>
      <c r="AM13" s="108">
        <f>'Playoff bracket'!AM13</f>
        <v>1</v>
      </c>
      <c r="AN13" s="110" t="str">
        <f>'Playoff bracket'!AO13</f>
        <v/>
      </c>
      <c r="AO13" s="110">
        <f>'Playoff bracket'!AP13</f>
        <v>5</v>
      </c>
      <c r="AP13" s="97">
        <f>'Playoff bracket'!AR13</f>
        <v>4</v>
      </c>
      <c r="AQ13" s="106" t="str">
        <f>'Playoff bracket'!AS13</f>
        <v>Keith Elwin</v>
      </c>
      <c r="AR13" s="107">
        <f>'Playoff bracket'!AT13</f>
        <v>645000</v>
      </c>
      <c r="AS13" s="107">
        <f>'Playoff bracket'!AU13</f>
        <v>1</v>
      </c>
      <c r="AT13" s="107">
        <f>'Playoff bracket'!AV13</f>
        <v>4718020</v>
      </c>
      <c r="AU13" s="107">
        <f>'Playoff bracket'!AW13</f>
        <v>0</v>
      </c>
      <c r="AV13" s="107">
        <f>'Playoff bracket'!AX13</f>
        <v>883862070</v>
      </c>
      <c r="AW13" s="107">
        <f>'Playoff bracket'!AY13</f>
        <v>1</v>
      </c>
      <c r="AX13" s="107">
        <f>'Playoff bracket'!AZ13</f>
        <v>29060</v>
      </c>
      <c r="AY13" s="107">
        <f>'Playoff bracket'!BA13</f>
        <v>1</v>
      </c>
      <c r="AZ13" s="107">
        <f>'Playoff bracket'!BB13</f>
        <v>883530</v>
      </c>
      <c r="BA13" s="107">
        <f>'Playoff bracket'!BC13</f>
        <v>1</v>
      </c>
      <c r="BB13" s="107" t="str">
        <f>'Playoff bracket'!BD13</f>
        <v/>
      </c>
      <c r="BC13" s="108" t="str">
        <f>'Playoff bracket'!BE13</f>
        <v/>
      </c>
      <c r="BD13" s="108" t="str">
        <f>'Playoff bracket'!BF13</f>
        <v/>
      </c>
      <c r="BE13" s="108" t="str">
        <f>'Playoff bracket'!BG13</f>
        <v/>
      </c>
      <c r="BF13" s="108" t="str">
        <f>'Playoff bracket'!BH13</f>
        <v/>
      </c>
      <c r="BG13" s="108" t="str">
        <f>'Playoff bracket'!BI13</f>
        <v/>
      </c>
      <c r="BH13" s="111" t="str">
        <f>'Playoff bracket'!BJ13</f>
        <v/>
      </c>
      <c r="BI13" s="110" t="str">
        <f>'Playoff bracket'!BK13</f>
        <v/>
      </c>
      <c r="BJ13" s="110">
        <f>'Playoff bracket'!BL13</f>
        <v>4</v>
      </c>
      <c r="BK13" s="94" t="str">
        <f>'Playoff bracket'!BM13</f>
        <v/>
      </c>
      <c r="BL13" s="94" t="str">
        <f>'Playoff bracket'!BN13</f>
        <v/>
      </c>
      <c r="BM13" s="94" t="str">
        <f>'Playoff bracket'!BO13</f>
        <v/>
      </c>
      <c r="BN13" s="94" t="str">
        <f>'Playoff bracket'!BP13</f>
        <v/>
      </c>
      <c r="BO13" s="94" t="str">
        <f>'Playoff bracket'!BQ13</f>
        <v/>
      </c>
      <c r="BP13" s="94" t="str">
        <f>'Playoff bracket'!BR13</f>
        <v/>
      </c>
      <c r="BQ13" s="94" t="str">
        <f>'Playoff bracket'!CN9</f>
        <v/>
      </c>
      <c r="BR13" t="str">
        <f>'Playoff bracket'!CO9</f>
        <v/>
      </c>
      <c r="BS13" t="str">
        <f>'Playoff bracket'!CP9</f>
        <v/>
      </c>
      <c r="BT13" t="str">
        <f>'Playoff bracket'!CQ9</f>
        <v/>
      </c>
      <c r="BU13" t="str">
        <f>'Playoff bracket'!CR9</f>
        <v/>
      </c>
      <c r="BV13" s="94" t="str">
        <f>'Playoff bracket'!BX13</f>
        <v/>
      </c>
      <c r="BW13" s="94" t="str">
        <f>'Playoff bracket'!BY13</f>
        <v/>
      </c>
      <c r="BX13" s="94" t="str">
        <f>'Playoff bracket'!BZ13</f>
        <v/>
      </c>
      <c r="BY13" s="94" t="str">
        <f>'Playoff bracket'!CA13</f>
        <v/>
      </c>
      <c r="BZ13" s="94" t="str">
        <f>'Playoff bracket'!CB13</f>
        <v/>
      </c>
      <c r="CA13" s="94" t="str">
        <f>'Playoff bracket'!CC13</f>
        <v/>
      </c>
      <c r="CB13" s="94" t="str">
        <f>'Playoff bracket'!CD13</f>
        <v/>
      </c>
      <c r="CC13" s="94" t="str">
        <f>'Playoff bracket'!CE13</f>
        <v/>
      </c>
      <c r="CD13" s="94" t="str">
        <f>'Playoff bracket'!CF13</f>
        <v/>
      </c>
      <c r="CE13" s="94" t="str">
        <f>'Playoff bracket'!CG13</f>
        <v/>
      </c>
      <c r="CF13" s="94" t="str">
        <f>'Playoff bracket'!CH13</f>
        <v/>
      </c>
      <c r="CG13" s="94" t="str">
        <f>'Playoff bracket'!CI13</f>
        <v/>
      </c>
      <c r="CH13" s="94" t="str">
        <f>'Playoff bracket'!CJ13</f>
        <v/>
      </c>
      <c r="CI13" s="94" t="str">
        <f>'Playoff bracket'!CK13</f>
        <v/>
      </c>
      <c r="CJ13" s="94" t="str">
        <f>'Playoff bracket'!CL13</f>
        <v/>
      </c>
      <c r="CK13" s="94" t="str">
        <f>'Playoff bracket'!CM13</f>
        <v/>
      </c>
      <c r="CL13" s="94" t="str">
        <f>'Playoff bracket'!CN13</f>
        <v/>
      </c>
      <c r="CM13" s="94" t="str">
        <f>'Playoff bracket'!CO13</f>
        <v/>
      </c>
      <c r="CN13" s="94">
        <f>'Playoff bracket'!CR11</f>
        <v>1829670</v>
      </c>
      <c r="CO13" s="94" t="str">
        <f>'Playoff bracket'!CQ13</f>
        <v/>
      </c>
      <c r="CP13" s="94" t="str">
        <f>'Playoff bracket'!CR13</f>
        <v/>
      </c>
      <c r="CQ13" s="94" t="str">
        <f>'Playoff bracket'!CS13</f>
        <v/>
      </c>
      <c r="CR13" s="94" t="str">
        <f>'Playoff bracket'!CT13</f>
        <v/>
      </c>
      <c r="CS13" s="94" t="str">
        <f>'Playoff bracket'!CU13</f>
        <v/>
      </c>
      <c r="CT13" s="94" t="str">
        <f>'Playoff bracket'!CV13</f>
        <v/>
      </c>
      <c r="CU13" s="94" t="str">
        <f>'Playoff bracket'!CW13</f>
        <v/>
      </c>
      <c r="CV13" s="94" t="str">
        <f>'Playoff bracket'!CX13</f>
        <v/>
      </c>
      <c r="CW13" s="94" t="str">
        <f>'Playoff bracket'!CY13</f>
        <v/>
      </c>
      <c r="CX13" s="94" t="str">
        <f>'Playoff bracket'!CZ13</f>
        <v/>
      </c>
      <c r="CY13" s="94" t="str">
        <f>'Playoff bracket'!DA13</f>
        <v/>
      </c>
      <c r="CZ13" s="94" t="str">
        <f>'Playoff bracket'!DB13</f>
        <v/>
      </c>
      <c r="DA13" s="94" t="str">
        <f>'Playoff bracket'!DC13</f>
        <v/>
      </c>
      <c r="DB13" s="94" t="str">
        <f>'Playoff bracket'!DD13</f>
        <v/>
      </c>
      <c r="DC13" s="94" t="str">
        <f>'Playoff bracket'!DE13</f>
        <v/>
      </c>
      <c r="DD13" s="94" t="str">
        <f>'Playoff bracket'!DF13</f>
        <v/>
      </c>
      <c r="DE13" s="94" t="str">
        <f>'Playoff bracket'!DG13</f>
        <v/>
      </c>
      <c r="DF13" s="94" t="str">
        <f>'Playoff bracket'!DH13</f>
        <v/>
      </c>
      <c r="DG13" s="94" t="str">
        <f>'Playoff bracket'!DI13</f>
        <v/>
      </c>
      <c r="DH13" s="94" t="str">
        <f>'Playoff bracket'!DJ13</f>
        <v/>
      </c>
      <c r="DI13" s="94" t="str">
        <f>'Playoff bracket'!DK13</f>
        <v/>
      </c>
      <c r="DJ13" s="94" t="str">
        <f>'Playoff bracket'!DL13</f>
        <v/>
      </c>
      <c r="DK13" s="94" t="str">
        <f>'Playoff bracket'!DM13</f>
        <v/>
      </c>
      <c r="DL13" s="94" t="str">
        <f>'Playoff bracket'!DN13</f>
        <v/>
      </c>
      <c r="DM13" s="94" t="str">
        <f>'Playoff bracket'!DO13</f>
        <v/>
      </c>
      <c r="DN13" s="94" t="str">
        <f>'Playoff bracket'!DP13</f>
        <v/>
      </c>
      <c r="DO13" s="94" t="str">
        <f>'Playoff bracket'!DQ13</f>
        <v/>
      </c>
      <c r="DP13" s="94" t="str">
        <f>'Playoff bracket'!DR13</f>
        <v/>
      </c>
      <c r="DQ13" s="94" t="str">
        <f>'Playoff bracket'!DS13</f>
        <v/>
      </c>
      <c r="DR13" s="94" t="str">
        <f>'Playoff bracket'!DT13</f>
        <v/>
      </c>
      <c r="DS13" s="94" t="str">
        <f>'Playoff bracket'!DU13</f>
        <v/>
      </c>
      <c r="DT13" s="94" t="str">
        <f>'Playoff bracket'!DU13</f>
        <v/>
      </c>
      <c r="DU13" s="94" t="str">
        <f>'Playoff bracket'!DV13</f>
        <v/>
      </c>
    </row>
    <row r="14">
      <c r="A14" s="97">
        <f>'Playoff bracket'!A14</f>
        <v>29</v>
      </c>
      <c r="B14" s="106" t="str">
        <f>'Playoff bracket'!B14</f>
        <v>Craig Pullen</v>
      </c>
      <c r="C14" s="107">
        <f>'Playoff bracket'!C14</f>
        <v>1</v>
      </c>
      <c r="D14" s="129" t="str">
        <f>'Playoff bracket'!D14</f>
        <v>1</v>
      </c>
      <c r="E14" s="129" t="str">
        <f>'Playoff bracket'!E14</f>
        <v/>
      </c>
      <c r="F14" s="133">
        <v>0.0</v>
      </c>
      <c r="G14" s="129">
        <f>'Playoff bracket'!G14</f>
        <v>1</v>
      </c>
      <c r="H14" s="129" t="str">
        <f>'Playoff bracket'!H14</f>
        <v>1</v>
      </c>
      <c r="I14" s="129">
        <f>'Playoff bracket'!I14</f>
        <v>1</v>
      </c>
      <c r="J14" s="129" t="str">
        <f>'Playoff bracket'!J14</f>
        <v>1</v>
      </c>
      <c r="K14" s="129">
        <f>'Playoff bracket'!K14</f>
        <v>1</v>
      </c>
      <c r="L14" s="129" t="str">
        <f>'Playoff bracket'!L14</f>
        <v>1</v>
      </c>
      <c r="M14" s="129" t="str">
        <f>'Playoff bracket'!M14</f>
        <v/>
      </c>
      <c r="N14" s="130" t="str">
        <f>'Playoff bracket'!N14</f>
        <v/>
      </c>
      <c r="O14" s="130" t="str">
        <f>'Playoff bracket'!O14</f>
        <v/>
      </c>
      <c r="P14" s="130" t="str">
        <f>'Playoff bracket'!P14</f>
        <v/>
      </c>
      <c r="Q14" s="130" t="str">
        <f>'Playoff bracket'!Q14</f>
        <v/>
      </c>
      <c r="R14" s="130" t="str">
        <f>'Playoff bracket'!R14</f>
        <v/>
      </c>
      <c r="S14" s="131" t="str">
        <f>'Playoff bracket'!S14</f>
        <v/>
      </c>
      <c r="T14" s="115" t="str">
        <f>'Playoff bracket'!T14</f>
        <v/>
      </c>
      <c r="U14" s="113">
        <f>'Playoff bracket'!U14</f>
        <v>4</v>
      </c>
      <c r="V14" s="94" t="str">
        <f>'Playoff bracket'!V14</f>
        <v/>
      </c>
      <c r="W14" s="116" t="str">
        <f>'Playoff bracket'!W14</f>
        <v>Graig Pullen</v>
      </c>
      <c r="X14" s="100">
        <f>'Playoff bracket'!X14</f>
        <v>978860</v>
      </c>
      <c r="Y14" s="100">
        <f>'Playoff bracket'!Y14</f>
        <v>0</v>
      </c>
      <c r="Z14" s="100">
        <f>'Playoff bracket'!Z14</f>
        <v>967608060</v>
      </c>
      <c r="AA14" s="100">
        <f>'Playoff bracket'!AA14</f>
        <v>1</v>
      </c>
      <c r="AB14" s="100">
        <f>'Playoff bracket'!AB14</f>
        <v>5172250</v>
      </c>
      <c r="AC14" s="100">
        <f>'Playoff bracket'!AC14</f>
        <v>0</v>
      </c>
      <c r="AD14" s="100">
        <f>'Playoff bracket'!AD14</f>
        <v>2086320</v>
      </c>
      <c r="AE14" s="100">
        <f>'Playoff bracket'!AE14</f>
        <v>1</v>
      </c>
      <c r="AF14" s="100">
        <f>'Playoff bracket'!AF14</f>
        <v>385880</v>
      </c>
      <c r="AG14" s="100">
        <f>'Playoff bracket'!AG14</f>
        <v>0</v>
      </c>
      <c r="AH14" s="100">
        <f>'Playoff bracket'!AH14</f>
        <v>1474880</v>
      </c>
      <c r="AI14" s="117">
        <f>'Playoff bracket'!AI14</f>
        <v>1</v>
      </c>
      <c r="AJ14" s="117">
        <f>'Playoff bracket'!AJ14</f>
        <v>5689900</v>
      </c>
      <c r="AK14" s="117">
        <f>'Playoff bracket'!AK14</f>
        <v>0</v>
      </c>
      <c r="AL14" s="117">
        <f>'Playoff bracket'!AL14</f>
        <v>250120</v>
      </c>
      <c r="AM14" s="117">
        <f>'Playoff bracket'!AM14</f>
        <v>0</v>
      </c>
      <c r="AN14" s="99" t="str">
        <f>'Playoff bracket'!AO14</f>
        <v/>
      </c>
      <c r="AO14" s="99">
        <f>'Playoff bracket'!AP14</f>
        <v>3</v>
      </c>
      <c r="AP14" s="97" t="str">
        <f>'Playoff bracket'!AR14</f>
        <v/>
      </c>
      <c r="AQ14" s="116" t="str">
        <f>'Playoff bracket'!AS14</f>
        <v>Carlos Delaserda</v>
      </c>
      <c r="AR14" s="100">
        <f>'Playoff bracket'!AT14</f>
        <v>184230</v>
      </c>
      <c r="AS14" s="100">
        <f>'Playoff bracket'!AU14</f>
        <v>0</v>
      </c>
      <c r="AT14" s="100">
        <f>'Playoff bracket'!AV14</f>
        <v>202363620</v>
      </c>
      <c r="AU14" s="100">
        <f>'Playoff bracket'!AW14</f>
        <v>1</v>
      </c>
      <c r="AV14" s="100">
        <f>'Playoff bracket'!AX14</f>
        <v>400000000</v>
      </c>
      <c r="AW14" s="100">
        <f>'Playoff bracket'!AY14</f>
        <v>0</v>
      </c>
      <c r="AX14" s="100">
        <f>'Playoff bracket'!AZ14</f>
        <v>20920</v>
      </c>
      <c r="AY14" s="100">
        <f>'Playoff bracket'!BA14</f>
        <v>0</v>
      </c>
      <c r="AZ14" s="100">
        <f>'Playoff bracket'!BB14</f>
        <v>648640</v>
      </c>
      <c r="BA14" s="100">
        <f>'Playoff bracket'!BC14</f>
        <v>0</v>
      </c>
      <c r="BB14" s="100" t="str">
        <f>'Playoff bracket'!BD14</f>
        <v/>
      </c>
      <c r="BC14" s="117" t="str">
        <f>'Playoff bracket'!BE14</f>
        <v/>
      </c>
      <c r="BD14" s="117" t="str">
        <f>'Playoff bracket'!BF14</f>
        <v/>
      </c>
      <c r="BE14" s="117" t="str">
        <f>'Playoff bracket'!BG14</f>
        <v/>
      </c>
      <c r="BF14" s="117" t="str">
        <f>'Playoff bracket'!BH14</f>
        <v/>
      </c>
      <c r="BG14" s="117" t="str">
        <f>'Playoff bracket'!BI14</f>
        <v/>
      </c>
      <c r="BH14" s="119" t="str">
        <f>'Playoff bracket'!BJ14</f>
        <v/>
      </c>
      <c r="BI14" s="99" t="str">
        <f>'Playoff bracket'!BK14</f>
        <v/>
      </c>
      <c r="BJ14" s="99">
        <f>'Playoff bracket'!BL14</f>
        <v>1</v>
      </c>
      <c r="BK14" s="94" t="str">
        <f>'Playoff bracket'!BM14</f>
        <v/>
      </c>
      <c r="BL14" s="100" t="str">
        <f>'Playoff bracket'!BN14</f>
        <v>Match 26</v>
      </c>
      <c r="BM14" s="98" t="str">
        <f>'Playoff bracket'!BO14</f>
        <v>Fireball</v>
      </c>
      <c r="BN14" s="98" t="str">
        <f>'Playoff bracket'!BP14</f>
        <v>Fireball</v>
      </c>
      <c r="BO14" s="98" t="str">
        <f>'Playoff bracket'!BQ14</f>
        <v>Harlem</v>
      </c>
      <c r="BP14" s="98" t="str">
        <f>'Playoff bracket'!BR14</f>
        <v>Harlem</v>
      </c>
      <c r="BQ14" s="98" t="str">
        <f>'Playoff bracket'!BS14</f>
        <v>Elektra</v>
      </c>
      <c r="BR14" s="98" t="str">
        <f>'Playoff bracket'!BT14</f>
        <v>Elektra</v>
      </c>
      <c r="BS14" s="98" t="str">
        <f>'Playoff bracket'!BU14</f>
        <v>Cyclone</v>
      </c>
      <c r="BT14" s="98" t="str">
        <f>'Playoff bracket'!BV14</f>
        <v>Cyclone</v>
      </c>
      <c r="BU14" s="98" t="str">
        <f>'Playoff bracket'!BW14</f>
        <v>The Shadow</v>
      </c>
      <c r="BV14" s="98" t="str">
        <f>'Playoff bracket'!BX14</f>
        <v>The Shadow</v>
      </c>
      <c r="BW14" s="98" t="str">
        <f>'Playoff bracket'!BY14</f>
        <v>Avengers IQ</v>
      </c>
      <c r="BX14" s="98" t="str">
        <f>'Playoff bracket'!BZ14</f>
        <v>Avengers IQ</v>
      </c>
      <c r="BY14" s="98" t="str">
        <f>'Playoff bracket'!CA14</f>
        <v>Lady Luck</v>
      </c>
      <c r="BZ14" s="99" t="str">
        <f>'Playoff bracket'!CB14</f>
        <v>Lady Luck</v>
      </c>
      <c r="CA14" s="98" t="str">
        <f>'Playoff bracket'!CC14</f>
        <v>Godzilla</v>
      </c>
      <c r="CB14" s="99" t="str">
        <f>'Playoff bracket'!CD14</f>
        <v>Godzilla</v>
      </c>
      <c r="CC14" s="98" t="str">
        <f>'Playoff bracket'!CE14</f>
        <v/>
      </c>
      <c r="CD14" s="99" t="str">
        <f>'Playoff bracket'!CF14</f>
        <v/>
      </c>
      <c r="CE14" s="94" t="str">
        <f>'Playoff bracket'!CG14</f>
        <v/>
      </c>
      <c r="CF14" s="94" t="str">
        <f>'Playoff bracket'!CH14</f>
        <v/>
      </c>
      <c r="CG14" s="94" t="str">
        <f>'Playoff bracket'!CI14</f>
        <v/>
      </c>
      <c r="CH14" s="94" t="str">
        <f>'Playoff bracket'!CJ14</f>
        <v/>
      </c>
      <c r="CI14" s="94" t="str">
        <f>'Playoff bracket'!CK14</f>
        <v/>
      </c>
      <c r="CJ14" s="94" t="str">
        <f>'Playoff bracket'!CL14</f>
        <v/>
      </c>
      <c r="CK14" s="94" t="str">
        <f>'Playoff bracket'!CM14</f>
        <v/>
      </c>
      <c r="CL14" s="94" t="str">
        <f>'Playoff bracket'!CN14</f>
        <v/>
      </c>
      <c r="CM14" s="94" t="str">
        <f>'Playoff bracket'!CO14</f>
        <v/>
      </c>
      <c r="CN14" s="94" t="str">
        <f>'Playoff bracket'!CP14</f>
        <v/>
      </c>
      <c r="CO14" s="94" t="str">
        <f>'Playoff bracket'!CQ14</f>
        <v/>
      </c>
      <c r="CP14" s="94" t="str">
        <f>'Playoff bracket'!CR14</f>
        <v/>
      </c>
      <c r="CQ14" s="94" t="str">
        <f>'Playoff bracket'!CS14</f>
        <v/>
      </c>
      <c r="CR14" s="94" t="str">
        <f>'Playoff bracket'!CT14</f>
        <v/>
      </c>
      <c r="CS14" s="94" t="str">
        <f>'Playoff bracket'!CU14</f>
        <v/>
      </c>
      <c r="CT14" s="94" t="str">
        <f>'Playoff bracket'!CV14</f>
        <v/>
      </c>
      <c r="CU14" s="94" t="str">
        <f>'Playoff bracket'!CW14</f>
        <v/>
      </c>
      <c r="CV14" s="94" t="str">
        <f>'Playoff bracket'!CX14</f>
        <v/>
      </c>
      <c r="CW14" s="94" t="str">
        <f>'Playoff bracket'!CY14</f>
        <v/>
      </c>
      <c r="CX14" s="94" t="str">
        <f>'Playoff bracket'!CZ14</f>
        <v/>
      </c>
      <c r="CY14" s="94" t="str">
        <f>'Playoff bracket'!DA14</f>
        <v/>
      </c>
      <c r="CZ14" s="94" t="str">
        <f>'Playoff bracket'!DB14</f>
        <v/>
      </c>
      <c r="DA14" s="94" t="str">
        <f>'Playoff bracket'!DC14</f>
        <v/>
      </c>
      <c r="DB14" s="94" t="str">
        <f>'Playoff bracket'!DD14</f>
        <v>The Final</v>
      </c>
      <c r="DC14" s="94" t="str">
        <f>'Playoff bracket'!DE14</f>
        <v>Watch live at https://www.twitch.tv/jdl_pinball</v>
      </c>
      <c r="DD14" t="str">
        <f>'Playoff bracket'!DF14</f>
        <v/>
      </c>
      <c r="DE14" t="str">
        <f>'Playoff bracket'!DG14</f>
        <v/>
      </c>
      <c r="DF14" t="str">
        <f>'Playoff bracket'!DH14</f>
        <v/>
      </c>
      <c r="DG14" t="str">
        <f>'Playoff bracket'!DI14</f>
        <v/>
      </c>
      <c r="DH14" s="94" t="str">
        <f>'Playoff bracket'!DJ14</f>
        <v/>
      </c>
      <c r="DI14" s="94" t="str">
        <f>'Playoff bracket'!DK14</f>
        <v/>
      </c>
      <c r="DJ14" s="94" t="str">
        <f>'Playoff bracket'!DL14</f>
        <v/>
      </c>
      <c r="DK14" s="94" t="str">
        <f>'Playoff bracket'!DM14</f>
        <v/>
      </c>
      <c r="DL14" s="94" t="str">
        <f>'Playoff bracket'!DN14</f>
        <v/>
      </c>
      <c r="DM14" s="94" t="str">
        <f>'Playoff bracket'!DO14</f>
        <v/>
      </c>
      <c r="DN14" s="94" t="str">
        <f>'Playoff bracket'!DP14</f>
        <v/>
      </c>
      <c r="DO14" s="94" t="str">
        <f>'Playoff bracket'!DQ14</f>
        <v/>
      </c>
      <c r="DP14" s="94" t="str">
        <f>'Playoff bracket'!DR14</f>
        <v/>
      </c>
      <c r="DQ14" s="94" t="str">
        <f>'Playoff bracket'!DS14</f>
        <v/>
      </c>
      <c r="DR14" s="94" t="str">
        <f>'Playoff bracket'!DT14</f>
        <v/>
      </c>
      <c r="DS14" s="94" t="str">
        <f>'Playoff bracket'!DU14</f>
        <v/>
      </c>
      <c r="DT14" s="94" t="str">
        <f>'Playoff bracket'!DU14</f>
        <v/>
      </c>
      <c r="DU14" s="94" t="str">
        <f>'Playoff bracket'!DV14</f>
        <v/>
      </c>
    </row>
    <row r="15">
      <c r="A15" s="94" t="str">
        <f>'Playoff bracket'!A15</f>
        <v/>
      </c>
      <c r="B15" s="94" t="str">
        <f>'Playoff bracket'!B15</f>
        <v/>
      </c>
      <c r="C15" s="94" t="str">
        <f>'Playoff bracket'!C15</f>
        <v/>
      </c>
      <c r="D15" s="94" t="str">
        <f>'Playoff bracket'!D15</f>
        <v/>
      </c>
      <c r="E15" s="94" t="str">
        <f>'Playoff bracket'!E15</f>
        <v/>
      </c>
      <c r="F15" s="94" t="str">
        <f>'Playoff bracket'!F15</f>
        <v/>
      </c>
      <c r="G15" s="94" t="str">
        <f>'Playoff bracket'!G15</f>
        <v/>
      </c>
      <c r="H15" s="94" t="str">
        <f>'Playoff bracket'!H15</f>
        <v/>
      </c>
      <c r="I15" s="94" t="str">
        <f>'Playoff bracket'!I15</f>
        <v/>
      </c>
      <c r="J15" s="94" t="str">
        <f>'Playoff bracket'!J15</f>
        <v/>
      </c>
      <c r="K15" s="94" t="str">
        <f>'Playoff bracket'!K15</f>
        <v/>
      </c>
      <c r="L15" s="94" t="str">
        <f>'Playoff bracket'!L15</f>
        <v/>
      </c>
      <c r="M15" s="94" t="str">
        <f>'Playoff bracket'!M15</f>
        <v/>
      </c>
      <c r="N15" s="94" t="str">
        <f>'Playoff bracket'!N15</f>
        <v/>
      </c>
      <c r="O15" s="94" t="str">
        <f>'Playoff bracket'!O15</f>
        <v/>
      </c>
      <c r="P15" s="94" t="str">
        <f>'Playoff bracket'!P15</f>
        <v/>
      </c>
      <c r="Q15" s="94" t="str">
        <f>'Playoff bracket'!Q15</f>
        <v/>
      </c>
      <c r="R15" s="94" t="str">
        <f>'Playoff bracket'!R15</f>
        <v/>
      </c>
      <c r="S15" s="94" t="str">
        <f>'Playoff bracket'!S15</f>
        <v/>
      </c>
      <c r="T15" s="94" t="str">
        <f>'Playoff bracket'!U15</f>
        <v/>
      </c>
      <c r="V15" s="94" t="str">
        <f>'Playoff bracket'!V15</f>
        <v/>
      </c>
      <c r="W15" s="94" t="str">
        <f>'Playoff bracket'!W15</f>
        <v/>
      </c>
      <c r="X15" s="94" t="str">
        <f>'Playoff bracket'!X15</f>
        <v/>
      </c>
      <c r="Y15" s="94" t="str">
        <f>'Playoff bracket'!Y15</f>
        <v/>
      </c>
      <c r="Z15" s="94" t="str">
        <f>'Playoff bracket'!Z15</f>
        <v/>
      </c>
      <c r="AA15" s="94" t="str">
        <f>'Playoff bracket'!AA15</f>
        <v/>
      </c>
      <c r="AB15" s="94" t="str">
        <f>'Playoff bracket'!AB15</f>
        <v/>
      </c>
      <c r="AC15" s="94" t="str">
        <f>'Playoff bracket'!AC15</f>
        <v/>
      </c>
      <c r="AD15" s="94" t="str">
        <f>'Playoff bracket'!AD15</f>
        <v/>
      </c>
      <c r="AE15" s="94" t="str">
        <f>'Playoff bracket'!AE15</f>
        <v/>
      </c>
      <c r="AF15" s="94" t="str">
        <f>'Playoff bracket'!AF15</f>
        <v/>
      </c>
      <c r="AG15" s="94" t="str">
        <f>'Playoff bracket'!AG15</f>
        <v/>
      </c>
      <c r="AH15" s="94" t="str">
        <f>'Playoff bracket'!AH15</f>
        <v/>
      </c>
      <c r="AI15" s="94" t="str">
        <f>'Playoff bracket'!AI15</f>
        <v/>
      </c>
      <c r="AJ15" s="94" t="str">
        <f>'Playoff bracket'!AJ15</f>
        <v/>
      </c>
      <c r="AK15" s="94" t="str">
        <f>'Playoff bracket'!AK15</f>
        <v/>
      </c>
      <c r="AL15" s="94" t="str">
        <f>'Playoff bracket'!AL15</f>
        <v/>
      </c>
      <c r="AM15" s="94" t="str">
        <f>'Playoff bracket'!AM15</f>
        <v/>
      </c>
      <c r="AN15" s="94" t="str">
        <f>'Playoff bracket'!AO15</f>
        <v/>
      </c>
      <c r="AO15" s="94" t="str">
        <f>'Playoff bracket'!AP15</f>
        <v/>
      </c>
      <c r="AP15" s="94" t="str">
        <f>'Playoff bracket'!AR15</f>
        <v/>
      </c>
      <c r="AQ15" s="94" t="str">
        <f>'Playoff bracket'!AS15</f>
        <v/>
      </c>
      <c r="AR15" s="94" t="str">
        <f>'Playoff bracket'!AT15</f>
        <v/>
      </c>
      <c r="AS15" s="94" t="str">
        <f>'Playoff bracket'!AU15</f>
        <v/>
      </c>
      <c r="AT15" s="94" t="str">
        <f>'Playoff bracket'!AV15</f>
        <v/>
      </c>
      <c r="AU15" s="94" t="str">
        <f>'Playoff bracket'!AW15</f>
        <v/>
      </c>
      <c r="AV15" s="94" t="str">
        <f>'Playoff bracket'!AX15</f>
        <v/>
      </c>
      <c r="AW15" s="94" t="str">
        <f>'Playoff bracket'!AY15</f>
        <v/>
      </c>
      <c r="AX15" s="94" t="str">
        <f>'Playoff bracket'!AZ15</f>
        <v/>
      </c>
      <c r="AY15" s="94" t="str">
        <f>'Playoff bracket'!BA15</f>
        <v/>
      </c>
      <c r="AZ15" s="94" t="str">
        <f>'Playoff bracket'!BB15</f>
        <v/>
      </c>
      <c r="BA15" s="94" t="str">
        <f>'Playoff bracket'!BC15</f>
        <v/>
      </c>
      <c r="BB15" s="94" t="str">
        <f>'Playoff bracket'!BD15</f>
        <v/>
      </c>
      <c r="BC15" s="94" t="str">
        <f>'Playoff bracket'!BE15</f>
        <v/>
      </c>
      <c r="BD15" s="94" t="str">
        <f>'Playoff bracket'!BF15</f>
        <v/>
      </c>
      <c r="BE15" s="94" t="str">
        <f>'Playoff bracket'!BG15</f>
        <v/>
      </c>
      <c r="BF15" s="94" t="str">
        <f>'Playoff bracket'!BH15</f>
        <v/>
      </c>
      <c r="BG15" s="94" t="str">
        <f>'Playoff bracket'!BI15</f>
        <v/>
      </c>
      <c r="BH15" s="94" t="str">
        <f>'Playoff bracket'!BJ15</f>
        <v/>
      </c>
      <c r="BI15" s="94" t="str">
        <f>'Playoff bracket'!BK15</f>
        <v/>
      </c>
      <c r="BJ15" s="94" t="str">
        <f>'Playoff bracket'!BL15</f>
        <v/>
      </c>
      <c r="BK15" s="2">
        <v>4.0</v>
      </c>
      <c r="BL15" s="116" t="str">
        <f>'Playoff bracket'!BN15</f>
        <v>Keith Elwin</v>
      </c>
      <c r="BM15" s="100">
        <f>'Playoff bracket'!BO15</f>
        <v>37820</v>
      </c>
      <c r="BN15" s="100">
        <f>'Playoff bracket'!BP15</f>
        <v>1</v>
      </c>
      <c r="BO15" s="134">
        <f>'Playoff bracket'!BQ15</f>
        <v>1397390</v>
      </c>
      <c r="BP15" s="100">
        <f>'Playoff bracket'!BR15</f>
        <v>0</v>
      </c>
      <c r="BQ15" s="100">
        <f>'Playoff bracket'!BS15</f>
        <v>342390</v>
      </c>
      <c r="BR15" s="100">
        <f>'Playoff bracket'!BT15</f>
        <v>0</v>
      </c>
      <c r="BS15" s="124" t="str">
        <f>'Playoff bracket'!BU15</f>
        <v>+1,107,000</v>
      </c>
      <c r="BT15" s="100">
        <f>'Playoff bracket'!BV15</f>
        <v>1</v>
      </c>
      <c r="BU15" s="100">
        <f>'Playoff bracket'!BW15</f>
        <v>1995376000</v>
      </c>
      <c r="BV15" s="100">
        <f>'Playoff bracket'!BX15</f>
        <v>1</v>
      </c>
      <c r="BW15" s="124" t="str">
        <f>'Playoff bracket'!BY15</f>
        <v>+2,000,000</v>
      </c>
      <c r="BX15" s="117">
        <f>'Playoff bracket'!BZ15</f>
        <v>0</v>
      </c>
      <c r="BY15" s="117">
        <f>'Playoff bracket'!CA15</f>
        <v>678630</v>
      </c>
      <c r="BZ15" s="117">
        <f>'Playoff bracket'!CB15</f>
        <v>0</v>
      </c>
      <c r="CA15" s="117">
        <f>'Playoff bracket'!CC15</f>
        <v>939210390</v>
      </c>
      <c r="CB15" s="117">
        <f>'Playoff bracket'!CD15</f>
        <v>0</v>
      </c>
      <c r="CC15" s="119" t="str">
        <f>'Playoff bracket'!CE15</f>
        <v/>
      </c>
      <c r="CD15" s="99" t="str">
        <f>'Playoff bracket'!CF15</f>
        <v/>
      </c>
      <c r="CE15" s="99">
        <f>'Playoff bracket'!CG15</f>
        <v>3</v>
      </c>
      <c r="CF15" s="94" t="str">
        <f>'Playoff bracket'!CH15</f>
        <v/>
      </c>
      <c r="CG15" s="94" t="str">
        <f>'Playoff bracket'!CI15</f>
        <v/>
      </c>
      <c r="CH15" s="94" t="str">
        <f>'Playoff bracket'!CJ15</f>
        <v/>
      </c>
      <c r="CI15" s="94" t="str">
        <f>'Playoff bracket'!CK15</f>
        <v/>
      </c>
      <c r="CJ15" s="94" t="str">
        <f>'Playoff bracket'!CL15</f>
        <v/>
      </c>
      <c r="CK15" s="94" t="str">
        <f>'Playoff bracket'!CM15</f>
        <v/>
      </c>
      <c r="CL15" s="94" t="str">
        <f>'Playoff bracket'!CN15</f>
        <v/>
      </c>
      <c r="CM15" s="94" t="str">
        <f>'Playoff bracket'!CO15</f>
        <v/>
      </c>
      <c r="CN15" s="94" t="str">
        <f>'Playoff bracket'!CP15</f>
        <v/>
      </c>
      <c r="CO15" s="94" t="str">
        <f>'Playoff bracket'!CQ15</f>
        <v/>
      </c>
      <c r="CP15" s="94" t="str">
        <f>'Playoff bracket'!CR15</f>
        <v/>
      </c>
      <c r="CQ15" s="94" t="str">
        <f>'Playoff bracket'!CS15</f>
        <v/>
      </c>
      <c r="CR15" s="94" t="str">
        <f>'Playoff bracket'!CT15</f>
        <v/>
      </c>
      <c r="CS15" s="94" t="str">
        <f>'Playoff bracket'!CU15</f>
        <v/>
      </c>
      <c r="CT15" s="94" t="str">
        <f>'Playoff bracket'!CV15</f>
        <v/>
      </c>
      <c r="CU15" s="94" t="str">
        <f>'Playoff bracket'!CW15</f>
        <v/>
      </c>
      <c r="CV15" s="94" t="str">
        <f>'Playoff bracket'!CX15</f>
        <v/>
      </c>
      <c r="CW15" s="94" t="str">
        <f>'Playoff bracket'!CY15</f>
        <v/>
      </c>
      <c r="CX15" s="94" t="str">
        <f>'Playoff bracket'!CZ15</f>
        <v/>
      </c>
      <c r="CY15" s="94" t="str">
        <f>'Playoff bracket'!DA15</f>
        <v/>
      </c>
      <c r="CZ15" s="94" t="str">
        <f>'Playoff bracket'!DB15</f>
        <v/>
      </c>
      <c r="DA15" s="94" t="str">
        <f>'Playoff bracket'!DC15</f>
        <v/>
      </c>
      <c r="DB15" s="100" t="str">
        <f>'Playoff bracket'!DD15</f>
        <v/>
      </c>
      <c r="DC15" s="98" t="str">
        <f>'Playoff bracket'!DE15</f>
        <v>Dark Rider</v>
      </c>
      <c r="DD15" s="98" t="str">
        <f>'Playoff bracket'!DF15</f>
        <v>Dark Rider</v>
      </c>
      <c r="DE15" s="98" t="str">
        <f>'Playoff bracket'!DG15</f>
        <v>The Addams Family</v>
      </c>
      <c r="DF15" s="98" t="str">
        <f>'Playoff bracket'!DH15</f>
        <v>The Addams Family</v>
      </c>
      <c r="DG15" s="98" t="str">
        <f>'Playoff bracket'!DI15</f>
        <v>The Shadow</v>
      </c>
      <c r="DH15" s="98" t="str">
        <f>'Playoff bracket'!DJ15</f>
        <v>The Shadow</v>
      </c>
      <c r="DI15" s="98" t="str">
        <f>'Playoff bracket'!DK15</f>
        <v>Paragon</v>
      </c>
      <c r="DJ15" s="98" t="str">
        <f>'Playoff bracket'!DL15</f>
        <v>Paragon</v>
      </c>
      <c r="DK15" s="98" t="str">
        <f>'Playoff bracket'!DM15</f>
        <v>Space Station</v>
      </c>
      <c r="DL15" s="98" t="str">
        <f>'Playoff bracket'!DN15</f>
        <v>Space Station</v>
      </c>
      <c r="DM15" s="98" t="str">
        <f>'Playoff bracket'!DO15</f>
        <v>Road Kings</v>
      </c>
      <c r="DN15" s="98" t="str">
        <f>'Playoff bracket'!DP15</f>
        <v>Road Kings</v>
      </c>
      <c r="DO15" s="98" t="str">
        <f>'Playoff bracket'!DQ15</f>
        <v>I500</v>
      </c>
      <c r="DP15" s="99" t="str">
        <f>'Playoff bracket'!DR15</f>
        <v>I500</v>
      </c>
      <c r="DQ15" s="98" t="str">
        <f>'Playoff bracket'!DS15</f>
        <v>Godzilla</v>
      </c>
      <c r="DR15" s="99" t="str">
        <f>'Playoff bracket'!DT15</f>
        <v>Godzilla</v>
      </c>
      <c r="DS15" s="120" t="str">
        <f>'Playoff bracket'!DU15</f>
        <v>Corvette</v>
      </c>
      <c r="DT15" s="99" t="str">
        <f>'Playoff bracket'!DU15</f>
        <v>Corvette</v>
      </c>
      <c r="DU15" s="94" t="str">
        <f>'Playoff bracket'!DV15</f>
        <v>Corvette</v>
      </c>
    </row>
    <row r="16">
      <c r="A16" s="94" t="str">
        <f>'Playoff bracket'!A16</f>
        <v/>
      </c>
      <c r="B16" s="100" t="str">
        <f>'Playoff bracket'!B16</f>
        <v>Match 4</v>
      </c>
      <c r="C16" s="98" t="str">
        <f>'Playoff bracket'!C16</f>
        <v>Little Joe</v>
      </c>
      <c r="D16" s="98" t="str">
        <f>'Playoff bracket'!D16</f>
        <v>Little Joe</v>
      </c>
      <c r="E16" s="98" t="str">
        <f>'Playoff bracket'!E16</f>
        <v>Dark Rider</v>
      </c>
      <c r="F16" s="98" t="str">
        <f>'Playoff bracket'!F16</f>
        <v>Dark Rider</v>
      </c>
      <c r="G16" s="98" t="str">
        <f>'Playoff bracket'!G16</f>
        <v>WCS</v>
      </c>
      <c r="H16" s="98" t="str">
        <f>'Playoff bracket'!H16</f>
        <v>WCS</v>
      </c>
      <c r="I16" s="98" t="str">
        <f>'Playoff bracket'!I16</f>
        <v>Deadpool</v>
      </c>
      <c r="J16" s="98" t="str">
        <f>'Playoff bracket'!J16</f>
        <v>Deadpool</v>
      </c>
      <c r="K16" s="98" t="str">
        <f>'Playoff bracket'!K16</f>
        <v>Scorpion</v>
      </c>
      <c r="L16" s="98" t="str">
        <f>'Playoff bracket'!L16</f>
        <v>Scorpion</v>
      </c>
      <c r="M16" s="98" t="str">
        <f>'Playoff bracket'!M16</f>
        <v/>
      </c>
      <c r="N16" s="98" t="str">
        <f>'Playoff bracket'!N16</f>
        <v/>
      </c>
      <c r="O16" s="98" t="str">
        <f>'Playoff bracket'!O16</f>
        <v/>
      </c>
      <c r="P16" s="99" t="str">
        <f>'Playoff bracket'!P16</f>
        <v/>
      </c>
      <c r="Q16" s="98" t="str">
        <f>'Playoff bracket'!Q16</f>
        <v/>
      </c>
      <c r="R16" s="99" t="str">
        <f>'Playoff bracket'!R16</f>
        <v/>
      </c>
      <c r="S16" s="98" t="str">
        <f>'Playoff bracket'!S16</f>
        <v/>
      </c>
      <c r="T16" s="99" t="str">
        <f>'Playoff bracket'!U16</f>
        <v/>
      </c>
      <c r="V16" s="94" t="str">
        <f>'Playoff bracket'!V16</f>
        <v/>
      </c>
      <c r="W16" s="100" t="str">
        <f>'Playoff bracket'!W16</f>
        <v>Match 12</v>
      </c>
      <c r="X16" s="98" t="str">
        <f>'Playoff bracket'!X16</f>
        <v>Harlem</v>
      </c>
      <c r="Y16" s="98" t="str">
        <f>'Playoff bracket'!Y16</f>
        <v>Harlem</v>
      </c>
      <c r="Z16" s="98" t="str">
        <f>'Playoff bracket'!Z16</f>
        <v>Firepower</v>
      </c>
      <c r="AA16" s="98" t="str">
        <f>'Playoff bracket'!AA16</f>
        <v>Firepower</v>
      </c>
      <c r="AB16" s="98" t="str">
        <f>'Playoff bracket'!AB16</f>
        <v>Sorcerer</v>
      </c>
      <c r="AC16" s="98" t="str">
        <f>'Playoff bracket'!AC16</f>
        <v>Sorcerer</v>
      </c>
      <c r="AD16" s="98" t="str">
        <f>'Playoff bracket'!AD16</f>
        <v>Beatles</v>
      </c>
      <c r="AE16" s="98" t="str">
        <f>'Playoff bracket'!AE16</f>
        <v>Beatles</v>
      </c>
      <c r="AF16" s="98" t="str">
        <f>'Playoff bracket'!AF16</f>
        <v>X-Men</v>
      </c>
      <c r="AG16" s="98" t="str">
        <f>'Playoff bracket'!AG16</f>
        <v>X-Men</v>
      </c>
      <c r="AH16" s="98" t="str">
        <f>'Playoff bracket'!AH16</f>
        <v/>
      </c>
      <c r="AI16" s="98" t="str">
        <f>'Playoff bracket'!AI16</f>
        <v/>
      </c>
      <c r="AJ16" s="98" t="str">
        <f>'Playoff bracket'!AJ16</f>
        <v/>
      </c>
      <c r="AK16" s="99" t="str">
        <f>'Playoff bracket'!AK16</f>
        <v/>
      </c>
      <c r="AL16" s="98" t="str">
        <f>'Playoff bracket'!AL16</f>
        <v/>
      </c>
      <c r="AM16" s="99" t="str">
        <f>'Playoff bracket'!AM16</f>
        <v/>
      </c>
      <c r="AN16" s="99" t="str">
        <f>'Playoff bracket'!AO16</f>
        <v/>
      </c>
      <c r="AO16" s="94" t="str">
        <f>'Playoff bracket'!AP16</f>
        <v/>
      </c>
      <c r="AP16" s="94" t="str">
        <f>'Playoff bracket'!AR16</f>
        <v/>
      </c>
      <c r="AQ16" s="100" t="str">
        <f>'Playoff bracket'!AS16</f>
        <v>Match 20</v>
      </c>
      <c r="AR16" s="98" t="str">
        <f>'Playoff bracket'!AT16</f>
        <v>The Shadow</v>
      </c>
      <c r="AS16" s="98" t="str">
        <f>'Playoff bracket'!AU16</f>
        <v>The Shadow</v>
      </c>
      <c r="AT16" s="98" t="str">
        <f>'Playoff bracket'!AV16</f>
        <v>Harlem</v>
      </c>
      <c r="AU16" s="98" t="str">
        <f>'Playoff bracket'!AW16</f>
        <v>Harlem</v>
      </c>
      <c r="AV16" s="98" t="str">
        <f>'Playoff bracket'!AX16</f>
        <v>Pool Sharks</v>
      </c>
      <c r="AW16" s="98" t="str">
        <f>'Playoff bracket'!AY16</f>
        <v>Pool Sharks</v>
      </c>
      <c r="AX16" s="98" t="str">
        <f>'Playoff bracket'!AZ16</f>
        <v>Avengers IQ</v>
      </c>
      <c r="AY16" s="98" t="str">
        <f>'Playoff bracket'!BA16</f>
        <v>Avengers IQ</v>
      </c>
      <c r="AZ16" s="98" t="str">
        <f>'Playoff bracket'!BB16</f>
        <v/>
      </c>
      <c r="BA16" s="98" t="str">
        <f>'Playoff bracket'!BC16</f>
        <v/>
      </c>
      <c r="BB16" s="98" t="str">
        <f>'Playoff bracket'!BD16</f>
        <v/>
      </c>
      <c r="BC16" s="98" t="str">
        <f>'Playoff bracket'!BE16</f>
        <v/>
      </c>
      <c r="BD16" s="98" t="str">
        <f>'Playoff bracket'!BF16</f>
        <v/>
      </c>
      <c r="BE16" s="99" t="str">
        <f>'Playoff bracket'!BG16</f>
        <v/>
      </c>
      <c r="BF16" s="98" t="str">
        <f>'Playoff bracket'!BH16</f>
        <v/>
      </c>
      <c r="BG16" s="99" t="str">
        <f>'Playoff bracket'!BI16</f>
        <v/>
      </c>
      <c r="BH16" s="98" t="str">
        <f>'Playoff bracket'!BJ16</f>
        <v/>
      </c>
      <c r="BI16" s="99" t="str">
        <f>'Playoff bracket'!BK16</f>
        <v/>
      </c>
      <c r="BJ16" s="94" t="str">
        <f>'Playoff bracket'!BL16</f>
        <v/>
      </c>
      <c r="BK16" s="94">
        <f>'Playoff bracket'!BM16</f>
        <v>12</v>
      </c>
      <c r="BL16" s="106" t="str">
        <f>'Playoff bracket'!BN16</f>
        <v>Jason Zahler</v>
      </c>
      <c r="BM16" s="107">
        <f>'Playoff bracket'!BO16</f>
        <v>31680</v>
      </c>
      <c r="BN16" s="107">
        <f>'Playoff bracket'!BP16</f>
        <v>0</v>
      </c>
      <c r="BO16" s="135">
        <f>'Playoff bracket'!BQ16</f>
        <v>1542510</v>
      </c>
      <c r="BP16" s="107">
        <f>'Playoff bracket'!BR16</f>
        <v>1</v>
      </c>
      <c r="BQ16" s="136" t="str">
        <f>'Playoff bracket'!BS16</f>
        <v>+970,060</v>
      </c>
      <c r="BR16" s="107">
        <f>'Playoff bracket'!BT16</f>
        <v>1</v>
      </c>
      <c r="BS16" s="107">
        <f>'Playoff bracket'!BU16</f>
        <v>920230</v>
      </c>
      <c r="BT16" s="107">
        <f>'Playoff bracket'!BV16</f>
        <v>0</v>
      </c>
      <c r="BU16" s="107" t="str">
        <f>'Playoff bracket'!BW16</f>
        <v>378,071,320 after ball 2</v>
      </c>
      <c r="BV16" s="107">
        <f>'Playoff bracket'!BX16</f>
        <v>0</v>
      </c>
      <c r="BW16" s="107">
        <f>'Playoff bracket'!BY16</f>
        <v>276973100</v>
      </c>
      <c r="BX16" s="108">
        <f>'Playoff bracket'!BZ16</f>
        <v>1</v>
      </c>
      <c r="BY16" s="121" t="str">
        <f>'Playoff bracket'!CA16</f>
        <v>+891,410</v>
      </c>
      <c r="BZ16" s="108">
        <f>'Playoff bracket'!CB16</f>
        <v>1</v>
      </c>
      <c r="CA16" s="121" t="str">
        <f>'Playoff bracket'!CC16</f>
        <v>+1,045,245,780</v>
      </c>
      <c r="CB16" s="108">
        <f>'Playoff bracket'!CD16</f>
        <v>1</v>
      </c>
      <c r="CC16" s="111" t="str">
        <f>'Playoff bracket'!CE16</f>
        <v/>
      </c>
      <c r="CD16" s="110" t="str">
        <f>'Playoff bracket'!CF16</f>
        <v/>
      </c>
      <c r="CE16" s="110">
        <f>'Playoff bracket'!CG16</f>
        <v>5</v>
      </c>
      <c r="CF16" s="94" t="str">
        <f>'Playoff bracket'!CH16</f>
        <v/>
      </c>
      <c r="CG16" s="100" t="str">
        <f>'Playoff bracket'!CI16</f>
        <v>Pos 5-8</v>
      </c>
      <c r="CH16" s="137" t="str">
        <f>'Playoff bracket'!CJ16</f>
        <v>Dark Rider</v>
      </c>
      <c r="CI16" s="138"/>
      <c r="CJ16" s="139"/>
      <c r="CK16" s="137" t="str">
        <f>'Playoff bracket'!CL16</f>
        <v>Lady Luck</v>
      </c>
      <c r="CL16" s="137" t="str">
        <f>'Playoff bracket'!CN16</f>
        <v>Beatles</v>
      </c>
      <c r="CM16" s="137" t="str">
        <f>'Playoff bracket'!CN16</f>
        <v>Beatles</v>
      </c>
      <c r="CN16" s="137" t="str">
        <f>'Playoff bracket'!CP16</f>
        <v>Total Points</v>
      </c>
      <c r="CO16" s="140" t="s">
        <v>243</v>
      </c>
      <c r="CP16" s="94" t="str">
        <f>'Playoff bracket'!CR16</f>
        <v/>
      </c>
      <c r="CQ16" s="94" t="str">
        <f>'Playoff bracket'!CS16</f>
        <v/>
      </c>
      <c r="CR16" s="94" t="str">
        <f>'Playoff bracket'!CT16</f>
        <v/>
      </c>
      <c r="CS16" s="94" t="str">
        <f>'Playoff bracket'!CU16</f>
        <v/>
      </c>
      <c r="CT16" s="94" t="str">
        <f>'Playoff bracket'!CV16</f>
        <v/>
      </c>
      <c r="CU16" s="94" t="str">
        <f>'Playoff bracket'!CW16</f>
        <v/>
      </c>
      <c r="CV16" s="94" t="str">
        <f>'Playoff bracket'!CX16</f>
        <v/>
      </c>
      <c r="CW16" s="94" t="str">
        <f>'Playoff bracket'!CY16</f>
        <v/>
      </c>
      <c r="CX16" s="94" t="str">
        <f>'Playoff bracket'!CZ16</f>
        <v/>
      </c>
      <c r="CY16" s="94" t="str">
        <f>'Playoff bracket'!DA16</f>
        <v/>
      </c>
      <c r="CZ16" s="94" t="str">
        <f>'Playoff bracket'!DB16</f>
        <v/>
      </c>
      <c r="DA16" s="94">
        <f>'Playoff bracket'!DC16</f>
        <v>1</v>
      </c>
      <c r="DB16" s="116" t="str">
        <f>'Playoff bracket'!DD16</f>
        <v>Johannes Ostermeier</v>
      </c>
      <c r="DC16" s="100">
        <f>'Playoff bracket'!DE16</f>
        <v>402370</v>
      </c>
      <c r="DD16" s="100">
        <f>'Playoff bracket'!DF16</f>
        <v>1</v>
      </c>
      <c r="DE16" s="100">
        <f>'Playoff bracket'!DG16</f>
        <v>19656380</v>
      </c>
      <c r="DF16" s="100">
        <f>'Playoff bracket'!DH16</f>
        <v>0</v>
      </c>
      <c r="DG16" s="100">
        <f>'Playoff bracket'!DI16</f>
        <v>265660550</v>
      </c>
      <c r="DH16" s="100">
        <f>'Playoff bracket'!DJ16</f>
        <v>1</v>
      </c>
      <c r="DI16" s="100">
        <f>'Playoff bracket'!DK16</f>
        <v>204420</v>
      </c>
      <c r="DJ16" s="100">
        <f>'Playoff bracket'!DL16</f>
        <v>0</v>
      </c>
      <c r="DK16" s="100">
        <f>'Playoff bracket'!DM16</f>
        <v>304580</v>
      </c>
      <c r="DL16" s="100">
        <f>'Playoff bracket'!DN16</f>
        <v>0</v>
      </c>
      <c r="DM16" s="124" t="str">
        <f>#REF!</f>
        <v>#REF!</v>
      </c>
      <c r="DN16" s="117">
        <f>'Playoff bracket'!DP16</f>
        <v>1</v>
      </c>
      <c r="DO16" s="117">
        <f>'Playoff bracket'!DQ16</f>
        <v>1457742740</v>
      </c>
      <c r="DP16" s="117">
        <f>'Playoff bracket'!DR16</f>
        <v>1</v>
      </c>
      <c r="DQ16" s="117">
        <f>'Playoff bracket'!DS16</f>
        <v>436500000</v>
      </c>
      <c r="DR16" s="117">
        <f>'Playoff bracket'!DT16</f>
        <v>0</v>
      </c>
      <c r="DS16" s="125" t="str">
        <f>'Playoff bracket'!DU16</f>
        <v>4,000,000,000+</v>
      </c>
      <c r="DT16" s="99" t="str">
        <f>'Playoff bracket'!DU16</f>
        <v>4,000,000,000+</v>
      </c>
      <c r="DU16" s="99">
        <f>'Playoff bracket'!DV16</f>
        <v>1</v>
      </c>
      <c r="DV16" s="99">
        <f>'Playoff bracket'!DW16</f>
        <v>5</v>
      </c>
    </row>
    <row r="17">
      <c r="A17" s="97">
        <f>'Playoff bracket'!A17</f>
        <v>21</v>
      </c>
      <c r="B17" s="106" t="str">
        <f>'Playoff bracket'!B17</f>
        <v>Roberto Pedroni</v>
      </c>
      <c r="C17" s="107">
        <f>'Playoff bracket'!C17</f>
        <v>25200</v>
      </c>
      <c r="D17" s="129" t="str">
        <f>'Playoff bracket'!D17</f>
        <v>1</v>
      </c>
      <c r="E17" s="129">
        <f>'Playoff bracket'!E17</f>
        <v>54070</v>
      </c>
      <c r="F17" s="129" t="str">
        <f>'Playoff bracket'!F17</f>
        <v>0</v>
      </c>
      <c r="G17" s="129">
        <f>'Playoff bracket'!G17</f>
        <v>428211900</v>
      </c>
      <c r="H17" s="129" t="str">
        <f>'Playoff bracket'!H17</f>
        <v>1</v>
      </c>
      <c r="I17" s="129">
        <f>'Playoff bracket'!I17</f>
        <v>199304200</v>
      </c>
      <c r="J17" s="129" t="str">
        <f>'Playoff bracket'!J17</f>
        <v>1</v>
      </c>
      <c r="K17" s="129">
        <f>'Playoff bracket'!K17</f>
        <v>466530</v>
      </c>
      <c r="L17" s="130" t="str">
        <f>'Playoff bracket'!L17</f>
        <v>1</v>
      </c>
      <c r="M17" s="130" t="str">
        <f>'Playoff bracket'!M17</f>
        <v/>
      </c>
      <c r="N17" s="130" t="str">
        <f>'Playoff bracket'!N17</f>
        <v/>
      </c>
      <c r="O17" s="130" t="str">
        <f>'Playoff bracket'!O17</f>
        <v/>
      </c>
      <c r="P17" s="130" t="str">
        <f>'Playoff bracket'!P17</f>
        <v/>
      </c>
      <c r="Q17" s="130" t="str">
        <f>'Playoff bracket'!Q17</f>
        <v/>
      </c>
      <c r="R17" s="130" t="str">
        <f>'Playoff bracket'!R17</f>
        <v/>
      </c>
      <c r="S17" s="131" t="str">
        <f>'Playoff bracket'!S17</f>
        <v/>
      </c>
      <c r="T17" s="115" t="str">
        <f>'Playoff bracket'!T17</f>
        <v/>
      </c>
      <c r="U17" s="113">
        <f>'Playoff bracket'!U17</f>
        <v>4</v>
      </c>
      <c r="V17" s="97">
        <f>'Playoff bracket'!V17</f>
        <v>12</v>
      </c>
      <c r="W17" s="106" t="str">
        <f>'Playoff bracket'!W17</f>
        <v>Jason Zahler</v>
      </c>
      <c r="X17" s="107">
        <f>'Playoff bracket'!X17</f>
        <v>946930</v>
      </c>
      <c r="Y17" s="107">
        <f>'Playoff bracket'!Y17</f>
        <v>0</v>
      </c>
      <c r="Z17" s="107">
        <f>'Playoff bracket'!Z17</f>
        <v>72220</v>
      </c>
      <c r="AA17" s="107">
        <f>'Playoff bracket'!AA17</f>
        <v>1</v>
      </c>
      <c r="AB17" s="107">
        <f>'Playoff bracket'!AB17</f>
        <v>7219370</v>
      </c>
      <c r="AC17" s="141">
        <f>'Playoff bracket'!AC17</f>
        <v>1</v>
      </c>
      <c r="AD17" s="107">
        <f>'Playoff bracket'!AD17</f>
        <v>1441760</v>
      </c>
      <c r="AE17" s="107">
        <f>'Playoff bracket'!AE17</f>
        <v>1</v>
      </c>
      <c r="AF17" s="107">
        <f>'Playoff bracket'!AF17</f>
        <v>15657980</v>
      </c>
      <c r="AG17" s="107">
        <f>'Playoff bracket'!AG17</f>
        <v>1</v>
      </c>
      <c r="AH17" s="107" t="str">
        <f>'Playoff bracket'!AH17</f>
        <v/>
      </c>
      <c r="AI17" s="108" t="str">
        <f>'Playoff bracket'!AI17</f>
        <v/>
      </c>
      <c r="AJ17" s="108" t="str">
        <f>'Playoff bracket'!AJ17</f>
        <v/>
      </c>
      <c r="AK17" s="108" t="str">
        <f>'Playoff bracket'!AK17</f>
        <v/>
      </c>
      <c r="AL17" s="108" t="str">
        <f>'Playoff bracket'!AL17</f>
        <v/>
      </c>
      <c r="AM17" s="108" t="str">
        <f>'Playoff bracket'!AM17</f>
        <v/>
      </c>
      <c r="AN17" s="110" t="str">
        <f>'Playoff bracket'!AO17</f>
        <v/>
      </c>
      <c r="AO17" s="110">
        <f>'Playoff bracket'!AP17</f>
        <v>4</v>
      </c>
      <c r="AP17" s="97">
        <f>'Playoff bracket'!AR17</f>
        <v>5</v>
      </c>
      <c r="AQ17" s="116" t="str">
        <f>'Playoff bracket'!AS17</f>
        <v>Zach Sharpe</v>
      </c>
      <c r="AR17" s="100">
        <f>'Playoff bracket'!AT17</f>
        <v>60450960</v>
      </c>
      <c r="AS17" s="100">
        <f>'Playoff bracket'!AU17</f>
        <v>0</v>
      </c>
      <c r="AT17" s="100">
        <f>'Playoff bracket'!AV17</f>
        <v>39430</v>
      </c>
      <c r="AU17" s="100">
        <f>'Playoff bracket'!AW17</f>
        <v>0</v>
      </c>
      <c r="AV17" s="100">
        <f>'Playoff bracket'!AX17</f>
        <v>11446140</v>
      </c>
      <c r="AW17" s="100">
        <f>'Playoff bracket'!AY17</f>
        <v>0</v>
      </c>
      <c r="AX17" s="100">
        <f>'Playoff bracket'!AZ17</f>
        <v>100000000</v>
      </c>
      <c r="AY17" s="100">
        <f>'Playoff bracket'!BA17</f>
        <v>0</v>
      </c>
      <c r="AZ17" s="100" t="str">
        <f>'Playoff bracket'!BB17</f>
        <v/>
      </c>
      <c r="BA17" s="100" t="str">
        <f>'Playoff bracket'!BC17</f>
        <v/>
      </c>
      <c r="BB17" s="100" t="str">
        <f>'Playoff bracket'!BD17</f>
        <v/>
      </c>
      <c r="BC17" s="117" t="str">
        <f>'Playoff bracket'!BE17</f>
        <v/>
      </c>
      <c r="BD17" s="117" t="str">
        <f>'Playoff bracket'!BF17</f>
        <v/>
      </c>
      <c r="BE17" s="117" t="str">
        <f>'Playoff bracket'!BG17</f>
        <v/>
      </c>
      <c r="BF17" s="117" t="str">
        <f>'Playoff bracket'!BH17</f>
        <v/>
      </c>
      <c r="BG17" s="117" t="str">
        <f>'Playoff bracket'!BI17</f>
        <v/>
      </c>
      <c r="BH17" s="119" t="str">
        <f>'Playoff bracket'!BJ17</f>
        <v/>
      </c>
      <c r="BI17" s="99" t="str">
        <f>'Playoff bracket'!BK17</f>
        <v/>
      </c>
      <c r="BJ17" s="99">
        <f>'Playoff bracket'!BL17</f>
        <v>0</v>
      </c>
      <c r="BK17" s="94" t="str">
        <f>'Playoff bracket'!BM17</f>
        <v/>
      </c>
      <c r="BL17" s="94" t="str">
        <f>'Playoff bracket'!BN17</f>
        <v/>
      </c>
      <c r="BM17" s="94" t="str">
        <f>'Playoff bracket'!BO17</f>
        <v/>
      </c>
      <c r="BN17" s="94" t="str">
        <f>'Playoff bracket'!BP17</f>
        <v/>
      </c>
      <c r="BO17" s="94" t="str">
        <f>'Playoff bracket'!BQ17</f>
        <v/>
      </c>
      <c r="BP17" s="94" t="str">
        <f>'Playoff bracket'!BR17</f>
        <v/>
      </c>
      <c r="BQ17" s="94" t="str">
        <f>'Playoff bracket'!BS17</f>
        <v/>
      </c>
      <c r="BR17" s="94" t="str">
        <f>'Playoff bracket'!BT17</f>
        <v/>
      </c>
      <c r="BS17" s="94" t="str">
        <f>'Playoff bracket'!BU17</f>
        <v/>
      </c>
      <c r="BT17" s="94" t="str">
        <f>'Playoff bracket'!BV17</f>
        <v/>
      </c>
      <c r="BU17" s="94" t="str">
        <f>'Playoff bracket'!BW17</f>
        <v/>
      </c>
      <c r="BV17" s="94" t="str">
        <f>'Playoff bracket'!BX17</f>
        <v/>
      </c>
      <c r="BW17" s="94" t="str">
        <f>'Playoff bracket'!BY17</f>
        <v/>
      </c>
      <c r="BX17" s="94" t="str">
        <f>'Playoff bracket'!BZ17</f>
        <v/>
      </c>
      <c r="BY17" s="94" t="str">
        <f>'Playoff bracket'!CA17</f>
        <v/>
      </c>
      <c r="BZ17" s="94" t="str">
        <f>'Playoff bracket'!CB17</f>
        <v/>
      </c>
      <c r="CA17" s="94" t="str">
        <f>'Playoff bracket'!CC17</f>
        <v/>
      </c>
      <c r="CB17" s="94" t="str">
        <f>'Playoff bracket'!CD17</f>
        <v/>
      </c>
      <c r="CC17" s="94" t="str">
        <f>'Playoff bracket'!CE17</f>
        <v/>
      </c>
      <c r="CD17" s="94" t="str">
        <f>'Playoff bracket'!CF17</f>
        <v/>
      </c>
      <c r="CE17" s="94" t="str">
        <f>'Playoff bracket'!CG17</f>
        <v/>
      </c>
      <c r="CF17" s="94">
        <f>'Playoff bracket'!CH17</f>
        <v>25</v>
      </c>
      <c r="CG17" s="116" t="str">
        <f>'Playoff bracket'!CI17</f>
        <v>Paul Englert</v>
      </c>
      <c r="CH17" s="142">
        <f>'Playoff bracket'!CK17</f>
        <v>1</v>
      </c>
      <c r="CI17" s="143"/>
      <c r="CJ17" s="100">
        <f>'Playoff bracket'!CL17</f>
        <v>166430</v>
      </c>
      <c r="CK17" s="142">
        <f>'Playoff bracket'!CM17</f>
        <v>4</v>
      </c>
      <c r="CL17" s="100">
        <f>'Playoff bracket'!CN17</f>
        <v>4500000</v>
      </c>
      <c r="CM17" s="144">
        <f>'Playoff bracket'!CO17</f>
        <v>7</v>
      </c>
      <c r="CN17" s="143"/>
      <c r="CO17" s="100">
        <f>'Playoff bracket'!CP17</f>
        <v>12</v>
      </c>
      <c r="CP17" s="98" t="str">
        <f>'Playoff bracket'!CR17</f>
        <v/>
      </c>
      <c r="CQ17" s="97" t="str">
        <f>'Playoff bracket'!CS17</f>
        <v/>
      </c>
      <c r="CR17" s="97" t="str">
        <f>'Playoff bracket'!CT17</f>
        <v/>
      </c>
      <c r="CS17" s="97" t="str">
        <f>'Playoff bracket'!CU17</f>
        <v/>
      </c>
      <c r="CT17" s="97" t="str">
        <f>'Playoff bracket'!CV17</f>
        <v/>
      </c>
      <c r="CU17" s="97" t="str">
        <f>'Playoff bracket'!CW17</f>
        <v/>
      </c>
      <c r="CV17" s="97" t="str">
        <f>'Playoff bracket'!CX17</f>
        <v/>
      </c>
      <c r="CW17" s="97" t="str">
        <f>'Playoff bracket'!CY17</f>
        <v/>
      </c>
      <c r="CX17" s="97" t="str">
        <f>'Playoff bracket'!CZ17</f>
        <v/>
      </c>
      <c r="CY17" s="94" t="str">
        <f>'Playoff bracket'!DA17</f>
        <v/>
      </c>
      <c r="CZ17" s="97" t="str">
        <f>'Playoff bracket'!DB17</f>
        <v/>
      </c>
      <c r="DA17" s="94">
        <f>'Playoff bracket'!DC17</f>
        <v>31</v>
      </c>
      <c r="DB17" s="116" t="str">
        <f>'Playoff bracket'!DD17</f>
        <v>Markus Virtanen</v>
      </c>
      <c r="DC17" s="100">
        <f>'Playoff bracket'!DE17</f>
        <v>107020</v>
      </c>
      <c r="DD17" s="100">
        <f>'Playoff bracket'!DF17</f>
        <v>0</v>
      </c>
      <c r="DE17" s="100">
        <f>'Playoff bracket'!DG17</f>
        <v>50570320</v>
      </c>
      <c r="DF17" s="100">
        <f>'Playoff bracket'!DH17</f>
        <v>1</v>
      </c>
      <c r="DG17" s="100">
        <f>'Playoff bracket'!DI17</f>
        <v>183510880</v>
      </c>
      <c r="DH17" s="100">
        <f>'Playoff bracket'!DJ17</f>
        <v>0</v>
      </c>
      <c r="DI17" s="100">
        <f>'Playoff bracket'!DK17</f>
        <v>264910</v>
      </c>
      <c r="DJ17" s="100">
        <f>'Playoff bracket'!DL17</f>
        <v>1</v>
      </c>
      <c r="DK17" s="124" t="str">
        <f>'Playoff bracket'!DM17</f>
        <v>+350,000</v>
      </c>
      <c r="DL17" s="100">
        <f>'Playoff bracket'!DN17</f>
        <v>1</v>
      </c>
      <c r="DM17" s="100">
        <f>'Playoff bracket'!DO16</f>
        <v>9577980</v>
      </c>
      <c r="DN17" s="117">
        <f>'Playoff bracket'!DP17</f>
        <v>0</v>
      </c>
      <c r="DO17" s="117">
        <f>'Playoff bracket'!DQ17</f>
        <v>93283110</v>
      </c>
      <c r="DP17" s="117">
        <f>'Playoff bracket'!DR17</f>
        <v>0</v>
      </c>
      <c r="DQ17" s="117">
        <f>'Playoff bracket'!DS17</f>
        <v>570000000</v>
      </c>
      <c r="DR17" s="117">
        <f>'Playoff bracket'!DT17</f>
        <v>1</v>
      </c>
      <c r="DS17" s="125">
        <f>'Playoff bracket'!DU17</f>
        <v>1219000000</v>
      </c>
      <c r="DT17" s="99">
        <f>'Playoff bracket'!DU17</f>
        <v>1219000000</v>
      </c>
      <c r="DU17" s="99">
        <f>'Playoff bracket'!DV17</f>
        <v>0</v>
      </c>
      <c r="DV17" s="99">
        <f>'Playoff bracket'!DW17</f>
        <v>4</v>
      </c>
    </row>
    <row r="18">
      <c r="A18" s="97">
        <f>'Playoff bracket'!A18</f>
        <v>28</v>
      </c>
      <c r="B18" s="116" t="str">
        <f>'Playoff bracket'!B18</f>
        <v>Paul Jongma</v>
      </c>
      <c r="C18" s="100">
        <f>'Playoff bracket'!C18</f>
        <v>24260</v>
      </c>
      <c r="D18" s="126">
        <f>'Playoff bracket'!D18</f>
        <v>0</v>
      </c>
      <c r="E18" s="126">
        <f>'Playoff bracket'!E18</f>
        <v>56970</v>
      </c>
      <c r="F18" s="126" t="str">
        <f>'Playoff bracket'!F18</f>
        <v>1</v>
      </c>
      <c r="G18" s="126">
        <f>'Playoff bracket'!G18</f>
        <v>239968980</v>
      </c>
      <c r="H18" s="126">
        <f>'Playoff bracket'!H18</f>
        <v>0</v>
      </c>
      <c r="I18" s="126">
        <f>'Playoff bracket'!I18</f>
        <v>40248300</v>
      </c>
      <c r="J18" s="126" t="str">
        <f>'Playoff bracket'!J18</f>
        <v>0</v>
      </c>
      <c r="K18" s="126">
        <f>'Playoff bracket'!K18</f>
        <v>63140</v>
      </c>
      <c r="L18" s="127">
        <f>'Playoff bracket'!L18</f>
        <v>0</v>
      </c>
      <c r="M18" s="127" t="str">
        <f>'Playoff bracket'!M18</f>
        <v/>
      </c>
      <c r="N18" s="127" t="str">
        <f>'Playoff bracket'!N18</f>
        <v/>
      </c>
      <c r="O18" s="127" t="str">
        <f>'Playoff bracket'!O18</f>
        <v/>
      </c>
      <c r="P18" s="127" t="str">
        <f>'Playoff bracket'!P18</f>
        <v/>
      </c>
      <c r="Q18" s="127" t="str">
        <f>'Playoff bracket'!Q18</f>
        <v/>
      </c>
      <c r="R18" s="127" t="str">
        <f>'Playoff bracket'!R18</f>
        <v/>
      </c>
      <c r="S18" s="128" t="str">
        <f>'Playoff bracket'!S18</f>
        <v/>
      </c>
      <c r="T18" s="104" t="str">
        <f>'Playoff bracket'!T18</f>
        <v/>
      </c>
      <c r="U18" s="105">
        <f>'Playoff bracket'!U18</f>
        <v>1</v>
      </c>
      <c r="V18" s="94" t="str">
        <f>'Playoff bracket'!V18</f>
        <v/>
      </c>
      <c r="W18" s="116" t="str">
        <f>'Playoff bracket'!W18</f>
        <v>Roberto Pedroni</v>
      </c>
      <c r="X18" s="100">
        <f>'Playoff bracket'!X18</f>
        <v>1189050</v>
      </c>
      <c r="Y18" s="100">
        <f>'Playoff bracket'!Y18</f>
        <v>1</v>
      </c>
      <c r="Z18" s="100">
        <f>'Playoff bracket'!Z18</f>
        <v>39450</v>
      </c>
      <c r="AA18" s="100">
        <f>'Playoff bracket'!AA18</f>
        <v>0</v>
      </c>
      <c r="AB18" s="100">
        <f>'Playoff bracket'!AB18</f>
        <v>826430</v>
      </c>
      <c r="AC18" s="100">
        <f>'Playoff bracket'!AC18</f>
        <v>0</v>
      </c>
      <c r="AD18" s="100">
        <f>'Playoff bracket'!AD18</f>
        <v>1100370</v>
      </c>
      <c r="AE18" s="100">
        <f>'Playoff bracket'!AE18</f>
        <v>0</v>
      </c>
      <c r="AF18" s="100">
        <f>'Playoff bracket'!AF18</f>
        <v>3893680</v>
      </c>
      <c r="AG18" s="100">
        <f>'Playoff bracket'!AG18</f>
        <v>0</v>
      </c>
      <c r="AH18" s="100" t="str">
        <f>'Playoff bracket'!AH18</f>
        <v/>
      </c>
      <c r="AI18" s="117" t="str">
        <f>'Playoff bracket'!AI18</f>
        <v/>
      </c>
      <c r="AJ18" s="117" t="str">
        <f>'Playoff bracket'!AJ18</f>
        <v/>
      </c>
      <c r="AK18" s="117" t="str">
        <f>'Playoff bracket'!AK18</f>
        <v/>
      </c>
      <c r="AL18" s="117" t="str">
        <f>'Playoff bracket'!AL18</f>
        <v/>
      </c>
      <c r="AM18" s="117" t="str">
        <f>'Playoff bracket'!AM18</f>
        <v/>
      </c>
      <c r="AN18" s="99" t="str">
        <f>'Playoff bracket'!AO18</f>
        <v/>
      </c>
      <c r="AO18" s="99">
        <f>'Playoff bracket'!AP18</f>
        <v>1</v>
      </c>
      <c r="AP18" s="94" t="str">
        <f>'Playoff bracket'!AR18</f>
        <v/>
      </c>
      <c r="AQ18" s="106" t="str">
        <f>'Playoff bracket'!AS18</f>
        <v>Jason Zahler</v>
      </c>
      <c r="AR18" s="107">
        <f>'Playoff bracket'!AT18</f>
        <v>523386490</v>
      </c>
      <c r="AS18" s="107">
        <f>'Playoff bracket'!AU18</f>
        <v>1</v>
      </c>
      <c r="AT18" s="107">
        <f>'Playoff bracket'!AV18</f>
        <v>672150</v>
      </c>
      <c r="AU18" s="107">
        <f>'Playoff bracket'!AW18</f>
        <v>1</v>
      </c>
      <c r="AV18" s="107">
        <f>'Playoff bracket'!AX18</f>
        <v>11814360</v>
      </c>
      <c r="AW18" s="107">
        <f>'Playoff bracket'!AY18</f>
        <v>1</v>
      </c>
      <c r="AX18" s="107">
        <f>'Playoff bracket'!AZ18</f>
        <v>400000000</v>
      </c>
      <c r="AY18" s="107">
        <f>'Playoff bracket'!BA18</f>
        <v>1</v>
      </c>
      <c r="AZ18" s="107" t="str">
        <f>'Playoff bracket'!BB18</f>
        <v/>
      </c>
      <c r="BA18" s="107" t="str">
        <f>'Playoff bracket'!BC18</f>
        <v/>
      </c>
      <c r="BB18" s="107" t="str">
        <f>'Playoff bracket'!BD18</f>
        <v/>
      </c>
      <c r="BC18" s="108" t="str">
        <f>'Playoff bracket'!BE18</f>
        <v/>
      </c>
      <c r="BD18" s="108" t="str">
        <f>'Playoff bracket'!BF18</f>
        <v/>
      </c>
      <c r="BE18" s="108" t="str">
        <f>'Playoff bracket'!BG18</f>
        <v/>
      </c>
      <c r="BF18" s="108" t="str">
        <f>'Playoff bracket'!BH18</f>
        <v/>
      </c>
      <c r="BG18" s="108" t="str">
        <f>'Playoff bracket'!BI18</f>
        <v/>
      </c>
      <c r="BH18" s="111" t="str">
        <f>'Playoff bracket'!BJ18</f>
        <v/>
      </c>
      <c r="BI18" s="110" t="str">
        <f>'Playoff bracket'!BK18</f>
        <v/>
      </c>
      <c r="BJ18" s="110">
        <f>'Playoff bracket'!BL18</f>
        <v>4</v>
      </c>
      <c r="BK18" s="94" t="str">
        <f>'Playoff bracket'!BM18</f>
        <v/>
      </c>
      <c r="BL18" s="94" t="str">
        <f>'Playoff bracket'!BN18</f>
        <v/>
      </c>
      <c r="BM18" s="94" t="str">
        <f>'Playoff bracket'!BO18</f>
        <v/>
      </c>
      <c r="BN18" s="94" t="str">
        <f>'Playoff bracket'!BP18</f>
        <v/>
      </c>
      <c r="BO18" s="94" t="str">
        <f>'Playoff bracket'!BQ18</f>
        <v/>
      </c>
      <c r="BP18" s="94" t="str">
        <f>'Playoff bracket'!BR18</f>
        <v/>
      </c>
      <c r="BQ18" s="94" t="str">
        <f>'Playoff bracket'!BS18</f>
        <v/>
      </c>
      <c r="BR18" s="94" t="str">
        <f>'Playoff bracket'!BT18</f>
        <v/>
      </c>
      <c r="BS18" s="94" t="str">
        <f>'Playoff bracket'!BU18</f>
        <v/>
      </c>
      <c r="BT18" s="94" t="str">
        <f>'Playoff bracket'!BV18</f>
        <v/>
      </c>
      <c r="BU18" s="94" t="str">
        <f>'Playoff bracket'!BW18</f>
        <v/>
      </c>
      <c r="BV18" s="94" t="str">
        <f>'Playoff bracket'!BX18</f>
        <v/>
      </c>
      <c r="BW18" s="94" t="str">
        <f>'Playoff bracket'!BY18</f>
        <v/>
      </c>
      <c r="BX18" s="94" t="str">
        <f>'Playoff bracket'!BZ18</f>
        <v/>
      </c>
      <c r="BY18" s="94" t="str">
        <f>'Playoff bracket'!CA18</f>
        <v/>
      </c>
      <c r="BZ18" s="94" t="str">
        <f>'Playoff bracket'!CB18</f>
        <v/>
      </c>
      <c r="CA18" s="94" t="str">
        <f>'Playoff bracket'!CC18</f>
        <v/>
      </c>
      <c r="CB18" s="94" t="str">
        <f>'Playoff bracket'!CD18</f>
        <v/>
      </c>
      <c r="CC18" s="94" t="str">
        <f>'Playoff bracket'!CE18</f>
        <v/>
      </c>
      <c r="CD18" s="94" t="str">
        <f>'Playoff bracket'!CF18</f>
        <v/>
      </c>
      <c r="CE18" s="94" t="str">
        <f>'Playoff bracket'!CG18</f>
        <v/>
      </c>
      <c r="CF18" s="94">
        <f>'Playoff bracket'!CH18</f>
        <v>4</v>
      </c>
      <c r="CG18" s="116" t="str">
        <f>'Playoff bracket'!CI18</f>
        <v>Keith Elwin</v>
      </c>
      <c r="CH18" s="142" t="str">
        <f>'Playoff bracket'!CK18</f>
        <v/>
      </c>
      <c r="CI18" s="143"/>
      <c r="CJ18" s="100" t="str">
        <f>'Playoff bracket'!CL18</f>
        <v>dns</v>
      </c>
      <c r="CK18" s="142" t="str">
        <f>'Playoff bracket'!CM18</f>
        <v/>
      </c>
      <c r="CL18" s="100" t="str">
        <f>'Playoff bracket'!CN18</f>
        <v>dns</v>
      </c>
      <c r="CM18" s="144" t="str">
        <f>'Playoff bracket'!CO18</f>
        <v/>
      </c>
      <c r="CN18" s="143"/>
      <c r="CO18" s="100">
        <f>'Playoff bracket'!CP18</f>
        <v>0</v>
      </c>
      <c r="CP18" s="98" t="str">
        <f>'Playoff bracket'!CR18</f>
        <v/>
      </c>
      <c r="CQ18" s="97" t="str">
        <f>'Playoff bracket'!CQ18</f>
        <v>8th</v>
      </c>
      <c r="CR18" s="97" t="str">
        <f>'Playoff bracket'!CT18</f>
        <v/>
      </c>
      <c r="CS18" s="97" t="str">
        <f>'Playoff bracket'!CU18</f>
        <v/>
      </c>
      <c r="CT18" s="97" t="str">
        <f>'Playoff bracket'!CV18</f>
        <v/>
      </c>
      <c r="CU18" s="97" t="str">
        <f>'Playoff bracket'!CW18</f>
        <v/>
      </c>
      <c r="CV18" s="97" t="str">
        <f>'Playoff bracket'!CX18</f>
        <v/>
      </c>
      <c r="CW18" s="97" t="str">
        <f>'Playoff bracket'!CY18</f>
        <v/>
      </c>
      <c r="CX18" s="97" t="str">
        <f>'Playoff bracket'!CZ18</f>
        <v/>
      </c>
      <c r="CY18" s="94" t="str">
        <f>'Playoff bracket'!DA18</f>
        <v/>
      </c>
      <c r="CZ18" s="97" t="str">
        <f>'Playoff bracket'!DB18</f>
        <v/>
      </c>
      <c r="DA18" s="94" t="str">
        <f>'Playoff bracket'!DC18</f>
        <v/>
      </c>
      <c r="DB18" s="94" t="str">
        <f>'Playoff bracket'!DD18</f>
        <v/>
      </c>
      <c r="DC18" s="94" t="str">
        <f>'Playoff bracket'!DE18</f>
        <v/>
      </c>
      <c r="DD18" s="94" t="str">
        <f>'Playoff bracket'!DF18</f>
        <v/>
      </c>
      <c r="DE18" s="94" t="str">
        <f>'Playoff bracket'!DG18</f>
        <v/>
      </c>
      <c r="DF18" s="94" t="str">
        <f>'Playoff bracket'!DH18</f>
        <v/>
      </c>
      <c r="DG18" s="94" t="str">
        <f>'Playoff bracket'!DI18</f>
        <v/>
      </c>
      <c r="DH18" s="145" t="str">
        <f>'Playoff bracket'!DJ18</f>
        <v/>
      </c>
      <c r="DI18" s="145" t="str">
        <f>'Playoff bracket'!DK18</f>
        <v/>
      </c>
      <c r="DJ18" s="146"/>
      <c r="DK18" s="94" t="str">
        <f>'Playoff bracket'!DM18</f>
        <v/>
      </c>
      <c r="DL18" s="94" t="str">
        <f>'Playoff bracket'!DN18</f>
        <v/>
      </c>
      <c r="DM18" s="94" t="str">
        <f>'Playoff bracket'!DO18</f>
        <v/>
      </c>
      <c r="DN18" s="94" t="str">
        <f>'Playoff bracket'!DP18</f>
        <v/>
      </c>
      <c r="DO18" s="94" t="str">
        <f>'Playoff bracket'!DQ18</f>
        <v/>
      </c>
      <c r="DP18" s="94" t="str">
        <f>'Playoff bracket'!DR18</f>
        <v/>
      </c>
      <c r="DQ18" s="94" t="str">
        <f>'Playoff bracket'!DS18</f>
        <v/>
      </c>
      <c r="DS18" s="94" t="str">
        <f>'Playoff bracket'!DU18</f>
        <v/>
      </c>
      <c r="DU18" s="94" t="str">
        <f>'Playoff bracket'!DV18</f>
        <v/>
      </c>
    </row>
    <row r="19">
      <c r="A19" s="94" t="str">
        <f>'Playoff bracket'!A19</f>
        <v/>
      </c>
      <c r="B19" s="94" t="str">
        <f>'Playoff bracket'!B19</f>
        <v/>
      </c>
      <c r="C19" s="94" t="str">
        <f>'Playoff bracket'!C19</f>
        <v/>
      </c>
      <c r="D19" s="94" t="str">
        <f>'Playoff bracket'!D19</f>
        <v/>
      </c>
      <c r="E19" s="94" t="str">
        <f>'Playoff bracket'!E19</f>
        <v/>
      </c>
      <c r="F19" s="94" t="str">
        <f>'Playoff bracket'!F19</f>
        <v/>
      </c>
      <c r="G19" s="94" t="str">
        <f>'Playoff bracket'!G19</f>
        <v/>
      </c>
      <c r="H19" s="94" t="str">
        <f>'Playoff bracket'!H19</f>
        <v/>
      </c>
      <c r="I19" s="94" t="str">
        <f>'Playoff bracket'!I19</f>
        <v/>
      </c>
      <c r="J19" s="94" t="str">
        <f>'Playoff bracket'!J19</f>
        <v/>
      </c>
      <c r="K19" s="94" t="str">
        <f>'Playoff bracket'!K19</f>
        <v/>
      </c>
      <c r="L19" s="94" t="str">
        <f>'Playoff bracket'!L19</f>
        <v/>
      </c>
      <c r="M19" s="94" t="str">
        <f>'Playoff bracket'!M19</f>
        <v/>
      </c>
      <c r="N19" s="94" t="str">
        <f>'Playoff bracket'!N19</f>
        <v/>
      </c>
      <c r="O19" s="94" t="str">
        <f>'Playoff bracket'!O19</f>
        <v/>
      </c>
      <c r="P19" s="94" t="str">
        <f>'Playoff bracket'!P19</f>
        <v/>
      </c>
      <c r="Q19" s="94" t="str">
        <f>'Playoff bracket'!Q19</f>
        <v/>
      </c>
      <c r="R19" s="94" t="str">
        <f>'Playoff bracket'!R19</f>
        <v/>
      </c>
      <c r="S19" s="94" t="str">
        <f>'Playoff bracket'!S19</f>
        <v/>
      </c>
      <c r="T19" s="94" t="str">
        <f>'Playoff bracket'!U19</f>
        <v/>
      </c>
      <c r="V19" s="94" t="str">
        <f>'Playoff bracket'!V19</f>
        <v/>
      </c>
      <c r="W19" s="94" t="str">
        <f>'Playoff bracket'!W19</f>
        <v/>
      </c>
      <c r="X19" s="94" t="str">
        <f>'Playoff bracket'!X19</f>
        <v/>
      </c>
      <c r="Y19" s="94" t="str">
        <f>'Playoff bracket'!Y19</f>
        <v/>
      </c>
      <c r="Z19" s="94" t="str">
        <f>'Playoff bracket'!Z19</f>
        <v/>
      </c>
      <c r="AA19" s="94" t="str">
        <f>'Playoff bracket'!AA19</f>
        <v/>
      </c>
      <c r="AB19" s="94" t="str">
        <f>'Playoff bracket'!AB19</f>
        <v/>
      </c>
      <c r="AC19" s="94" t="str">
        <f>'Playoff bracket'!AC19</f>
        <v/>
      </c>
      <c r="AD19" s="94" t="str">
        <f>'Playoff bracket'!AD19</f>
        <v/>
      </c>
      <c r="AE19" s="94" t="str">
        <f>'Playoff bracket'!AE19</f>
        <v/>
      </c>
      <c r="AF19" s="94" t="str">
        <f>'Playoff bracket'!AF19</f>
        <v/>
      </c>
      <c r="AG19" s="94" t="str">
        <f>'Playoff bracket'!AG19</f>
        <v/>
      </c>
      <c r="AH19" s="94" t="str">
        <f>'Playoff bracket'!AH19</f>
        <v/>
      </c>
      <c r="AI19" s="94" t="str">
        <f>'Playoff bracket'!AI19</f>
        <v/>
      </c>
      <c r="AJ19" s="94" t="str">
        <f>'Playoff bracket'!AJ19</f>
        <v/>
      </c>
      <c r="AK19" s="94" t="str">
        <f>'Playoff bracket'!AK19</f>
        <v/>
      </c>
      <c r="AL19" s="94" t="str">
        <f>'Playoff bracket'!AL19</f>
        <v/>
      </c>
      <c r="AM19" s="94" t="str">
        <f>'Playoff bracket'!AM19</f>
        <v/>
      </c>
      <c r="AN19" s="94" t="str">
        <f>'Playoff bracket'!AO19</f>
        <v/>
      </c>
      <c r="AO19" s="94" t="str">
        <f>'Playoff bracket'!AP19</f>
        <v/>
      </c>
      <c r="AP19" s="94" t="str">
        <f>'Playoff bracket'!AR19</f>
        <v/>
      </c>
      <c r="AQ19" s="94" t="str">
        <f>'Playoff bracket'!AS19</f>
        <v/>
      </c>
      <c r="AR19" s="94" t="str">
        <f>'Playoff bracket'!AT19</f>
        <v/>
      </c>
      <c r="AS19" s="94" t="str">
        <f>'Playoff bracket'!AU19</f>
        <v/>
      </c>
      <c r="AT19" s="94" t="str">
        <f>'Playoff bracket'!AV19</f>
        <v/>
      </c>
      <c r="AU19" s="94" t="str">
        <f>'Playoff bracket'!AW19</f>
        <v/>
      </c>
      <c r="AV19" s="94" t="str">
        <f>'Playoff bracket'!AX19</f>
        <v/>
      </c>
      <c r="AW19" s="94" t="str">
        <f>'Playoff bracket'!AY19</f>
        <v/>
      </c>
      <c r="AX19" s="94" t="str">
        <f>'Playoff bracket'!AZ19</f>
        <v/>
      </c>
      <c r="AY19" s="94" t="str">
        <f>'Playoff bracket'!BA19</f>
        <v/>
      </c>
      <c r="AZ19" s="94" t="str">
        <f>'Playoff bracket'!BB19</f>
        <v/>
      </c>
      <c r="BA19" s="94" t="str">
        <f>'Playoff bracket'!BC19</f>
        <v/>
      </c>
      <c r="BB19" s="94" t="str">
        <f>'Playoff bracket'!BD19</f>
        <v/>
      </c>
      <c r="BC19" s="94" t="str">
        <f>'Playoff bracket'!BE19</f>
        <v/>
      </c>
      <c r="BD19" s="94" t="str">
        <f>'Playoff bracket'!BF19</f>
        <v/>
      </c>
      <c r="BE19" s="94" t="str">
        <f>'Playoff bracket'!BG19</f>
        <v/>
      </c>
      <c r="BF19" s="94" t="str">
        <f>'Playoff bracket'!BH19</f>
        <v/>
      </c>
      <c r="BG19" s="94" t="str">
        <f>'Playoff bracket'!BI19</f>
        <v/>
      </c>
      <c r="BH19" s="94" t="str">
        <f>'Playoff bracket'!BJ19</f>
        <v/>
      </c>
      <c r="BI19" s="94" t="str">
        <f>'Playoff bracket'!BK19</f>
        <v/>
      </c>
      <c r="BJ19" s="94" t="str">
        <f>'Playoff bracket'!BL19</f>
        <v/>
      </c>
      <c r="BK19" s="94" t="str">
        <f>'Playoff bracket'!BM19</f>
        <v/>
      </c>
      <c r="BL19" s="94" t="str">
        <f>'Playoff bracket'!BN19</f>
        <v/>
      </c>
      <c r="BM19" s="94" t="str">
        <f>'Playoff bracket'!BO19</f>
        <v/>
      </c>
      <c r="BN19" s="94" t="str">
        <f>'Playoff bracket'!BP19</f>
        <v/>
      </c>
      <c r="BO19" s="94" t="str">
        <f>'Playoff bracket'!BQ19</f>
        <v/>
      </c>
      <c r="BP19" s="94" t="str">
        <f>'Playoff bracket'!BR19</f>
        <v/>
      </c>
      <c r="BQ19" s="94" t="str">
        <f>'Playoff bracket'!BS19</f>
        <v/>
      </c>
      <c r="BR19" s="94" t="str">
        <f>'Playoff bracket'!BT19</f>
        <v/>
      </c>
      <c r="BS19" s="94" t="str">
        <f>'Playoff bracket'!BU19</f>
        <v/>
      </c>
      <c r="BT19" s="94" t="str">
        <f>'Playoff bracket'!BV19</f>
        <v/>
      </c>
      <c r="BU19" s="94" t="str">
        <f>'Playoff bracket'!BW19</f>
        <v/>
      </c>
      <c r="BV19" s="94" t="str">
        <f>'Playoff bracket'!BX19</f>
        <v/>
      </c>
      <c r="BW19" s="94" t="str">
        <f>'Playoff bracket'!BY19</f>
        <v/>
      </c>
      <c r="BX19" s="94" t="str">
        <f>'Playoff bracket'!BZ19</f>
        <v/>
      </c>
      <c r="BY19" s="94" t="str">
        <f>'Playoff bracket'!CA19</f>
        <v/>
      </c>
      <c r="BZ19" s="94" t="str">
        <f>'Playoff bracket'!CB19</f>
        <v/>
      </c>
      <c r="CA19" s="94" t="str">
        <f>'Playoff bracket'!CC19</f>
        <v/>
      </c>
      <c r="CB19" s="94" t="str">
        <f>'Playoff bracket'!CD19</f>
        <v/>
      </c>
      <c r="CC19" s="94" t="str">
        <f>'Playoff bracket'!CE19</f>
        <v/>
      </c>
      <c r="CD19" s="94" t="str">
        <f>'Playoff bracket'!CF19</f>
        <v/>
      </c>
      <c r="CE19" s="94" t="str">
        <f>'Playoff bracket'!CG19</f>
        <v/>
      </c>
      <c r="CF19" s="94">
        <f>'Playoff bracket'!CH19</f>
        <v>26</v>
      </c>
      <c r="CG19" s="116" t="str">
        <f>'Playoff bracket'!CI19</f>
        <v>Arvid Flygare</v>
      </c>
      <c r="CH19" s="142">
        <f>'Playoff bracket'!CK19</f>
        <v>7</v>
      </c>
      <c r="CI19" s="143"/>
      <c r="CJ19" s="100">
        <f>'Playoff bracket'!CL19</f>
        <v>971350</v>
      </c>
      <c r="CK19" s="142">
        <f>'Playoff bracket'!CM19</f>
        <v>7</v>
      </c>
      <c r="CL19" s="100">
        <f>'Playoff bracket'!CN19</f>
        <v>4318010</v>
      </c>
      <c r="CM19" s="144">
        <f>'Playoff bracket'!CO19</f>
        <v>4</v>
      </c>
      <c r="CN19" s="143"/>
      <c r="CO19" s="100">
        <f>'Playoff bracket'!CP19</f>
        <v>18</v>
      </c>
      <c r="CP19" s="98" t="str">
        <f>'Playoff bracket'!CR19</f>
        <v/>
      </c>
      <c r="CQ19" s="97" t="str">
        <f>'Playoff bracket'!CQ19</f>
        <v>5th</v>
      </c>
      <c r="CR19" s="97" t="str">
        <f>'Playoff bracket'!CT19</f>
        <v/>
      </c>
      <c r="CS19" s="97" t="str">
        <f>'Playoff bracket'!CU19</f>
        <v/>
      </c>
      <c r="CT19" s="97" t="str">
        <f>'Playoff bracket'!CV19</f>
        <v/>
      </c>
      <c r="CU19" s="97" t="str">
        <f>'Playoff bracket'!CW19</f>
        <v/>
      </c>
      <c r="CV19" s="97" t="str">
        <f>'Playoff bracket'!CX19</f>
        <v/>
      </c>
      <c r="CW19" s="97" t="str">
        <f>'Playoff bracket'!CY19</f>
        <v/>
      </c>
      <c r="CX19" s="97" t="str">
        <f>'Playoff bracket'!CZ19</f>
        <v/>
      </c>
      <c r="CY19" s="94" t="str">
        <f>'Playoff bracket'!DA19</f>
        <v/>
      </c>
      <c r="CZ19" s="97" t="str">
        <f>'Playoff bracket'!DB19</f>
        <v/>
      </c>
      <c r="DA19" s="94" t="str">
        <f>'Playoff bracket'!DC19</f>
        <v/>
      </c>
      <c r="DB19" s="94" t="str">
        <f>'Playoff bracket'!DD19</f>
        <v/>
      </c>
      <c r="DC19" s="94" t="str">
        <f>'Playoff bracket'!DE19</f>
        <v/>
      </c>
      <c r="DD19" s="94" t="str">
        <f>'Playoff bracket'!DF19</f>
        <v/>
      </c>
      <c r="DE19" s="94" t="str">
        <f>'Playoff bracket'!DG19</f>
        <v/>
      </c>
      <c r="DF19" s="94" t="str">
        <f>'Playoff bracket'!DH19</f>
        <v/>
      </c>
      <c r="DG19" s="94" t="str">
        <f>'Playoff bracket'!DI19</f>
        <v/>
      </c>
      <c r="DH19" s="145" t="str">
        <f>'Playoff bracket'!DJ19</f>
        <v/>
      </c>
      <c r="DI19" s="145" t="str">
        <f>'Playoff bracket'!DK19</f>
        <v/>
      </c>
      <c r="DJ19" s="146"/>
      <c r="DK19" s="94" t="str">
        <f>'Playoff bracket'!DM19</f>
        <v/>
      </c>
      <c r="DL19" s="94" t="str">
        <f>'Playoff bracket'!DN19</f>
        <v/>
      </c>
      <c r="DM19" s="94" t="str">
        <f>'Playoff bracket'!DO19</f>
        <v/>
      </c>
      <c r="DN19" s="94" t="str">
        <f>'Playoff bracket'!DP19</f>
        <v/>
      </c>
      <c r="DO19" s="94" t="str">
        <f>'Playoff bracket'!DQ19</f>
        <v/>
      </c>
      <c r="DP19" s="94" t="str">
        <f>'Playoff bracket'!DR19</f>
        <v/>
      </c>
      <c r="DQ19" s="94" t="str">
        <f>'Playoff bracket'!DS19</f>
        <v/>
      </c>
      <c r="DS19" s="94" t="str">
        <f>'Playoff bracket'!DU19</f>
        <v/>
      </c>
      <c r="DU19" s="94" t="str">
        <f>'Playoff bracket'!DV19</f>
        <v/>
      </c>
    </row>
    <row r="20">
      <c r="A20" s="94" t="str">
        <f>'Playoff bracket'!A20</f>
        <v/>
      </c>
      <c r="B20" s="100" t="str">
        <f>'Playoff bracket'!B20</f>
        <v>Match 5</v>
      </c>
      <c r="C20" s="98" t="str">
        <f>'Playoff bracket'!C20</f>
        <v>Firepower</v>
      </c>
      <c r="D20" s="98" t="str">
        <f>'Playoff bracket'!D20</f>
        <v>Firepower</v>
      </c>
      <c r="E20" s="98" t="str">
        <f>'Playoff bracket'!E20</f>
        <v>Dolly Parton</v>
      </c>
      <c r="F20" s="98" t="str">
        <f>'Playoff bracket'!F20</f>
        <v>Dolly Parton</v>
      </c>
      <c r="G20" s="98" t="str">
        <f>'Playoff bracket'!G20</f>
        <v>Avengers IQ</v>
      </c>
      <c r="H20" s="98" t="str">
        <f>'Playoff bracket'!H20</f>
        <v>Avengers IQ</v>
      </c>
      <c r="I20" s="98" t="str">
        <f>'Playoff bracket'!I20</f>
        <v>AC/DC</v>
      </c>
      <c r="J20" s="98" t="str">
        <f>'Playoff bracket'!J20</f>
        <v>AC/DC</v>
      </c>
      <c r="K20" s="98" t="str">
        <f>'Playoff bracket'!K20</f>
        <v>Paragon</v>
      </c>
      <c r="L20" s="98" t="str">
        <f>'Playoff bracket'!L20</f>
        <v>Paragon</v>
      </c>
      <c r="M20" s="98" t="str">
        <f>'Playoff bracket'!M20</f>
        <v>Lady Luck</v>
      </c>
      <c r="N20" s="98" t="str">
        <f>'Playoff bracket'!N20</f>
        <v>Lady Luck</v>
      </c>
      <c r="O20" s="98" t="str">
        <f>'Playoff bracket'!O20</f>
        <v>Sorcerer</v>
      </c>
      <c r="P20" s="99" t="str">
        <f>'Playoff bracket'!P20</f>
        <v>Sorcerer</v>
      </c>
      <c r="Q20" s="98" t="str">
        <f>'Playoff bracket'!Q20</f>
        <v>Fireball</v>
      </c>
      <c r="R20" s="99" t="str">
        <f>'Playoff bracket'!R20</f>
        <v>Fireball</v>
      </c>
      <c r="S20" s="98" t="str">
        <f>'Playoff bracket'!S20</f>
        <v>TAF</v>
      </c>
      <c r="T20" s="99" t="str">
        <f>'Playoff bracket'!U20</f>
        <v/>
      </c>
      <c r="V20" s="94" t="str">
        <f>'Playoff bracket'!V20</f>
        <v/>
      </c>
      <c r="W20" s="100" t="str">
        <f>'Playoff bracket'!W20</f>
        <v>Match 13</v>
      </c>
      <c r="X20" s="98" t="str">
        <f>'Playoff bracket'!X20</f>
        <v>Paragon</v>
      </c>
      <c r="Y20" s="98" t="str">
        <f>'Playoff bracket'!Y20</f>
        <v>Paragon</v>
      </c>
      <c r="Z20" s="98" t="str">
        <f>'Playoff bracket'!Z20</f>
        <v>Silverball Mania</v>
      </c>
      <c r="AA20" s="98" t="str">
        <f>'Playoff bracket'!AA20</f>
        <v>Silverball Mania</v>
      </c>
      <c r="AB20" s="98" t="str">
        <f>'Playoff bracket'!AB20</f>
        <v>TAF</v>
      </c>
      <c r="AC20" s="98" t="str">
        <f>'Playoff bracket'!AC20</f>
        <v>TAF</v>
      </c>
      <c r="AD20" s="98" t="str">
        <f>'Playoff bracket'!AD20</f>
        <v>Godzilla</v>
      </c>
      <c r="AE20" s="98" t="str">
        <f>'Playoff bracket'!AE20</f>
        <v>Godzilla</v>
      </c>
      <c r="AF20" s="98" t="str">
        <f>'Playoff bracket'!AF20</f>
        <v/>
      </c>
      <c r="AG20" s="98" t="str">
        <f>'Playoff bracket'!AG20</f>
        <v/>
      </c>
      <c r="AH20" s="98" t="str">
        <f>'Playoff bracket'!AH20</f>
        <v/>
      </c>
      <c r="AI20" s="98" t="str">
        <f>'Playoff bracket'!AI20</f>
        <v/>
      </c>
      <c r="AJ20" s="98" t="str">
        <f>'Playoff bracket'!AJ20</f>
        <v/>
      </c>
      <c r="AK20" s="99" t="str">
        <f>'Playoff bracket'!AK20</f>
        <v/>
      </c>
      <c r="AL20" s="98" t="str">
        <f>'Playoff bracket'!AL20</f>
        <v/>
      </c>
      <c r="AM20" s="99" t="str">
        <f>'Playoff bracket'!AM20</f>
        <v/>
      </c>
      <c r="AN20" s="99" t="str">
        <f>'Playoff bracket'!AO20</f>
        <v/>
      </c>
      <c r="AO20" s="94" t="str">
        <f>'Playoff bracket'!AP20</f>
        <v/>
      </c>
      <c r="AP20" s="94" t="str">
        <f>'Playoff bracket'!AR20</f>
        <v/>
      </c>
      <c r="AQ20" s="100" t="str">
        <f>'Playoff bracket'!AS20</f>
        <v>Match 21</v>
      </c>
      <c r="AR20" s="98" t="str">
        <f>'Playoff bracket'!AT20</f>
        <v>Paragon</v>
      </c>
      <c r="AS20" s="98" t="str">
        <f>'Playoff bracket'!AU20</f>
        <v>Paragon</v>
      </c>
      <c r="AT20" s="98" t="str">
        <f>'Playoff bracket'!AV20</f>
        <v>Grand Lizard</v>
      </c>
      <c r="AU20" s="98" t="str">
        <f>'Playoff bracket'!AW20</f>
        <v>Grand Lizard</v>
      </c>
      <c r="AV20" s="98" t="str">
        <f>'Playoff bracket'!AX20</f>
        <v>TAF</v>
      </c>
      <c r="AW20" s="98" t="str">
        <f>'Playoff bracket'!AY20</f>
        <v>TAF</v>
      </c>
      <c r="AX20" s="98" t="str">
        <f>'Playoff bracket'!AZ20</f>
        <v>I500</v>
      </c>
      <c r="AY20" s="98" t="str">
        <f>'Playoff bracket'!BA20</f>
        <v>I500</v>
      </c>
      <c r="AZ20" s="98" t="str">
        <f>'Playoff bracket'!BB20</f>
        <v>Road Kings</v>
      </c>
      <c r="BA20" s="98" t="str">
        <f>'Playoff bracket'!BC20</f>
        <v>Road Kings</v>
      </c>
      <c r="BB20" s="98" t="str">
        <f>'Playoff bracket'!BD20</f>
        <v>Alien Poker</v>
      </c>
      <c r="BC20" s="98" t="str">
        <f>'Playoff bracket'!BE20</f>
        <v>Alien Poker</v>
      </c>
      <c r="BD20" s="98" t="str">
        <f>'Playoff bracket'!BF20</f>
        <v>Jurassic Park</v>
      </c>
      <c r="BE20" s="99" t="str">
        <f>'Playoff bracket'!BG20</f>
        <v>Jurassic Park</v>
      </c>
      <c r="BF20" s="98" t="str">
        <f>'Playoff bracket'!BH20</f>
        <v>Corvette</v>
      </c>
      <c r="BG20" s="99" t="str">
        <f>'Playoff bracket'!BI20</f>
        <v>Corvette</v>
      </c>
      <c r="BH20" s="98" t="str">
        <f>'Playoff bracket'!BJ20</f>
        <v/>
      </c>
      <c r="BI20" s="99" t="str">
        <f>'Playoff bracket'!BK20</f>
        <v/>
      </c>
      <c r="BJ20" s="94" t="str">
        <f>'Playoff bracket'!BL20</f>
        <v/>
      </c>
      <c r="BK20" s="94" t="str">
        <f>'Playoff bracket'!BM20</f>
        <v/>
      </c>
      <c r="BL20" s="94" t="str">
        <f>'Playoff bracket'!BN20</f>
        <v/>
      </c>
      <c r="BM20" s="94" t="str">
        <f>'Playoff bracket'!BO20</f>
        <v/>
      </c>
      <c r="BN20" s="94" t="str">
        <f>'Playoff bracket'!BP20</f>
        <v/>
      </c>
      <c r="BO20" s="94" t="str">
        <f>'Playoff bracket'!BQ20</f>
        <v/>
      </c>
      <c r="BP20" s="94" t="str">
        <f>'Playoff bracket'!BR20</f>
        <v/>
      </c>
      <c r="BQ20" s="94" t="str">
        <f>'Playoff bracket'!BS20</f>
        <v/>
      </c>
      <c r="BR20" s="94" t="str">
        <f>'Playoff bracket'!BT20</f>
        <v/>
      </c>
      <c r="BS20" s="94" t="str">
        <f>'Playoff bracket'!BU20</f>
        <v/>
      </c>
      <c r="BT20" s="94" t="str">
        <f>'Playoff bracket'!BV20</f>
        <v/>
      </c>
      <c r="BU20" s="94" t="str">
        <f>'Playoff bracket'!BW20</f>
        <v/>
      </c>
      <c r="BV20" s="94" t="str">
        <f>'Playoff bracket'!BX20</f>
        <v/>
      </c>
      <c r="BW20" s="94" t="str">
        <f>'Playoff bracket'!BY20</f>
        <v/>
      </c>
      <c r="BX20" s="94" t="str">
        <f>'Playoff bracket'!BZ20</f>
        <v/>
      </c>
      <c r="BY20" s="94" t="str">
        <f>'Playoff bracket'!CA20</f>
        <v/>
      </c>
      <c r="BZ20" s="94" t="str">
        <f>'Playoff bracket'!CB20</f>
        <v/>
      </c>
      <c r="CA20" s="94" t="str">
        <f>'Playoff bracket'!CC20</f>
        <v/>
      </c>
      <c r="CB20" s="94" t="str">
        <f>'Playoff bracket'!CD20</f>
        <v/>
      </c>
      <c r="CC20" s="94" t="str">
        <f>'Playoff bracket'!CE20</f>
        <v/>
      </c>
      <c r="CD20" s="94" t="str">
        <f>'Playoff bracket'!CF20</f>
        <v/>
      </c>
      <c r="CE20" s="94" t="str">
        <f>'Playoff bracket'!CG20</f>
        <v/>
      </c>
      <c r="CF20" s="94">
        <f>'Playoff bracket'!CH20</f>
        <v>19</v>
      </c>
      <c r="CG20" s="116" t="str">
        <f>'Playoff bracket'!CI20</f>
        <v>Eric Stone</v>
      </c>
      <c r="CH20" s="142">
        <f>'Playoff bracket'!CK20</f>
        <v>4</v>
      </c>
      <c r="CI20" s="143"/>
      <c r="CJ20" s="100">
        <f>'Playoff bracket'!CL20</f>
        <v>100000</v>
      </c>
      <c r="CK20" s="142">
        <f>'Playoff bracket'!CM20</f>
        <v>1</v>
      </c>
      <c r="CL20" s="100">
        <f>'Playoff bracket'!CN20</f>
        <v>2396320</v>
      </c>
      <c r="CM20" s="144">
        <f>'Playoff bracket'!CO20</f>
        <v>1</v>
      </c>
      <c r="CN20" s="143"/>
      <c r="CO20" s="100">
        <f>'Playoff bracket'!CP20</f>
        <v>6</v>
      </c>
      <c r="CP20" s="98" t="str">
        <f>'Playoff bracket'!CR20</f>
        <v/>
      </c>
      <c r="CQ20" s="97" t="str">
        <f>'Playoff bracket'!CS20</f>
        <v/>
      </c>
      <c r="CR20" s="97" t="str">
        <f>'Playoff bracket'!CT20</f>
        <v/>
      </c>
      <c r="CS20" s="97" t="str">
        <f>'Playoff bracket'!CU20</f>
        <v/>
      </c>
      <c r="CT20" s="97" t="str">
        <f>'Playoff bracket'!CV20</f>
        <v/>
      </c>
      <c r="CU20" s="97" t="str">
        <f>'Playoff bracket'!CW20</f>
        <v/>
      </c>
      <c r="CV20" s="97" t="str">
        <f>'Playoff bracket'!CX20</f>
        <v/>
      </c>
      <c r="CW20" s="97" t="str">
        <f>'Playoff bracket'!CY20</f>
        <v/>
      </c>
      <c r="CX20" s="97" t="str">
        <f>'Playoff bracket'!CZ20</f>
        <v/>
      </c>
      <c r="CY20" s="94" t="str">
        <f>'Playoff bracket'!DA20</f>
        <v/>
      </c>
      <c r="CZ20" s="97" t="str">
        <f>'Playoff bracket'!DB20</f>
        <v/>
      </c>
      <c r="DA20" s="94" t="str">
        <f>'Playoff bracket'!DC20</f>
        <v/>
      </c>
      <c r="DB20" s="94" t="str">
        <f>'Playoff bracket'!DD20</f>
        <v>3rd place match</v>
      </c>
      <c r="DC20" s="94" t="str">
        <f>'Playoff bracket'!DE20</f>
        <v/>
      </c>
      <c r="DD20" s="94" t="str">
        <f>'Playoff bracket'!DF20</f>
        <v/>
      </c>
      <c r="DE20" s="94" t="str">
        <f>'Playoff bracket'!DG20</f>
        <v/>
      </c>
      <c r="DF20" s="94" t="str">
        <f>'Playoff bracket'!DH20</f>
        <v/>
      </c>
      <c r="DG20" s="94" t="str">
        <f>'Playoff bracket'!DI20</f>
        <v/>
      </c>
      <c r="DH20" s="94" t="str">
        <f>'Playoff bracket'!DJ20</f>
        <v/>
      </c>
      <c r="DI20" s="94" t="str">
        <f>'Playoff bracket'!DK20</f>
        <v/>
      </c>
      <c r="DJ20" s="94" t="str">
        <f>'Playoff bracket'!DL20</f>
        <v/>
      </c>
      <c r="DK20" s="94" t="str">
        <f>'Playoff bracket'!DM20</f>
        <v/>
      </c>
      <c r="DL20" s="94" t="str">
        <f>'Playoff bracket'!DN20</f>
        <v/>
      </c>
      <c r="DM20" s="94" t="str">
        <f>'Playoff bracket'!DO20</f>
        <v/>
      </c>
      <c r="DN20" s="94" t="str">
        <f>'Playoff bracket'!DP20</f>
        <v/>
      </c>
      <c r="DO20" s="94" t="str">
        <f>'Playoff bracket'!DQ20</f>
        <v/>
      </c>
      <c r="DP20" s="94" t="str">
        <f>'Playoff bracket'!DR20</f>
        <v/>
      </c>
      <c r="DQ20" s="94" t="str">
        <f>'Playoff bracket'!DS20</f>
        <v/>
      </c>
      <c r="DR20" t="str">
        <f>'Playoff bracket'!DT20</f>
        <v/>
      </c>
      <c r="DS20" t="str">
        <f>'Playoff bracket'!DU20</f>
        <v/>
      </c>
      <c r="DT20" t="str">
        <f>'Playoff bracket'!DU20</f>
        <v/>
      </c>
      <c r="DU20" s="94" t="str">
        <f>'Playoff bracket'!DV20</f>
        <v/>
      </c>
    </row>
    <row r="21">
      <c r="A21" s="97">
        <f>'Playoff bracket'!A21</f>
        <v>18</v>
      </c>
      <c r="B21" s="116" t="str">
        <f>'Playoff bracket'!B21</f>
        <v>Steven Bowden</v>
      </c>
      <c r="C21" s="100">
        <f>'Playoff bracket'!C21</f>
        <v>362550</v>
      </c>
      <c r="D21" s="126" t="str">
        <f>'Playoff bracket'!D21</f>
        <v>1</v>
      </c>
      <c r="E21" s="126">
        <f>'Playoff bracket'!E21</f>
        <v>300040</v>
      </c>
      <c r="F21" s="147" t="str">
        <f>'Playoff bracket'!F21</f>
        <v>1</v>
      </c>
      <c r="G21" s="147">
        <f>'Playoff bracket'!G21</f>
        <v>22787240</v>
      </c>
      <c r="H21" s="147" t="str">
        <f>'Playoff bracket'!H21</f>
        <v>0</v>
      </c>
      <c r="I21" s="147">
        <f>'Playoff bracket'!I21</f>
        <v>9192020</v>
      </c>
      <c r="J21" s="147" t="str">
        <f>'Playoff bracket'!J21</f>
        <v>1</v>
      </c>
      <c r="K21" s="147">
        <f>'Playoff bracket'!K21</f>
        <v>54550</v>
      </c>
      <c r="L21" s="148" t="str">
        <f>'Playoff bracket'!L21</f>
        <v>0</v>
      </c>
      <c r="M21" s="148">
        <f>'Playoff bracket'!M21</f>
        <v>139040</v>
      </c>
      <c r="N21" s="148" t="str">
        <f>'Playoff bracket'!N21</f>
        <v>0</v>
      </c>
      <c r="O21" s="127">
        <f>'Playoff bracket'!O21</f>
        <v>1583430</v>
      </c>
      <c r="P21" s="127" t="str">
        <f>'Playoff bracket'!P21</f>
        <v>0</v>
      </c>
      <c r="Q21" s="127">
        <f>'Playoff bracket'!Q21</f>
        <v>34660</v>
      </c>
      <c r="R21" s="127" t="str">
        <f>'Playoff bracket'!R21</f>
        <v>1</v>
      </c>
      <c r="S21" s="128">
        <f>'Playoff bracket'!S21</f>
        <v>6961190</v>
      </c>
      <c r="T21" s="104">
        <f>'Playoff bracket'!T21</f>
        <v>0</v>
      </c>
      <c r="U21" s="105">
        <f>'Playoff bracket'!U21</f>
        <v>4</v>
      </c>
      <c r="V21" s="97">
        <f>'Playoff bracket'!V21</f>
        <v>15</v>
      </c>
      <c r="W21" s="116" t="str">
        <f>'Playoff bracket'!W21</f>
        <v>Zach McCarthy</v>
      </c>
      <c r="X21" s="100">
        <f>'Playoff bracket'!X21</f>
        <v>29190</v>
      </c>
      <c r="Y21" s="100">
        <f>'Playoff bracket'!Y21</f>
        <v>0</v>
      </c>
      <c r="Z21" s="100">
        <f>'Playoff bracket'!Z21</f>
        <v>240990</v>
      </c>
      <c r="AA21" s="100">
        <f>'Playoff bracket'!AA21</f>
        <v>0</v>
      </c>
      <c r="AB21" s="100">
        <f>'Playoff bracket'!AB21</f>
        <v>20061350</v>
      </c>
      <c r="AC21" s="100">
        <f>'Playoff bracket'!AC21</f>
        <v>0</v>
      </c>
      <c r="AD21" s="100">
        <f>'Playoff bracket'!AD21</f>
        <v>452000000</v>
      </c>
      <c r="AE21" s="100">
        <f>'Playoff bracket'!AE21</f>
        <v>0</v>
      </c>
      <c r="AF21" s="100" t="str">
        <f>'Playoff bracket'!AF21</f>
        <v/>
      </c>
      <c r="AG21" s="100" t="str">
        <f>'Playoff bracket'!AG21</f>
        <v/>
      </c>
      <c r="AH21" s="100" t="str">
        <f>'Playoff bracket'!AH21</f>
        <v/>
      </c>
      <c r="AI21" s="117" t="str">
        <f>'Playoff bracket'!AI21</f>
        <v/>
      </c>
      <c r="AJ21" s="117" t="str">
        <f>'Playoff bracket'!AJ21</f>
        <v/>
      </c>
      <c r="AK21" s="117" t="str">
        <f>'Playoff bracket'!AK21</f>
        <v/>
      </c>
      <c r="AL21" s="117" t="str">
        <f>'Playoff bracket'!AL21</f>
        <v/>
      </c>
      <c r="AM21" s="117" t="str">
        <f>'Playoff bracket'!AM21</f>
        <v/>
      </c>
      <c r="AN21" s="99" t="str">
        <f>'Playoff bracket'!AO21</f>
        <v/>
      </c>
      <c r="AO21" s="99">
        <f>'Playoff bracket'!AP21</f>
        <v>0</v>
      </c>
      <c r="AP21" s="97">
        <f>'Playoff bracket'!AR21</f>
        <v>2</v>
      </c>
      <c r="AQ21" s="116" t="str">
        <f>'Playoff bracket'!AS21</f>
        <v>Escher Lefkoff</v>
      </c>
      <c r="AR21" s="100">
        <f>'Playoff bracket'!AT21</f>
        <v>381560</v>
      </c>
      <c r="AS21" s="100">
        <f>'Playoff bracket'!AU21</f>
        <v>1</v>
      </c>
      <c r="AT21" s="100">
        <f>'Playoff bracket'!AV21</f>
        <v>1692660</v>
      </c>
      <c r="AU21" s="100">
        <f>'Playoff bracket'!AW21</f>
        <v>1</v>
      </c>
      <c r="AV21" s="100">
        <f>'Playoff bracket'!AX21</f>
        <v>33236640</v>
      </c>
      <c r="AW21" s="100">
        <f>'Playoff bracket'!AY21</f>
        <v>0</v>
      </c>
      <c r="AX21" s="100">
        <f>'Playoff bracket'!AZ21</f>
        <v>443161250</v>
      </c>
      <c r="AY21" s="100">
        <f>'Playoff bracket'!BA21</f>
        <v>0</v>
      </c>
      <c r="AZ21" s="100">
        <f>'Playoff bracket'!BB21</f>
        <v>897260</v>
      </c>
      <c r="BA21" s="100">
        <f>'Playoff bracket'!BC21</f>
        <v>0</v>
      </c>
      <c r="BB21" s="100">
        <f>'Playoff bracket'!BD21</f>
        <v>1712430</v>
      </c>
      <c r="BC21" s="117">
        <f>'Playoff bracket'!BE21</f>
        <v>1</v>
      </c>
      <c r="BD21" s="117">
        <f>'Playoff bracket'!BF21</f>
        <v>6218300</v>
      </c>
      <c r="BE21" s="117">
        <f>'Playoff bracket'!BG21</f>
        <v>0</v>
      </c>
      <c r="BF21" s="117">
        <f>'Playoff bracket'!BH21</f>
        <v>367314280</v>
      </c>
      <c r="BG21" s="117">
        <f>'Playoff bracket'!BI21</f>
        <v>0</v>
      </c>
      <c r="BH21" s="119" t="str">
        <f>'Playoff bracket'!BJ21</f>
        <v/>
      </c>
      <c r="BI21" s="99" t="str">
        <f>'Playoff bracket'!BK21</f>
        <v/>
      </c>
      <c r="BJ21" s="99">
        <f>'Playoff bracket'!BL21</f>
        <v>3</v>
      </c>
      <c r="BK21" s="94" t="str">
        <f>'Playoff bracket'!BM21</f>
        <v/>
      </c>
      <c r="BL21" s="94" t="str">
        <f>'Playoff bracket'!BN21</f>
        <v/>
      </c>
      <c r="BM21" s="94" t="str">
        <f>'Playoff bracket'!BO21</f>
        <v/>
      </c>
      <c r="BN21" s="94" t="str">
        <f>'Playoff bracket'!BP21</f>
        <v/>
      </c>
      <c r="BO21" s="94" t="str">
        <f>'Playoff bracket'!BQ21</f>
        <v/>
      </c>
      <c r="BP21" s="94" t="str">
        <f>'Playoff bracket'!BR21</f>
        <v/>
      </c>
      <c r="BQ21" s="94" t="str">
        <f>'Playoff bracket'!BS21</f>
        <v/>
      </c>
      <c r="BR21" s="94" t="str">
        <f>'Playoff bracket'!BT21</f>
        <v/>
      </c>
      <c r="BS21" s="94" t="str">
        <f>'Playoff bracket'!BU21</f>
        <v/>
      </c>
      <c r="BT21" s="94" t="str">
        <f>'Playoff bracket'!BV21</f>
        <v/>
      </c>
      <c r="BU21" s="94" t="str">
        <f>'Playoff bracket'!BW21</f>
        <v/>
      </c>
      <c r="BV21" s="94" t="str">
        <f>'Playoff bracket'!BX21</f>
        <v/>
      </c>
      <c r="BW21" s="94" t="str">
        <f>'Playoff bracket'!BY21</f>
        <v/>
      </c>
      <c r="BX21" s="94" t="str">
        <f>'Playoff bracket'!BZ21</f>
        <v/>
      </c>
      <c r="BY21" s="94" t="str">
        <f>'Playoff bracket'!CA21</f>
        <v/>
      </c>
      <c r="BZ21" s="94" t="str">
        <f>'Playoff bracket'!CB21</f>
        <v/>
      </c>
      <c r="CA21" s="94" t="str">
        <f>'Playoff bracket'!CC21</f>
        <v/>
      </c>
      <c r="CB21" s="94" t="str">
        <f>'Playoff bracket'!CD21</f>
        <v/>
      </c>
      <c r="CC21" s="94" t="str">
        <f>'Playoff bracket'!CE21</f>
        <v/>
      </c>
      <c r="CD21" s="94" t="str">
        <f>'Playoff bracket'!CF21</f>
        <v/>
      </c>
      <c r="CE21" s="94" t="str">
        <f>'Playoff bracket'!CG21</f>
        <v/>
      </c>
      <c r="CF21" s="94" t="str">
        <f>'Playoff bracket'!CH21</f>
        <v/>
      </c>
      <c r="CG21" s="94" t="str">
        <f>'Playoff bracket'!CI21</f>
        <v/>
      </c>
      <c r="CH21" s="94" t="str">
        <f>'Playoff bracket'!CJ21</f>
        <v/>
      </c>
      <c r="CI21" s="94" t="str">
        <f>'Playoff bracket'!CK21</f>
        <v/>
      </c>
      <c r="CJ21" s="94" t="str">
        <f>'Playoff bracket'!CL21</f>
        <v/>
      </c>
      <c r="CK21" s="94" t="str">
        <f>'Playoff bracket'!CM21</f>
        <v/>
      </c>
      <c r="CL21" s="94" t="str">
        <f>'Playoff bracket'!CN21</f>
        <v/>
      </c>
      <c r="CM21" s="94" t="str">
        <f>'Playoff bracket'!CO21</f>
        <v/>
      </c>
      <c r="CN21" s="94" t="str">
        <f>'Playoff bracket'!CP21</f>
        <v/>
      </c>
      <c r="CO21" s="94" t="str">
        <f>'Playoff bracket'!CQ21</f>
        <v/>
      </c>
      <c r="CP21" s="94" t="str">
        <f>'Playoff bracket'!CR21</f>
        <v/>
      </c>
      <c r="CQ21" s="94" t="str">
        <f>'Playoff bracket'!CS21</f>
        <v/>
      </c>
      <c r="CR21" s="94" t="str">
        <f>'Playoff bracket'!CT21</f>
        <v/>
      </c>
      <c r="CS21" s="94" t="str">
        <f>'Playoff bracket'!CU21</f>
        <v/>
      </c>
      <c r="CT21" s="94" t="str">
        <f>'Playoff bracket'!CV21</f>
        <v/>
      </c>
      <c r="CU21" s="94" t="str">
        <f>'Playoff bracket'!CW21</f>
        <v/>
      </c>
      <c r="CV21" s="94" t="str">
        <f>'Playoff bracket'!CX21</f>
        <v/>
      </c>
      <c r="CW21" s="94" t="str">
        <f>'Playoff bracket'!CY21</f>
        <v/>
      </c>
      <c r="CX21" s="94" t="str">
        <f>'Playoff bracket'!CZ21</f>
        <v/>
      </c>
      <c r="CY21" s="94" t="str">
        <f>'Playoff bracket'!DA21</f>
        <v/>
      </c>
      <c r="CZ21" s="94" t="str">
        <f>'Playoff bracket'!DB21</f>
        <v/>
      </c>
      <c r="DA21" s="94" t="str">
        <f>'Playoff bracket'!DC21</f>
        <v/>
      </c>
      <c r="DB21" s="100" t="str">
        <f>'Playoff bracket'!DD21</f>
        <v/>
      </c>
      <c r="DC21" s="149" t="str">
        <f>'Playoff bracket'!DE21</f>
        <v>Space Station</v>
      </c>
      <c r="DD21" s="149" t="str">
        <f>'Playoff bracket'!DE21</f>
        <v>Space Station</v>
      </c>
      <c r="DE21" s="149" t="str">
        <f>'Playoff bracket'!DG21</f>
        <v>Avengers IQ</v>
      </c>
      <c r="DF21" s="150" t="str">
        <f>'Playoff bracket'!DG21</f>
        <v>Avengers IQ</v>
      </c>
      <c r="DG21" s="150" t="str">
        <f>'Playoff bracket'!DI21</f>
        <v>Dolly Parton</v>
      </c>
      <c r="DH21" s="150" t="str">
        <f>'Playoff bracket'!DI21</f>
        <v>Dolly Parton</v>
      </c>
      <c r="DI21" s="151" t="str">
        <f>'Playoff bracket'!DK21</f>
        <v/>
      </c>
      <c r="DJ21" s="151" t="str">
        <f>'Playoff bracket'!DL21</f>
        <v/>
      </c>
      <c r="DK21" s="94" t="str">
        <f>'Playoff bracket'!DM21</f>
        <v/>
      </c>
      <c r="DL21" s="94" t="str">
        <f>'Playoff bracket'!DN21</f>
        <v/>
      </c>
      <c r="DM21" s="94" t="str">
        <f>'Playoff bracket'!DO21</f>
        <v/>
      </c>
      <c r="DN21" s="94" t="str">
        <f>'Playoff bracket'!DP21</f>
        <v/>
      </c>
      <c r="DO21" s="94" t="str">
        <f>'Playoff bracket'!DQ21</f>
        <v/>
      </c>
      <c r="DP21" s="94" t="str">
        <f>'Playoff bracket'!DR21</f>
        <v/>
      </c>
      <c r="DQ21" t="str">
        <f>'Playoff bracket'!DS21</f>
        <v/>
      </c>
      <c r="DR21" t="str">
        <f>'Playoff bracket'!DT21</f>
        <v/>
      </c>
      <c r="DS21" t="str">
        <f>'Playoff bracket'!DU21</f>
        <v/>
      </c>
      <c r="DT21" t="str">
        <f>'Playoff bracket'!DU21</f>
        <v/>
      </c>
      <c r="DU21" s="94" t="str">
        <f>'Playoff bracket'!DV21</f>
        <v/>
      </c>
    </row>
    <row r="22">
      <c r="A22" s="97">
        <f>'Playoff bracket'!A22</f>
        <v>31</v>
      </c>
      <c r="B22" s="106" t="str">
        <f>'Playoff bracket'!B22</f>
        <v>Markus Virtanen</v>
      </c>
      <c r="C22" s="107">
        <f>'Playoff bracket'!C22</f>
        <v>93060</v>
      </c>
      <c r="D22" s="129">
        <f>'Playoff bracket'!D22</f>
        <v>0</v>
      </c>
      <c r="E22" s="129">
        <f>'Playoff bracket'!E22</f>
        <v>110660</v>
      </c>
      <c r="F22" s="152">
        <f>'Playoff bracket'!F22</f>
        <v>0</v>
      </c>
      <c r="G22" s="152">
        <f>'Playoff bracket'!G22</f>
        <v>66983730</v>
      </c>
      <c r="H22" s="152" t="str">
        <f>'Playoff bracket'!H22</f>
        <v>1</v>
      </c>
      <c r="I22" s="152">
        <f>'Playoff bracket'!I22</f>
        <v>5641800</v>
      </c>
      <c r="J22" s="152">
        <f>'Playoff bracket'!J22</f>
        <v>0</v>
      </c>
      <c r="K22" s="152">
        <f>'Playoff bracket'!K22</f>
        <v>196360</v>
      </c>
      <c r="L22" s="153" t="str">
        <f>'Playoff bracket'!L22</f>
        <v>1</v>
      </c>
      <c r="M22" s="153">
        <f>'Playoff bracket'!M22</f>
        <v>572540</v>
      </c>
      <c r="N22" s="153" t="str">
        <f>'Playoff bracket'!N22</f>
        <v>1</v>
      </c>
      <c r="O22" s="130">
        <f>'Playoff bracket'!O22</f>
        <v>4195670</v>
      </c>
      <c r="P22" s="130" t="str">
        <f>'Playoff bracket'!P22</f>
        <v>1</v>
      </c>
      <c r="Q22" s="130">
        <f>'Playoff bracket'!Q22</f>
        <v>6070</v>
      </c>
      <c r="R22" s="130">
        <f>'Playoff bracket'!R22</f>
        <v>0</v>
      </c>
      <c r="S22" s="131">
        <f>'Playoff bracket'!S22</f>
        <v>100641280</v>
      </c>
      <c r="T22" s="115">
        <f>'Playoff bracket'!T22</f>
        <v>1</v>
      </c>
      <c r="U22" s="113">
        <f>'Playoff bracket'!U22</f>
        <v>5</v>
      </c>
      <c r="V22" s="94" t="str">
        <f>'Playoff bracket'!V22</f>
        <v/>
      </c>
      <c r="W22" s="106" t="str">
        <f>'Playoff bracket'!W22</f>
        <v>Markus Virtanen</v>
      </c>
      <c r="X22" s="107">
        <f>'Playoff bracket'!X22</f>
        <v>136210</v>
      </c>
      <c r="Y22" s="107">
        <f>'Playoff bracket'!Y22</f>
        <v>1</v>
      </c>
      <c r="Z22" s="107">
        <f>'Playoff bracket'!Z22</f>
        <v>265590</v>
      </c>
      <c r="AA22" s="107">
        <f>'Playoff bracket'!AA22</f>
        <v>1</v>
      </c>
      <c r="AB22" s="107">
        <f>'Playoff bracket'!AB22</f>
        <v>21423010</v>
      </c>
      <c r="AC22" s="107">
        <f>'Playoff bracket'!AC22</f>
        <v>1</v>
      </c>
      <c r="AD22" s="107">
        <f>'Playoff bracket'!AD22</f>
        <v>499492260</v>
      </c>
      <c r="AE22" s="107">
        <f>'Playoff bracket'!AE22</f>
        <v>1</v>
      </c>
      <c r="AF22" s="107" t="str">
        <f>'Playoff bracket'!AF22</f>
        <v/>
      </c>
      <c r="AG22" s="107" t="str">
        <f>'Playoff bracket'!AG22</f>
        <v/>
      </c>
      <c r="AH22" s="107" t="str">
        <f>'Playoff bracket'!AH22</f>
        <v/>
      </c>
      <c r="AI22" s="108" t="str">
        <f>'Playoff bracket'!AI22</f>
        <v/>
      </c>
      <c r="AJ22" s="108" t="str">
        <f>'Playoff bracket'!AJ22</f>
        <v/>
      </c>
      <c r="AK22" s="108" t="str">
        <f>'Playoff bracket'!AK22</f>
        <v/>
      </c>
      <c r="AL22" s="108" t="str">
        <f>'Playoff bracket'!AL22</f>
        <v/>
      </c>
      <c r="AM22" s="108" t="str">
        <f>'Playoff bracket'!AM22</f>
        <v/>
      </c>
      <c r="AN22" s="110" t="str">
        <f>'Playoff bracket'!AO22</f>
        <v/>
      </c>
      <c r="AO22" s="110">
        <f>'Playoff bracket'!AP22</f>
        <v>4</v>
      </c>
      <c r="AP22" s="94" t="str">
        <f>'Playoff bracket'!AR22</f>
        <v/>
      </c>
      <c r="AQ22" s="106" t="str">
        <f>'Playoff bracket'!AS22</f>
        <v>Markus Virtanen</v>
      </c>
      <c r="AR22" s="107">
        <f>'Playoff bracket'!AT22</f>
        <v>338440</v>
      </c>
      <c r="AS22" s="107">
        <f>'Playoff bracket'!AU22</f>
        <v>0</v>
      </c>
      <c r="AT22" s="107">
        <f>'Playoff bracket'!AV22</f>
        <v>1101330</v>
      </c>
      <c r="AU22" s="107">
        <f>'Playoff bracket'!AW22</f>
        <v>0</v>
      </c>
      <c r="AV22" s="107">
        <f>'Playoff bracket'!AX22</f>
        <v>64265040</v>
      </c>
      <c r="AW22" s="107">
        <f>'Playoff bracket'!AY22</f>
        <v>1</v>
      </c>
      <c r="AX22" s="107">
        <f>'Playoff bracket'!AZ22</f>
        <v>454620460</v>
      </c>
      <c r="AY22" s="107">
        <f>'Playoff bracket'!BA22</f>
        <v>1</v>
      </c>
      <c r="AZ22" s="107">
        <f>'Playoff bracket'!BB22</f>
        <v>2855200</v>
      </c>
      <c r="BA22" s="107">
        <f>'Playoff bracket'!BC22</f>
        <v>1</v>
      </c>
      <c r="BB22" s="107">
        <f>'Playoff bracket'!BD22</f>
        <v>134170</v>
      </c>
      <c r="BC22" s="108">
        <f>'Playoff bracket'!BE22</f>
        <v>0</v>
      </c>
      <c r="BD22" s="108">
        <f>'Playoff bracket'!BF22</f>
        <v>226189240</v>
      </c>
      <c r="BE22" s="108">
        <f>'Playoff bracket'!BG22</f>
        <v>1</v>
      </c>
      <c r="BF22" s="108">
        <f>'Playoff bracket'!BH22</f>
        <v>892403850</v>
      </c>
      <c r="BG22" s="108">
        <f>'Playoff bracket'!BI22</f>
        <v>1</v>
      </c>
      <c r="BH22" s="111" t="str">
        <f>'Playoff bracket'!BJ22</f>
        <v/>
      </c>
      <c r="BI22" s="110" t="str">
        <f>'Playoff bracket'!BK22</f>
        <v/>
      </c>
      <c r="BJ22" s="110">
        <f>'Playoff bracket'!BL22</f>
        <v>5</v>
      </c>
      <c r="BK22" s="94" t="str">
        <f>'Playoff bracket'!BM22</f>
        <v/>
      </c>
      <c r="BL22" s="100" t="str">
        <f>'Playoff bracket'!BN22</f>
        <v>Match 27</v>
      </c>
      <c r="BM22" s="98" t="str">
        <f>'Playoff bracket'!BO22</f>
        <v>Tron</v>
      </c>
      <c r="BN22" s="98" t="str">
        <f>'Playoff bracket'!BP22</f>
        <v>Tron</v>
      </c>
      <c r="BO22" s="98" t="str">
        <f>'Playoff bracket'!BQ22</f>
        <v>TAF</v>
      </c>
      <c r="BP22" s="98" t="str">
        <f>'Playoff bracket'!BR22</f>
        <v>TAF</v>
      </c>
      <c r="BQ22" s="98" t="str">
        <f>'Playoff bracket'!BS22</f>
        <v>Cyclone</v>
      </c>
      <c r="BR22" s="98" t="str">
        <f>'Playoff bracket'!BT22</f>
        <v>Cyclone</v>
      </c>
      <c r="BS22" s="98" t="str">
        <f>'Playoff bracket'!BU22</f>
        <v>Paragon</v>
      </c>
      <c r="BT22" s="98" t="str">
        <f>'Playoff bracket'!BV22</f>
        <v>Paragon</v>
      </c>
      <c r="BU22" s="98" t="str">
        <f>'Playoff bracket'!BW22</f>
        <v>Alien Poker</v>
      </c>
      <c r="BV22" s="98" t="str">
        <f>'Playoff bracket'!BX22</f>
        <v>Alien Poker</v>
      </c>
      <c r="BW22" s="98" t="str">
        <f>'Playoff bracket'!BY22</f>
        <v>Road Kings</v>
      </c>
      <c r="BX22" s="98" t="str">
        <f>'Playoff bracket'!BZ22</f>
        <v>Road Kings</v>
      </c>
      <c r="BY22" s="98" t="str">
        <f>'Playoff bracket'!CA22</f>
        <v/>
      </c>
      <c r="BZ22" s="99" t="str">
        <f>'Playoff bracket'!CB22</f>
        <v/>
      </c>
      <c r="CA22" s="98" t="str">
        <f>'Playoff bracket'!CC22</f>
        <v/>
      </c>
      <c r="CB22" s="99" t="str">
        <f>'Playoff bracket'!CD22</f>
        <v/>
      </c>
      <c r="CC22" s="98" t="str">
        <f>'Playoff bracket'!CE22</f>
        <v/>
      </c>
      <c r="CD22" s="99" t="str">
        <f>'Playoff bracket'!CF22</f>
        <v/>
      </c>
      <c r="CE22" s="94" t="str">
        <f>'Playoff bracket'!CG22</f>
        <v/>
      </c>
      <c r="CF22" s="94" t="str">
        <f>'Playoff bracket'!CH22</f>
        <v/>
      </c>
      <c r="CG22" s="94" t="str">
        <f>'Playoff bracket'!CI22</f>
        <v/>
      </c>
      <c r="CH22" s="97" t="str">
        <f>'Playoff bracket'!CJ22</f>
        <v/>
      </c>
      <c r="CI22" s="94" t="str">
        <f>'Playoff bracket'!CK22</f>
        <v/>
      </c>
      <c r="CJ22" s="94" t="str">
        <f>'Playoff bracket'!CL22</f>
        <v/>
      </c>
      <c r="CK22" s="94" t="str">
        <f>'Playoff bracket'!CM22</f>
        <v/>
      </c>
      <c r="CL22" s="94" t="str">
        <f>'Playoff bracket'!CN22</f>
        <v/>
      </c>
      <c r="CM22" s="94" t="str">
        <f>'Playoff bracket'!CO22</f>
        <v/>
      </c>
      <c r="CN22" s="94" t="str">
        <f>'Playoff bracket'!CP22</f>
        <v/>
      </c>
      <c r="CO22" s="94" t="str">
        <f>'Playoff bracket'!CQ22</f>
        <v/>
      </c>
      <c r="CP22" s="94" t="str">
        <f>'Playoff bracket'!CR22</f>
        <v/>
      </c>
      <c r="CQ22" s="94" t="str">
        <f>'Playoff bracket'!CS22</f>
        <v/>
      </c>
      <c r="CR22" s="94" t="str">
        <f>'Playoff bracket'!CT22</f>
        <v/>
      </c>
      <c r="CS22" s="94" t="str">
        <f>'Playoff bracket'!CU22</f>
        <v/>
      </c>
      <c r="CT22" s="94" t="str">
        <f>'Playoff bracket'!CV22</f>
        <v/>
      </c>
      <c r="CU22" s="94" t="str">
        <f>'Playoff bracket'!CW22</f>
        <v/>
      </c>
      <c r="CV22" s="94" t="str">
        <f>'Playoff bracket'!CX22</f>
        <v/>
      </c>
      <c r="CW22" s="94" t="str">
        <f>'Playoff bracket'!CY22</f>
        <v/>
      </c>
      <c r="CX22" s="94" t="str">
        <f>'Playoff bracket'!CZ22</f>
        <v/>
      </c>
      <c r="CY22" s="94" t="str">
        <f>'Playoff bracket'!DA22</f>
        <v/>
      </c>
      <c r="CZ22" s="94" t="str">
        <f>'Playoff bracket'!DB22</f>
        <v/>
      </c>
      <c r="DA22" s="94">
        <f>'Playoff bracket'!DC22</f>
        <v>12</v>
      </c>
      <c r="DB22" s="116" t="str">
        <f>'Playoff bracket'!DD22</f>
        <v>Jason Zahler</v>
      </c>
      <c r="DC22" s="100">
        <f>'Playoff bracket'!DE22</f>
        <v>2068910</v>
      </c>
      <c r="DD22" s="100">
        <f>'Playoff bracket'!DF22</f>
        <v>0</v>
      </c>
      <c r="DE22" s="100">
        <f>'Playoff bracket'!DG22</f>
        <v>353550210</v>
      </c>
      <c r="DF22" s="150">
        <f>'Playoff bracket'!DH22</f>
        <v>1</v>
      </c>
      <c r="DG22" s="150">
        <f>'Playoff bracket'!DI22</f>
        <v>153150</v>
      </c>
      <c r="DH22" s="150">
        <f>'Playoff bracket'!DJ22</f>
        <v>1</v>
      </c>
      <c r="DI22" s="151">
        <f>'Playoff bracket'!DK22</f>
        <v>2</v>
      </c>
      <c r="DJ22" s="150" t="str">
        <f>'Playoff bracket'!DL22</f>
        <v/>
      </c>
      <c r="DK22" s="94" t="str">
        <f>'Playoff bracket'!DM22</f>
        <v/>
      </c>
      <c r="DL22" s="94" t="str">
        <f>'Playoff bracket'!DN22</f>
        <v/>
      </c>
      <c r="DM22" s="94" t="str">
        <f>'Playoff bracket'!DO22</f>
        <v/>
      </c>
      <c r="DN22" s="94" t="str">
        <f>'Playoff bracket'!DP22</f>
        <v/>
      </c>
      <c r="DO22" s="94" t="str">
        <f>'Playoff bracket'!DQ22</f>
        <v/>
      </c>
      <c r="DP22" s="94" t="str">
        <f>'Playoff bracket'!DR22</f>
        <v/>
      </c>
      <c r="DQ22" t="str">
        <f>'Playoff bracket'!DS22</f>
        <v/>
      </c>
      <c r="DR22" t="str">
        <f>'Playoff bracket'!DT22</f>
        <v/>
      </c>
      <c r="DS22" t="str">
        <f>'Playoff bracket'!DU22</f>
        <v/>
      </c>
      <c r="DT22" t="str">
        <f>'Playoff bracket'!DU22</f>
        <v/>
      </c>
      <c r="DU22" s="94" t="str">
        <f>'Playoff bracket'!DV22</f>
        <v/>
      </c>
    </row>
    <row r="23">
      <c r="A23" s="94" t="str">
        <f>'Playoff bracket'!A23</f>
        <v/>
      </c>
      <c r="B23" s="94" t="str">
        <f>'Playoff bracket'!B23</f>
        <v/>
      </c>
      <c r="C23" s="94" t="str">
        <f>'Playoff bracket'!C23</f>
        <v/>
      </c>
      <c r="D23" s="94" t="str">
        <f>'Playoff bracket'!D23</f>
        <v/>
      </c>
      <c r="E23" s="94" t="str">
        <f>'Playoff bracket'!E23</f>
        <v/>
      </c>
      <c r="F23" s="94" t="str">
        <f>'Playoff bracket'!F23</f>
        <v/>
      </c>
      <c r="G23" s="94" t="str">
        <f>'Playoff bracket'!G23</f>
        <v/>
      </c>
      <c r="H23" s="94" t="str">
        <f>'Playoff bracket'!H23</f>
        <v/>
      </c>
      <c r="I23" s="94" t="str">
        <f>'Playoff bracket'!I23</f>
        <v/>
      </c>
      <c r="J23" s="94" t="str">
        <f>'Playoff bracket'!J23</f>
        <v/>
      </c>
      <c r="K23" s="94" t="str">
        <f>'Playoff bracket'!K23</f>
        <v/>
      </c>
      <c r="L23" s="94" t="str">
        <f>'Playoff bracket'!L23</f>
        <v/>
      </c>
      <c r="M23" s="94" t="str">
        <f>'Playoff bracket'!M23</f>
        <v/>
      </c>
      <c r="N23" s="94" t="str">
        <f>'Playoff bracket'!N23</f>
        <v/>
      </c>
      <c r="O23" s="94" t="str">
        <f>'Playoff bracket'!O23</f>
        <v/>
      </c>
      <c r="P23" s="94" t="str">
        <f>'Playoff bracket'!P23</f>
        <v/>
      </c>
      <c r="Q23" s="94" t="str">
        <f>'Playoff bracket'!Q23</f>
        <v/>
      </c>
      <c r="R23" s="94" t="str">
        <f>'Playoff bracket'!R23</f>
        <v/>
      </c>
      <c r="S23" s="94" t="str">
        <f>'Playoff bracket'!S23</f>
        <v/>
      </c>
      <c r="T23" s="94" t="str">
        <f>'Playoff bracket'!U23</f>
        <v/>
      </c>
      <c r="V23" s="94" t="str">
        <f>'Playoff bracket'!V23</f>
        <v/>
      </c>
      <c r="W23" s="94" t="str">
        <f>'Playoff bracket'!W23</f>
        <v/>
      </c>
      <c r="X23" s="94" t="str">
        <f>'Playoff bracket'!X23</f>
        <v/>
      </c>
      <c r="Y23" s="94" t="str">
        <f>'Playoff bracket'!Y23</f>
        <v/>
      </c>
      <c r="Z23" s="94" t="str">
        <f>'Playoff bracket'!Z23</f>
        <v/>
      </c>
      <c r="AA23" s="94" t="str">
        <f>'Playoff bracket'!AA23</f>
        <v/>
      </c>
      <c r="AB23" s="94" t="str">
        <f>'Playoff bracket'!AB23</f>
        <v/>
      </c>
      <c r="AC23" s="94" t="str">
        <f>'Playoff bracket'!AC23</f>
        <v/>
      </c>
      <c r="AD23" s="94" t="str">
        <f>'Playoff bracket'!AD23</f>
        <v/>
      </c>
      <c r="AE23" s="94" t="str">
        <f>'Playoff bracket'!AE23</f>
        <v/>
      </c>
      <c r="AF23" s="94" t="str">
        <f>'Playoff bracket'!AF23</f>
        <v/>
      </c>
      <c r="AG23" s="94" t="str">
        <f>'Playoff bracket'!AG23</f>
        <v/>
      </c>
      <c r="AH23" s="94" t="str">
        <f>'Playoff bracket'!AH23</f>
        <v/>
      </c>
      <c r="AI23" s="94" t="str">
        <f>'Playoff bracket'!AI23</f>
        <v/>
      </c>
      <c r="AJ23" s="94" t="str">
        <f>'Playoff bracket'!AJ23</f>
        <v/>
      </c>
      <c r="AK23" s="94" t="str">
        <f>'Playoff bracket'!AK23</f>
        <v/>
      </c>
      <c r="AL23" s="94" t="str">
        <f>'Playoff bracket'!AL23</f>
        <v/>
      </c>
      <c r="AM23" s="94" t="str">
        <f>'Playoff bracket'!AM23</f>
        <v/>
      </c>
      <c r="AN23" s="94" t="str">
        <f>'Playoff bracket'!AO23</f>
        <v/>
      </c>
      <c r="AO23" s="94" t="str">
        <f>'Playoff bracket'!AP23</f>
        <v/>
      </c>
      <c r="AP23" s="94" t="str">
        <f>'Playoff bracket'!AR23</f>
        <v/>
      </c>
      <c r="AQ23" s="94" t="str">
        <f>'Playoff bracket'!AS23</f>
        <v/>
      </c>
      <c r="AR23" s="94" t="str">
        <f>'Playoff bracket'!AT23</f>
        <v/>
      </c>
      <c r="AS23" s="94" t="str">
        <f>'Playoff bracket'!AU23</f>
        <v/>
      </c>
      <c r="AT23" s="94" t="str">
        <f>'Playoff bracket'!AV23</f>
        <v/>
      </c>
      <c r="AU23" s="94" t="str">
        <f>'Playoff bracket'!AW23</f>
        <v/>
      </c>
      <c r="AV23" s="94" t="str">
        <f>'Playoff bracket'!AX23</f>
        <v/>
      </c>
      <c r="AW23" s="94" t="str">
        <f>'Playoff bracket'!AY23</f>
        <v/>
      </c>
      <c r="AX23" s="94" t="str">
        <f>'Playoff bracket'!AZ23</f>
        <v/>
      </c>
      <c r="AY23" s="94" t="str">
        <f>'Playoff bracket'!BA23</f>
        <v/>
      </c>
      <c r="AZ23" s="94" t="str">
        <f>'Playoff bracket'!BB23</f>
        <v/>
      </c>
      <c r="BA23" s="94" t="str">
        <f>'Playoff bracket'!BC23</f>
        <v/>
      </c>
      <c r="BB23" s="94" t="str">
        <f>'Playoff bracket'!BD23</f>
        <v/>
      </c>
      <c r="BC23" s="94" t="str">
        <f>'Playoff bracket'!BE23</f>
        <v/>
      </c>
      <c r="BD23" s="94" t="str">
        <f>'Playoff bracket'!BF23</f>
        <v/>
      </c>
      <c r="BE23" s="94" t="str">
        <f>'Playoff bracket'!BG23</f>
        <v/>
      </c>
      <c r="BF23" s="94" t="str">
        <f>'Playoff bracket'!BH23</f>
        <v/>
      </c>
      <c r="BG23" s="94" t="str">
        <f>'Playoff bracket'!BI23</f>
        <v/>
      </c>
      <c r="BH23" s="94" t="str">
        <f>'Playoff bracket'!BJ23</f>
        <v/>
      </c>
      <c r="BI23" s="94" t="str">
        <f>'Playoff bracket'!BK23</f>
        <v/>
      </c>
      <c r="BJ23" s="94" t="str">
        <f>'Playoff bracket'!BL23</f>
        <v/>
      </c>
      <c r="BK23" s="94">
        <f>'Playoff bracket'!BM23</f>
        <v>31</v>
      </c>
      <c r="BL23" s="106" t="str">
        <f>'Playoff bracket'!BN23</f>
        <v>Markus Virtanen</v>
      </c>
      <c r="BM23" s="107">
        <f>'Playoff bracket'!BO23</f>
        <v>28967800</v>
      </c>
      <c r="BN23" s="107">
        <f>'Playoff bracket'!BP23</f>
        <v>1</v>
      </c>
      <c r="BO23" s="107">
        <f>'Playoff bracket'!BQ23</f>
        <v>11933390</v>
      </c>
      <c r="BP23" s="107">
        <f>'Playoff bracket'!BR23</f>
        <v>0</v>
      </c>
      <c r="BQ23" s="107">
        <f>'Playoff bracket'!BS23</f>
        <v>946330</v>
      </c>
      <c r="BR23" s="107">
        <f>'Playoff bracket'!BT23</f>
        <v>0</v>
      </c>
      <c r="BS23" s="107">
        <f>'Playoff bracket'!BU23</f>
        <v>543680</v>
      </c>
      <c r="BT23" s="107">
        <f>'Playoff bracket'!BV23</f>
        <v>1</v>
      </c>
      <c r="BU23" s="107">
        <f>'Playoff bracket'!BW23</f>
        <v>1104110</v>
      </c>
      <c r="BV23" s="107">
        <f>'Playoff bracket'!BX23</f>
        <v>1</v>
      </c>
      <c r="BW23" s="107">
        <f>'Playoff bracket'!BY23</f>
        <v>4815940</v>
      </c>
      <c r="BX23" s="108">
        <f>'Playoff bracket'!BZ23</f>
        <v>1</v>
      </c>
      <c r="BY23" s="108" t="str">
        <f>'Playoff bracket'!CA23</f>
        <v/>
      </c>
      <c r="BZ23" s="108" t="str">
        <f>'Playoff bracket'!CB23</f>
        <v/>
      </c>
      <c r="CA23" s="108" t="str">
        <f>'Playoff bracket'!CC23</f>
        <v/>
      </c>
      <c r="CB23" s="108" t="str">
        <f>'Playoff bracket'!CD23</f>
        <v/>
      </c>
      <c r="CC23" s="111" t="str">
        <f>'Playoff bracket'!CE23</f>
        <v/>
      </c>
      <c r="CD23" s="110" t="str">
        <f>'Playoff bracket'!CF23</f>
        <v/>
      </c>
      <c r="CE23" s="110">
        <f>'Playoff bracket'!CG23</f>
        <v>4</v>
      </c>
      <c r="CF23" s="94" t="str">
        <f>'Playoff bracket'!CH23</f>
        <v/>
      </c>
      <c r="CG23" s="154" t="str">
        <f>'Playoff bracket'!CI23</f>
        <v/>
      </c>
      <c r="CH23" s="155" t="str">
        <f>'Playoff bracket'!CJ23</f>
        <v/>
      </c>
      <c r="CJ23" s="154" t="str">
        <f>'Playoff bracket'!CL23</f>
        <v/>
      </c>
      <c r="CK23" s="94" t="str">
        <f>'Playoff bracket'!CM23</f>
        <v/>
      </c>
      <c r="CL23" s="94" t="str">
        <f>'Playoff bracket'!CN23</f>
        <v/>
      </c>
      <c r="CM23" s="94" t="str">
        <f>'Playoff bracket'!CO23</f>
        <v/>
      </c>
      <c r="CN23" s="94" t="str">
        <f>'Playoff bracket'!CP23</f>
        <v/>
      </c>
      <c r="CO23" s="94" t="str">
        <f>'Playoff bracket'!CQ23</f>
        <v/>
      </c>
      <c r="CP23" s="94" t="str">
        <f>'Playoff bracket'!CR23</f>
        <v/>
      </c>
      <c r="CQ23" s="94" t="str">
        <f>'Playoff bracket'!CS23</f>
        <v/>
      </c>
      <c r="CR23" s="94" t="str">
        <f>'Playoff bracket'!CT23</f>
        <v/>
      </c>
      <c r="CS23" s="94" t="str">
        <f>'Playoff bracket'!CU23</f>
        <v/>
      </c>
      <c r="CT23" s="94" t="str">
        <f>'Playoff bracket'!CV23</f>
        <v/>
      </c>
      <c r="CU23" s="94" t="str">
        <f>'Playoff bracket'!CW23</f>
        <v/>
      </c>
      <c r="CV23" s="94" t="str">
        <f>'Playoff bracket'!CX23</f>
        <v/>
      </c>
      <c r="CW23" s="94" t="str">
        <f>'Playoff bracket'!CY23</f>
        <v/>
      </c>
      <c r="CX23" s="94" t="str">
        <f>'Playoff bracket'!CZ23</f>
        <v/>
      </c>
      <c r="CY23" s="94" t="str">
        <f>'Playoff bracket'!DA23</f>
        <v/>
      </c>
      <c r="CZ23" s="94" t="str">
        <f>'Playoff bracket'!DB23</f>
        <v/>
      </c>
      <c r="DA23" s="94">
        <f>'Playoff bracket'!DC23</f>
        <v>11</v>
      </c>
      <c r="DB23" s="116" t="str">
        <f>'Playoff bracket'!DD23</f>
        <v>Markus Stix</v>
      </c>
      <c r="DC23" s="100">
        <f>'Playoff bracket'!DE23</f>
        <v>2251540</v>
      </c>
      <c r="DD23" s="100">
        <f>'Playoff bracket'!DF23</f>
        <v>1</v>
      </c>
      <c r="DE23" s="100">
        <f>'Playoff bracket'!DG23</f>
        <v>164689500</v>
      </c>
      <c r="DF23" s="150">
        <f>'Playoff bracket'!DH23</f>
        <v>0</v>
      </c>
      <c r="DG23" s="150">
        <f>'Playoff bracket'!DI23</f>
        <v>64360</v>
      </c>
      <c r="DH23" s="150">
        <f>'Playoff bracket'!DJ23</f>
        <v>0</v>
      </c>
      <c r="DI23" s="151">
        <f>'Playoff bracket'!DK23</f>
        <v>1</v>
      </c>
      <c r="DJ23" s="150" t="str">
        <f>'Playoff bracket'!DL23</f>
        <v/>
      </c>
      <c r="DK23" s="94" t="str">
        <f>'Playoff bracket'!DM23</f>
        <v/>
      </c>
      <c r="DL23" s="94" t="str">
        <f>'Playoff bracket'!DN23</f>
        <v/>
      </c>
      <c r="DM23" s="94" t="str">
        <f>'Playoff bracket'!DO23</f>
        <v/>
      </c>
      <c r="DN23" s="94" t="str">
        <f>'Playoff bracket'!DP23</f>
        <v/>
      </c>
      <c r="DO23" s="94" t="str">
        <f>'Playoff bracket'!DQ23</f>
        <v/>
      </c>
      <c r="DP23" s="94" t="str">
        <f>'Playoff bracket'!DR23</f>
        <v/>
      </c>
      <c r="DQ23" t="str">
        <f>'Playoff bracket'!DS23</f>
        <v/>
      </c>
      <c r="DR23" t="str">
        <f>'Playoff bracket'!DT23</f>
        <v/>
      </c>
      <c r="DS23" t="str">
        <f>'Playoff bracket'!DU23</f>
        <v/>
      </c>
      <c r="DT23" t="str">
        <f>'Playoff bracket'!DU23</f>
        <v/>
      </c>
      <c r="DU23" s="94" t="str">
        <f>'Playoff bracket'!DV23</f>
        <v/>
      </c>
    </row>
    <row r="24">
      <c r="A24" s="94" t="str">
        <f>'Playoff bracket'!A24</f>
        <v/>
      </c>
      <c r="B24" s="100" t="str">
        <f>'Playoff bracket'!B24</f>
        <v>Match 6</v>
      </c>
      <c r="C24" s="98" t="str">
        <f>'Playoff bracket'!C24</f>
        <v>Pool Sharks</v>
      </c>
      <c r="D24" s="98" t="str">
        <f>'Playoff bracket'!D24</f>
        <v>Pool Sharks</v>
      </c>
      <c r="E24" s="98" t="str">
        <f>'Playoff bracket'!E24</f>
        <v>Tron</v>
      </c>
      <c r="F24" s="98" t="str">
        <f>'Playoff bracket'!F24</f>
        <v>Tron</v>
      </c>
      <c r="G24" s="98" t="str">
        <f>'Playoff bracket'!G24</f>
        <v>TAF</v>
      </c>
      <c r="H24" s="98" t="str">
        <f>'Playoff bracket'!H24</f>
        <v>TAF</v>
      </c>
      <c r="I24" s="98" t="str">
        <f>'Playoff bracket'!I24</f>
        <v>Harlem Globetrotters</v>
      </c>
      <c r="J24" s="98" t="str">
        <f>'Playoff bracket'!J24</f>
        <v>Harlem Globetrotters</v>
      </c>
      <c r="K24" s="98" t="str">
        <f>'Playoff bracket'!K24</f>
        <v>Little Joe</v>
      </c>
      <c r="L24" s="98" t="str">
        <f>'Playoff bracket'!L24</f>
        <v>Little Joe</v>
      </c>
      <c r="M24" s="98" t="str">
        <f>'Playoff bracket'!M24</f>
        <v>Scorpion</v>
      </c>
      <c r="N24" s="98" t="str">
        <f>'Playoff bracket'!N24</f>
        <v>Scorpion</v>
      </c>
      <c r="O24" s="98" t="str">
        <f>'Playoff bracket'!O24</f>
        <v>The Shadow</v>
      </c>
      <c r="P24" s="99" t="str">
        <f>'Playoff bracket'!P24</f>
        <v>The Shadow</v>
      </c>
      <c r="Q24" s="98" t="str">
        <f>'Playoff bracket'!Q24</f>
        <v>Cyclone</v>
      </c>
      <c r="R24" s="99" t="str">
        <f>'Playoff bracket'!R24</f>
        <v>Cyclone</v>
      </c>
      <c r="S24" s="98" t="str">
        <f>'Playoff bracket'!S24</f>
        <v/>
      </c>
      <c r="T24" s="99" t="str">
        <f>'Playoff bracket'!U24</f>
        <v/>
      </c>
      <c r="V24" s="94" t="str">
        <f>'Playoff bracket'!V24</f>
        <v/>
      </c>
      <c r="W24" s="100" t="str">
        <f>'Playoff bracket'!W24</f>
        <v>Match 14</v>
      </c>
      <c r="X24" s="98" t="str">
        <f>'Playoff bracket'!X24</f>
        <v>Dolly Parton</v>
      </c>
      <c r="Y24" s="98" t="str">
        <f>'Playoff bracket'!Y24</f>
        <v>Dolly Parton</v>
      </c>
      <c r="Z24" s="98" t="str">
        <f>'Playoff bracket'!Z24</f>
        <v>Tron</v>
      </c>
      <c r="AA24" s="98" t="str">
        <f>'Playoff bracket'!AA24</f>
        <v>Tron</v>
      </c>
      <c r="AB24" s="98" t="str">
        <f>'Playoff bracket'!AB24</f>
        <v>Firepower</v>
      </c>
      <c r="AC24" s="98" t="str">
        <f>'Playoff bracket'!AC24</f>
        <v>Firepower</v>
      </c>
      <c r="AD24" s="98" t="str">
        <f>'Playoff bracket'!AD24</f>
        <v>Cyclone</v>
      </c>
      <c r="AE24" s="98" t="str">
        <f>'Playoff bracket'!AE24</f>
        <v>Cyclone</v>
      </c>
      <c r="AF24" s="98" t="str">
        <f>'Playoff bracket'!AF24</f>
        <v>Beatles</v>
      </c>
      <c r="AG24" s="98" t="str">
        <f>'Playoff bracket'!AG24</f>
        <v>Beatles</v>
      </c>
      <c r="AH24" s="98" t="str">
        <f>'Playoff bracket'!AH24</f>
        <v/>
      </c>
      <c r="AI24" s="98" t="str">
        <f>'Playoff bracket'!AI24</f>
        <v/>
      </c>
      <c r="AJ24" s="98" t="str">
        <f>'Playoff bracket'!AJ24</f>
        <v/>
      </c>
      <c r="AK24" s="99" t="str">
        <f>'Playoff bracket'!AK24</f>
        <v/>
      </c>
      <c r="AL24" s="98" t="str">
        <f>'Playoff bracket'!AL24</f>
        <v/>
      </c>
      <c r="AM24" s="99" t="str">
        <f>'Playoff bracket'!AM24</f>
        <v/>
      </c>
      <c r="AN24" s="99" t="str">
        <f>'Playoff bracket'!AO24</f>
        <v/>
      </c>
      <c r="AO24" s="94" t="str">
        <f>'Playoff bracket'!AP24</f>
        <v/>
      </c>
      <c r="AP24" s="94" t="str">
        <f>'Playoff bracket'!AR24</f>
        <v/>
      </c>
      <c r="AQ24" s="100" t="str">
        <f>'Playoff bracket'!AS24</f>
        <v>Match 22</v>
      </c>
      <c r="AR24" s="98" t="str">
        <f>'Playoff bracket'!AT24</f>
        <v>Champ</v>
      </c>
      <c r="AS24" s="98" t="str">
        <f>'Playoff bracket'!AU24</f>
        <v>Champ</v>
      </c>
      <c r="AT24" s="98" t="str">
        <f>'Playoff bracket'!AV24</f>
        <v>Tron</v>
      </c>
      <c r="AU24" s="98" t="str">
        <f>'Playoff bracket'!AW24</f>
        <v>Tron</v>
      </c>
      <c r="AV24" s="98" t="str">
        <f>'Playoff bracket'!AX24</f>
        <v>Lady Luck</v>
      </c>
      <c r="AW24" s="98" t="str">
        <f>'Playoff bracket'!AY24</f>
        <v>Lady Luck</v>
      </c>
      <c r="AX24" s="98" t="str">
        <f>'Playoff bracket'!AZ24</f>
        <v>Cyclone</v>
      </c>
      <c r="AY24" s="98" t="str">
        <f>'Playoff bracket'!BA24</f>
        <v>Cyclone</v>
      </c>
      <c r="AZ24" s="98" t="str">
        <f>'Playoff bracket'!BB24</f>
        <v/>
      </c>
      <c r="BA24" s="98" t="str">
        <f>'Playoff bracket'!BC24</f>
        <v/>
      </c>
      <c r="BB24" s="98" t="str">
        <f>'Playoff bracket'!BD24</f>
        <v/>
      </c>
      <c r="BC24" s="98" t="str">
        <f>'Playoff bracket'!BE24</f>
        <v/>
      </c>
      <c r="BD24" s="98" t="str">
        <f>'Playoff bracket'!BF24</f>
        <v/>
      </c>
      <c r="BE24" s="99" t="str">
        <f>'Playoff bracket'!BG24</f>
        <v/>
      </c>
      <c r="BF24" s="98" t="str">
        <f>'Playoff bracket'!BH24</f>
        <v/>
      </c>
      <c r="BG24" s="99" t="str">
        <f>'Playoff bracket'!BI24</f>
        <v/>
      </c>
      <c r="BH24" s="98" t="str">
        <f>'Playoff bracket'!BJ24</f>
        <v/>
      </c>
      <c r="BI24" s="99" t="str">
        <f>'Playoff bracket'!BK24</f>
        <v/>
      </c>
      <c r="BJ24" s="94" t="str">
        <f>'Playoff bracket'!BL24</f>
        <v/>
      </c>
      <c r="BK24" s="94">
        <f>'Playoff bracket'!BM24</f>
        <v>26</v>
      </c>
      <c r="BL24" s="116" t="str">
        <f>'Playoff bracket'!BN24</f>
        <v>Arvid Flygare</v>
      </c>
      <c r="BM24" s="100">
        <f>'Playoff bracket'!BO24</f>
        <v>22919200</v>
      </c>
      <c r="BN24" s="100">
        <f>'Playoff bracket'!BP24</f>
        <v>0</v>
      </c>
      <c r="BO24" s="100">
        <f>'Playoff bracket'!BQ24</f>
        <v>53678130</v>
      </c>
      <c r="BP24" s="100">
        <f>'Playoff bracket'!BR24</f>
        <v>1</v>
      </c>
      <c r="BQ24" s="100">
        <f>'Playoff bracket'!BS24</f>
        <v>1197190</v>
      </c>
      <c r="BR24" s="100">
        <f>'Playoff bracket'!BT24</f>
        <v>1</v>
      </c>
      <c r="BS24" s="100">
        <f>'Playoff bracket'!BU24</f>
        <v>143450</v>
      </c>
      <c r="BT24" s="100">
        <f>'Playoff bracket'!BV24</f>
        <v>0</v>
      </c>
      <c r="BU24" s="100">
        <f>'Playoff bracket'!BW24</f>
        <v>939680</v>
      </c>
      <c r="BV24" s="100">
        <f>'Playoff bracket'!BX24</f>
        <v>0</v>
      </c>
      <c r="BW24" s="100">
        <f>'Playoff bracket'!BY24</f>
        <v>2337740</v>
      </c>
      <c r="BX24" s="117">
        <f>'Playoff bracket'!BZ24</f>
        <v>0</v>
      </c>
      <c r="BY24" s="117" t="str">
        <f>'Playoff bracket'!CA24</f>
        <v/>
      </c>
      <c r="BZ24" s="117" t="str">
        <f>'Playoff bracket'!CB24</f>
        <v/>
      </c>
      <c r="CA24" s="117" t="str">
        <f>'Playoff bracket'!CC24</f>
        <v/>
      </c>
      <c r="CB24" s="117" t="str">
        <f>'Playoff bracket'!CD24</f>
        <v/>
      </c>
      <c r="CC24" s="119" t="str">
        <f>'Playoff bracket'!CE24</f>
        <v/>
      </c>
      <c r="CD24" s="99" t="str">
        <f>'Playoff bracket'!CF24</f>
        <v/>
      </c>
      <c r="CE24" s="99">
        <f>'Playoff bracket'!CG24</f>
        <v>2</v>
      </c>
      <c r="CF24" s="94" t="str">
        <f>'Playoff bracket'!CH24</f>
        <v/>
      </c>
      <c r="CG24" s="154" t="str">
        <f>'Playoff bracket'!CI24</f>
        <v/>
      </c>
      <c r="CH24" s="155" t="str">
        <f>'Playoff bracket'!CJ24</f>
        <v/>
      </c>
      <c r="CJ24" s="154" t="str">
        <f>'Playoff bracket'!CL24</f>
        <v/>
      </c>
      <c r="CK24" s="94" t="str">
        <f>'Playoff bracket'!CM24</f>
        <v/>
      </c>
      <c r="CL24" s="94" t="str">
        <f>'Playoff bracket'!CN24</f>
        <v/>
      </c>
      <c r="CM24" s="94" t="str">
        <f>'Playoff bracket'!CO24</f>
        <v/>
      </c>
      <c r="CN24" s="94" t="str">
        <f>'Playoff bracket'!CP24</f>
        <v/>
      </c>
      <c r="CO24" s="94" t="str">
        <f>'Playoff bracket'!CQ24</f>
        <v/>
      </c>
      <c r="CP24" s="94" t="str">
        <f>'Playoff bracket'!CR24</f>
        <v/>
      </c>
      <c r="CQ24" s="94" t="str">
        <f>'Playoff bracket'!CS24</f>
        <v/>
      </c>
      <c r="CR24" s="94" t="str">
        <f>'Playoff bracket'!CT24</f>
        <v/>
      </c>
      <c r="CS24" s="94" t="str">
        <f>'Playoff bracket'!CU24</f>
        <v/>
      </c>
      <c r="CT24" s="94" t="str">
        <f>'Playoff bracket'!CV24</f>
        <v/>
      </c>
      <c r="CU24" s="94" t="str">
        <f>'Playoff bracket'!CW24</f>
        <v/>
      </c>
      <c r="CV24" s="94" t="str">
        <f>'Playoff bracket'!CX24</f>
        <v/>
      </c>
      <c r="CW24" s="94" t="str">
        <f>'Playoff bracket'!CY24</f>
        <v/>
      </c>
      <c r="CX24" s="94" t="str">
        <f>'Playoff bracket'!CZ24</f>
        <v/>
      </c>
      <c r="CY24" s="94" t="str">
        <f>'Playoff bracket'!DA24</f>
        <v/>
      </c>
      <c r="CZ24" s="94" t="str">
        <f>'Playoff bracket'!DB24</f>
        <v/>
      </c>
      <c r="DA24" s="94" t="str">
        <f>'Playoff bracket'!DC24</f>
        <v/>
      </c>
      <c r="DB24" s="94" t="str">
        <f>'Playoff bracket'!DD24</f>
        <v/>
      </c>
      <c r="DC24" s="94" t="str">
        <f>'Playoff bracket'!DE24</f>
        <v/>
      </c>
      <c r="DD24" s="94" t="str">
        <f>'Playoff bracket'!DF24</f>
        <v/>
      </c>
      <c r="DE24" s="94" t="str">
        <f>'Playoff bracket'!DG24</f>
        <v/>
      </c>
      <c r="DF24" s="94" t="str">
        <f>'Playoff bracket'!DH24</f>
        <v/>
      </c>
      <c r="DG24" s="94" t="str">
        <f>'Playoff bracket'!DI24</f>
        <v/>
      </c>
      <c r="DH24" s="94" t="str">
        <f>'Playoff bracket'!DJ24</f>
        <v/>
      </c>
      <c r="DI24" s="94" t="str">
        <f>'Playoff bracket'!DK24</f>
        <v/>
      </c>
      <c r="DJ24" s="94" t="str">
        <f>'Playoff bracket'!DL24</f>
        <v/>
      </c>
      <c r="DK24" s="94" t="str">
        <f>'Playoff bracket'!DM24</f>
        <v/>
      </c>
      <c r="DL24" s="94" t="str">
        <f>'Playoff bracket'!DN24</f>
        <v/>
      </c>
      <c r="DM24" s="94" t="str">
        <f>'Playoff bracket'!DO24</f>
        <v/>
      </c>
      <c r="DN24" s="94" t="str">
        <f>'Playoff bracket'!DP24</f>
        <v/>
      </c>
      <c r="DO24" s="94" t="str">
        <f>'Playoff bracket'!DQ24</f>
        <v/>
      </c>
      <c r="DP24" s="94" t="str">
        <f>'Playoff bracket'!DR24</f>
        <v/>
      </c>
      <c r="DQ24" t="str">
        <f>'Playoff bracket'!DS24</f>
        <v/>
      </c>
      <c r="DR24" t="str">
        <f>'Playoff bracket'!DT24</f>
        <v/>
      </c>
      <c r="DS24" t="str">
        <f>'Playoff bracket'!DU24</f>
        <v/>
      </c>
      <c r="DT24" t="str">
        <f>'Playoff bracket'!DU24</f>
        <v/>
      </c>
      <c r="DU24" s="94" t="str">
        <f>'Playoff bracket'!DV24</f>
        <v/>
      </c>
    </row>
    <row r="25">
      <c r="A25" s="97">
        <f>'Playoff bracket'!A25</f>
        <v>23</v>
      </c>
      <c r="B25" s="116" t="str">
        <f>'Playoff bracket'!B25</f>
        <v>Cayle George</v>
      </c>
      <c r="C25" s="100">
        <f>'Playoff bracket'!C25</f>
        <v>3200000</v>
      </c>
      <c r="D25" s="126" t="str">
        <f>'Playoff bracket'!D25</f>
        <v>0</v>
      </c>
      <c r="E25" s="126">
        <f>'Playoff bracket'!E25</f>
        <v>12000000</v>
      </c>
      <c r="F25" s="126" t="str">
        <f>'Playoff bracket'!F25</f>
        <v>0</v>
      </c>
      <c r="G25" s="126">
        <f>'Playoff bracket'!G25</f>
        <v>17000000</v>
      </c>
      <c r="H25" s="126" t="str">
        <f>'Playoff bracket'!H25</f>
        <v>1</v>
      </c>
      <c r="I25" s="126">
        <f>'Playoff bracket'!I25</f>
        <v>241000</v>
      </c>
      <c r="J25" s="126" t="str">
        <f>'Playoff bracket'!J25</f>
        <v>1</v>
      </c>
      <c r="K25" s="126">
        <f>'Playoff bracket'!K25</f>
        <v>58850</v>
      </c>
      <c r="L25" s="126" t="str">
        <f>'Playoff bracket'!L25</f>
        <v>1</v>
      </c>
      <c r="M25" s="126">
        <f>'Playoff bracket'!M25</f>
        <v>400000</v>
      </c>
      <c r="N25" s="127" t="str">
        <f>'Playoff bracket'!N25</f>
        <v>0</v>
      </c>
      <c r="O25" s="127">
        <f>'Playoff bracket'!O25</f>
        <v>203000000</v>
      </c>
      <c r="P25" s="127" t="str">
        <f>'Playoff bracket'!P25</f>
        <v>0</v>
      </c>
      <c r="Q25" s="127">
        <f>'Playoff bracket'!Q25</f>
        <v>3766600</v>
      </c>
      <c r="R25" s="127" t="str">
        <f>'Playoff bracket'!R25</f>
        <v>0</v>
      </c>
      <c r="S25" s="128" t="str">
        <f>'Playoff bracket'!S25</f>
        <v/>
      </c>
      <c r="T25" s="104" t="str">
        <f>'Playoff bracket'!T25</f>
        <v/>
      </c>
      <c r="U25" s="105">
        <f>'Playoff bracket'!U25</f>
        <v>3</v>
      </c>
      <c r="V25" s="97">
        <f>'Playoff bracket'!V25</f>
        <v>10</v>
      </c>
      <c r="W25" s="116" t="str">
        <f>'Playoff bracket'!W25</f>
        <v>Keri Wing</v>
      </c>
      <c r="X25" s="100">
        <f>'Playoff bracket'!X25</f>
        <v>74300</v>
      </c>
      <c r="Y25" s="100">
        <f>'Playoff bracket'!Y25</f>
        <v>0</v>
      </c>
      <c r="Z25" s="100">
        <f>'Playoff bracket'!Z25</f>
        <v>11806810</v>
      </c>
      <c r="AA25" s="100">
        <f>'Playoff bracket'!AA25</f>
        <v>0</v>
      </c>
      <c r="AB25" s="100">
        <f>'Playoff bracket'!AB25</f>
        <v>74670</v>
      </c>
      <c r="AC25" s="100">
        <f>'Playoff bracket'!AC25</f>
        <v>0</v>
      </c>
      <c r="AD25" s="100">
        <f>'Playoff bracket'!AD25</f>
        <v>3175590</v>
      </c>
      <c r="AE25" s="100">
        <f>'Playoff bracket'!AE25</f>
        <v>1</v>
      </c>
      <c r="AF25" s="100">
        <f>'Playoff bracket'!AF25</f>
        <v>2229220</v>
      </c>
      <c r="AG25" s="100">
        <f>'Playoff bracket'!AG25</f>
        <v>0</v>
      </c>
      <c r="AH25" s="100" t="str">
        <f>'Playoff bracket'!AH25</f>
        <v/>
      </c>
      <c r="AI25" s="117" t="str">
        <f>'Playoff bracket'!AI25</f>
        <v/>
      </c>
      <c r="AJ25" s="117" t="str">
        <f>'Playoff bracket'!AJ25</f>
        <v/>
      </c>
      <c r="AK25" s="117" t="str">
        <f>'Playoff bracket'!AK25</f>
        <v/>
      </c>
      <c r="AL25" s="117" t="str">
        <f>'Playoff bracket'!AL25</f>
        <v/>
      </c>
      <c r="AM25" s="117" t="str">
        <f>'Playoff bracket'!AM25</f>
        <v/>
      </c>
      <c r="AN25" s="99" t="str">
        <f>'Playoff bracket'!AO25</f>
        <v/>
      </c>
      <c r="AO25" s="99">
        <f>'Playoff bracket'!AP25</f>
        <v>1</v>
      </c>
      <c r="AP25" s="97">
        <f>'Playoff bracket'!AR25</f>
        <v>7</v>
      </c>
      <c r="AQ25" s="116" t="str">
        <f>'Playoff bracket'!AS25</f>
        <v>Mark Pearson</v>
      </c>
      <c r="AR25" s="100">
        <f>'Playoff bracket'!AT25</f>
        <v>60450</v>
      </c>
      <c r="AS25" s="100">
        <f>'Playoff bracket'!AU25</f>
        <v>0</v>
      </c>
      <c r="AT25" s="100">
        <f>'Playoff bracket'!AV25</f>
        <v>6789930</v>
      </c>
      <c r="AU25" s="100">
        <f>'Playoff bracket'!AW25</f>
        <v>0</v>
      </c>
      <c r="AV25" s="100">
        <f>'Playoff bracket'!AX25</f>
        <v>95070</v>
      </c>
      <c r="AW25" s="100">
        <f>'Playoff bracket'!AY25</f>
        <v>0</v>
      </c>
      <c r="AX25" s="100">
        <f>'Playoff bracket'!AZ25</f>
        <v>869150</v>
      </c>
      <c r="AY25" s="100">
        <f>'Playoff bracket'!BA25</f>
        <v>0</v>
      </c>
      <c r="AZ25" s="100" t="str">
        <f>'Playoff bracket'!BB25</f>
        <v/>
      </c>
      <c r="BA25" s="100" t="str">
        <f>'Playoff bracket'!BC25</f>
        <v/>
      </c>
      <c r="BB25" s="100" t="str">
        <f>'Playoff bracket'!BD25</f>
        <v/>
      </c>
      <c r="BC25" s="117" t="str">
        <f>'Playoff bracket'!BE25</f>
        <v/>
      </c>
      <c r="BD25" s="117" t="str">
        <f>'Playoff bracket'!BF25</f>
        <v/>
      </c>
      <c r="BE25" s="117" t="str">
        <f>'Playoff bracket'!BG25</f>
        <v/>
      </c>
      <c r="BF25" s="117" t="str">
        <f>'Playoff bracket'!BH25</f>
        <v/>
      </c>
      <c r="BG25" s="117" t="str">
        <f>'Playoff bracket'!BI25</f>
        <v/>
      </c>
      <c r="BH25" s="119" t="str">
        <f>'Playoff bracket'!BJ25</f>
        <v/>
      </c>
      <c r="BI25" s="99" t="str">
        <f>'Playoff bracket'!BK25</f>
        <v/>
      </c>
      <c r="BJ25" s="99">
        <f>'Playoff bracket'!BL25</f>
        <v>0</v>
      </c>
      <c r="BK25" s="94" t="str">
        <f>'Playoff bracket'!BM25</f>
        <v/>
      </c>
      <c r="BL25" s="94" t="str">
        <f>'Playoff bracket'!BN25</f>
        <v/>
      </c>
      <c r="BM25" s="94" t="str">
        <f>'Playoff bracket'!BO25</f>
        <v/>
      </c>
      <c r="BN25" s="94" t="str">
        <f>'Playoff bracket'!BP25</f>
        <v/>
      </c>
      <c r="BO25" s="94" t="str">
        <f>'Playoff bracket'!BQ25</f>
        <v/>
      </c>
      <c r="BP25" s="94" t="str">
        <f>'Playoff bracket'!BR25</f>
        <v/>
      </c>
      <c r="BQ25" s="94" t="str">
        <f>'Playoff bracket'!BS25</f>
        <v/>
      </c>
      <c r="BR25" s="94" t="str">
        <f>'Playoff bracket'!BT25</f>
        <v/>
      </c>
      <c r="BS25" s="94" t="str">
        <f>'Playoff bracket'!BU25</f>
        <v/>
      </c>
      <c r="BT25" s="94" t="str">
        <f>'Playoff bracket'!BV25</f>
        <v/>
      </c>
      <c r="BU25" s="94" t="str">
        <f>'Playoff bracket'!BW25</f>
        <v/>
      </c>
      <c r="BV25" s="94" t="str">
        <f>'Playoff bracket'!BX25</f>
        <v/>
      </c>
      <c r="BW25" s="94" t="str">
        <f>'Playoff bracket'!BY25</f>
        <v/>
      </c>
      <c r="BX25" s="94" t="str">
        <f>'Playoff bracket'!BZ25</f>
        <v/>
      </c>
      <c r="BY25" s="94" t="str">
        <f>'Playoff bracket'!CA25</f>
        <v/>
      </c>
      <c r="BZ25" s="94" t="str">
        <f>'Playoff bracket'!CB25</f>
        <v/>
      </c>
      <c r="CA25" s="94" t="str">
        <f>'Playoff bracket'!CC25</f>
        <v/>
      </c>
      <c r="CB25" s="94" t="str">
        <f>'Playoff bracket'!CD25</f>
        <v/>
      </c>
      <c r="CC25" s="94" t="str">
        <f>'Playoff bracket'!CE25</f>
        <v/>
      </c>
      <c r="CD25" s="94" t="str">
        <f>'Playoff bracket'!CF25</f>
        <v/>
      </c>
      <c r="CE25" s="94" t="str">
        <f>'Playoff bracket'!CG25</f>
        <v/>
      </c>
      <c r="CF25" s="94" t="str">
        <f>'Playoff bracket'!CH25</f>
        <v/>
      </c>
      <c r="CG25" s="94" t="str">
        <f>'Playoff bracket'!CI25</f>
        <v/>
      </c>
      <c r="CH25" s="94" t="str">
        <f>'Playoff bracket'!CJ25</f>
        <v/>
      </c>
      <c r="CI25" s="94" t="str">
        <f>'Playoff bracket'!CK25</f>
        <v/>
      </c>
      <c r="CJ25" s="94" t="str">
        <f>'Playoff bracket'!CL25</f>
        <v/>
      </c>
      <c r="CK25" s="94" t="str">
        <f>'Playoff bracket'!CM25</f>
        <v/>
      </c>
      <c r="CL25" s="94" t="str">
        <f>'Playoff bracket'!CN25</f>
        <v/>
      </c>
      <c r="CM25" s="94" t="str">
        <f>'Playoff bracket'!CO25</f>
        <v/>
      </c>
      <c r="CN25" s="94" t="str">
        <f>'Playoff bracket'!CP25</f>
        <v/>
      </c>
      <c r="CO25" s="94" t="str">
        <f>'Playoff bracket'!CQ25</f>
        <v/>
      </c>
      <c r="CP25" s="94" t="str">
        <f>'Playoff bracket'!CR25</f>
        <v/>
      </c>
      <c r="CQ25" s="94" t="str">
        <f>'Playoff bracket'!CS25</f>
        <v/>
      </c>
      <c r="CR25" s="94" t="str">
        <f>'Playoff bracket'!CT25</f>
        <v/>
      </c>
      <c r="CS25" s="94" t="str">
        <f>'Playoff bracket'!CU25</f>
        <v/>
      </c>
      <c r="CT25" s="94" t="str">
        <f>'Playoff bracket'!CV25</f>
        <v/>
      </c>
      <c r="CU25" s="94" t="str">
        <f>'Playoff bracket'!CW25</f>
        <v/>
      </c>
      <c r="CV25" s="94" t="str">
        <f>'Playoff bracket'!CX25</f>
        <v/>
      </c>
      <c r="CW25" s="94" t="str">
        <f>'Playoff bracket'!CY25</f>
        <v/>
      </c>
      <c r="CX25" s="94" t="str">
        <f>'Playoff bracket'!CZ25</f>
        <v/>
      </c>
      <c r="CY25" s="94" t="str">
        <f>'Playoff bracket'!DA25</f>
        <v/>
      </c>
      <c r="CZ25" s="94" t="str">
        <f>'Playoff bracket'!DB25</f>
        <v/>
      </c>
      <c r="DA25" s="94" t="str">
        <f>'Playoff bracket'!DC25</f>
        <v/>
      </c>
      <c r="DB25" s="94" t="str">
        <f>'Playoff bracket'!DD25</f>
        <v/>
      </c>
      <c r="DC25" s="94" t="str">
        <f>'Playoff bracket'!DE25</f>
        <v/>
      </c>
      <c r="DD25" s="94" t="str">
        <f>'Playoff bracket'!DF25</f>
        <v/>
      </c>
      <c r="DE25" s="94" t="str">
        <f>'Playoff bracket'!DG25</f>
        <v/>
      </c>
      <c r="DF25" s="94" t="str">
        <f>'Playoff bracket'!DH25</f>
        <v/>
      </c>
      <c r="DG25" s="94" t="str">
        <f>'Playoff bracket'!DI25</f>
        <v/>
      </c>
      <c r="DH25" s="94" t="str">
        <f>'Playoff bracket'!DJ25</f>
        <v/>
      </c>
      <c r="DI25" s="94" t="str">
        <f>'Playoff bracket'!DK25</f>
        <v/>
      </c>
      <c r="DJ25" s="94" t="str">
        <f>'Playoff bracket'!DL25</f>
        <v/>
      </c>
      <c r="DK25" s="94" t="str">
        <f>'Playoff bracket'!DM25</f>
        <v/>
      </c>
      <c r="DL25" s="94" t="str">
        <f>'Playoff bracket'!DN25</f>
        <v/>
      </c>
      <c r="DM25" s="94" t="str">
        <f>'Playoff bracket'!DO25</f>
        <v/>
      </c>
      <c r="DN25" s="94" t="str">
        <f>'Playoff bracket'!DP25</f>
        <v/>
      </c>
      <c r="DO25" s="94" t="str">
        <f>'Playoff bracket'!DQ25</f>
        <v/>
      </c>
      <c r="DP25" s="94" t="str">
        <f>'Playoff bracket'!DR25</f>
        <v/>
      </c>
      <c r="DQ25" s="94" t="str">
        <f>'Playoff bracket'!DS25</f>
        <v/>
      </c>
      <c r="DR25" s="94" t="str">
        <f>'Playoff bracket'!DT25</f>
        <v/>
      </c>
      <c r="DS25" s="94" t="str">
        <f>'Playoff bracket'!DU25</f>
        <v/>
      </c>
      <c r="DT25" s="94" t="str">
        <f>'Playoff bracket'!DU25</f>
        <v/>
      </c>
      <c r="DU25" s="94" t="str">
        <f>'Playoff bracket'!DV25</f>
        <v/>
      </c>
    </row>
    <row r="26">
      <c r="A26" s="97">
        <f>'Playoff bracket'!A26</f>
        <v>26</v>
      </c>
      <c r="B26" s="106" t="str">
        <f>'Playoff bracket'!B26</f>
        <v>Arvid Flygare</v>
      </c>
      <c r="C26" s="107">
        <f>'Playoff bracket'!C26</f>
        <v>4800000</v>
      </c>
      <c r="D26" s="129" t="str">
        <f>'Playoff bracket'!D26</f>
        <v>1</v>
      </c>
      <c r="E26" s="129">
        <f>'Playoff bracket'!E26</f>
        <v>52000000</v>
      </c>
      <c r="F26" s="129" t="str">
        <f>'Playoff bracket'!F26</f>
        <v>1</v>
      </c>
      <c r="G26" s="129">
        <f>'Playoff bracket'!G26</f>
        <v>9000000</v>
      </c>
      <c r="H26" s="129">
        <f>'Playoff bracket'!H26</f>
        <v>0</v>
      </c>
      <c r="I26" s="129">
        <f>'Playoff bracket'!I26</f>
        <v>126000</v>
      </c>
      <c r="J26" s="129" t="str">
        <f>'Playoff bracket'!J26</f>
        <v>0</v>
      </c>
      <c r="K26" s="129">
        <f>'Playoff bracket'!K26</f>
        <v>20650</v>
      </c>
      <c r="L26" s="129">
        <f>'Playoff bracket'!L26</f>
        <v>0</v>
      </c>
      <c r="M26" s="129">
        <f>'Playoff bracket'!M26</f>
        <v>2000000</v>
      </c>
      <c r="N26" s="130" t="str">
        <f>'Playoff bracket'!N26</f>
        <v>1</v>
      </c>
      <c r="O26" s="130">
        <f>'Playoff bracket'!O26</f>
        <v>208000000</v>
      </c>
      <c r="P26" s="130" t="str">
        <f>'Playoff bracket'!P26</f>
        <v>1</v>
      </c>
      <c r="Q26" s="130">
        <f>'Playoff bracket'!Q26</f>
        <v>3855590</v>
      </c>
      <c r="R26" s="130" t="str">
        <f>'Playoff bracket'!R26</f>
        <v>1</v>
      </c>
      <c r="S26" s="131" t="str">
        <f>'Playoff bracket'!S26</f>
        <v/>
      </c>
      <c r="T26" s="115" t="str">
        <f>'Playoff bracket'!T26</f>
        <v/>
      </c>
      <c r="U26" s="113">
        <f>'Playoff bracket'!U26</f>
        <v>5</v>
      </c>
      <c r="V26" s="94" t="str">
        <f>'Playoff bracket'!V26</f>
        <v/>
      </c>
      <c r="W26" s="106" t="str">
        <f>'Playoff bracket'!W26</f>
        <v>Arvid Flygare</v>
      </c>
      <c r="X26" s="107">
        <f>'Playoff bracket'!X26</f>
        <v>107450</v>
      </c>
      <c r="Y26" s="107">
        <f>'Playoff bracket'!Y26</f>
        <v>1</v>
      </c>
      <c r="Z26" s="107">
        <f>'Playoff bracket'!Z26</f>
        <v>51026850</v>
      </c>
      <c r="AA26" s="107">
        <f>'Playoff bracket'!AA26</f>
        <v>1</v>
      </c>
      <c r="AB26" s="107">
        <f>'Playoff bracket'!AB26</f>
        <v>96780</v>
      </c>
      <c r="AC26" s="107">
        <f>'Playoff bracket'!AC26</f>
        <v>1</v>
      </c>
      <c r="AD26" s="107">
        <f>'Playoff bracket'!AD26</f>
        <v>1074140</v>
      </c>
      <c r="AE26" s="107">
        <f>'Playoff bracket'!AE26</f>
        <v>0</v>
      </c>
      <c r="AF26" s="107">
        <f>'Playoff bracket'!AF26</f>
        <v>2320310</v>
      </c>
      <c r="AG26" s="107">
        <f>'Playoff bracket'!AG26</f>
        <v>1</v>
      </c>
      <c r="AH26" s="107" t="str">
        <f>'Playoff bracket'!AH26</f>
        <v/>
      </c>
      <c r="AI26" s="108" t="str">
        <f>'Playoff bracket'!AI26</f>
        <v/>
      </c>
      <c r="AJ26" s="108" t="str">
        <f>'Playoff bracket'!AJ26</f>
        <v/>
      </c>
      <c r="AK26" s="108" t="str">
        <f>'Playoff bracket'!AO25</f>
        <v/>
      </c>
      <c r="AL26" s="108" t="str">
        <f>'Playoff bracket'!AL26</f>
        <v/>
      </c>
      <c r="AM26" s="108" t="str">
        <f>'Playoff bracket'!AM26</f>
        <v/>
      </c>
      <c r="AN26" s="110" t="str">
        <f>'Playoff bracket'!AO26</f>
        <v/>
      </c>
      <c r="AO26" s="110">
        <f>'Playoff bracket'!AP26</f>
        <v>4</v>
      </c>
      <c r="AP26" s="2">
        <v>10.0</v>
      </c>
      <c r="AQ26" s="106" t="str">
        <f>'Playoff bracket'!AS26</f>
        <v>Arvid Flygare</v>
      </c>
      <c r="AR26" s="107">
        <f>'Playoff bracket'!AT26</f>
        <v>67350</v>
      </c>
      <c r="AS26" s="107">
        <f>'Playoff bracket'!AU26</f>
        <v>1</v>
      </c>
      <c r="AT26" s="107">
        <f>'Playoff bracket'!AV26</f>
        <v>48418180</v>
      </c>
      <c r="AU26" s="107">
        <f>'Playoff bracket'!AW26</f>
        <v>1</v>
      </c>
      <c r="AV26" s="107">
        <f>'Playoff bracket'!AX26</f>
        <v>1202490</v>
      </c>
      <c r="AW26" s="107">
        <f>'Playoff bracket'!AY26</f>
        <v>1</v>
      </c>
      <c r="AX26" s="107">
        <f>'Playoff bracket'!AZ26</f>
        <v>4129320</v>
      </c>
      <c r="AY26" s="107">
        <f>'Playoff bracket'!BA26</f>
        <v>1</v>
      </c>
      <c r="AZ26" s="107" t="str">
        <f>'Playoff bracket'!BB26</f>
        <v/>
      </c>
      <c r="BA26" s="107" t="str">
        <f>'Playoff bracket'!BC26</f>
        <v/>
      </c>
      <c r="BB26" s="107" t="str">
        <f>'Playoff bracket'!BD26</f>
        <v/>
      </c>
      <c r="BC26" s="108" t="str">
        <f>'Playoff bracket'!BE26</f>
        <v/>
      </c>
      <c r="BD26" s="108" t="str">
        <f>'Playoff bracket'!BF26</f>
        <v/>
      </c>
      <c r="BE26" s="108" t="str">
        <f>'Playoff bracket'!BG26</f>
        <v/>
      </c>
      <c r="BF26" s="108" t="str">
        <f>'Playoff bracket'!BH26</f>
        <v/>
      </c>
      <c r="BG26" s="108" t="str">
        <f>'Playoff bracket'!BI26</f>
        <v/>
      </c>
      <c r="BH26" s="111" t="str">
        <f>'Playoff bracket'!BJ26</f>
        <v/>
      </c>
      <c r="BI26" s="110" t="str">
        <f>'Playoff bracket'!BK26</f>
        <v/>
      </c>
      <c r="BJ26" s="110">
        <f>'Playoff bracket'!BL26</f>
        <v>4</v>
      </c>
      <c r="BK26" s="94" t="str">
        <f>'Playoff bracket'!BM26</f>
        <v/>
      </c>
      <c r="BL26" s="94" t="str">
        <f>'Playoff bracket'!BN26</f>
        <v/>
      </c>
      <c r="BM26" s="94" t="str">
        <f>'Playoff bracket'!BO26</f>
        <v/>
      </c>
      <c r="BN26" s="94" t="str">
        <f>'Playoff bracket'!BP26</f>
        <v/>
      </c>
      <c r="BO26" s="94" t="str">
        <f>'Playoff bracket'!BQ26</f>
        <v/>
      </c>
      <c r="BP26" s="94" t="str">
        <f>'Playoff bracket'!BR26</f>
        <v/>
      </c>
      <c r="BQ26" s="94" t="str">
        <f>'Playoff bracket'!BS26</f>
        <v/>
      </c>
      <c r="BR26" s="94" t="str">
        <f>'Playoff bracket'!BT26</f>
        <v/>
      </c>
      <c r="BS26" s="94" t="str">
        <f>'Playoff bracket'!BU26</f>
        <v/>
      </c>
      <c r="BT26" s="94" t="str">
        <f>'Playoff bracket'!BV26</f>
        <v/>
      </c>
      <c r="BU26" s="94" t="str">
        <f>'Playoff bracket'!BW26</f>
        <v/>
      </c>
      <c r="BV26" s="94" t="str">
        <f>'Playoff bracket'!BX26</f>
        <v/>
      </c>
      <c r="BW26" s="94" t="str">
        <f>'Playoff bracket'!BY26</f>
        <v/>
      </c>
      <c r="BX26" s="94" t="str">
        <f>'Playoff bracket'!BZ26</f>
        <v/>
      </c>
      <c r="BY26" s="94" t="str">
        <f>'Playoff bracket'!CA26</f>
        <v/>
      </c>
      <c r="BZ26" s="94" t="str">
        <f>'Playoff bracket'!CB26</f>
        <v/>
      </c>
      <c r="CA26" s="94" t="str">
        <f>'Playoff bracket'!CC26</f>
        <v/>
      </c>
      <c r="CB26" s="94" t="str">
        <f>'Playoff bracket'!CD26</f>
        <v/>
      </c>
      <c r="CC26" s="94" t="str">
        <f>'Playoff bracket'!CE26</f>
        <v/>
      </c>
      <c r="CD26" s="94" t="str">
        <f>'Playoff bracket'!CF26</f>
        <v/>
      </c>
      <c r="CE26" s="94" t="str">
        <f>'Playoff bracket'!CG26</f>
        <v/>
      </c>
      <c r="CF26" s="94" t="str">
        <f>'Playoff bracket'!CH26</f>
        <v/>
      </c>
      <c r="CG26" s="117" t="str">
        <f>'Playoff bracket'!CI26</f>
        <v>Semifinal 2</v>
      </c>
      <c r="CH26" s="98" t="str">
        <f>'Playoff bracket'!CJ26</f>
        <v>Space Station</v>
      </c>
      <c r="CI26" s="98" t="str">
        <f>'Playoff bracket'!CK26</f>
        <v>Space Station</v>
      </c>
      <c r="CJ26" s="98" t="str">
        <f>'Playoff bracket'!CL26</f>
        <v>TAF</v>
      </c>
      <c r="CK26" s="98" t="str">
        <f>'Playoff bracket'!CM26</f>
        <v>TAF</v>
      </c>
      <c r="CL26" s="98" t="str">
        <f>'Playoff bracket'!CN26</f>
        <v>Avengers</v>
      </c>
      <c r="CM26" s="98" t="str">
        <f>'Playoff bracket'!CO26</f>
        <v>Avengers</v>
      </c>
      <c r="CN26" s="98" t="str">
        <f>'Playoff bracket'!CP26</f>
        <v>Paragon</v>
      </c>
      <c r="CO26" s="98" t="str">
        <f>'Playoff bracket'!CQ26</f>
        <v>Paragon</v>
      </c>
      <c r="CP26" s="98" t="str">
        <f>'Playoff bracket'!CR26</f>
        <v>Dolly Parton</v>
      </c>
      <c r="CQ26" s="98" t="str">
        <f>'Playoff bracket'!CS26</f>
        <v>Dolly Parton</v>
      </c>
      <c r="CR26" s="98" t="str">
        <f>'Playoff bracket'!CT26</f>
        <v>Road Kings</v>
      </c>
      <c r="CS26" s="98" t="str">
        <f>'Playoff bracket'!CU26</f>
        <v>Road Kings</v>
      </c>
      <c r="CT26" s="98" t="str">
        <f>'Playoff bracket'!CV26</f>
        <v/>
      </c>
      <c r="CU26" s="99" t="str">
        <f>'Playoff bracket'!CW26</f>
        <v/>
      </c>
      <c r="CV26" s="98" t="str">
        <f>'Playoff bracket'!CX26</f>
        <v/>
      </c>
      <c r="CW26" s="99" t="str">
        <f>'Playoff bracket'!CY26</f>
        <v/>
      </c>
      <c r="CX26" s="120" t="str">
        <f>'Playoff bracket'!CZ26</f>
        <v/>
      </c>
      <c r="CY26" s="99" t="str">
        <f>'Playoff bracket'!DA26</f>
        <v/>
      </c>
      <c r="CZ26" s="94" t="str">
        <f>'Playoff bracket'!DB26</f>
        <v/>
      </c>
      <c r="DA26" s="94" t="str">
        <f>'Playoff bracket'!DC26</f>
        <v/>
      </c>
      <c r="DB26" s="94" t="str">
        <f>'Playoff bracket'!DD26</f>
        <v/>
      </c>
      <c r="DC26" s="94" t="str">
        <f>'Playoff bracket'!DE26</f>
        <v/>
      </c>
      <c r="DD26" s="94" t="str">
        <f>'Playoff bracket'!DF26</f>
        <v/>
      </c>
      <c r="DE26" s="94" t="str">
        <f>'Playoff bracket'!DG26</f>
        <v/>
      </c>
      <c r="DF26" s="94" t="str">
        <f>'Playoff bracket'!DH26</f>
        <v/>
      </c>
      <c r="DG26" s="94" t="str">
        <f>'Playoff bracket'!DI26</f>
        <v/>
      </c>
      <c r="DH26" s="94" t="str">
        <f>'Playoff bracket'!DJ26</f>
        <v/>
      </c>
      <c r="DI26" s="94" t="str">
        <f>'Playoff bracket'!DK26</f>
        <v/>
      </c>
      <c r="DJ26" s="94" t="str">
        <f>'Playoff bracket'!DL26</f>
        <v/>
      </c>
      <c r="DK26" s="94" t="str">
        <f>'Playoff bracket'!DM26</f>
        <v/>
      </c>
      <c r="DL26" s="94" t="str">
        <f>'Playoff bracket'!DN26</f>
        <v/>
      </c>
      <c r="DM26" s="94" t="str">
        <f>'Playoff bracket'!DO26</f>
        <v/>
      </c>
      <c r="DN26" s="94" t="str">
        <f>'Playoff bracket'!DP26</f>
        <v/>
      </c>
      <c r="DO26" s="94" t="str">
        <f>'Playoff bracket'!DQ26</f>
        <v/>
      </c>
      <c r="DP26" s="94" t="str">
        <f>'Playoff bracket'!DR26</f>
        <v/>
      </c>
      <c r="DQ26" s="94" t="str">
        <f>'Playoff bracket'!DS26</f>
        <v/>
      </c>
      <c r="DR26" s="94" t="str">
        <f>'Playoff bracket'!DT26</f>
        <v/>
      </c>
      <c r="DS26" s="94" t="str">
        <f>'Playoff bracket'!DU26</f>
        <v/>
      </c>
      <c r="DT26" s="94" t="str">
        <f>'Playoff bracket'!DU26</f>
        <v/>
      </c>
      <c r="DU26" s="94" t="str">
        <f>'Playoff bracket'!DV26</f>
        <v/>
      </c>
    </row>
    <row r="27">
      <c r="A27" s="94" t="str">
        <f>'Playoff bracket'!A27</f>
        <v/>
      </c>
      <c r="B27" s="94" t="str">
        <f>'Playoff bracket'!B27</f>
        <v/>
      </c>
      <c r="C27" s="94" t="str">
        <f>'Playoff bracket'!C27</f>
        <v/>
      </c>
      <c r="D27" s="94" t="str">
        <f>'Playoff bracket'!D27</f>
        <v/>
      </c>
      <c r="E27" s="94" t="str">
        <f>'Playoff bracket'!E27</f>
        <v/>
      </c>
      <c r="F27" s="94" t="str">
        <f>'Playoff bracket'!F27</f>
        <v/>
      </c>
      <c r="G27" s="94" t="str">
        <f>'Playoff bracket'!G27</f>
        <v/>
      </c>
      <c r="H27" s="94" t="str">
        <f>'Playoff bracket'!H27</f>
        <v/>
      </c>
      <c r="I27" s="94" t="str">
        <f>'Playoff bracket'!I27</f>
        <v/>
      </c>
      <c r="J27" s="94" t="str">
        <f>'Playoff bracket'!J27</f>
        <v/>
      </c>
      <c r="K27" s="94" t="str">
        <f>'Playoff bracket'!K27</f>
        <v/>
      </c>
      <c r="L27" s="94" t="str">
        <f>'Playoff bracket'!L27</f>
        <v/>
      </c>
      <c r="M27" s="94" t="str">
        <f>'Playoff bracket'!M27</f>
        <v/>
      </c>
      <c r="N27" s="94" t="str">
        <f>'Playoff bracket'!N27</f>
        <v/>
      </c>
      <c r="O27" s="94" t="str">
        <f>'Playoff bracket'!O27</f>
        <v/>
      </c>
      <c r="P27" s="94" t="str">
        <f>'Playoff bracket'!P27</f>
        <v/>
      </c>
      <c r="Q27" s="94" t="str">
        <f>'Playoff bracket'!Q27</f>
        <v/>
      </c>
      <c r="R27" s="94" t="str">
        <f>'Playoff bracket'!R27</f>
        <v/>
      </c>
      <c r="S27" s="94" t="str">
        <f>'Playoff bracket'!S27</f>
        <v/>
      </c>
      <c r="T27" s="94" t="str">
        <f>'Playoff bracket'!U27</f>
        <v/>
      </c>
      <c r="V27" s="94" t="str">
        <f>'Playoff bracket'!V27</f>
        <v/>
      </c>
      <c r="W27" s="94" t="str">
        <f>'Playoff bracket'!W27</f>
        <v/>
      </c>
      <c r="X27" s="94" t="str">
        <f>'Playoff bracket'!X27</f>
        <v/>
      </c>
      <c r="Y27" s="94" t="str">
        <f>'Playoff bracket'!Y27</f>
        <v/>
      </c>
      <c r="Z27" s="94" t="str">
        <f>'Playoff bracket'!Z27</f>
        <v/>
      </c>
      <c r="AA27" s="94" t="str">
        <f>'Playoff bracket'!AA27</f>
        <v/>
      </c>
      <c r="AB27" s="94" t="str">
        <f>'Playoff bracket'!AB27</f>
        <v/>
      </c>
      <c r="AC27" s="94" t="str">
        <f>'Playoff bracket'!AC27</f>
        <v/>
      </c>
      <c r="AD27" s="94" t="str">
        <f>'Playoff bracket'!AD27</f>
        <v/>
      </c>
      <c r="AE27" s="94" t="str">
        <f>'Playoff bracket'!AE27</f>
        <v/>
      </c>
      <c r="AF27" s="94" t="str">
        <f>'Playoff bracket'!AF27</f>
        <v/>
      </c>
      <c r="AG27" s="94" t="str">
        <f>'Playoff bracket'!AG27</f>
        <v/>
      </c>
      <c r="AH27" s="94" t="str">
        <f>'Playoff bracket'!AH27</f>
        <v/>
      </c>
      <c r="AI27" s="94" t="str">
        <f>'Playoff bracket'!AI27</f>
        <v/>
      </c>
      <c r="AJ27" s="94" t="str">
        <f>'Playoff bracket'!AJ27</f>
        <v/>
      </c>
      <c r="AK27" s="94" t="str">
        <f>'Playoff bracket'!AK27</f>
        <v/>
      </c>
      <c r="AL27" s="94" t="str">
        <f>'Playoff bracket'!AL27</f>
        <v/>
      </c>
      <c r="AM27" s="94" t="str">
        <f>'Playoff bracket'!AM27</f>
        <v/>
      </c>
      <c r="AN27" s="94" t="str">
        <f>'Playoff bracket'!AO27</f>
        <v/>
      </c>
      <c r="AO27" s="94" t="str">
        <f>'Playoff bracket'!AP27</f>
        <v/>
      </c>
      <c r="AP27" s="94" t="str">
        <f>'Playoff bracket'!AR27</f>
        <v/>
      </c>
      <c r="AQ27" s="94" t="str">
        <f>'Playoff bracket'!AS27</f>
        <v/>
      </c>
      <c r="AR27" s="94" t="str">
        <f>'Playoff bracket'!AT27</f>
        <v/>
      </c>
      <c r="AS27" s="94" t="str">
        <f>'Playoff bracket'!AU27</f>
        <v/>
      </c>
      <c r="AT27" s="94" t="str">
        <f>'Playoff bracket'!AV27</f>
        <v/>
      </c>
      <c r="AU27" s="94" t="str">
        <f>'Playoff bracket'!AW27</f>
        <v/>
      </c>
      <c r="AV27" s="94" t="str">
        <f>'Playoff bracket'!AX27</f>
        <v/>
      </c>
      <c r="AW27" s="94" t="str">
        <f>'Playoff bracket'!AY27</f>
        <v/>
      </c>
      <c r="AX27" s="94" t="str">
        <f>'Playoff bracket'!AZ27</f>
        <v/>
      </c>
      <c r="AY27" s="94" t="str">
        <f>'Playoff bracket'!BA27</f>
        <v/>
      </c>
      <c r="AZ27" s="94" t="str">
        <f>'Playoff bracket'!BB27</f>
        <v/>
      </c>
      <c r="BA27" s="94" t="str">
        <f>'Playoff bracket'!BC27</f>
        <v/>
      </c>
      <c r="BB27" s="94" t="str">
        <f>'Playoff bracket'!BD27</f>
        <v/>
      </c>
      <c r="BC27" s="94" t="str">
        <f>'Playoff bracket'!BE27</f>
        <v/>
      </c>
      <c r="BD27" s="94" t="str">
        <f>'Playoff bracket'!BF27</f>
        <v/>
      </c>
      <c r="BE27" s="94" t="str">
        <f>'Playoff bracket'!BG27</f>
        <v/>
      </c>
      <c r="BF27" s="94" t="str">
        <f>'Playoff bracket'!BH27</f>
        <v/>
      </c>
      <c r="BG27" s="94" t="str">
        <f>'Playoff bracket'!BI27</f>
        <v/>
      </c>
      <c r="BH27" s="94" t="str">
        <f>'Playoff bracket'!BJ27</f>
        <v/>
      </c>
      <c r="BI27" s="94" t="str">
        <f>'Playoff bracket'!BK27</f>
        <v/>
      </c>
      <c r="BJ27" s="94" t="str">
        <f>'Playoff bracket'!BL27</f>
        <v/>
      </c>
      <c r="BK27" s="94" t="str">
        <f>'Playoff bracket'!BM27</f>
        <v/>
      </c>
      <c r="BL27" s="94" t="str">
        <f>'Playoff bracket'!BN27</f>
        <v/>
      </c>
      <c r="BM27" s="94" t="str">
        <f>'Playoff bracket'!BO27</f>
        <v/>
      </c>
      <c r="BN27" s="94" t="str">
        <f>'Playoff bracket'!BP27</f>
        <v/>
      </c>
      <c r="BO27" s="94" t="str">
        <f>'Playoff bracket'!BQ27</f>
        <v/>
      </c>
      <c r="BP27" s="94" t="str">
        <f>'Playoff bracket'!BR27</f>
        <v/>
      </c>
      <c r="BQ27" s="94" t="str">
        <f>'Playoff bracket'!BS27</f>
        <v/>
      </c>
      <c r="BR27" s="94" t="str">
        <f>'Playoff bracket'!BT27</f>
        <v/>
      </c>
      <c r="BS27" s="94" t="str">
        <f>'Playoff bracket'!BU27</f>
        <v/>
      </c>
      <c r="BT27" s="94" t="str">
        <f>'Playoff bracket'!BV27</f>
        <v/>
      </c>
      <c r="BU27" s="94" t="str">
        <f>'Playoff bracket'!BW27</f>
        <v/>
      </c>
      <c r="BV27" s="94" t="str">
        <f>'Playoff bracket'!BX27</f>
        <v/>
      </c>
      <c r="BW27" s="94" t="str">
        <f>'Playoff bracket'!BY27</f>
        <v/>
      </c>
      <c r="BX27" s="94" t="str">
        <f>'Playoff bracket'!BZ27</f>
        <v/>
      </c>
      <c r="BY27" s="94" t="str">
        <f>'Playoff bracket'!CA27</f>
        <v/>
      </c>
      <c r="BZ27" s="94" t="str">
        <f>'Playoff bracket'!CB27</f>
        <v/>
      </c>
      <c r="CA27" s="94" t="str">
        <f>'Playoff bracket'!CC27</f>
        <v/>
      </c>
      <c r="CB27" s="94" t="str">
        <f>'Playoff bracket'!CD27</f>
        <v/>
      </c>
      <c r="CC27" s="94" t="str">
        <f>'Playoff bracket'!CE27</f>
        <v/>
      </c>
      <c r="CD27" s="94" t="str">
        <f>'Playoff bracket'!CF27</f>
        <v/>
      </c>
      <c r="CE27" s="94" t="str">
        <f>'Playoff bracket'!CG27</f>
        <v/>
      </c>
      <c r="CF27" s="94">
        <f>'Playoff bracket'!CH27</f>
        <v>31</v>
      </c>
      <c r="CG27" s="106" t="str">
        <f>'Playoff bracket'!CI27</f>
        <v>Markus Virtanen</v>
      </c>
      <c r="CH27" s="136" t="str">
        <f>'Playoff bracket'!CJ27</f>
        <v>+737,210</v>
      </c>
      <c r="CI27" s="107">
        <f>'Playoff bracket'!CK27</f>
        <v>1</v>
      </c>
      <c r="CJ27" s="107">
        <f>'Playoff bracket'!CL27</f>
        <v>150588890</v>
      </c>
      <c r="CK27" s="107">
        <f>'Playoff bracket'!CM27</f>
        <v>1</v>
      </c>
      <c r="CL27" s="107">
        <f>'Playoff bracket'!CN27</f>
        <v>11000000</v>
      </c>
      <c r="CM27" s="107">
        <f>'Playoff bracket'!CO27</f>
        <v>0</v>
      </c>
      <c r="CN27" s="107">
        <f>'Playoff bracket'!CP27</f>
        <v>495630</v>
      </c>
      <c r="CO27" s="107">
        <f>'Playoff bracket'!CQ27</f>
        <v>1</v>
      </c>
      <c r="CP27" s="107">
        <f>'Playoff bracket'!CR27</f>
        <v>217040</v>
      </c>
      <c r="CQ27" s="107">
        <f>'Playoff bracket'!CS27</f>
        <v>0</v>
      </c>
      <c r="CR27" s="107">
        <f>'Playoff bracket'!CT27</f>
        <v>3533380</v>
      </c>
      <c r="CS27" s="108">
        <f>'Playoff bracket'!CU27</f>
        <v>1</v>
      </c>
      <c r="CT27" s="108" t="str">
        <f>'Playoff bracket'!CV27</f>
        <v/>
      </c>
      <c r="CU27" s="108" t="str">
        <f>'Playoff bracket'!CW27</f>
        <v/>
      </c>
      <c r="CV27" s="108" t="str">
        <f>'Playoff bracket'!CX27</f>
        <v/>
      </c>
      <c r="CW27" s="108" t="str">
        <f>'Playoff bracket'!CY27</f>
        <v/>
      </c>
      <c r="CX27" s="122" t="str">
        <f>'Playoff bracket'!CZ27</f>
        <v/>
      </c>
      <c r="CY27" s="110" t="str">
        <f>'Playoff bracket'!DA27</f>
        <v/>
      </c>
      <c r="CZ27" s="110">
        <f>'Playoff bracket'!DB27</f>
        <v>4</v>
      </c>
      <c r="DA27" s="94" t="str">
        <f>'Playoff bracket'!DC27</f>
        <v/>
      </c>
      <c r="DB27" s="94" t="str">
        <f>'Playoff bracket'!DD27</f>
        <v/>
      </c>
      <c r="DC27" s="94" t="str">
        <f>'Playoff bracket'!DE27</f>
        <v/>
      </c>
      <c r="DD27" s="94" t="str">
        <f>'Playoff bracket'!DF27</f>
        <v/>
      </c>
      <c r="DE27" s="94" t="str">
        <f>'Playoff bracket'!DG27</f>
        <v/>
      </c>
      <c r="DF27" s="94" t="str">
        <f>'Playoff bracket'!DH27</f>
        <v/>
      </c>
      <c r="DG27" s="94" t="str">
        <f>'Playoff bracket'!DI27</f>
        <v/>
      </c>
      <c r="DH27" s="94" t="str">
        <f>'Playoff bracket'!DJ27</f>
        <v/>
      </c>
      <c r="DI27" s="94" t="str">
        <f>'Playoff bracket'!DK27</f>
        <v/>
      </c>
      <c r="DJ27" s="94" t="str">
        <f>'Playoff bracket'!DL27</f>
        <v/>
      </c>
      <c r="DK27" s="94" t="str">
        <f>'Playoff bracket'!DM27</f>
        <v/>
      </c>
      <c r="DL27" s="94" t="str">
        <f>'Playoff bracket'!DN27</f>
        <v/>
      </c>
      <c r="DM27" s="94" t="str">
        <f>'Playoff bracket'!DO27</f>
        <v/>
      </c>
      <c r="DN27" s="94" t="str">
        <f>'Playoff bracket'!DP27</f>
        <v/>
      </c>
      <c r="DO27" s="94" t="str">
        <f>'Playoff bracket'!DQ27</f>
        <v/>
      </c>
      <c r="DP27" s="94" t="str">
        <f>'Playoff bracket'!DR27</f>
        <v/>
      </c>
      <c r="DQ27" s="94" t="str">
        <f>'Playoff bracket'!DS27</f>
        <v/>
      </c>
      <c r="DR27" s="94" t="str">
        <f>'Playoff bracket'!DT27</f>
        <v/>
      </c>
      <c r="DS27" s="94" t="str">
        <f>'Playoff bracket'!DU27</f>
        <v/>
      </c>
      <c r="DT27" s="94" t="str">
        <f>'Playoff bracket'!DU27</f>
        <v/>
      </c>
      <c r="DU27" s="94" t="str">
        <f>'Playoff bracket'!DV27</f>
        <v/>
      </c>
    </row>
    <row r="28">
      <c r="A28" s="94" t="str">
        <f>'Playoff bracket'!A28</f>
        <v/>
      </c>
      <c r="B28" s="100" t="str">
        <f>'Playoff bracket'!B28</f>
        <v>Match 7</v>
      </c>
      <c r="C28" s="98" t="str">
        <f>'Playoff bracket'!C28</f>
        <v>Playboy</v>
      </c>
      <c r="D28" s="98" t="str">
        <f>'Playoff bracket'!D28</f>
        <v>Playboy</v>
      </c>
      <c r="E28" s="98" t="str">
        <f>'Playoff bracket'!E28</f>
        <v>Pinbot</v>
      </c>
      <c r="F28" s="98" t="str">
        <f>'Playoff bracket'!F28</f>
        <v>Pinbot</v>
      </c>
      <c r="G28" s="98" t="str">
        <f>'Playoff bracket'!G28</f>
        <v>Corvette</v>
      </c>
      <c r="H28" s="98" t="str">
        <f>'Playoff bracket'!H28</f>
        <v>Corvette</v>
      </c>
      <c r="I28" s="98" t="str">
        <f>'Playoff bracket'!I28</f>
        <v>Rush</v>
      </c>
      <c r="J28" s="98" t="str">
        <f>'Playoff bracket'!J28</f>
        <v>Rush</v>
      </c>
      <c r="K28" s="98" t="str">
        <f>'Playoff bracket'!K28</f>
        <v>Space Station</v>
      </c>
      <c r="L28" s="98" t="str">
        <f>'Playoff bracket'!L28</f>
        <v>Space Station</v>
      </c>
      <c r="M28" s="98" t="str">
        <f>'Playoff bracket'!M28</f>
        <v/>
      </c>
      <c r="N28" s="98" t="str">
        <f>'Playoff bracket'!N28</f>
        <v/>
      </c>
      <c r="O28" s="98" t="str">
        <f>'Playoff bracket'!O28</f>
        <v/>
      </c>
      <c r="P28" s="99" t="str">
        <f>'Playoff bracket'!P28</f>
        <v/>
      </c>
      <c r="Q28" s="98" t="str">
        <f>'Playoff bracket'!Q28</f>
        <v/>
      </c>
      <c r="R28" s="99" t="str">
        <f>'Playoff bracket'!R28</f>
        <v/>
      </c>
      <c r="S28" s="98" t="str">
        <f>'Playoff bracket'!S28</f>
        <v/>
      </c>
      <c r="T28" s="99" t="str">
        <f>'Playoff bracket'!U28</f>
        <v/>
      </c>
      <c r="V28" s="94" t="str">
        <f>'Playoff bracket'!V28</f>
        <v/>
      </c>
      <c r="W28" s="100" t="str">
        <f>'Playoff bracket'!W28</f>
        <v>Match 15</v>
      </c>
      <c r="X28" s="98" t="str">
        <f>'Playoff bracket'!X28</f>
        <v>Sorcerer</v>
      </c>
      <c r="Y28" s="98" t="str">
        <f>'Playoff bracket'!Y28</f>
        <v>Sorcerer</v>
      </c>
      <c r="Z28" s="98" t="str">
        <f>'Playoff bracket'!Z28</f>
        <v>Pinbot</v>
      </c>
      <c r="AA28" s="98" t="str">
        <f>'Playoff bracket'!AA28</f>
        <v>Pinbot</v>
      </c>
      <c r="AB28" s="98" t="str">
        <f>'Playoff bracket'!AB28</f>
        <v>Little Joe</v>
      </c>
      <c r="AC28" s="98" t="str">
        <f>'Playoff bracket'!AC28</f>
        <v>Little Joe</v>
      </c>
      <c r="AD28" s="98" t="str">
        <f>'Playoff bracket'!AD28</f>
        <v>Champ</v>
      </c>
      <c r="AE28" s="98" t="str">
        <f>'Playoff bracket'!AE28</f>
        <v>Champ</v>
      </c>
      <c r="AF28" s="98" t="str">
        <f>'Playoff bracket'!AF28</f>
        <v>Iron Maiden</v>
      </c>
      <c r="AG28" s="98" t="str">
        <f>'Playoff bracket'!AG28</f>
        <v>Iron Maiden</v>
      </c>
      <c r="AH28" s="98" t="str">
        <f>'Playoff bracket'!AH28</f>
        <v>Rush</v>
      </c>
      <c r="AI28" s="98" t="str">
        <f>'Playoff bracket'!AI28</f>
        <v>Rush</v>
      </c>
      <c r="AJ28" s="98" t="str">
        <f>'Playoff bracket'!AJ28</f>
        <v>Corvette</v>
      </c>
      <c r="AK28" s="99" t="str">
        <f>'Playoff bracket'!AK28</f>
        <v>Corvette</v>
      </c>
      <c r="AL28" s="98" t="str">
        <f>'Playoff bracket'!AL28</f>
        <v>Fire!</v>
      </c>
      <c r="AM28" s="99" t="str">
        <f>'Playoff bracket'!AM28</f>
        <v>Fire!</v>
      </c>
      <c r="AN28" s="99" t="str">
        <f>'Playoff bracket'!AO28</f>
        <v/>
      </c>
      <c r="AO28" s="94" t="str">
        <f>'Playoff bracket'!AP28</f>
        <v/>
      </c>
      <c r="AP28" s="94" t="str">
        <f>'Playoff bracket'!AR28</f>
        <v/>
      </c>
      <c r="AQ28" s="100" t="str">
        <f>'Playoff bracket'!AS28</f>
        <v>Match 23</v>
      </c>
      <c r="AR28" s="98" t="str">
        <f>'Playoff bracket'!AT28</f>
        <v>Avengers IQ</v>
      </c>
      <c r="AS28" s="98" t="str">
        <f>'Playoff bracket'!AU28</f>
        <v>Avengers IQ</v>
      </c>
      <c r="AT28" s="98" t="str">
        <f>'Playoff bracket'!AV28</f>
        <v>Champ</v>
      </c>
      <c r="AU28" s="98" t="str">
        <f>'Playoff bracket'!AW28</f>
        <v>Champ</v>
      </c>
      <c r="AV28" s="98" t="str">
        <f>'Playoff bracket'!AX28</f>
        <v>Alien Poker</v>
      </c>
      <c r="AW28" s="98" t="str">
        <f>'Playoff bracket'!AY28</f>
        <v>Alien Poker</v>
      </c>
      <c r="AX28" s="98" t="str">
        <f>'Playoff bracket'!AZ28</f>
        <v>Fire</v>
      </c>
      <c r="AY28" s="98" t="str">
        <f>'Playoff bracket'!BA28</f>
        <v>Fire</v>
      </c>
      <c r="AZ28" s="98" t="str">
        <f>'Playoff bracket'!BB28</f>
        <v>Firepower</v>
      </c>
      <c r="BA28" s="98" t="str">
        <f>'Playoff bracket'!BC28</f>
        <v>Firepower</v>
      </c>
      <c r="BB28" s="98" t="str">
        <f>'Playoff bracket'!BD28</f>
        <v/>
      </c>
      <c r="BC28" s="98" t="str">
        <f>'Playoff bracket'!BE28</f>
        <v/>
      </c>
      <c r="BD28" s="98" t="str">
        <f>'Playoff bracket'!BF28</f>
        <v/>
      </c>
      <c r="BE28" s="99" t="str">
        <f>'Playoff bracket'!BG28</f>
        <v/>
      </c>
      <c r="BF28" s="98" t="str">
        <f>'Playoff bracket'!BH28</f>
        <v/>
      </c>
      <c r="BG28" s="99" t="str">
        <f>'Playoff bracket'!BI28</f>
        <v/>
      </c>
      <c r="BH28" s="98" t="str">
        <f>'Playoff bracket'!BJ28</f>
        <v/>
      </c>
      <c r="BI28" s="99" t="str">
        <f>'Playoff bracket'!BK28</f>
        <v/>
      </c>
      <c r="BJ28" s="94" t="str">
        <f>'Playoff bracket'!BL28</f>
        <v/>
      </c>
      <c r="BK28" s="94" t="str">
        <f>'Playoff bracket'!BM28</f>
        <v/>
      </c>
      <c r="BL28" s="94" t="str">
        <f>'Playoff bracket'!BN28</f>
        <v/>
      </c>
      <c r="BM28" s="94" t="str">
        <f>'Playoff bracket'!BO28</f>
        <v/>
      </c>
      <c r="BN28" s="94" t="str">
        <f>'Playoff bracket'!BP28</f>
        <v/>
      </c>
      <c r="BO28" s="94" t="str">
        <f>'Playoff bracket'!BQ28</f>
        <v/>
      </c>
      <c r="BP28" s="94" t="str">
        <f>'Playoff bracket'!BR28</f>
        <v/>
      </c>
      <c r="BQ28" s="94" t="str">
        <f>'Playoff bracket'!BS28</f>
        <v/>
      </c>
      <c r="BR28" s="94" t="str">
        <f>'Playoff bracket'!BT28</f>
        <v/>
      </c>
      <c r="BS28" s="94" t="str">
        <f>'Playoff bracket'!BU28</f>
        <v/>
      </c>
      <c r="BT28" s="94" t="str">
        <f>'Playoff bracket'!BV28</f>
        <v/>
      </c>
      <c r="BU28" s="94" t="str">
        <f>'Playoff bracket'!BW28</f>
        <v/>
      </c>
      <c r="BV28" s="94" t="str">
        <f>'Playoff bracket'!BX28</f>
        <v/>
      </c>
      <c r="BW28" s="94" t="str">
        <f>'Playoff bracket'!BY28</f>
        <v/>
      </c>
      <c r="BX28" s="94" t="str">
        <f>'Playoff bracket'!BZ28</f>
        <v/>
      </c>
      <c r="BY28" s="94" t="str">
        <f>'Playoff bracket'!CA28</f>
        <v/>
      </c>
      <c r="BZ28" s="94" t="str">
        <f>'Playoff bracket'!CB28</f>
        <v/>
      </c>
      <c r="CA28" s="94" t="str">
        <f>'Playoff bracket'!CC28</f>
        <v/>
      </c>
      <c r="CB28" s="94" t="str">
        <f>'Playoff bracket'!CD28</f>
        <v/>
      </c>
      <c r="CC28" s="94" t="str">
        <f>'Playoff bracket'!CE28</f>
        <v/>
      </c>
      <c r="CD28" s="94" t="str">
        <f>'Playoff bracket'!CF28</f>
        <v/>
      </c>
      <c r="CE28" s="94" t="str">
        <f>'Playoff bracket'!CG28</f>
        <v/>
      </c>
      <c r="CF28" s="94">
        <f>'Playoff bracket'!CH28</f>
        <v>11</v>
      </c>
      <c r="CG28" s="116" t="str">
        <f>'Playoff bracket'!CI28</f>
        <v>Markus Stix</v>
      </c>
      <c r="CH28" s="100">
        <f>'Playoff bracket'!CJ28</f>
        <v>600630</v>
      </c>
      <c r="CI28" s="100">
        <f>'Playoff bracket'!CK28</f>
        <v>0</v>
      </c>
      <c r="CJ28" s="100">
        <f>'Playoff bracket'!CL28</f>
        <v>117773000</v>
      </c>
      <c r="CK28" s="100">
        <f>'Playoff bracket'!CM28</f>
        <v>0</v>
      </c>
      <c r="CL28" s="100">
        <f>'Playoff bracket'!CN28</f>
        <v>64475400</v>
      </c>
      <c r="CM28" s="100">
        <f>'Playoff bracket'!CO28</f>
        <v>1</v>
      </c>
      <c r="CN28" s="100">
        <f>'Playoff bracket'!CP28</f>
        <v>228000</v>
      </c>
      <c r="CO28" s="100">
        <f>'Playoff bracket'!CQ28</f>
        <v>0</v>
      </c>
      <c r="CP28" s="100">
        <f>'Playoff bracket'!CR28</f>
        <v>591030</v>
      </c>
      <c r="CQ28" s="100">
        <f>'Playoff bracket'!CS28</f>
        <v>1</v>
      </c>
      <c r="CR28" s="100">
        <f>'Playoff bracket'!CT28</f>
        <v>1718820</v>
      </c>
      <c r="CS28" s="117">
        <f>'Playoff bracket'!CU28</f>
        <v>0</v>
      </c>
      <c r="CT28" s="117" t="str">
        <f>'Playoff bracket'!CV28</f>
        <v/>
      </c>
      <c r="CU28" s="117" t="str">
        <f>'Playoff bracket'!CW28</f>
        <v/>
      </c>
      <c r="CV28" s="117" t="str">
        <f>'Playoff bracket'!CX28</f>
        <v/>
      </c>
      <c r="CW28" s="117" t="str">
        <f>'Playoff bracket'!CY28</f>
        <v/>
      </c>
      <c r="CX28" s="125" t="str">
        <f>'Playoff bracket'!CZ28</f>
        <v/>
      </c>
      <c r="CY28" s="99" t="str">
        <f>'Playoff bracket'!DA28</f>
        <v/>
      </c>
      <c r="CZ28" s="99">
        <f>'Playoff bracket'!DB28</f>
        <v>2</v>
      </c>
      <c r="DA28" s="94" t="str">
        <f>'Playoff bracket'!DC28</f>
        <v/>
      </c>
      <c r="DB28" s="94" t="str">
        <f>'Playoff bracket'!DD28</f>
        <v/>
      </c>
      <c r="DC28" s="94" t="str">
        <f>'Playoff bracket'!DE28</f>
        <v/>
      </c>
      <c r="DD28" s="94" t="str">
        <f>'Playoff bracket'!DF28</f>
        <v/>
      </c>
      <c r="DE28" s="94" t="str">
        <f>'Playoff bracket'!DG28</f>
        <v/>
      </c>
      <c r="DF28" s="94" t="str">
        <f>'Playoff bracket'!DH28</f>
        <v/>
      </c>
      <c r="DG28" s="94" t="str">
        <f>'Playoff bracket'!DI28</f>
        <v/>
      </c>
      <c r="DH28" s="94" t="str">
        <f>'Playoff bracket'!DJ28</f>
        <v/>
      </c>
      <c r="DI28" s="94" t="str">
        <f>'Playoff bracket'!DK28</f>
        <v/>
      </c>
      <c r="DJ28" s="94" t="str">
        <f>'Playoff bracket'!DL28</f>
        <v/>
      </c>
      <c r="DK28" s="94" t="str">
        <f>'Playoff bracket'!DM28</f>
        <v/>
      </c>
      <c r="DL28" s="94" t="str">
        <f>'Playoff bracket'!DN28</f>
        <v/>
      </c>
      <c r="DM28" s="94" t="str">
        <f>'Playoff bracket'!DO28</f>
        <v/>
      </c>
      <c r="DN28" s="94" t="str">
        <f>'Playoff bracket'!DP28</f>
        <v/>
      </c>
      <c r="DO28" s="94" t="str">
        <f>'Playoff bracket'!DQ28</f>
        <v/>
      </c>
      <c r="DP28" s="94" t="str">
        <f>'Playoff bracket'!DR28</f>
        <v/>
      </c>
      <c r="DQ28" s="94" t="str">
        <f>'Playoff bracket'!DS28</f>
        <v/>
      </c>
      <c r="DR28" s="94" t="str">
        <f>'Playoff bracket'!DT28</f>
        <v/>
      </c>
      <c r="DS28" s="94" t="str">
        <f>'Playoff bracket'!DU28</f>
        <v/>
      </c>
      <c r="DT28" s="94" t="str">
        <f>'Playoff bracket'!DU28</f>
        <v/>
      </c>
      <c r="DU28" s="94" t="str">
        <f>'Playoff bracket'!DV28</f>
        <v/>
      </c>
    </row>
    <row r="29">
      <c r="A29" s="97">
        <f>'Playoff bracket'!A29</f>
        <v>19</v>
      </c>
      <c r="B29" s="106" t="str">
        <f>'Playoff bracket'!B29</f>
        <v>Eric Stone</v>
      </c>
      <c r="C29" s="107">
        <f>'Playoff bracket'!C29</f>
        <v>676000</v>
      </c>
      <c r="D29" s="129" t="str">
        <f>'Playoff bracket'!D29</f>
        <v>1</v>
      </c>
      <c r="E29" s="129">
        <f>'Playoff bracket'!E29</f>
        <v>2436800</v>
      </c>
      <c r="F29" s="129" t="str">
        <f>'Playoff bracket'!F29</f>
        <v>1</v>
      </c>
      <c r="G29" s="129">
        <f>'Playoff bracket'!G29</f>
        <v>518726940</v>
      </c>
      <c r="H29" s="129" t="str">
        <f>'Playoff bracket'!H29</f>
        <v>0</v>
      </c>
      <c r="I29" s="129">
        <f>'Playoff bracket'!I29</f>
        <v>72523550</v>
      </c>
      <c r="J29" s="130" t="str">
        <f>'Playoff bracket'!J29</f>
        <v>1</v>
      </c>
      <c r="K29" s="130">
        <f>'Playoff bracket'!K29</f>
        <v>1100000</v>
      </c>
      <c r="L29" s="130" t="str">
        <f>'Playoff bracket'!L29</f>
        <v>1</v>
      </c>
      <c r="M29" s="130" t="str">
        <f>'Playoff bracket'!M29</f>
        <v/>
      </c>
      <c r="N29" s="130" t="str">
        <f>'Playoff bracket'!N29</f>
        <v/>
      </c>
      <c r="O29" s="130" t="str">
        <f>'Playoff bracket'!O29</f>
        <v/>
      </c>
      <c r="P29" s="130" t="str">
        <f>'Playoff bracket'!P29</f>
        <v/>
      </c>
      <c r="Q29" s="130" t="str">
        <f>'Playoff bracket'!Q29</f>
        <v/>
      </c>
      <c r="R29" s="130" t="str">
        <f>'Playoff bracket'!R29</f>
        <v/>
      </c>
      <c r="S29" s="131" t="str">
        <f>'Playoff bracket'!S29</f>
        <v/>
      </c>
      <c r="T29" s="115" t="str">
        <f>'Playoff bracket'!T29</f>
        <v/>
      </c>
      <c r="U29" s="113">
        <f>'Playoff bracket'!U29</f>
        <v>4</v>
      </c>
      <c r="V29" s="97">
        <f>'Playoff bracket'!V29</f>
        <v>14</v>
      </c>
      <c r="W29" s="116" t="str">
        <f>'Playoff bracket'!W29</f>
        <v>Colin MacAlpine</v>
      </c>
      <c r="X29" s="100">
        <f>'Playoff bracket'!X29</f>
        <v>8570920</v>
      </c>
      <c r="Y29" s="100">
        <f>'Playoff bracket'!Y29</f>
        <v>1</v>
      </c>
      <c r="Z29" s="100">
        <f>'Playoff bracket'!Z29</f>
        <v>637000</v>
      </c>
      <c r="AA29" s="100">
        <f>'Playoff bracket'!AA29</f>
        <v>1</v>
      </c>
      <c r="AB29" s="100">
        <f>'Playoff bracket'!AB29</f>
        <v>36400</v>
      </c>
      <c r="AC29" s="100">
        <f>'Playoff bracket'!AC29</f>
        <v>1</v>
      </c>
      <c r="AD29" s="100">
        <f>'Playoff bracket'!AD29</f>
        <v>73220</v>
      </c>
      <c r="AE29" s="100">
        <f>'Playoff bracket'!AE29</f>
        <v>0</v>
      </c>
      <c r="AF29" s="100">
        <f>'Playoff bracket'!AF29</f>
        <v>128079290</v>
      </c>
      <c r="AG29" s="100">
        <f>'Playoff bracket'!AG29</f>
        <v>0</v>
      </c>
      <c r="AH29" s="100">
        <f>'Playoff bracket'!AH29</f>
        <v>44936950</v>
      </c>
      <c r="AI29" s="117">
        <f>'Playoff bracket'!AI29</f>
        <v>0</v>
      </c>
      <c r="AJ29" s="117">
        <f>'Playoff bracket'!AJ29</f>
        <v>2674481540</v>
      </c>
      <c r="AK29" s="117">
        <f>'Playoff bracket'!AK29</f>
        <v>1</v>
      </c>
      <c r="AL29" s="117">
        <f>'Playoff bracket'!AL29</f>
        <v>617130</v>
      </c>
      <c r="AM29" s="117">
        <f>'Playoff bracket'!AM29</f>
        <v>0</v>
      </c>
      <c r="AN29" s="99">
        <f>'Playoff bracket'!AO29</f>
        <v>0</v>
      </c>
      <c r="AO29" s="99">
        <f>'Playoff bracket'!AP29</f>
        <v>4</v>
      </c>
      <c r="AP29" s="97">
        <f>'Playoff bracket'!AR29</f>
        <v>3</v>
      </c>
      <c r="AQ29" s="116" t="str">
        <f>'Playoff bracket'!AS29</f>
        <v>Viggo Löwgren</v>
      </c>
      <c r="AR29" s="100">
        <f>'Playoff bracket'!AT29</f>
        <v>104053510</v>
      </c>
      <c r="AS29" s="100">
        <f>'Playoff bracket'!AU29</f>
        <v>0</v>
      </c>
      <c r="AT29" s="100">
        <f>'Playoff bracket'!AV29</f>
        <v>190000</v>
      </c>
      <c r="AU29" s="100">
        <f>'Playoff bracket'!AW29</f>
        <v>0</v>
      </c>
      <c r="AV29" s="100" t="str">
        <f>'Playoff bracket'!AX29</f>
        <v/>
      </c>
      <c r="AW29" s="100">
        <f>'Playoff bracket'!AY29</f>
        <v>0</v>
      </c>
      <c r="AX29" s="100" t="str">
        <f>'Playoff bracket'!AZ29</f>
        <v/>
      </c>
      <c r="AY29" s="100">
        <f>'Playoff bracket'!BA29</f>
        <v>1</v>
      </c>
      <c r="AZ29" s="100">
        <f>'Playoff bracket'!BB29</f>
        <v>676370</v>
      </c>
      <c r="BA29" s="100">
        <f>'Playoff bracket'!BC29</f>
        <v>0</v>
      </c>
      <c r="BB29" s="100" t="str">
        <f>'Playoff bracket'!BD29</f>
        <v/>
      </c>
      <c r="BC29" s="117" t="str">
        <f>'Playoff bracket'!BE29</f>
        <v/>
      </c>
      <c r="BD29" s="117" t="str">
        <f>'Playoff bracket'!BF29</f>
        <v/>
      </c>
      <c r="BE29" s="117" t="str">
        <f>'Playoff bracket'!BG29</f>
        <v/>
      </c>
      <c r="BF29" s="117" t="str">
        <f>'Playoff bracket'!BH29</f>
        <v/>
      </c>
      <c r="BG29" s="117" t="str">
        <f>'Playoff bracket'!BI29</f>
        <v/>
      </c>
      <c r="BH29" s="119" t="str">
        <f>'Playoff bracket'!BJ29</f>
        <v/>
      </c>
      <c r="BI29" s="99" t="str">
        <f>'Playoff bracket'!BK29</f>
        <v/>
      </c>
      <c r="BJ29" s="99">
        <f>'Playoff bracket'!BL29</f>
        <v>1</v>
      </c>
      <c r="BK29" s="94" t="str">
        <f>'Playoff bracket'!BM29</f>
        <v/>
      </c>
      <c r="BL29" s="94" t="str">
        <f>'Playoff bracket'!BN29</f>
        <v/>
      </c>
      <c r="BM29" s="94" t="str">
        <f>'Playoff bracket'!BO29</f>
        <v/>
      </c>
      <c r="BN29" s="94" t="str">
        <f>'Playoff bracket'!BP29</f>
        <v/>
      </c>
      <c r="BO29" s="94" t="str">
        <f>'Playoff bracket'!BQ29</f>
        <v/>
      </c>
      <c r="BP29" s="94" t="str">
        <f>'Playoff bracket'!BR29</f>
        <v/>
      </c>
      <c r="BQ29" s="94" t="str">
        <f>'Playoff bracket'!BS29</f>
        <v/>
      </c>
      <c r="BR29" s="94" t="str">
        <f>'Playoff bracket'!BT29</f>
        <v/>
      </c>
      <c r="BS29" s="94" t="str">
        <f>'Playoff bracket'!BU29</f>
        <v/>
      </c>
      <c r="BT29" s="94" t="str">
        <f>'Playoff bracket'!BV29</f>
        <v/>
      </c>
      <c r="BU29" s="94" t="str">
        <f>'Playoff bracket'!BW29</f>
        <v/>
      </c>
      <c r="BV29" s="94" t="str">
        <f>'Playoff bracket'!BX29</f>
        <v/>
      </c>
      <c r="BW29" s="94" t="str">
        <f>'Playoff bracket'!BY29</f>
        <v/>
      </c>
      <c r="BX29" s="94" t="str">
        <f>'Playoff bracket'!BZ29</f>
        <v/>
      </c>
      <c r="BY29" s="94" t="str">
        <f>'Playoff bracket'!CA29</f>
        <v/>
      </c>
      <c r="BZ29" s="94" t="str">
        <f>'Playoff bracket'!CB29</f>
        <v/>
      </c>
      <c r="CA29" s="94" t="str">
        <f>'Playoff bracket'!CC29</f>
        <v/>
      </c>
      <c r="CB29" s="94" t="str">
        <f>'Playoff bracket'!CD29</f>
        <v/>
      </c>
      <c r="CC29" t="str">
        <f>#REF!</f>
        <v>#REF!</v>
      </c>
      <c r="CH29" s="94" t="str">
        <f>'Playoff bracket'!CJ29</f>
        <v/>
      </c>
      <c r="CI29" s="94" t="str">
        <f>'Playoff bracket'!CK29</f>
        <v/>
      </c>
      <c r="CJ29" s="94" t="str">
        <f>'Playoff bracket'!CL29</f>
        <v/>
      </c>
      <c r="CK29" s="94" t="str">
        <f>'Playoff bracket'!CM29</f>
        <v/>
      </c>
      <c r="CL29" s="94" t="str">
        <f>'Playoff bracket'!CN29</f>
        <v/>
      </c>
      <c r="CM29" s="94" t="str">
        <f>'Playoff bracket'!CO29</f>
        <v/>
      </c>
      <c r="CN29" s="94" t="str">
        <f>'Playoff bracket'!CP29</f>
        <v/>
      </c>
      <c r="CO29" s="94" t="str">
        <f>'Playoff bracket'!CQ29</f>
        <v/>
      </c>
      <c r="CP29" s="94" t="str">
        <f>'Playoff bracket'!CR30</f>
        <v/>
      </c>
      <c r="CQ29" s="94" t="str">
        <f>'Playoff bracket'!CS29</f>
        <v/>
      </c>
      <c r="CR29" s="94" t="str">
        <f>'Playoff bracket'!CT29</f>
        <v/>
      </c>
      <c r="CS29" s="94" t="str">
        <f>'Playoff bracket'!CU29</f>
        <v/>
      </c>
      <c r="CT29" s="94" t="str">
        <f>'Playoff bracket'!CV29</f>
        <v/>
      </c>
      <c r="CU29" s="94" t="str">
        <f>'Playoff bracket'!CW29</f>
        <v/>
      </c>
      <c r="CV29" s="94" t="str">
        <f>'Playoff bracket'!CX29</f>
        <v/>
      </c>
      <c r="CW29" s="94" t="str">
        <f>'Playoff bracket'!CY29</f>
        <v/>
      </c>
      <c r="CX29" s="94" t="str">
        <f>'Playoff bracket'!CZ29</f>
        <v/>
      </c>
      <c r="CY29" s="94" t="str">
        <f>'Playoff bracket'!DA29</f>
        <v/>
      </c>
      <c r="CZ29" s="94" t="str">
        <f>'Playoff bracket'!DB29</f>
        <v/>
      </c>
      <c r="DA29" s="94" t="str">
        <f>'Playoff bracket'!DC29</f>
        <v/>
      </c>
      <c r="DB29" s="94" t="str">
        <f>'Playoff bracket'!DD29</f>
        <v/>
      </c>
      <c r="DC29" s="94" t="str">
        <f>'Playoff bracket'!DE29</f>
        <v/>
      </c>
      <c r="DD29" s="94" t="str">
        <f>'Playoff bracket'!DF29</f>
        <v/>
      </c>
      <c r="DE29" s="94" t="str">
        <f>'Playoff bracket'!DG29</f>
        <v/>
      </c>
      <c r="DF29" s="94" t="str">
        <f>'Playoff bracket'!DH29</f>
        <v/>
      </c>
      <c r="DG29" s="94" t="str">
        <f>'Playoff bracket'!DI29</f>
        <v/>
      </c>
      <c r="DH29" s="94" t="str">
        <f>'Playoff bracket'!DJ29</f>
        <v/>
      </c>
      <c r="DI29" s="94" t="str">
        <f>'Playoff bracket'!DK29</f>
        <v/>
      </c>
      <c r="DJ29" s="94" t="str">
        <f>'Playoff bracket'!DL29</f>
        <v/>
      </c>
      <c r="DK29" s="94" t="str">
        <f>'Playoff bracket'!DM29</f>
        <v/>
      </c>
      <c r="DL29" s="94" t="str">
        <f>'Playoff bracket'!DN29</f>
        <v/>
      </c>
      <c r="DM29" s="94" t="str">
        <f>'Playoff bracket'!DO29</f>
        <v/>
      </c>
      <c r="DN29" s="94" t="str">
        <f>'Playoff bracket'!DP29</f>
        <v/>
      </c>
      <c r="DO29" s="94" t="str">
        <f>'Playoff bracket'!DQ29</f>
        <v/>
      </c>
      <c r="DP29" s="94" t="str">
        <f>'Playoff bracket'!DR29</f>
        <v/>
      </c>
      <c r="DQ29" s="94" t="str">
        <f>'Playoff bracket'!DS29</f>
        <v/>
      </c>
      <c r="DR29" s="94" t="str">
        <f>'Playoff bracket'!DT29</f>
        <v/>
      </c>
      <c r="DS29" s="94" t="str">
        <f>'Playoff bracket'!DU29</f>
        <v/>
      </c>
      <c r="DT29" s="94" t="str">
        <f>'Playoff bracket'!DU29</f>
        <v/>
      </c>
      <c r="DU29" s="94" t="str">
        <f>'Playoff bracket'!DV29</f>
        <v/>
      </c>
    </row>
    <row r="30">
      <c r="A30" s="97">
        <f>'Playoff bracket'!A30</f>
        <v>30</v>
      </c>
      <c r="B30" s="116" t="str">
        <f>'Playoff bracket'!B30</f>
        <v>Emil ED Dreiborg</v>
      </c>
      <c r="C30" s="100">
        <f>'Playoff bracket'!C30</f>
        <v>15570</v>
      </c>
      <c r="D30" s="126" t="str">
        <f>'Playoff bracket'!D30</f>
        <v>0</v>
      </c>
      <c r="E30" s="126">
        <f>'Playoff bracket'!E30</f>
        <v>207310</v>
      </c>
      <c r="F30" s="126" t="str">
        <f>'Playoff bracket'!F30</f>
        <v>0</v>
      </c>
      <c r="G30" s="126">
        <f>'Playoff bracket'!G30</f>
        <v>910769240</v>
      </c>
      <c r="H30" s="126" t="str">
        <f>'Playoff bracket'!H30</f>
        <v>1</v>
      </c>
      <c r="I30" s="126">
        <f>'Playoff bracket'!I30</f>
        <v>9880840</v>
      </c>
      <c r="J30" s="127" t="str">
        <f>'Playoff bracket'!J30</f>
        <v>0</v>
      </c>
      <c r="K30" s="127">
        <f>'Playoff bracket'!K30</f>
        <v>860360</v>
      </c>
      <c r="L30" s="127">
        <f>'Playoff bracket'!L30</f>
        <v>0</v>
      </c>
      <c r="M30" s="127" t="str">
        <f>'Playoff bracket'!M30</f>
        <v/>
      </c>
      <c r="N30" s="127" t="str">
        <f>'Playoff bracket'!N30</f>
        <v/>
      </c>
      <c r="O30" s="127" t="str">
        <f>'Playoff bracket'!O30</f>
        <v/>
      </c>
      <c r="P30" s="127" t="str">
        <f>'Playoff bracket'!P30</f>
        <v/>
      </c>
      <c r="Q30" s="127" t="str">
        <f>'Playoff bracket'!Q30</f>
        <v/>
      </c>
      <c r="R30" s="127" t="str">
        <f>'Playoff bracket'!R30</f>
        <v/>
      </c>
      <c r="S30" s="128" t="str">
        <f>'Playoff bracket'!S30</f>
        <v/>
      </c>
      <c r="T30" s="104" t="str">
        <f>'Playoff bracket'!T30</f>
        <v/>
      </c>
      <c r="U30" s="105">
        <f>'Playoff bracket'!U30</f>
        <v>1</v>
      </c>
      <c r="V30" s="94" t="str">
        <f>'Playoff bracket'!V30</f>
        <v/>
      </c>
      <c r="W30" s="106" t="str">
        <f>'Playoff bracket'!W30</f>
        <v>Eric Stone</v>
      </c>
      <c r="X30" s="107">
        <f>'Playoff bracket'!X30</f>
        <v>1358620</v>
      </c>
      <c r="Y30" s="107">
        <f>'Playoff bracket'!Y30</f>
        <v>0</v>
      </c>
      <c r="Z30" s="107">
        <f>'Playoff bracket'!Z30</f>
        <v>452000</v>
      </c>
      <c r="AA30" s="107">
        <f>'Playoff bracket'!AA30</f>
        <v>0</v>
      </c>
      <c r="AB30" s="107">
        <f>'Playoff bracket'!AB30</f>
        <v>27080</v>
      </c>
      <c r="AC30" s="107">
        <f>'Playoff bracket'!AC30</f>
        <v>0</v>
      </c>
      <c r="AD30" s="107">
        <f>'Playoff bracket'!AD30</f>
        <v>125560</v>
      </c>
      <c r="AE30" s="107">
        <f>'Playoff bracket'!AE30</f>
        <v>1</v>
      </c>
      <c r="AF30" s="107">
        <f>'Playoff bracket'!AF30</f>
        <v>263413240</v>
      </c>
      <c r="AG30" s="107">
        <f>'Playoff bracket'!AG30</f>
        <v>1</v>
      </c>
      <c r="AH30" s="107">
        <f>'Playoff bracket'!AH30</f>
        <v>172471460</v>
      </c>
      <c r="AI30" s="108">
        <f>'Playoff bracket'!AI30</f>
        <v>1</v>
      </c>
      <c r="AJ30" s="108">
        <f>'Playoff bracket'!AJ30</f>
        <v>185463470</v>
      </c>
      <c r="AK30" s="108">
        <f>'Playoff bracket'!AK30</f>
        <v>0</v>
      </c>
      <c r="AL30" s="108">
        <f>'Playoff bracket'!AL30</f>
        <v>2602280</v>
      </c>
      <c r="AM30" s="108">
        <f>'Playoff bracket'!AM30</f>
        <v>1</v>
      </c>
      <c r="AN30" s="110">
        <f>'Playoff bracket'!AO30</f>
        <v>1</v>
      </c>
      <c r="AO30" s="110">
        <f>'Playoff bracket'!AP30</f>
        <v>5</v>
      </c>
      <c r="AP30" s="94" t="str">
        <f>'Playoff bracket'!AR30</f>
        <v/>
      </c>
      <c r="AQ30" s="106" t="str">
        <f>'Playoff bracket'!AS30</f>
        <v>Eric Stone</v>
      </c>
      <c r="AR30" s="107">
        <f>'Playoff bracket'!AT30</f>
        <v>153411800</v>
      </c>
      <c r="AS30" s="107">
        <f>'Playoff bracket'!AU30</f>
        <v>1</v>
      </c>
      <c r="AT30" s="107">
        <f>'Playoff bracket'!AV30</f>
        <v>217730</v>
      </c>
      <c r="AU30" s="107">
        <f>'Playoff bracket'!AW30</f>
        <v>1</v>
      </c>
      <c r="AV30" s="107" t="str">
        <f>'Playoff bracket'!AX30</f>
        <v/>
      </c>
      <c r="AW30" s="107">
        <f>'Playoff bracket'!AY30</f>
        <v>1</v>
      </c>
      <c r="AX30" s="107" t="str">
        <f>'Playoff bracket'!AZ30</f>
        <v/>
      </c>
      <c r="AY30" s="107">
        <f>'Playoff bracket'!BA30</f>
        <v>0</v>
      </c>
      <c r="AZ30" s="107">
        <f>'Playoff bracket'!BB30</f>
        <v>803700</v>
      </c>
      <c r="BA30" s="107">
        <f>'Playoff bracket'!BC30</f>
        <v>1</v>
      </c>
      <c r="BB30" s="107" t="str">
        <f>'Playoff bracket'!BD30</f>
        <v/>
      </c>
      <c r="BC30" s="108" t="str">
        <f>'Playoff bracket'!BE30</f>
        <v/>
      </c>
      <c r="BD30" s="108" t="str">
        <f>'Playoff bracket'!BF30</f>
        <v/>
      </c>
      <c r="BE30" s="108" t="str">
        <f>'Playoff bracket'!BG30</f>
        <v/>
      </c>
      <c r="BF30" s="108" t="str">
        <f>'Playoff bracket'!BH30</f>
        <v/>
      </c>
      <c r="BG30" s="108" t="str">
        <f>'Playoff bracket'!BI30</f>
        <v/>
      </c>
      <c r="BH30" s="111" t="str">
        <f>'Playoff bracket'!BJ30</f>
        <v/>
      </c>
      <c r="BI30" s="110" t="str">
        <f>'Playoff bracket'!BK30</f>
        <v/>
      </c>
      <c r="BJ30" s="110">
        <f>'Playoff bracket'!BL30</f>
        <v>4</v>
      </c>
      <c r="BK30" s="94" t="str">
        <f>'Playoff bracket'!BM30</f>
        <v/>
      </c>
      <c r="BL30" s="100" t="str">
        <f>'Playoff bracket'!BN30</f>
        <v>Match 28</v>
      </c>
      <c r="BM30" s="98" t="str">
        <f>'Playoff bracket'!BO30</f>
        <v>Space Station</v>
      </c>
      <c r="BN30" s="98" t="str">
        <f>'Playoff bracket'!BP30</f>
        <v>Space Station</v>
      </c>
      <c r="BO30" s="98" t="str">
        <f>'Playoff bracket'!BQ30</f>
        <v>Champ</v>
      </c>
      <c r="BP30" s="98" t="str">
        <f>'Playoff bracket'!BR30</f>
        <v>Champ</v>
      </c>
      <c r="BQ30" s="98" t="str">
        <f>'Playoff bracket'!BS30</f>
        <v>Godzilla</v>
      </c>
      <c r="BR30" s="98" t="str">
        <f>'Playoff bracket'!BT30</f>
        <v>Godzilla</v>
      </c>
      <c r="BS30" s="98" t="str">
        <f>'Playoff bracket'!BU30</f>
        <v>Fire!</v>
      </c>
      <c r="BT30" s="98" t="str">
        <f>'Playoff bracket'!BV30</f>
        <v>Fire!</v>
      </c>
      <c r="BU30" s="98" t="str">
        <f>'Playoff bracket'!BW30</f>
        <v>Dolly Parton</v>
      </c>
      <c r="BV30" s="98" t="str">
        <f>'Playoff bracket'!BX30</f>
        <v>Dolly Parton</v>
      </c>
      <c r="BW30" s="98" t="str">
        <f>'Playoff bracket'!BY30</f>
        <v>Rush</v>
      </c>
      <c r="BX30" s="98" t="str">
        <f>'Playoff bracket'!BZ30</f>
        <v>Rush</v>
      </c>
      <c r="BY30" s="98" t="str">
        <f>'Playoff bracket'!CA30</f>
        <v>Corvette</v>
      </c>
      <c r="BZ30" s="99" t="str">
        <f>'Playoff bracket'!CB30</f>
        <v>Corvette</v>
      </c>
      <c r="CA30" s="98" t="str">
        <f>'Playoff bracket'!CC30</f>
        <v>I500</v>
      </c>
      <c r="CB30" s="99" t="str">
        <f>'Playoff bracket'!CD30</f>
        <v>I500</v>
      </c>
      <c r="CC30" s="98" t="str">
        <f>'Playoff bracket'!CE30</f>
        <v>Deadpool</v>
      </c>
      <c r="CD30" s="156" t="s">
        <v>59</v>
      </c>
      <c r="CE30" s="94" t="str">
        <f>'Playoff bracket'!CG30</f>
        <v/>
      </c>
      <c r="CF30" s="94" t="str">
        <f>'Playoff bracket'!CH30</f>
        <v/>
      </c>
      <c r="CG30" s="94" t="str">
        <f>'Playoff bracket'!CI30</f>
        <v/>
      </c>
      <c r="CH30" s="94" t="str">
        <f>'Playoff bracket'!CJ30</f>
        <v/>
      </c>
      <c r="CI30" s="94" t="str">
        <f>'Playoff bracket'!CK30</f>
        <v/>
      </c>
      <c r="CJ30" s="94" t="str">
        <f>'Playoff bracket'!CL30</f>
        <v/>
      </c>
      <c r="CK30" s="94" t="str">
        <f>'Playoff bracket'!CM30</f>
        <v/>
      </c>
      <c r="CL30" s="94" t="str">
        <f>'Playoff bracket'!CN30</f>
        <v/>
      </c>
      <c r="CM30" s="94" t="str">
        <f>'Playoff bracket'!CO30</f>
        <v/>
      </c>
      <c r="CN30" s="94" t="str">
        <f>'Playoff bracket'!CP30</f>
        <v/>
      </c>
      <c r="CO30" s="94" t="str">
        <f>'Playoff bracket'!CQ30</f>
        <v/>
      </c>
      <c r="CP30" t="str">
        <f>#REF!</f>
        <v>#REF!</v>
      </c>
      <c r="CQ30" s="94" t="str">
        <f>'Playoff bracket'!CS30</f>
        <v/>
      </c>
      <c r="CR30" s="94" t="str">
        <f>'Playoff bracket'!CT30</f>
        <v/>
      </c>
      <c r="CS30" s="94" t="str">
        <f>'Playoff bracket'!CU30</f>
        <v/>
      </c>
      <c r="CT30" s="94" t="str">
        <f>'Playoff bracket'!CV30</f>
        <v/>
      </c>
      <c r="CU30" s="94" t="str">
        <f>'Playoff bracket'!CW30</f>
        <v/>
      </c>
      <c r="CV30" s="94" t="str">
        <f>'Playoff bracket'!CX30</f>
        <v/>
      </c>
      <c r="CW30" s="94" t="str">
        <f>'Playoff bracket'!CY30</f>
        <v/>
      </c>
      <c r="CX30" s="94" t="str">
        <f>'Playoff bracket'!CZ30</f>
        <v/>
      </c>
      <c r="CY30" s="94" t="str">
        <f>'Playoff bracket'!DA30</f>
        <v/>
      </c>
      <c r="CZ30" s="94" t="str">
        <f>'Playoff bracket'!DB30</f>
        <v/>
      </c>
      <c r="DA30" s="94" t="str">
        <f>'Playoff bracket'!DC30</f>
        <v/>
      </c>
      <c r="DB30" s="94" t="str">
        <f>'Playoff bracket'!DD30</f>
        <v/>
      </c>
      <c r="DC30" s="94" t="str">
        <f>'Playoff bracket'!DE30</f>
        <v/>
      </c>
      <c r="DD30" s="94" t="str">
        <f>'Playoff bracket'!DF30</f>
        <v/>
      </c>
      <c r="DE30" s="94" t="str">
        <f>'Playoff bracket'!DG30</f>
        <v/>
      </c>
      <c r="DF30" s="94" t="str">
        <f>'Playoff bracket'!DH30</f>
        <v/>
      </c>
      <c r="DG30" s="94" t="str">
        <f>'Playoff bracket'!DI30</f>
        <v/>
      </c>
      <c r="DH30" s="94" t="str">
        <f>'Playoff bracket'!DJ30</f>
        <v/>
      </c>
      <c r="DI30" s="94" t="str">
        <f>'Playoff bracket'!DK30</f>
        <v/>
      </c>
      <c r="DJ30" s="94" t="str">
        <f>'Playoff bracket'!DL30</f>
        <v/>
      </c>
      <c r="DK30" s="94" t="str">
        <f>'Playoff bracket'!DM30</f>
        <v/>
      </c>
      <c r="DL30" s="94" t="str">
        <f>'Playoff bracket'!DN30</f>
        <v/>
      </c>
      <c r="DM30" s="94" t="str">
        <f>'Playoff bracket'!DO30</f>
        <v/>
      </c>
      <c r="DN30" s="94" t="str">
        <f>'Playoff bracket'!DP30</f>
        <v/>
      </c>
      <c r="DO30" s="94" t="str">
        <f>'Playoff bracket'!DQ30</f>
        <v/>
      </c>
      <c r="DP30" s="94" t="str">
        <f>'Playoff bracket'!DR30</f>
        <v/>
      </c>
      <c r="DQ30" s="94" t="str">
        <f>'Playoff bracket'!DS30</f>
        <v/>
      </c>
      <c r="DR30" s="94" t="str">
        <f>'Playoff bracket'!DT30</f>
        <v/>
      </c>
      <c r="DS30" s="94" t="str">
        <f>'Playoff bracket'!DU30</f>
        <v/>
      </c>
      <c r="DT30" s="94" t="str">
        <f>'Playoff bracket'!DU30</f>
        <v/>
      </c>
      <c r="DU30" s="94" t="str">
        <f>'Playoff bracket'!DV30</f>
        <v/>
      </c>
    </row>
    <row r="31">
      <c r="A31" s="94" t="str">
        <f>'Playoff bracket'!A31</f>
        <v/>
      </c>
      <c r="B31" s="94" t="str">
        <f>'Playoff bracket'!B31</f>
        <v/>
      </c>
      <c r="C31" s="94" t="str">
        <f>'Playoff bracket'!C31</f>
        <v/>
      </c>
      <c r="D31" s="94" t="str">
        <f>'Playoff bracket'!D31</f>
        <v/>
      </c>
      <c r="E31" s="94" t="str">
        <f>'Playoff bracket'!E31</f>
        <v/>
      </c>
      <c r="F31" s="94" t="str">
        <f>'Playoff bracket'!F31</f>
        <v/>
      </c>
      <c r="G31" s="94" t="str">
        <f>'Playoff bracket'!G31</f>
        <v/>
      </c>
      <c r="H31" s="94" t="str">
        <f>'Playoff bracket'!H31</f>
        <v/>
      </c>
      <c r="I31" s="94" t="str">
        <f>'Playoff bracket'!I31</f>
        <v/>
      </c>
      <c r="J31" s="94" t="str">
        <f>'Playoff bracket'!J31</f>
        <v/>
      </c>
      <c r="K31" s="94" t="str">
        <f>'Playoff bracket'!K31</f>
        <v/>
      </c>
      <c r="L31" s="94" t="str">
        <f>'Playoff bracket'!L31</f>
        <v/>
      </c>
      <c r="M31" s="94" t="str">
        <f>'Playoff bracket'!M31</f>
        <v/>
      </c>
      <c r="N31" s="94" t="str">
        <f>'Playoff bracket'!N31</f>
        <v/>
      </c>
      <c r="O31" s="94" t="str">
        <f>'Playoff bracket'!O31</f>
        <v/>
      </c>
      <c r="P31" s="94" t="str">
        <f>'Playoff bracket'!P31</f>
        <v/>
      </c>
      <c r="Q31" s="94" t="str">
        <f>'Playoff bracket'!Q31</f>
        <v/>
      </c>
      <c r="R31" s="94" t="str">
        <f>'Playoff bracket'!R31</f>
        <v/>
      </c>
      <c r="S31" s="94" t="str">
        <f>'Playoff bracket'!S31</f>
        <v/>
      </c>
      <c r="T31" s="94" t="str">
        <f>'Playoff bracket'!U31</f>
        <v/>
      </c>
      <c r="V31" s="94" t="str">
        <f>'Playoff bracket'!V31</f>
        <v/>
      </c>
      <c r="W31" s="94" t="str">
        <f>'Playoff bracket'!W31</f>
        <v/>
      </c>
      <c r="X31" s="94" t="str">
        <f>'Playoff bracket'!X31</f>
        <v/>
      </c>
      <c r="Y31" s="94" t="str">
        <f>'Playoff bracket'!Y31</f>
        <v/>
      </c>
      <c r="Z31" s="94" t="str">
        <f>'Playoff bracket'!Z31</f>
        <v/>
      </c>
      <c r="AA31" s="94" t="str">
        <f>'Playoff bracket'!AA31</f>
        <v/>
      </c>
      <c r="AB31" s="94" t="str">
        <f>'Playoff bracket'!AB31</f>
        <v/>
      </c>
      <c r="AC31" s="94" t="str">
        <f>'Playoff bracket'!AC31</f>
        <v/>
      </c>
      <c r="AD31" s="94" t="str">
        <f>'Playoff bracket'!AD31</f>
        <v/>
      </c>
      <c r="AE31" s="94" t="str">
        <f>'Playoff bracket'!AE31</f>
        <v/>
      </c>
      <c r="AF31" s="94" t="str">
        <f>'Playoff bracket'!AF31</f>
        <v/>
      </c>
      <c r="AG31" s="94" t="str">
        <f>'Playoff bracket'!AG31</f>
        <v/>
      </c>
      <c r="AH31" s="94" t="str">
        <f>'Playoff bracket'!AH31</f>
        <v/>
      </c>
      <c r="AI31" s="94" t="str">
        <f>'Playoff bracket'!AI31</f>
        <v/>
      </c>
      <c r="AJ31" s="94" t="str">
        <f>'Playoff bracket'!AJ31</f>
        <v/>
      </c>
      <c r="AK31" s="94" t="str">
        <f>'Playoff bracket'!AK31</f>
        <v/>
      </c>
      <c r="AL31" s="94" t="str">
        <f>'Playoff bracket'!AL31</f>
        <v/>
      </c>
      <c r="AM31" s="94" t="str">
        <f>'Playoff bracket'!AM31</f>
        <v/>
      </c>
      <c r="AN31" s="94" t="str">
        <f>'Playoff bracket'!AO31</f>
        <v/>
      </c>
      <c r="AO31" s="94" t="str">
        <f>'Playoff bracket'!AP31</f>
        <v/>
      </c>
      <c r="AP31" s="94" t="str">
        <f>'Playoff bracket'!AR31</f>
        <v/>
      </c>
      <c r="AQ31" s="94" t="str">
        <f>'Playoff bracket'!AS31</f>
        <v/>
      </c>
      <c r="AR31" s="94" t="str">
        <f>'Playoff bracket'!AT31</f>
        <v/>
      </c>
      <c r="AS31" s="94" t="str">
        <f>'Playoff bracket'!AU31</f>
        <v/>
      </c>
      <c r="AT31" s="94" t="str">
        <f>'Playoff bracket'!AV31</f>
        <v/>
      </c>
      <c r="AU31" s="94" t="str">
        <f>'Playoff bracket'!AW31</f>
        <v/>
      </c>
      <c r="AV31" s="94" t="str">
        <f>'Playoff bracket'!AX31</f>
        <v/>
      </c>
      <c r="AW31" s="94" t="str">
        <f>'Playoff bracket'!AY31</f>
        <v/>
      </c>
      <c r="AX31" s="94" t="str">
        <f>'Playoff bracket'!AZ31</f>
        <v/>
      </c>
      <c r="AY31" s="94" t="str">
        <f>'Playoff bracket'!BA31</f>
        <v/>
      </c>
      <c r="AZ31" s="94" t="str">
        <f>'Playoff bracket'!BB31</f>
        <v/>
      </c>
      <c r="BA31" s="94" t="str">
        <f>'Playoff bracket'!BC31</f>
        <v/>
      </c>
      <c r="BB31" s="94" t="str">
        <f>'Playoff bracket'!BD31</f>
        <v/>
      </c>
      <c r="BC31" s="94" t="str">
        <f>'Playoff bracket'!BE31</f>
        <v/>
      </c>
      <c r="BD31" s="94" t="str">
        <f>'Playoff bracket'!BF31</f>
        <v/>
      </c>
      <c r="BE31" s="94" t="str">
        <f>'Playoff bracket'!BG31</f>
        <v/>
      </c>
      <c r="BF31" s="94" t="str">
        <f>'Playoff bracket'!BH31</f>
        <v/>
      </c>
      <c r="BG31" s="94" t="str">
        <f>'Playoff bracket'!BI31</f>
        <v/>
      </c>
      <c r="BH31" s="94" t="str">
        <f>'Playoff bracket'!BJ31</f>
        <v/>
      </c>
      <c r="BI31" s="94" t="str">
        <f>'Playoff bracket'!BK31</f>
        <v/>
      </c>
      <c r="BJ31" s="94" t="str">
        <f>'Playoff bracket'!BL31</f>
        <v/>
      </c>
      <c r="BK31" s="2">
        <v>19.0</v>
      </c>
      <c r="BL31" s="116" t="str">
        <f>'Playoff bracket'!BN31</f>
        <v>Eric Stone</v>
      </c>
      <c r="BM31" s="100">
        <f>'Playoff bracket'!BO31</f>
        <v>3765500</v>
      </c>
      <c r="BN31" s="100">
        <f>'Playoff bracket'!BP31</f>
        <v>0</v>
      </c>
      <c r="BO31" s="100">
        <f>'Playoff bracket'!BQ31</f>
        <v>62870</v>
      </c>
      <c r="BP31" s="100">
        <f>'Playoff bracket'!BR31</f>
        <v>0</v>
      </c>
      <c r="BQ31" s="100">
        <f>'Playoff bracket'!BS31</f>
        <v>422875510</v>
      </c>
      <c r="BR31" s="100">
        <f>'Playoff bracket'!BT31</f>
        <v>1</v>
      </c>
      <c r="BS31" s="100">
        <f>'Playoff bracket'!BU31</f>
        <v>6762620</v>
      </c>
      <c r="BT31" s="100">
        <f>'Playoff bracket'!BV31</f>
        <v>1</v>
      </c>
      <c r="BU31" s="100">
        <f>'Playoff bracket'!BW31</f>
        <v>41100</v>
      </c>
      <c r="BV31" s="100">
        <f>'Playoff bracket'!BX31</f>
        <v>0</v>
      </c>
      <c r="BW31" s="100">
        <f>'Playoff bracket'!BY31</f>
        <v>71447340</v>
      </c>
      <c r="BX31" s="117">
        <f>'Playoff bracket'!BZ31</f>
        <v>1</v>
      </c>
      <c r="BY31" s="117">
        <f>'Playoff bracket'!CA31</f>
        <v>700557330</v>
      </c>
      <c r="BZ31" s="117">
        <f>'Playoff bracket'!CB31</f>
        <v>1</v>
      </c>
      <c r="CA31" s="117">
        <f>'Playoff bracket'!CC31</f>
        <v>154256080</v>
      </c>
      <c r="CB31" s="117">
        <f>'Playoff bracket'!CD31</f>
        <v>0</v>
      </c>
      <c r="CC31" s="119">
        <f>'Playoff bracket'!CE31</f>
        <v>242931780</v>
      </c>
      <c r="CD31" s="99">
        <f>'Playoff bracket'!CF31</f>
        <v>0</v>
      </c>
      <c r="CE31" s="99">
        <f>'Playoff bracket'!CG31</f>
        <v>4</v>
      </c>
      <c r="CF31" s="94" t="str">
        <f>'Playoff bracket'!CH31</f>
        <v/>
      </c>
      <c r="CG31" s="94" t="str">
        <f>'Playoff bracket'!CI31</f>
        <v/>
      </c>
      <c r="CH31" s="94" t="str">
        <f>'Playoff bracket'!CJ31</f>
        <v/>
      </c>
      <c r="CI31" s="94" t="str">
        <f>'Playoff bracket'!CK31</f>
        <v/>
      </c>
      <c r="CJ31" s="94" t="str">
        <f>'Playoff bracket'!CL31</f>
        <v/>
      </c>
      <c r="CK31" s="94" t="str">
        <f>'Playoff bracket'!CM31</f>
        <v/>
      </c>
      <c r="CL31" s="94" t="str">
        <f>'Playoff bracket'!CN31</f>
        <v/>
      </c>
      <c r="CM31" s="94" t="str">
        <f>'Playoff bracket'!CO31</f>
        <v/>
      </c>
      <c r="CN31" s="94" t="str">
        <f>'Playoff bracket'!CP31</f>
        <v/>
      </c>
      <c r="CO31" s="94" t="str">
        <f>'Playoff bracket'!CQ31</f>
        <v/>
      </c>
      <c r="CP31" s="94" t="str">
        <f>'Playoff bracket'!CR31</f>
        <v/>
      </c>
      <c r="CQ31" s="94" t="str">
        <f>'Playoff bracket'!CS31</f>
        <v/>
      </c>
      <c r="CR31" s="94" t="str">
        <f>'Playoff bracket'!CT31</f>
        <v/>
      </c>
      <c r="CS31" s="94" t="str">
        <f>'Playoff bracket'!CU31</f>
        <v/>
      </c>
      <c r="CT31" s="94" t="str">
        <f>'Playoff bracket'!CV31</f>
        <v/>
      </c>
      <c r="CU31" s="94" t="str">
        <f>'Playoff bracket'!CW31</f>
        <v/>
      </c>
      <c r="CV31" s="94" t="str">
        <f>'Playoff bracket'!CX31</f>
        <v/>
      </c>
      <c r="CW31" s="94" t="str">
        <f>'Playoff bracket'!CY31</f>
        <v/>
      </c>
      <c r="CX31" s="94" t="str">
        <f>'Playoff bracket'!CZ31</f>
        <v/>
      </c>
      <c r="CY31" s="94" t="str">
        <f>'Playoff bracket'!DA31</f>
        <v/>
      </c>
      <c r="CZ31" s="94" t="str">
        <f>'Playoff bracket'!DB31</f>
        <v/>
      </c>
      <c r="DA31" s="94" t="str">
        <f>'Playoff bracket'!DC31</f>
        <v/>
      </c>
      <c r="DB31" s="94" t="str">
        <f>'Playoff bracket'!DD31</f>
        <v/>
      </c>
      <c r="DC31" s="94" t="str">
        <f>'Playoff bracket'!DE31</f>
        <v/>
      </c>
      <c r="DD31" s="94" t="str">
        <f>'Playoff bracket'!DF31</f>
        <v/>
      </c>
      <c r="DE31" s="94" t="str">
        <f>'Playoff bracket'!DG31</f>
        <v/>
      </c>
      <c r="DF31" s="94" t="str">
        <f>'Playoff bracket'!DH31</f>
        <v/>
      </c>
      <c r="DG31" s="94" t="str">
        <f>'Playoff bracket'!DI31</f>
        <v/>
      </c>
      <c r="DH31" s="94" t="str">
        <f>'Playoff bracket'!DJ31</f>
        <v/>
      </c>
      <c r="DI31" s="94" t="str">
        <f>'Playoff bracket'!DK31</f>
        <v/>
      </c>
      <c r="DJ31" s="94" t="str">
        <f>'Playoff bracket'!DL31</f>
        <v/>
      </c>
      <c r="DK31" s="94" t="str">
        <f>'Playoff bracket'!DM31</f>
        <v/>
      </c>
      <c r="DL31" s="94" t="str">
        <f>'Playoff bracket'!DN31</f>
        <v/>
      </c>
      <c r="DM31" s="94" t="str">
        <f>'Playoff bracket'!DO31</f>
        <v/>
      </c>
      <c r="DN31" s="94" t="str">
        <f>'Playoff bracket'!DP31</f>
        <v/>
      </c>
      <c r="DO31" s="94" t="str">
        <f>'Playoff bracket'!DQ31</f>
        <v/>
      </c>
      <c r="DP31" s="94" t="str">
        <f>'Playoff bracket'!DR31</f>
        <v/>
      </c>
      <c r="DQ31" s="94" t="str">
        <f>'Playoff bracket'!DS31</f>
        <v/>
      </c>
      <c r="DR31" s="94" t="str">
        <f>'Playoff bracket'!DT31</f>
        <v/>
      </c>
      <c r="DS31" s="94" t="str">
        <f>'Playoff bracket'!DU31</f>
        <v/>
      </c>
      <c r="DT31" s="94" t="str">
        <f>'Playoff bracket'!DU31</f>
        <v/>
      </c>
      <c r="DU31" s="94" t="str">
        <f>'Playoff bracket'!DV31</f>
        <v/>
      </c>
    </row>
    <row r="32">
      <c r="A32" s="94" t="str">
        <f>'Playoff bracket'!A32</f>
        <v/>
      </c>
      <c r="B32" s="100" t="str">
        <f>'Playoff bracket'!B32</f>
        <v>Match 8</v>
      </c>
      <c r="C32" s="98" t="str">
        <f>'Playoff bracket'!C32</f>
        <v>Harlem</v>
      </c>
      <c r="D32" s="98" t="str">
        <f>'Playoff bracket'!D32</f>
        <v>Harlem</v>
      </c>
      <c r="E32" s="98" t="str">
        <f>'Playoff bracket'!E32</f>
        <v>Dark Rider</v>
      </c>
      <c r="F32" s="98" t="str">
        <f>'Playoff bracket'!F32</f>
        <v>Dark Rider</v>
      </c>
      <c r="G32" s="98" t="str">
        <f>'Playoff bracket'!G32</f>
        <v>Sorcerer</v>
      </c>
      <c r="H32" s="98" t="str">
        <f>'Playoff bracket'!H32</f>
        <v>Sorcerer</v>
      </c>
      <c r="I32" s="98" t="str">
        <f>'Playoff bracket'!I32</f>
        <v>Grand Lizard</v>
      </c>
      <c r="J32" s="98" t="str">
        <f>'Playoff bracket'!J32</f>
        <v>Grand Lizard</v>
      </c>
      <c r="K32" s="156" t="str">
        <f>#REF!</f>
        <v>#REF!</v>
      </c>
      <c r="L32" s="98" t="str">
        <f>'Playoff bracket'!L32</f>
        <v>Godzilla</v>
      </c>
      <c r="M32" s="98" t="str">
        <f>'Playoff bracket'!K32</f>
        <v>Godzilla</v>
      </c>
      <c r="N32" s="98" t="str">
        <f>'Playoff bracket'!N32</f>
        <v>Godzilla</v>
      </c>
      <c r="O32" s="98" t="str">
        <f>'Playoff bracket'!O32</f>
        <v>Beatles</v>
      </c>
      <c r="P32" s="99" t="str">
        <f>'Playoff bracket'!P32</f>
        <v>Beatles</v>
      </c>
      <c r="Q32" s="98" t="str">
        <f>'Playoff bracket'!Q32</f>
        <v>Avengers IQ</v>
      </c>
      <c r="R32" s="99" t="str">
        <f>'Playoff bracket'!R32</f>
        <v>Avengers IQ</v>
      </c>
      <c r="S32" s="98" t="str">
        <f>'Playoff bracket'!S32</f>
        <v>Scorpion</v>
      </c>
      <c r="T32" s="99" t="str">
        <f>'Playoff bracket'!U32</f>
        <v/>
      </c>
      <c r="V32" s="94" t="str">
        <f>'Playoff bracket'!V32</f>
        <v/>
      </c>
      <c r="W32" s="100" t="str">
        <f>'Playoff bracket'!W32</f>
        <v>Match 16</v>
      </c>
      <c r="X32" s="98" t="str">
        <f>'Playoff bracket'!X32</f>
        <v>Harlem</v>
      </c>
      <c r="Y32" s="98" t="str">
        <f>'Playoff bracket'!Y32</f>
        <v>Harlem</v>
      </c>
      <c r="Z32" s="98" t="str">
        <f>'Playoff bracket'!Z32</f>
        <v>Dark Rider</v>
      </c>
      <c r="AA32" s="98" t="str">
        <f>'Playoff bracket'!AA32</f>
        <v>Dark Rider</v>
      </c>
      <c r="AB32" s="98" t="str">
        <f>'Playoff bracket'!AB32</f>
        <v>Pool Sharks</v>
      </c>
      <c r="AC32" s="98" t="str">
        <f>'Playoff bracket'!AC32</f>
        <v>Pool Sharks</v>
      </c>
      <c r="AD32" s="98" t="str">
        <f>'Playoff bracket'!AD32</f>
        <v>Grand Lizard</v>
      </c>
      <c r="AE32" s="98" t="str">
        <f>'Playoff bracket'!AE32</f>
        <v>Grand Lizard</v>
      </c>
      <c r="AF32" s="98" t="str">
        <f>'Playoff bracket'!AF32</f>
        <v>Godzilla</v>
      </c>
      <c r="AG32" s="98" t="str">
        <f>'Playoff bracket'!AG32</f>
        <v>Godzilla</v>
      </c>
      <c r="AH32" s="98" t="str">
        <f>'Playoff bracket'!AH32</f>
        <v>Jurassic Park</v>
      </c>
      <c r="AI32" s="98" t="str">
        <f>'Playoff bracket'!AI32</f>
        <v>Jurassic Park</v>
      </c>
      <c r="AJ32" s="98" t="str">
        <f>'Playoff bracket'!AJ32</f>
        <v/>
      </c>
      <c r="AK32" s="99" t="str">
        <f>'Playoff bracket'!AK32</f>
        <v/>
      </c>
      <c r="AL32" s="98" t="str">
        <f>'Playoff bracket'!AL32</f>
        <v/>
      </c>
      <c r="AM32" s="99" t="str">
        <f>'Playoff bracket'!AM32</f>
        <v/>
      </c>
      <c r="AN32" s="99" t="str">
        <f>'Playoff bracket'!AO32</f>
        <v/>
      </c>
      <c r="AO32" s="94" t="str">
        <f>'Playoff bracket'!AP32</f>
        <v/>
      </c>
      <c r="AP32" s="94" t="str">
        <f>'Playoff bracket'!AR32</f>
        <v/>
      </c>
      <c r="AQ32" s="100" t="str">
        <f>'Playoff bracket'!AS32</f>
        <v>Match 24</v>
      </c>
      <c r="AR32" s="98" t="str">
        <f>'Playoff bracket'!AT32</f>
        <v>Space Station</v>
      </c>
      <c r="AS32" s="98" t="str">
        <f>'Playoff bracket'!AU32</f>
        <v>Space Station</v>
      </c>
      <c r="AT32" s="98" t="str">
        <f>'Playoff bracket'!AV32</f>
        <v>Sorcerer</v>
      </c>
      <c r="AU32" s="98" t="str">
        <f>'Playoff bracket'!AW32</f>
        <v>Sorcerer</v>
      </c>
      <c r="AV32" s="98" t="str">
        <f>'Playoff bracket'!AX32</f>
        <v>Alien Poker</v>
      </c>
      <c r="AW32" s="98" t="str">
        <f>'Playoff bracket'!AY32</f>
        <v>Alien Poker</v>
      </c>
      <c r="AX32" s="98" t="str">
        <f>'Playoff bracket'!AZ32</f>
        <v>Godzilla</v>
      </c>
      <c r="AY32" s="98" t="str">
        <f>'Playoff bracket'!BA32</f>
        <v>Godzilla</v>
      </c>
      <c r="AZ32" s="98" t="str">
        <f>'Playoff bracket'!BB32</f>
        <v>Avengers IQ</v>
      </c>
      <c r="BA32" s="98" t="str">
        <f>'Playoff bracket'!BC32</f>
        <v>Avengers IQ</v>
      </c>
      <c r="BB32" s="98" t="str">
        <f>'Playoff bracket'!BD32</f>
        <v>Dolly Parton</v>
      </c>
      <c r="BC32" s="98" t="str">
        <f>'Playoff bracket'!BE32</f>
        <v>Dolly Parton</v>
      </c>
      <c r="BD32" s="98" t="str">
        <f>'Playoff bracket'!BF32</f>
        <v/>
      </c>
      <c r="BE32" s="99" t="str">
        <f>'Playoff bracket'!BG32</f>
        <v/>
      </c>
      <c r="BF32" s="98" t="str">
        <f>'Playoff bracket'!BH32</f>
        <v/>
      </c>
      <c r="BG32" s="99" t="str">
        <f>'Playoff bracket'!BI32</f>
        <v/>
      </c>
      <c r="BH32" s="98" t="str">
        <f>'Playoff bracket'!BJ32</f>
        <v/>
      </c>
      <c r="BI32" s="99" t="str">
        <f>'Playoff bracket'!BK32</f>
        <v/>
      </c>
      <c r="BJ32" s="94" t="str">
        <f>'Playoff bracket'!BL32</f>
        <v/>
      </c>
      <c r="BK32" s="2">
        <v>6.0</v>
      </c>
      <c r="BL32" s="106" t="str">
        <f>'Playoff bracket'!BN32</f>
        <v>Markus Stix</v>
      </c>
      <c r="BM32" s="107">
        <f>'Playoff bracket'!BO32</f>
        <v>4118140</v>
      </c>
      <c r="BN32" s="107">
        <f>'Playoff bracket'!BP32</f>
        <v>1</v>
      </c>
      <c r="BO32" s="136" t="str">
        <f>'Playoff bracket'!BQ32</f>
        <v>+69,100</v>
      </c>
      <c r="BP32" s="107">
        <f>'Playoff bracket'!BR32</f>
        <v>1</v>
      </c>
      <c r="BQ32" s="107">
        <f>'Playoff bracket'!BS32</f>
        <v>272482700</v>
      </c>
      <c r="BR32" s="107">
        <f>'Playoff bracket'!BT32</f>
        <v>0</v>
      </c>
      <c r="BS32" s="107">
        <f>'Playoff bracket'!BU32</f>
        <v>3231480</v>
      </c>
      <c r="BT32" s="107">
        <f>'Playoff bracket'!BV32</f>
        <v>0</v>
      </c>
      <c r="BU32" s="107">
        <f>'Playoff bracket'!BW32</f>
        <v>106190</v>
      </c>
      <c r="BV32" s="107">
        <f>'Playoff bracket'!BX32</f>
        <v>1</v>
      </c>
      <c r="BW32" s="107">
        <f>'Playoff bracket'!BY32</f>
        <v>4979870</v>
      </c>
      <c r="BX32" s="108">
        <f>'Playoff bracket'!BZ32</f>
        <v>0</v>
      </c>
      <c r="BY32" s="108">
        <f>'Playoff bracket'!CA32</f>
        <v>605567510</v>
      </c>
      <c r="BZ32" s="108">
        <f>'Playoff bracket'!CB32</f>
        <v>0</v>
      </c>
      <c r="CA32" s="108">
        <f>'Playoff bracket'!CC32</f>
        <v>479505550</v>
      </c>
      <c r="CB32" s="108">
        <f>'Playoff bracket'!CD32</f>
        <v>1</v>
      </c>
      <c r="CC32" s="111">
        <f>'Playoff bracket'!CE32</f>
        <v>245300350</v>
      </c>
      <c r="CD32" s="110">
        <f>'Playoff bracket'!CF32</f>
        <v>1</v>
      </c>
      <c r="CE32" s="110">
        <f>'Playoff bracket'!CG32</f>
        <v>5</v>
      </c>
      <c r="CG32" s="94" t="str">
        <f>'Playoff bracket'!CI32</f>
        <v/>
      </c>
      <c r="CH32" s="94" t="str">
        <f>'Playoff bracket'!CJ32</f>
        <v/>
      </c>
      <c r="CI32" s="94" t="str">
        <f>'Playoff bracket'!CK32</f>
        <v/>
      </c>
      <c r="CJ32" s="94" t="str">
        <f>'Playoff bracket'!CL32</f>
        <v/>
      </c>
      <c r="CK32" s="94" t="str">
        <f>'Playoff bracket'!CM32</f>
        <v/>
      </c>
      <c r="CL32" s="94" t="str">
        <f>'Playoff bracket'!CN32</f>
        <v/>
      </c>
      <c r="CM32" s="94" t="str">
        <f>'Playoff bracket'!CO32</f>
        <v/>
      </c>
      <c r="CN32" s="94" t="str">
        <f>'Playoff bracket'!CP32</f>
        <v/>
      </c>
      <c r="CO32" s="94" t="str">
        <f>'Playoff bracket'!CQ32</f>
        <v/>
      </c>
      <c r="CP32" s="94" t="str">
        <f>'Playoff bracket'!CR32</f>
        <v/>
      </c>
      <c r="CQ32" s="94" t="str">
        <f>'Playoff bracket'!CS32</f>
        <v/>
      </c>
      <c r="CR32" s="94" t="str">
        <f>'Playoff bracket'!CT32</f>
        <v/>
      </c>
      <c r="CS32" s="94" t="str">
        <f>'Playoff bracket'!CU32</f>
        <v/>
      </c>
      <c r="CT32" s="94" t="str">
        <f>'Playoff bracket'!CV32</f>
        <v/>
      </c>
      <c r="CU32" s="94" t="str">
        <f>'Playoff bracket'!CW32</f>
        <v/>
      </c>
      <c r="CV32" s="94" t="str">
        <f>'Playoff bracket'!CX32</f>
        <v/>
      </c>
      <c r="CW32" s="94" t="str">
        <f>'Playoff bracket'!CY32</f>
        <v/>
      </c>
      <c r="CX32" s="94" t="str">
        <f>'Playoff bracket'!CZ32</f>
        <v/>
      </c>
      <c r="CY32" s="94" t="str">
        <f>'Playoff bracket'!DA32</f>
        <v/>
      </c>
      <c r="CZ32" s="94" t="str">
        <f>'Playoff bracket'!DB32</f>
        <v/>
      </c>
      <c r="DA32" s="94" t="str">
        <f>'Playoff bracket'!DC32</f>
        <v/>
      </c>
      <c r="DB32" s="94" t="str">
        <f>'Playoff bracket'!DD32</f>
        <v/>
      </c>
      <c r="DC32" s="94" t="str">
        <f>'Playoff bracket'!DE32</f>
        <v/>
      </c>
      <c r="DD32" s="94" t="str">
        <f>'Playoff bracket'!DF32</f>
        <v/>
      </c>
      <c r="DE32" s="94" t="str">
        <f>'Playoff bracket'!DG32</f>
        <v/>
      </c>
      <c r="DF32" s="94" t="str">
        <f>'Playoff bracket'!DH32</f>
        <v/>
      </c>
      <c r="DG32" s="94" t="str">
        <f>'Playoff bracket'!DI32</f>
        <v/>
      </c>
      <c r="DH32" s="94" t="str">
        <f>'Playoff bracket'!DJ32</f>
        <v/>
      </c>
      <c r="DI32" s="94" t="str">
        <f>'Playoff bracket'!DK32</f>
        <v/>
      </c>
      <c r="DJ32" s="94" t="str">
        <f>'Playoff bracket'!DL32</f>
        <v/>
      </c>
      <c r="DK32" s="94" t="str">
        <f>'Playoff bracket'!DM32</f>
        <v/>
      </c>
      <c r="DL32" s="94" t="str">
        <f>'Playoff bracket'!DN32</f>
        <v/>
      </c>
      <c r="DM32" s="94" t="str">
        <f>'Playoff bracket'!DO32</f>
        <v/>
      </c>
      <c r="DN32" s="94" t="str">
        <f>'Playoff bracket'!DP32</f>
        <v/>
      </c>
      <c r="DO32" s="94" t="str">
        <f>'Playoff bracket'!DQ32</f>
        <v/>
      </c>
      <c r="DP32" s="94" t="str">
        <f>'Playoff bracket'!DR32</f>
        <v/>
      </c>
      <c r="DQ32" s="94" t="str">
        <f>'Playoff bracket'!DS32</f>
        <v/>
      </c>
      <c r="DR32" s="94" t="str">
        <f>'Playoff bracket'!DT32</f>
        <v/>
      </c>
      <c r="DS32" s="94" t="str">
        <f>'Playoff bracket'!DU32</f>
        <v/>
      </c>
      <c r="DT32" s="94" t="str">
        <f>'Playoff bracket'!DU32</f>
        <v/>
      </c>
      <c r="DU32" s="94" t="str">
        <f>'Playoff bracket'!DV32</f>
        <v/>
      </c>
    </row>
    <row r="33">
      <c r="A33" s="97">
        <f>'Playoff bracket'!A33</f>
        <v>22</v>
      </c>
      <c r="B33" s="116" t="str">
        <f>'Playoff bracket'!B33</f>
        <v>Travis Murie</v>
      </c>
      <c r="C33" s="100">
        <f>'Playoff bracket'!C33</f>
        <v>383880</v>
      </c>
      <c r="D33" s="126" t="str">
        <f>'Playoff bracket'!D33</f>
        <v>1</v>
      </c>
      <c r="E33" s="126">
        <f>'Playoff bracket'!E33</f>
        <v>46050</v>
      </c>
      <c r="F33" s="126" t="str">
        <f>'Playoff bracket'!F33</f>
        <v>0</v>
      </c>
      <c r="G33" s="126">
        <f>'Playoff bracket'!G33</f>
        <v>915800</v>
      </c>
      <c r="H33" s="126" t="str">
        <f>'Playoff bracket'!H33</f>
        <v>1</v>
      </c>
      <c r="I33" s="126">
        <f>'Playoff bracket'!I33</f>
        <v>419310</v>
      </c>
      <c r="J33" s="126" t="str">
        <f>'Playoff bracket'!J33</f>
        <v>0</v>
      </c>
      <c r="K33" s="126">
        <f>'Playoff bracket'!K33</f>
        <v>249595550</v>
      </c>
      <c r="L33" s="127" t="str">
        <f>'Playoff bracket'!L33</f>
        <v>1</v>
      </c>
      <c r="M33" s="127">
        <f>'Playoff bracket'!M33</f>
        <v>15278390</v>
      </c>
      <c r="N33" s="127" t="str">
        <f>'Playoff bracket'!N33</f>
        <v>0</v>
      </c>
      <c r="O33" s="127">
        <f>'Playoff bracket'!O33</f>
        <v>2565740</v>
      </c>
      <c r="P33" s="127" t="str">
        <f>'Playoff bracket'!P33</f>
        <v>0</v>
      </c>
      <c r="Q33" s="127">
        <f>'Playoff bracket'!Q33</f>
        <v>88786800</v>
      </c>
      <c r="R33" s="127" t="str">
        <f>'Playoff bracket'!R33</f>
        <v>1</v>
      </c>
      <c r="S33" s="128">
        <f>'Playoff bracket'!S33</f>
        <v>362600</v>
      </c>
      <c r="T33" s="104" t="str">
        <f>'Playoff bracket'!T33</f>
        <v>0</v>
      </c>
      <c r="U33" s="105">
        <f>'Playoff bracket'!U33</f>
        <v>4</v>
      </c>
      <c r="V33" s="97">
        <f>'Playoff bracket'!V33</f>
        <v>11</v>
      </c>
      <c r="W33" s="106" t="str">
        <f>'Playoff bracket'!W33</f>
        <v>Markus Stix</v>
      </c>
      <c r="X33" s="107">
        <f>'Playoff bracket'!X33</f>
        <v>154220</v>
      </c>
      <c r="Y33" s="107">
        <f>'Playoff bracket'!Y33</f>
        <v>1</v>
      </c>
      <c r="Z33" s="107">
        <f>'Playoff bracket'!Z33</f>
        <v>26430</v>
      </c>
      <c r="AA33" s="107">
        <f>'Playoff bracket'!AA33</f>
        <v>1</v>
      </c>
      <c r="AB33" s="107">
        <f>'Playoff bracket'!AB33</f>
        <v>2107850</v>
      </c>
      <c r="AC33" s="107">
        <f>'Playoff bracket'!AC33</f>
        <v>1</v>
      </c>
      <c r="AD33" s="107">
        <f>'Playoff bracket'!AD33</f>
        <v>534230</v>
      </c>
      <c r="AE33" s="107">
        <f>'Playoff bracket'!AE33</f>
        <v>0</v>
      </c>
      <c r="AF33" s="107">
        <f>'Playoff bracket'!AF33</f>
        <v>102007220</v>
      </c>
      <c r="AG33" s="107">
        <f>'Playoff bracket'!AG33</f>
        <v>0</v>
      </c>
      <c r="AH33" s="107">
        <f>'Playoff bracket'!AH33</f>
        <v>25225910</v>
      </c>
      <c r="AI33" s="108">
        <f>'Playoff bracket'!AI33</f>
        <v>1</v>
      </c>
      <c r="AJ33" s="108" t="str">
        <f>'Playoff bracket'!AJ33</f>
        <v/>
      </c>
      <c r="AK33" s="108" t="str">
        <f>'Playoff bracket'!AK33</f>
        <v/>
      </c>
      <c r="AL33" s="108" t="str">
        <f>'Playoff bracket'!AL33</f>
        <v/>
      </c>
      <c r="AM33" s="108" t="str">
        <f>'Playoff bracket'!AM33</f>
        <v/>
      </c>
      <c r="AN33" s="110" t="str">
        <f>'Playoff bracket'!AO33</f>
        <v/>
      </c>
      <c r="AO33" s="110">
        <f>'Playoff bracket'!AP33</f>
        <v>4</v>
      </c>
      <c r="AP33" s="97">
        <f>'Playoff bracket'!AR33</f>
        <v>6</v>
      </c>
      <c r="AQ33" s="116" t="str">
        <f>'Playoff bracket'!AS33</f>
        <v>Daniele Acciari</v>
      </c>
      <c r="AR33" s="100">
        <f>'Playoff bracket'!AT33</f>
        <v>4062950</v>
      </c>
      <c r="AS33" s="100">
        <f>'Playoff bracket'!AU33</f>
        <v>0</v>
      </c>
      <c r="AT33" s="100">
        <f>'Playoff bracket'!AV33</f>
        <v>3363150</v>
      </c>
      <c r="AU33" s="100">
        <f>'Playoff bracket'!AW33</f>
        <v>1</v>
      </c>
      <c r="AV33" s="100">
        <f>'Playoff bracket'!AX33</f>
        <v>532340</v>
      </c>
      <c r="AW33" s="100">
        <f>'Playoff bracket'!AY33</f>
        <v>1</v>
      </c>
      <c r="AX33" s="100">
        <f>'Playoff bracket'!AZ33</f>
        <v>318925470</v>
      </c>
      <c r="AY33" s="100">
        <f>'Playoff bracket'!BA33</f>
        <v>0</v>
      </c>
      <c r="AZ33" s="100">
        <f>'Playoff bracket'!BB33</f>
        <v>39617420</v>
      </c>
      <c r="BA33" s="100">
        <f>'Playoff bracket'!BC33</f>
        <v>0</v>
      </c>
      <c r="BB33" s="100">
        <f>'Playoff bracket'!BD33</f>
        <v>8240</v>
      </c>
      <c r="BC33" s="117">
        <f>'Playoff bracket'!BE33</f>
        <v>0</v>
      </c>
      <c r="BD33" s="117" t="str">
        <f>'Playoff bracket'!BF33</f>
        <v/>
      </c>
      <c r="BE33" s="117" t="str">
        <f>'Playoff bracket'!BG33</f>
        <v/>
      </c>
      <c r="BF33" s="117" t="str">
        <f>'Playoff bracket'!BH33</f>
        <v/>
      </c>
      <c r="BG33" s="117" t="str">
        <f>'Playoff bracket'!BI33</f>
        <v/>
      </c>
      <c r="BH33" s="119" t="str">
        <f>'Playoff bracket'!BJ33</f>
        <v/>
      </c>
      <c r="BI33" s="99" t="str">
        <f>'Playoff bracket'!BK33</f>
        <v/>
      </c>
      <c r="BJ33" s="99">
        <f>'Playoff bracket'!BL33</f>
        <v>2</v>
      </c>
      <c r="BK33" s="94" t="str">
        <f>'Playoff bracket'!BM33</f>
        <v/>
      </c>
      <c r="BL33" s="94" t="str">
        <f>'Playoff bracket'!BN33</f>
        <v/>
      </c>
      <c r="BM33" s="94" t="str">
        <f>'Playoff bracket'!BO33</f>
        <v/>
      </c>
      <c r="BN33" s="94" t="str">
        <f>'Playoff bracket'!BP33</f>
        <v/>
      </c>
      <c r="BO33" s="94" t="str">
        <f>'Playoff bracket'!BQ33</f>
        <v/>
      </c>
      <c r="BP33" s="94" t="str">
        <f>'Playoff bracket'!BR33</f>
        <v/>
      </c>
      <c r="BQ33" s="94" t="str">
        <f>'Playoff bracket'!BS33</f>
        <v/>
      </c>
      <c r="BR33" s="94" t="str">
        <f>'Playoff bracket'!BT33</f>
        <v/>
      </c>
      <c r="BS33" s="94" t="str">
        <f>'Playoff bracket'!BU33</f>
        <v/>
      </c>
      <c r="BT33" s="94" t="str">
        <f>'Playoff bracket'!BV33</f>
        <v/>
      </c>
      <c r="BU33" s="94" t="str">
        <f>'Playoff bracket'!BW33</f>
        <v/>
      </c>
      <c r="BV33" s="94" t="str">
        <f>'Playoff bracket'!BX33</f>
        <v/>
      </c>
      <c r="BW33" s="94" t="str">
        <f>'Playoff bracket'!BY33</f>
        <v/>
      </c>
      <c r="BX33" s="94" t="str">
        <f>'Playoff bracket'!BZ33</f>
        <v/>
      </c>
      <c r="BY33" s="94" t="str">
        <f>'Playoff bracket'!CA33</f>
        <v/>
      </c>
      <c r="BZ33" s="94" t="str">
        <f>'Playoff bracket'!CB33</f>
        <v/>
      </c>
      <c r="CA33" s="94" t="str">
        <f>'Playoff bracket'!CC33</f>
        <v/>
      </c>
      <c r="CB33" s="94" t="str">
        <f>'Playoff bracket'!CD33</f>
        <v/>
      </c>
      <c r="CC33" s="94" t="str">
        <f>'Playoff bracket'!CH32</f>
        <v/>
      </c>
      <c r="CD33" s="94" t="str">
        <f>'Playoff bracket'!CF33</f>
        <v/>
      </c>
      <c r="CE33" s="94" t="str">
        <f>'Playoff bracket'!CG33</f>
        <v/>
      </c>
      <c r="CF33" s="94" t="str">
        <f>'Playoff bracket'!CH33</f>
        <v/>
      </c>
      <c r="CG33" s="94" t="str">
        <f>'Playoff bracket'!CI33</f>
        <v/>
      </c>
      <c r="CH33" s="94" t="str">
        <f>'Playoff bracket'!CJ33</f>
        <v/>
      </c>
      <c r="CI33" s="94" t="str">
        <f>'Playoff bracket'!CK33</f>
        <v/>
      </c>
      <c r="CJ33" s="94" t="str">
        <f>'Playoff bracket'!CL33</f>
        <v/>
      </c>
      <c r="CK33" s="94" t="str">
        <f>'Playoff bracket'!CM33</f>
        <v/>
      </c>
      <c r="CL33" s="94" t="str">
        <f>'Playoff bracket'!CN33</f>
        <v/>
      </c>
      <c r="CM33" s="94" t="str">
        <f>'Playoff bracket'!CO33</f>
        <v/>
      </c>
      <c r="CN33" s="94" t="str">
        <f>'Playoff bracket'!CP33</f>
        <v/>
      </c>
      <c r="CO33" s="94" t="str">
        <f>'Playoff bracket'!CQ33</f>
        <v/>
      </c>
      <c r="CP33" s="94" t="str">
        <f>'Playoff bracket'!CR33</f>
        <v/>
      </c>
      <c r="CQ33" s="94" t="str">
        <f>'Playoff bracket'!CS33</f>
        <v/>
      </c>
      <c r="CR33" s="94" t="str">
        <f>'Playoff bracket'!CT33</f>
        <v/>
      </c>
      <c r="CS33" s="94" t="str">
        <f>'Playoff bracket'!CU33</f>
        <v/>
      </c>
      <c r="CT33" s="94" t="str">
        <f>'Playoff bracket'!CV33</f>
        <v/>
      </c>
      <c r="CU33" s="94" t="str">
        <f>'Playoff bracket'!CW33</f>
        <v/>
      </c>
      <c r="CV33" s="94" t="str">
        <f>'Playoff bracket'!CX33</f>
        <v/>
      </c>
      <c r="CW33" s="94" t="str">
        <f>'Playoff bracket'!CY33</f>
        <v/>
      </c>
      <c r="CX33" s="94" t="str">
        <f>'Playoff bracket'!CZ33</f>
        <v/>
      </c>
      <c r="CY33" s="94" t="str">
        <f>'Playoff bracket'!DA33</f>
        <v/>
      </c>
      <c r="CZ33" s="94" t="str">
        <f>'Playoff bracket'!DB33</f>
        <v/>
      </c>
      <c r="DA33" s="94" t="str">
        <f>'Playoff bracket'!DC33</f>
        <v/>
      </c>
      <c r="DB33" s="94" t="str">
        <f>'Playoff bracket'!DD33</f>
        <v/>
      </c>
      <c r="DC33" s="94" t="str">
        <f>'Playoff bracket'!DE33</f>
        <v/>
      </c>
      <c r="DD33" s="94" t="str">
        <f>'Playoff bracket'!DF33</f>
        <v/>
      </c>
      <c r="DE33" s="94" t="str">
        <f>'Playoff bracket'!DG33</f>
        <v/>
      </c>
      <c r="DF33" s="94" t="str">
        <f>'Playoff bracket'!DH33</f>
        <v/>
      </c>
      <c r="DG33" s="94" t="str">
        <f>'Playoff bracket'!DI33</f>
        <v/>
      </c>
      <c r="DH33" s="94" t="str">
        <f>'Playoff bracket'!DJ33</f>
        <v/>
      </c>
      <c r="DI33" s="94" t="str">
        <f>'Playoff bracket'!DK33</f>
        <v/>
      </c>
      <c r="DJ33" s="94" t="str">
        <f>'Playoff bracket'!DL33</f>
        <v/>
      </c>
      <c r="DK33" s="94" t="str">
        <f>'Playoff bracket'!DM33</f>
        <v/>
      </c>
      <c r="DL33" s="94" t="str">
        <f>'Playoff bracket'!DN33</f>
        <v/>
      </c>
      <c r="DM33" s="94" t="str">
        <f>'Playoff bracket'!DO33</f>
        <v/>
      </c>
      <c r="DN33" s="94" t="str">
        <f>'Playoff bracket'!DP33</f>
        <v/>
      </c>
      <c r="DO33" s="94" t="str">
        <f>'Playoff bracket'!DQ33</f>
        <v/>
      </c>
      <c r="DP33" s="94" t="str">
        <f>'Playoff bracket'!DR33</f>
        <v/>
      </c>
      <c r="DQ33" s="94" t="str">
        <f>'Playoff bracket'!DS33</f>
        <v/>
      </c>
      <c r="DR33" s="94" t="str">
        <f>'Playoff bracket'!DT33</f>
        <v/>
      </c>
      <c r="DS33" s="94" t="str">
        <f>'Playoff bracket'!DU33</f>
        <v/>
      </c>
      <c r="DT33" s="94" t="str">
        <f>'Playoff bracket'!DU33</f>
        <v/>
      </c>
      <c r="DU33" s="94" t="str">
        <f>'Playoff bracket'!DV33</f>
        <v/>
      </c>
    </row>
    <row r="34">
      <c r="A34" s="97">
        <f>'Playoff bracket'!A34</f>
        <v>27</v>
      </c>
      <c r="B34" s="106" t="str">
        <f>'Playoff bracket'!B34</f>
        <v>Tyler Dipper </v>
      </c>
      <c r="C34" s="107">
        <f>'Playoff bracket'!C34</f>
        <v>136820</v>
      </c>
      <c r="D34" s="129" t="str">
        <f>'Playoff bracket'!D34</f>
        <v>0</v>
      </c>
      <c r="E34" s="129">
        <f>'Playoff bracket'!E34</f>
        <v>71100</v>
      </c>
      <c r="F34" s="129" t="str">
        <f>'Playoff bracket'!F34</f>
        <v>1</v>
      </c>
      <c r="G34" s="129">
        <f>'Playoff bracket'!G34</f>
        <v>443140</v>
      </c>
      <c r="H34" s="129" t="str">
        <f>'Playoff bracket'!H34</f>
        <v>0</v>
      </c>
      <c r="I34" s="129">
        <f>'Playoff bracket'!I34</f>
        <v>1592450</v>
      </c>
      <c r="J34" s="129" t="str">
        <f>'Playoff bracket'!J34</f>
        <v>1</v>
      </c>
      <c r="K34" s="129">
        <f>'Playoff bracket'!K34</f>
        <v>160613420</v>
      </c>
      <c r="L34" s="130">
        <f>'Playoff bracket'!L34</f>
        <v>0</v>
      </c>
      <c r="M34" s="130">
        <f>'Playoff bracket'!M34</f>
        <v>18160760</v>
      </c>
      <c r="N34" s="130" t="str">
        <f>'Playoff bracket'!N34</f>
        <v>1</v>
      </c>
      <c r="O34" s="130">
        <f>'Playoff bracket'!O34</f>
        <v>3056890</v>
      </c>
      <c r="P34" s="130" t="str">
        <f>'Playoff bracket'!P34</f>
        <v>1</v>
      </c>
      <c r="Q34" s="130">
        <f>'Playoff bracket'!Q34</f>
        <v>8768100</v>
      </c>
      <c r="R34" s="130">
        <f>'Playoff bracket'!R34</f>
        <v>0</v>
      </c>
      <c r="S34" s="131">
        <f>'Playoff bracket'!S34</f>
        <v>413940</v>
      </c>
      <c r="T34" s="115" t="str">
        <f>'Playoff bracket'!T34</f>
        <v>1</v>
      </c>
      <c r="U34" s="113">
        <f>'Playoff bracket'!U34</f>
        <v>5</v>
      </c>
      <c r="V34" s="94" t="str">
        <f>'Playoff bracket'!V34</f>
        <v/>
      </c>
      <c r="W34" s="116" t="str">
        <f>'Playoff bracket'!W34</f>
        <v>Tyler Dipper</v>
      </c>
      <c r="X34" s="100">
        <f>'Playoff bracket'!X34</f>
        <v>105820</v>
      </c>
      <c r="Y34" s="100">
        <f>'Playoff bracket'!Y34</f>
        <v>0</v>
      </c>
      <c r="Z34" s="100">
        <f>'Playoff bracket'!Z34</f>
        <v>17220</v>
      </c>
      <c r="AA34" s="100">
        <f>'Playoff bracket'!AA34</f>
        <v>0</v>
      </c>
      <c r="AB34" s="100">
        <f>'Playoff bracket'!AB34</f>
        <v>1567320</v>
      </c>
      <c r="AC34" s="100">
        <f>'Playoff bracket'!AC34</f>
        <v>0</v>
      </c>
      <c r="AD34" s="100">
        <f>'Playoff bracket'!AD34</f>
        <v>939230</v>
      </c>
      <c r="AE34" s="100">
        <f>'Playoff bracket'!AE34</f>
        <v>1</v>
      </c>
      <c r="AF34" s="100">
        <f>'Playoff bracket'!AF34</f>
        <v>136138040</v>
      </c>
      <c r="AG34" s="100">
        <f>'Playoff bracket'!AG34</f>
        <v>1</v>
      </c>
      <c r="AH34" s="100">
        <f>'Playoff bracket'!AH34</f>
        <v>22342730</v>
      </c>
      <c r="AI34" s="117">
        <f>'Playoff bracket'!AI34</f>
        <v>0</v>
      </c>
      <c r="AJ34" s="117" t="str">
        <f>'Playoff bracket'!AJ34</f>
        <v/>
      </c>
      <c r="AK34" s="117" t="str">
        <f>'Playoff bracket'!AK34</f>
        <v/>
      </c>
      <c r="AL34" s="117" t="str">
        <f>'Playoff bracket'!AL34</f>
        <v/>
      </c>
      <c r="AM34" s="117" t="str">
        <f>'Playoff bracket'!AM34</f>
        <v/>
      </c>
      <c r="AN34" s="99" t="str">
        <f>'Playoff bracket'!AO34</f>
        <v/>
      </c>
      <c r="AO34" s="99">
        <f>'Playoff bracket'!AP34</f>
        <v>2</v>
      </c>
      <c r="AP34" s="94" t="str">
        <f>'Playoff bracket'!AR34</f>
        <v/>
      </c>
      <c r="AQ34" s="106" t="str">
        <f>'Playoff bracket'!AS34</f>
        <v>Markus Stix</v>
      </c>
      <c r="AR34" s="107">
        <f>'Playoff bracket'!AT34</f>
        <v>4160580</v>
      </c>
      <c r="AS34" s="107">
        <f>'Playoff bracket'!AU34</f>
        <v>1</v>
      </c>
      <c r="AT34" s="107">
        <f>'Playoff bracket'!AV34</f>
        <v>188070</v>
      </c>
      <c r="AU34" s="107">
        <f>'Playoff bracket'!AW34</f>
        <v>0</v>
      </c>
      <c r="AV34" s="107">
        <f>'Playoff bracket'!AX34</f>
        <v>270160</v>
      </c>
      <c r="AW34" s="107">
        <f>'Playoff bracket'!AY34</f>
        <v>0</v>
      </c>
      <c r="AX34" s="107">
        <f>'Playoff bracket'!AZ34</f>
        <v>907430510</v>
      </c>
      <c r="AY34" s="107">
        <f>'Playoff bracket'!BA34</f>
        <v>1</v>
      </c>
      <c r="AZ34" s="107">
        <f>'Playoff bracket'!BB34</f>
        <v>43150520</v>
      </c>
      <c r="BA34" s="107">
        <f>'Playoff bracket'!BC34</f>
        <v>1</v>
      </c>
      <c r="BB34" s="107">
        <f>'Playoff bracket'!BD34</f>
        <v>111450</v>
      </c>
      <c r="BC34" s="108">
        <f>'Playoff bracket'!BE34</f>
        <v>1</v>
      </c>
      <c r="BD34" s="108" t="str">
        <f>'Playoff bracket'!BF34</f>
        <v/>
      </c>
      <c r="BE34" s="108" t="str">
        <f>'Playoff bracket'!BG34</f>
        <v/>
      </c>
      <c r="BF34" s="108" t="str">
        <f>'Playoff bracket'!BH34</f>
        <v/>
      </c>
      <c r="BG34" s="108" t="str">
        <f>'Playoff bracket'!BI34</f>
        <v/>
      </c>
      <c r="BH34" s="111" t="str">
        <f>'Playoff bracket'!BJ34</f>
        <v/>
      </c>
      <c r="BI34" s="110" t="str">
        <f>'Playoff bracket'!BK34</f>
        <v/>
      </c>
      <c r="BJ34" s="110">
        <f>'Playoff bracket'!BL34</f>
        <v>4</v>
      </c>
      <c r="BK34" s="94" t="str">
        <f>'Playoff bracket'!BM34</f>
        <v/>
      </c>
      <c r="BL34" s="94" t="str">
        <f>'Playoff bracket'!BN34</f>
        <v/>
      </c>
      <c r="BM34" s="94" t="str">
        <f>'Playoff bracket'!BO34</f>
        <v/>
      </c>
      <c r="BN34" s="94" t="str">
        <f>'Playoff bracket'!BP34</f>
        <v/>
      </c>
      <c r="BO34" s="94" t="str">
        <f>'Playoff bracket'!BQ34</f>
        <v/>
      </c>
      <c r="BP34" s="94" t="str">
        <f>'Playoff bracket'!BR34</f>
        <v/>
      </c>
      <c r="BQ34" s="94" t="str">
        <f>'Playoff bracket'!BS34</f>
        <v/>
      </c>
      <c r="BR34" s="94" t="str">
        <f>'Playoff bracket'!BT34</f>
        <v/>
      </c>
      <c r="BS34" s="94" t="str">
        <f>'Playoff bracket'!BU34</f>
        <v/>
      </c>
      <c r="BT34" s="94" t="str">
        <f>'Playoff bracket'!BV34</f>
        <v/>
      </c>
      <c r="BU34" s="94" t="str">
        <f>'Playoff bracket'!BW34</f>
        <v/>
      </c>
      <c r="BV34" s="94" t="str">
        <f>'Playoff bracket'!BX34</f>
        <v/>
      </c>
      <c r="BW34" s="94" t="str">
        <f>'Playoff bracket'!BY34</f>
        <v/>
      </c>
      <c r="BX34" s="94" t="str">
        <f>'Playoff bracket'!BZ34</f>
        <v/>
      </c>
      <c r="BY34" s="94" t="str">
        <f>'Playoff bracket'!CA34</f>
        <v/>
      </c>
      <c r="BZ34" s="94" t="str">
        <f>'Playoff bracket'!CB34</f>
        <v/>
      </c>
      <c r="CA34" s="94" t="str">
        <f>'Playoff bracket'!CC34</f>
        <v/>
      </c>
      <c r="CB34" s="94" t="str">
        <f>'Playoff bracket'!CD34</f>
        <v/>
      </c>
      <c r="CC34" s="94" t="str">
        <f>'Playoff bracket'!CE34</f>
        <v/>
      </c>
      <c r="CD34" s="94" t="str">
        <f>'Playoff bracket'!CF34</f>
        <v/>
      </c>
      <c r="CE34" s="94" t="str">
        <f>'Playoff bracket'!CG34</f>
        <v/>
      </c>
      <c r="CF34" s="94" t="str">
        <f>'Playoff bracket'!CH34</f>
        <v/>
      </c>
      <c r="CG34" s="94" t="str">
        <f>'Playoff bracket'!CI34</f>
        <v/>
      </c>
      <c r="CH34" s="94" t="str">
        <f>'Playoff bracket'!CJ34</f>
        <v/>
      </c>
      <c r="CI34" s="94" t="str">
        <f>'Playoff bracket'!CK34</f>
        <v/>
      </c>
      <c r="CJ34" s="94" t="str">
        <f>'Playoff bracket'!CL34</f>
        <v/>
      </c>
      <c r="CK34" s="94" t="str">
        <f>'Playoff bracket'!CM34</f>
        <v/>
      </c>
      <c r="CL34" s="94" t="str">
        <f>'Playoff bracket'!CN34</f>
        <v/>
      </c>
      <c r="CM34" s="94" t="str">
        <f>'Playoff bracket'!CO34</f>
        <v/>
      </c>
      <c r="CN34" s="94" t="str">
        <f>'Playoff bracket'!CP34</f>
        <v/>
      </c>
      <c r="CO34" s="94" t="str">
        <f>'Playoff bracket'!CQ34</f>
        <v/>
      </c>
      <c r="CP34" s="94" t="str">
        <f>'Playoff bracket'!CR34</f>
        <v/>
      </c>
      <c r="CQ34" s="94" t="str">
        <f>'Playoff bracket'!CS34</f>
        <v/>
      </c>
      <c r="CR34" s="94" t="str">
        <f>'Playoff bracket'!CT34</f>
        <v/>
      </c>
      <c r="CS34" s="94" t="str">
        <f>'Playoff bracket'!CU34</f>
        <v/>
      </c>
      <c r="CT34" s="94" t="str">
        <f>'Playoff bracket'!CV34</f>
        <v/>
      </c>
      <c r="CU34" s="94" t="str">
        <f>'Playoff bracket'!CW34</f>
        <v/>
      </c>
      <c r="CV34" s="94" t="str">
        <f>'Playoff bracket'!CX34</f>
        <v/>
      </c>
      <c r="CW34" s="94" t="str">
        <f>'Playoff bracket'!CY34</f>
        <v/>
      </c>
      <c r="CX34" s="94" t="str">
        <f>'Playoff bracket'!CZ34</f>
        <v/>
      </c>
      <c r="CY34" s="94" t="str">
        <f>'Playoff bracket'!DA34</f>
        <v/>
      </c>
      <c r="CZ34" s="94" t="str">
        <f>'Playoff bracket'!DB34</f>
        <v/>
      </c>
      <c r="DA34" s="94" t="str">
        <f>'Playoff bracket'!DC34</f>
        <v/>
      </c>
      <c r="DB34" s="94" t="str">
        <f>'Playoff bracket'!DD34</f>
        <v/>
      </c>
      <c r="DC34" s="94" t="str">
        <f>'Playoff bracket'!DE34</f>
        <v/>
      </c>
      <c r="DD34" s="94" t="str">
        <f>'Playoff bracket'!DF34</f>
        <v/>
      </c>
      <c r="DE34" s="94" t="str">
        <f>'Playoff bracket'!DG34</f>
        <v/>
      </c>
      <c r="DF34" s="94" t="str">
        <f>'Playoff bracket'!DH34</f>
        <v/>
      </c>
      <c r="DG34" s="94" t="str">
        <f>'Playoff bracket'!DI34</f>
        <v/>
      </c>
      <c r="DH34" s="94" t="str">
        <f>'Playoff bracket'!DJ34</f>
        <v/>
      </c>
      <c r="DI34" s="94" t="str">
        <f>'Playoff bracket'!DK34</f>
        <v/>
      </c>
      <c r="DJ34" s="94" t="str">
        <f>'Playoff bracket'!DL34</f>
        <v/>
      </c>
      <c r="DK34" s="94" t="str">
        <f>'Playoff bracket'!DM34</f>
        <v/>
      </c>
      <c r="DL34" s="94" t="str">
        <f>'Playoff bracket'!DN34</f>
        <v/>
      </c>
      <c r="DM34" s="94" t="str">
        <f>'Playoff bracket'!DO34</f>
        <v/>
      </c>
      <c r="DN34" s="94" t="str">
        <f>'Playoff bracket'!DP34</f>
        <v/>
      </c>
      <c r="DO34" s="94" t="str">
        <f>'Playoff bracket'!DQ34</f>
        <v/>
      </c>
      <c r="DP34" s="94" t="str">
        <f>'Playoff bracket'!DR34</f>
        <v/>
      </c>
      <c r="DQ34" s="94" t="str">
        <f>'Playoff bracket'!DS34</f>
        <v/>
      </c>
      <c r="DR34" s="94" t="str">
        <f>'Playoff bracket'!DT34</f>
        <v/>
      </c>
      <c r="DS34" s="94" t="str">
        <f>'Playoff bracket'!DU34</f>
        <v/>
      </c>
      <c r="DT34" s="94" t="str">
        <f>'Playoff bracket'!DU34</f>
        <v/>
      </c>
      <c r="DU34" s="94" t="str">
        <f>'Playoff bracket'!DV34</f>
        <v/>
      </c>
    </row>
    <row r="35">
      <c r="A35" s="94" t="str">
        <f>'Playoff bracket'!A35</f>
        <v/>
      </c>
      <c r="B35" s="94" t="str">
        <f>'Playoff bracket'!B35</f>
        <v/>
      </c>
      <c r="C35" s="94" t="str">
        <f>'Playoff bracket'!C35</f>
        <v/>
      </c>
      <c r="D35" s="94" t="str">
        <f>'Playoff bracket'!D35</f>
        <v/>
      </c>
      <c r="E35" s="94" t="str">
        <f>'Playoff bracket'!E35</f>
        <v/>
      </c>
      <c r="F35" s="94" t="str">
        <f>'Playoff bracket'!F35</f>
        <v/>
      </c>
      <c r="G35" s="94" t="str">
        <f>'Playoff bracket'!G35</f>
        <v/>
      </c>
      <c r="H35" s="94" t="str">
        <f>'Playoff bracket'!H35</f>
        <v/>
      </c>
      <c r="I35" s="94" t="str">
        <f>'Playoff bracket'!I35</f>
        <v/>
      </c>
      <c r="J35" s="94" t="str">
        <f>'Playoff bracket'!J35</f>
        <v/>
      </c>
      <c r="K35" s="94" t="str">
        <f>'Playoff bracket'!K35</f>
        <v/>
      </c>
      <c r="L35" s="94" t="str">
        <f>'Playoff bracket'!L35</f>
        <v/>
      </c>
      <c r="M35" s="94" t="str">
        <f>'Playoff bracket'!M35</f>
        <v/>
      </c>
      <c r="N35" s="94" t="str">
        <f>'Playoff bracket'!N35</f>
        <v/>
      </c>
      <c r="O35" s="94" t="str">
        <f>'Playoff bracket'!O35</f>
        <v/>
      </c>
      <c r="P35" s="94" t="str">
        <f>'Playoff bracket'!P35</f>
        <v/>
      </c>
      <c r="Q35" s="94" t="str">
        <f>'Playoff bracket'!Q35</f>
        <v/>
      </c>
      <c r="R35" s="94" t="str">
        <f>'Playoff bracket'!R35</f>
        <v/>
      </c>
      <c r="S35" s="94" t="str">
        <f>'Playoff bracket'!S35</f>
        <v/>
      </c>
      <c r="T35" s="94" t="str">
        <f>'Playoff bracket'!U35</f>
        <v/>
      </c>
      <c r="U35" s="157"/>
      <c r="V35" s="94" t="str">
        <f>'Playoff bracket'!V35</f>
        <v/>
      </c>
      <c r="W35" s="94" t="str">
        <f>'Playoff bracket'!W35</f>
        <v/>
      </c>
      <c r="X35" s="94" t="str">
        <f>'Playoff bracket'!X35</f>
        <v/>
      </c>
      <c r="Y35" s="94" t="str">
        <f>'Playoff bracket'!Y35</f>
        <v/>
      </c>
      <c r="Z35" s="94" t="str">
        <f>'Playoff bracket'!Z35</f>
        <v/>
      </c>
      <c r="AA35" s="94" t="str">
        <f>'Playoff bracket'!AA35</f>
        <v/>
      </c>
      <c r="AB35" s="94" t="str">
        <f>'Playoff bracket'!AB35</f>
        <v/>
      </c>
      <c r="AC35" s="94" t="str">
        <f>'Playoff bracket'!AC35</f>
        <v/>
      </c>
      <c r="AD35" s="94" t="str">
        <f>'Playoff bracket'!AD35</f>
        <v/>
      </c>
      <c r="AE35" s="94" t="str">
        <f>'Playoff bracket'!AE35</f>
        <v/>
      </c>
      <c r="AF35" s="94" t="str">
        <f>'Playoff bracket'!AF35</f>
        <v/>
      </c>
      <c r="AG35" s="94" t="str">
        <f>'Playoff bracket'!AG35</f>
        <v/>
      </c>
      <c r="AH35" s="94" t="str">
        <f>'Playoff bracket'!AH35</f>
        <v/>
      </c>
      <c r="AI35" s="94" t="str">
        <f>'Playoff bracket'!AI35</f>
        <v/>
      </c>
      <c r="AJ35" s="94" t="str">
        <f>'Playoff bracket'!AJ35</f>
        <v/>
      </c>
      <c r="AK35" s="94" t="str">
        <f>'Playoff bracket'!AK35</f>
        <v/>
      </c>
      <c r="AL35" s="94" t="str">
        <f>'Playoff bracket'!AL35</f>
        <v/>
      </c>
      <c r="AM35" s="94" t="str">
        <f>'Playoff bracket'!AM35</f>
        <v/>
      </c>
      <c r="AN35" s="94" t="str">
        <f>'Playoff bracket'!AN35</f>
        <v/>
      </c>
      <c r="AO35" s="94" t="str">
        <f>'Playoff bracket'!AP35</f>
        <v/>
      </c>
      <c r="AP35" s="94" t="str">
        <f>'Playoff bracket'!AR35</f>
        <v/>
      </c>
      <c r="AQ35" s="94" t="str">
        <f>'Playoff bracket'!AS35</f>
        <v/>
      </c>
      <c r="AR35" s="94" t="str">
        <f>'Playoff bracket'!AT35</f>
        <v/>
      </c>
      <c r="AS35" s="94" t="str">
        <f>'Playoff bracket'!AU35</f>
        <v/>
      </c>
      <c r="AT35" s="94" t="str">
        <f>'Playoff bracket'!AV35</f>
        <v/>
      </c>
      <c r="AU35" s="94" t="str">
        <f>'Playoff bracket'!AW35</f>
        <v/>
      </c>
      <c r="AV35" s="94" t="str">
        <f>'Playoff bracket'!AX35</f>
        <v/>
      </c>
      <c r="AW35" s="94" t="str">
        <f>'Playoff bracket'!AY35</f>
        <v/>
      </c>
      <c r="AX35" s="94" t="str">
        <f>'Playoff bracket'!AZ35</f>
        <v/>
      </c>
      <c r="AY35" s="94" t="str">
        <f>'Playoff bracket'!BA35</f>
        <v/>
      </c>
      <c r="AZ35" s="94" t="str">
        <f>'Playoff bracket'!BB35</f>
        <v/>
      </c>
      <c r="BA35" s="94" t="str">
        <f>'Playoff bracket'!BC35</f>
        <v/>
      </c>
      <c r="BB35" s="94" t="str">
        <f>'Playoff bracket'!BD35</f>
        <v/>
      </c>
      <c r="BC35" s="94" t="str">
        <f>'Playoff bracket'!BE35</f>
        <v/>
      </c>
      <c r="BD35" s="94" t="str">
        <f>'Playoff bracket'!BF35</f>
        <v/>
      </c>
      <c r="BE35" s="94" t="str">
        <f>'Playoff bracket'!BG35</f>
        <v/>
      </c>
      <c r="BF35" s="94" t="str">
        <f>'Playoff bracket'!BH35</f>
        <v/>
      </c>
      <c r="BG35" s="94" t="str">
        <f>'Playoff bracket'!BI35</f>
        <v/>
      </c>
      <c r="BH35" s="94" t="str">
        <f>'Playoff bracket'!BJ35</f>
        <v/>
      </c>
      <c r="BI35" s="94" t="str">
        <f>'Playoff bracket'!BL35</f>
        <v/>
      </c>
      <c r="BK35" s="94" t="str">
        <f>'Playoff bracket'!BM35</f>
        <v/>
      </c>
      <c r="BL35" s="94" t="str">
        <f>'Playoff bracket'!BN35</f>
        <v/>
      </c>
      <c r="BM35" s="94" t="str">
        <f>'Playoff bracket'!BO35</f>
        <v/>
      </c>
      <c r="BN35" s="94" t="str">
        <f>'Playoff bracket'!BP35</f>
        <v/>
      </c>
      <c r="BO35" s="94" t="str">
        <f>'Playoff bracket'!BQ35</f>
        <v/>
      </c>
      <c r="BP35" s="94" t="str">
        <f>'Playoff bracket'!BR35</f>
        <v/>
      </c>
      <c r="BQ35" s="94" t="str">
        <f>'Playoff bracket'!BS35</f>
        <v/>
      </c>
      <c r="BR35" s="94" t="str">
        <f>'Playoff bracket'!BT35</f>
        <v/>
      </c>
      <c r="BS35" s="94" t="str">
        <f>'Playoff bracket'!BU35</f>
        <v/>
      </c>
      <c r="BT35" s="94" t="str">
        <f>'Playoff bracket'!BV35</f>
        <v/>
      </c>
      <c r="BU35" s="94" t="str">
        <f>'Playoff bracket'!BW35</f>
        <v/>
      </c>
      <c r="BV35" s="94" t="str">
        <f>'Playoff bracket'!BX35</f>
        <v/>
      </c>
      <c r="BW35" s="94" t="str">
        <f>'Playoff bracket'!BY35</f>
        <v/>
      </c>
      <c r="BX35" s="94" t="str">
        <f>'Playoff bracket'!BZ35</f>
        <v/>
      </c>
      <c r="BY35" s="94" t="str">
        <f>'Playoff bracket'!CA35</f>
        <v/>
      </c>
      <c r="BZ35" s="94" t="str">
        <f>'Playoff bracket'!CB35</f>
        <v/>
      </c>
      <c r="CA35" s="94" t="str">
        <f>'Playoff bracket'!CC35</f>
        <v/>
      </c>
      <c r="CB35" s="94" t="str">
        <f>'Playoff bracket'!CD35</f>
        <v/>
      </c>
      <c r="CC35" s="94" t="str">
        <f>'Playoff bracket'!CE35</f>
        <v/>
      </c>
      <c r="CD35" s="94" t="str">
        <f>'Playoff bracket'!CF35</f>
        <v/>
      </c>
      <c r="CE35" s="94" t="str">
        <f>'Playoff bracket'!CG35</f>
        <v/>
      </c>
      <c r="CF35" s="94" t="str">
        <f>'Playoff bracket'!CH35</f>
        <v/>
      </c>
      <c r="CG35" s="94" t="str">
        <f>'Playoff bracket'!CI35</f>
        <v/>
      </c>
      <c r="CH35" s="94" t="str">
        <f>'Playoff bracket'!CJ35</f>
        <v/>
      </c>
      <c r="CI35" s="94" t="str">
        <f>'Playoff bracket'!CK35</f>
        <v/>
      </c>
      <c r="CJ35" s="94" t="str">
        <f>'Playoff bracket'!CL35</f>
        <v/>
      </c>
      <c r="CK35" s="94" t="str">
        <f>'Playoff bracket'!CM35</f>
        <v/>
      </c>
      <c r="CL35" s="94" t="str">
        <f>'Playoff bracket'!CN35</f>
        <v/>
      </c>
      <c r="CM35" s="94" t="str">
        <f>'Playoff bracket'!CO35</f>
        <v/>
      </c>
      <c r="CN35" s="94" t="str">
        <f>'Playoff bracket'!CP35</f>
        <v/>
      </c>
      <c r="CO35" s="94" t="str">
        <f>'Playoff bracket'!CQ35</f>
        <v/>
      </c>
      <c r="CP35" s="94" t="str">
        <f>'Playoff bracket'!CR35</f>
        <v/>
      </c>
      <c r="CQ35" s="94" t="str">
        <f>'Playoff bracket'!CS35</f>
        <v/>
      </c>
      <c r="CR35" s="94" t="str">
        <f>'Playoff bracket'!CT35</f>
        <v/>
      </c>
      <c r="CS35" s="94" t="str">
        <f>'Playoff bracket'!CU35</f>
        <v/>
      </c>
      <c r="CT35" s="94" t="str">
        <f>'Playoff bracket'!CV35</f>
        <v/>
      </c>
      <c r="CU35" s="94" t="str">
        <f>'Playoff bracket'!CW35</f>
        <v/>
      </c>
      <c r="CV35" s="94" t="str">
        <f>'Playoff bracket'!CX35</f>
        <v/>
      </c>
      <c r="CW35" s="94" t="str">
        <f>'Playoff bracket'!CY35</f>
        <v/>
      </c>
      <c r="CX35" s="94" t="str">
        <f>'Playoff bracket'!CZ35</f>
        <v/>
      </c>
      <c r="CY35" s="94" t="str">
        <f>'Playoff bracket'!DA35</f>
        <v/>
      </c>
      <c r="CZ35" s="94" t="str">
        <f>'Playoff bracket'!DB35</f>
        <v/>
      </c>
      <c r="DA35" s="94" t="str">
        <f>'Playoff bracket'!DC35</f>
        <v/>
      </c>
      <c r="DB35" s="94" t="str">
        <f>'Playoff bracket'!DD35</f>
        <v/>
      </c>
      <c r="DC35" s="94" t="str">
        <f>'Playoff bracket'!DE35</f>
        <v/>
      </c>
      <c r="DD35" s="94" t="str">
        <f>'Playoff bracket'!DF35</f>
        <v/>
      </c>
      <c r="DE35" s="94" t="str">
        <f>'Playoff bracket'!DG35</f>
        <v/>
      </c>
      <c r="DF35" s="94" t="str">
        <f>'Playoff bracket'!DH35</f>
        <v/>
      </c>
      <c r="DG35" s="94" t="str">
        <f>'Playoff bracket'!DI35</f>
        <v/>
      </c>
      <c r="DH35" s="94" t="str">
        <f>'Playoff bracket'!DJ35</f>
        <v/>
      </c>
      <c r="DI35" s="94" t="str">
        <f>'Playoff bracket'!DK35</f>
        <v/>
      </c>
      <c r="DJ35" s="94" t="str">
        <f>'Playoff bracket'!DL35</f>
        <v/>
      </c>
      <c r="DK35" s="94" t="str">
        <f>'Playoff bracket'!DM35</f>
        <v/>
      </c>
      <c r="DL35" s="94" t="str">
        <f>'Playoff bracket'!DN35</f>
        <v/>
      </c>
      <c r="DM35" s="94" t="str">
        <f>'Playoff bracket'!DO35</f>
        <v/>
      </c>
      <c r="DN35" s="94" t="str">
        <f>'Playoff bracket'!DP35</f>
        <v/>
      </c>
      <c r="DO35" s="94" t="str">
        <f>'Playoff bracket'!DQ35</f>
        <v/>
      </c>
      <c r="DP35" s="94" t="str">
        <f>'Playoff bracket'!DR35</f>
        <v/>
      </c>
      <c r="DQ35" s="94" t="str">
        <f>'Playoff bracket'!DS35</f>
        <v/>
      </c>
      <c r="DR35" s="94" t="str">
        <f>'Playoff bracket'!DT35</f>
        <v/>
      </c>
      <c r="DS35" s="94" t="str">
        <f>'Playoff bracket'!DU35</f>
        <v/>
      </c>
      <c r="DT35" s="94" t="str">
        <f>'Playoff bracket'!DU35</f>
        <v/>
      </c>
      <c r="DU35" s="94" t="str">
        <f>'Playoff bracket'!DV35</f>
        <v/>
      </c>
    </row>
    <row r="36" hidden="1">
      <c r="A36" s="94" t="str">
        <f>'Playoff bracket'!A36</f>
        <v/>
      </c>
      <c r="B36" s="94" t="str">
        <f>'Playoff bracket'!B36</f>
        <v/>
      </c>
      <c r="C36" s="94" t="str">
        <f>'Playoff bracket'!C36</f>
        <v/>
      </c>
      <c r="D36" s="94" t="str">
        <f>'Playoff bracket'!D36</f>
        <v/>
      </c>
      <c r="E36" s="94" t="str">
        <f>'Playoff bracket'!E36</f>
        <v/>
      </c>
      <c r="F36" s="94" t="str">
        <f>'Playoff bracket'!F36</f>
        <v/>
      </c>
      <c r="G36" s="94" t="str">
        <f>'Playoff bracket'!G36</f>
        <v/>
      </c>
      <c r="H36" s="94" t="str">
        <f>'Playoff bracket'!H36</f>
        <v/>
      </c>
      <c r="I36" s="94" t="str">
        <f>'Playoff bracket'!I36</f>
        <v/>
      </c>
      <c r="J36" s="94" t="str">
        <f>'Playoff bracket'!J36</f>
        <v/>
      </c>
      <c r="K36" s="94" t="str">
        <f>'Playoff bracket'!K36</f>
        <v/>
      </c>
      <c r="L36" s="94" t="str">
        <f>'Playoff bracket'!L36</f>
        <v/>
      </c>
      <c r="M36" s="94" t="str">
        <f>'Playoff bracket'!M36</f>
        <v/>
      </c>
      <c r="N36" s="94" t="str">
        <f>'Playoff bracket'!N36</f>
        <v/>
      </c>
      <c r="O36" s="94" t="str">
        <f>'Playoff bracket'!O36</f>
        <v/>
      </c>
      <c r="P36" s="94" t="str">
        <f>'Playoff bracket'!P36</f>
        <v/>
      </c>
      <c r="Q36" s="94" t="str">
        <f>'Playoff bracket'!Q36</f>
        <v/>
      </c>
      <c r="R36" s="94" t="str">
        <f>'Playoff bracket'!R36</f>
        <v/>
      </c>
      <c r="S36" s="94" t="str">
        <f>'Playoff bracket'!S36</f>
        <v/>
      </c>
      <c r="T36" s="94" t="str">
        <f>'Playoff bracket'!U36</f>
        <v/>
      </c>
      <c r="U36" s="157"/>
      <c r="V36" s="94" t="str">
        <f>'Playoff bracket'!V36</f>
        <v/>
      </c>
      <c r="W36" s="94" t="str">
        <f>'Playoff bracket'!W36</f>
        <v/>
      </c>
      <c r="X36" s="94" t="str">
        <f>'Playoff bracket'!X36</f>
        <v/>
      </c>
      <c r="Y36" s="94" t="str">
        <f>'Playoff bracket'!Y36</f>
        <v/>
      </c>
      <c r="Z36" s="94" t="str">
        <f>'Playoff bracket'!Z36</f>
        <v/>
      </c>
      <c r="AA36" s="94" t="str">
        <f>'Playoff bracket'!AA36</f>
        <v/>
      </c>
      <c r="AB36" s="94" t="str">
        <f>'Playoff bracket'!AB36</f>
        <v/>
      </c>
      <c r="AC36" s="94" t="str">
        <f>'Playoff bracket'!AC36</f>
        <v/>
      </c>
      <c r="AD36" s="94" t="str">
        <f>'Playoff bracket'!AD36</f>
        <v/>
      </c>
      <c r="AE36" s="94" t="str">
        <f>'Playoff bracket'!AE36</f>
        <v/>
      </c>
      <c r="AF36" s="94" t="str">
        <f>'Playoff bracket'!AF36</f>
        <v/>
      </c>
      <c r="AG36" s="94" t="str">
        <f>'Playoff bracket'!AG36</f>
        <v/>
      </c>
      <c r="AH36" s="94" t="str">
        <f>'Playoff bracket'!AH36</f>
        <v/>
      </c>
      <c r="AI36" s="94" t="str">
        <f>'Playoff bracket'!AI36</f>
        <v/>
      </c>
      <c r="AJ36" s="94" t="str">
        <f>'Playoff bracket'!AJ36</f>
        <v/>
      </c>
      <c r="AK36" s="94" t="str">
        <f>'Playoff bracket'!AK36</f>
        <v/>
      </c>
      <c r="AL36" s="94" t="str">
        <f>'Playoff bracket'!AL36</f>
        <v/>
      </c>
      <c r="AM36" s="94" t="str">
        <f>'Playoff bracket'!AM36</f>
        <v/>
      </c>
      <c r="AN36" s="94" t="str">
        <f>'Playoff bracket'!AN36</f>
        <v/>
      </c>
      <c r="AO36" s="94" t="str">
        <f>'Playoff bracket'!AP36</f>
        <v/>
      </c>
      <c r="AP36" s="94" t="str">
        <f>'Playoff bracket'!AR36</f>
        <v/>
      </c>
      <c r="AQ36" s="94" t="str">
        <f>'Playoff bracket'!AS36</f>
        <v/>
      </c>
      <c r="AR36" s="94" t="str">
        <f>'Playoff bracket'!AT36</f>
        <v/>
      </c>
      <c r="AS36" s="94" t="str">
        <f>'Playoff bracket'!AU36</f>
        <v/>
      </c>
      <c r="AT36" s="94" t="str">
        <f>'Playoff bracket'!AV36</f>
        <v/>
      </c>
      <c r="AU36" s="94" t="str">
        <f>'Playoff bracket'!AW36</f>
        <v/>
      </c>
      <c r="AV36" s="94" t="str">
        <f>'Playoff bracket'!AX36</f>
        <v/>
      </c>
      <c r="AW36" s="94" t="str">
        <f>'Playoff bracket'!AY36</f>
        <v/>
      </c>
      <c r="AX36" s="94" t="str">
        <f>'Playoff bracket'!AZ36</f>
        <v/>
      </c>
      <c r="AY36" s="94" t="str">
        <f>'Playoff bracket'!BA36</f>
        <v/>
      </c>
      <c r="AZ36" s="94" t="str">
        <f>'Playoff bracket'!BB36</f>
        <v/>
      </c>
      <c r="BA36" s="94" t="str">
        <f>'Playoff bracket'!BC36</f>
        <v/>
      </c>
      <c r="BB36" s="94" t="str">
        <f>'Playoff bracket'!BD36</f>
        <v/>
      </c>
      <c r="BC36" s="94" t="str">
        <f>'Playoff bracket'!BE36</f>
        <v/>
      </c>
      <c r="BD36" s="94" t="str">
        <f>'Playoff bracket'!BF36</f>
        <v/>
      </c>
      <c r="BE36" s="94" t="str">
        <f>'Playoff bracket'!BG36</f>
        <v/>
      </c>
      <c r="BF36" s="94" t="str">
        <f>'Playoff bracket'!BH36</f>
        <v/>
      </c>
      <c r="BG36" s="94" t="str">
        <f>'Playoff bracket'!BI36</f>
        <v/>
      </c>
      <c r="BH36" s="94" t="str">
        <f>'Playoff bracket'!BJ36</f>
        <v/>
      </c>
      <c r="BI36" s="94" t="str">
        <f>'Playoff bracket'!BL36</f>
        <v/>
      </c>
      <c r="BK36" s="94" t="str">
        <f>'Playoff bracket'!BM36</f>
        <v/>
      </c>
      <c r="BL36" s="94" t="str">
        <f>'Playoff bracket'!BN36</f>
        <v/>
      </c>
      <c r="BM36" s="94" t="str">
        <f>'Playoff bracket'!BO36</f>
        <v/>
      </c>
      <c r="BN36" s="94" t="str">
        <f>'Playoff bracket'!BP36</f>
        <v/>
      </c>
      <c r="BO36" s="94" t="str">
        <f>'Playoff bracket'!BQ36</f>
        <v/>
      </c>
      <c r="BP36" s="94" t="str">
        <f>'Playoff bracket'!BR36</f>
        <v/>
      </c>
      <c r="BQ36" s="94" t="str">
        <f>'Playoff bracket'!BS36</f>
        <v/>
      </c>
      <c r="BR36" s="94" t="str">
        <f>'Playoff bracket'!BT36</f>
        <v/>
      </c>
      <c r="BS36" s="94" t="str">
        <f>'Playoff bracket'!BU36</f>
        <v/>
      </c>
      <c r="BT36" s="94" t="str">
        <f>'Playoff bracket'!BV36</f>
        <v/>
      </c>
      <c r="BU36" s="94" t="str">
        <f>'Playoff bracket'!BW36</f>
        <v/>
      </c>
      <c r="BV36" s="94" t="str">
        <f>'Playoff bracket'!BX36</f>
        <v/>
      </c>
      <c r="BW36" s="94" t="str">
        <f>'Playoff bracket'!BY36</f>
        <v/>
      </c>
      <c r="BX36" s="94" t="str">
        <f>'Playoff bracket'!BZ36</f>
        <v/>
      </c>
      <c r="BY36" s="94" t="str">
        <f>'Playoff bracket'!CA36</f>
        <v/>
      </c>
      <c r="BZ36" s="94" t="str">
        <f>'Playoff bracket'!CB36</f>
        <v/>
      </c>
      <c r="CA36" s="94" t="str">
        <f>'Playoff bracket'!CC36</f>
        <v/>
      </c>
      <c r="CB36" s="94" t="str">
        <f>'Playoff bracket'!CD36</f>
        <v/>
      </c>
      <c r="CC36" s="94" t="str">
        <f>'Playoff bracket'!CE36</f>
        <v/>
      </c>
      <c r="CE36" s="94" t="str">
        <f>'Playoff bracket'!CG36</f>
        <v/>
      </c>
      <c r="CF36" s="94" t="str">
        <f>'Playoff bracket'!CH36</f>
        <v/>
      </c>
      <c r="CG36" s="94" t="str">
        <f>'Playoff bracket'!CI36</f>
        <v/>
      </c>
      <c r="CH36" s="94" t="str">
        <f>'Playoff bracket'!CJ36</f>
        <v/>
      </c>
      <c r="CI36" s="94" t="str">
        <f>'Playoff bracket'!CK36</f>
        <v/>
      </c>
      <c r="CJ36" s="94" t="str">
        <f>'Playoff bracket'!CL36</f>
        <v/>
      </c>
      <c r="CK36" s="94" t="str">
        <f>'Playoff bracket'!CM36</f>
        <v/>
      </c>
      <c r="CL36" s="94" t="str">
        <f>'Playoff bracket'!CN36</f>
        <v/>
      </c>
      <c r="CM36" s="94" t="str">
        <f>'Playoff bracket'!CO36</f>
        <v/>
      </c>
      <c r="CN36" s="94" t="str">
        <f>'Playoff bracket'!CP36</f>
        <v/>
      </c>
      <c r="CO36" s="94" t="str">
        <f>'Playoff bracket'!CQ36</f>
        <v/>
      </c>
      <c r="CP36" s="94" t="str">
        <f>'Playoff bracket'!CR36</f>
        <v/>
      </c>
      <c r="CQ36" s="94" t="str">
        <f>'Playoff bracket'!CS36</f>
        <v/>
      </c>
      <c r="CR36" s="94" t="str">
        <f>'Playoff bracket'!CT36</f>
        <v/>
      </c>
      <c r="CS36" s="94" t="str">
        <f>'Playoff bracket'!CU36</f>
        <v/>
      </c>
      <c r="CT36" s="94" t="str">
        <f>'Playoff bracket'!CV36</f>
        <v/>
      </c>
      <c r="CU36" s="94" t="str">
        <f>'Playoff bracket'!CW36</f>
        <v/>
      </c>
      <c r="CV36" s="94" t="str">
        <f>'Playoff bracket'!CX36</f>
        <v/>
      </c>
      <c r="CW36" s="94" t="str">
        <f>'Playoff bracket'!CY36</f>
        <v/>
      </c>
      <c r="CX36" s="94" t="str">
        <f>'Playoff bracket'!CZ36</f>
        <v/>
      </c>
      <c r="CZ36" s="94" t="str">
        <f>'Playoff bracket'!DB36</f>
        <v/>
      </c>
      <c r="DA36" s="94" t="str">
        <f>'Playoff bracket'!DC36</f>
        <v/>
      </c>
      <c r="DB36" s="94" t="str">
        <f>'Playoff bracket'!DD36</f>
        <v/>
      </c>
      <c r="DC36" s="94" t="str">
        <f>'Playoff bracket'!DE36</f>
        <v/>
      </c>
      <c r="DD36" s="94" t="str">
        <f>'Playoff bracket'!DF36</f>
        <v/>
      </c>
      <c r="DE36" s="94" t="str">
        <f>'Playoff bracket'!DG36</f>
        <v/>
      </c>
      <c r="DF36" s="94" t="str">
        <f>'Playoff bracket'!DH36</f>
        <v/>
      </c>
      <c r="DG36" s="94" t="str">
        <f>'Playoff bracket'!DI36</f>
        <v/>
      </c>
      <c r="DH36" s="94" t="str">
        <f>'Playoff bracket'!DJ36</f>
        <v/>
      </c>
      <c r="DI36" s="94" t="str">
        <f>'Playoff bracket'!DK36</f>
        <v/>
      </c>
      <c r="DJ36" s="94" t="str">
        <f>'Playoff bracket'!DL36</f>
        <v/>
      </c>
      <c r="DK36" s="94" t="str">
        <f>'Playoff bracket'!DM36</f>
        <v/>
      </c>
      <c r="DL36" s="94" t="str">
        <f>'Playoff bracket'!DN36</f>
        <v/>
      </c>
      <c r="DM36" s="94" t="str">
        <f>'Playoff bracket'!DO36</f>
        <v/>
      </c>
      <c r="DN36" s="94" t="str">
        <f>'Playoff bracket'!DP36</f>
        <v/>
      </c>
      <c r="DO36" s="94" t="str">
        <f>'Playoff bracket'!DQ36</f>
        <v/>
      </c>
      <c r="DP36" s="94" t="str">
        <f>'Playoff bracket'!DR36</f>
        <v/>
      </c>
      <c r="DQ36" s="94" t="str">
        <f>'Playoff bracket'!DS36</f>
        <v/>
      </c>
      <c r="DR36" s="94" t="str">
        <f>'Playoff bracket'!DT36</f>
        <v/>
      </c>
      <c r="DS36" s="94" t="str">
        <f>'Playoff bracket'!DU36</f>
        <v/>
      </c>
      <c r="DU36" s="94" t="str">
        <f>'Playoff bracket'!DV36</f>
        <v/>
      </c>
    </row>
    <row r="37" hidden="1">
      <c r="A37" s="94" t="str">
        <f>'Playoff bracket'!A37</f>
        <v/>
      </c>
      <c r="B37" s="158" t="str">
        <f>'Playoff bracket'!B37</f>
        <v>Round 1 machine selections</v>
      </c>
      <c r="C37" s="94" t="str">
        <f>'Playoff bracket'!C37</f>
        <v/>
      </c>
      <c r="D37" s="94" t="str">
        <f>'Playoff bracket'!D37</f>
        <v/>
      </c>
      <c r="E37" s="94" t="str">
        <f>'Playoff bracket'!E37</f>
        <v/>
      </c>
      <c r="F37" s="94" t="str">
        <f>'Playoff bracket'!F37</f>
        <v/>
      </c>
      <c r="G37" s="94" t="str">
        <f>'Playoff bracket'!G37</f>
        <v/>
      </c>
      <c r="H37" s="94" t="str">
        <f>'Playoff bracket'!H37</f>
        <v/>
      </c>
      <c r="I37" s="94" t="str">
        <f>'Playoff bracket'!I37</f>
        <v/>
      </c>
      <c r="J37" s="94" t="str">
        <f>'Playoff bracket'!J37</f>
        <v/>
      </c>
      <c r="K37" s="94" t="str">
        <f>'Playoff bracket'!K37</f>
        <v/>
      </c>
      <c r="L37" s="94" t="str">
        <f>'Playoff bracket'!L37</f>
        <v/>
      </c>
      <c r="M37" s="94" t="str">
        <f>'Playoff bracket'!M37</f>
        <v/>
      </c>
      <c r="N37" s="94" t="str">
        <f>'Playoff bracket'!N37</f>
        <v/>
      </c>
      <c r="O37" s="94" t="str">
        <f>'Playoff bracket'!O37</f>
        <v/>
      </c>
      <c r="P37" s="94" t="str">
        <f>'Playoff bracket'!P37</f>
        <v/>
      </c>
      <c r="Q37" s="94" t="str">
        <f>'Playoff bracket'!Q37</f>
        <v/>
      </c>
      <c r="R37" s="94" t="str">
        <f>'Playoff bracket'!R37</f>
        <v/>
      </c>
      <c r="S37" s="94" t="str">
        <f>'Playoff bracket'!S37</f>
        <v/>
      </c>
      <c r="T37" s="94" t="str">
        <f>'Playoff bracket'!U37</f>
        <v/>
      </c>
      <c r="U37" s="157"/>
      <c r="V37" s="94" t="str">
        <f>'Playoff bracket'!V37</f>
        <v/>
      </c>
      <c r="W37" s="158" t="str">
        <f>'Playoff bracket'!W37</f>
        <v>Round 2 machine selections</v>
      </c>
      <c r="AD37" s="94" t="str">
        <f>'Playoff bracket'!AD37</f>
        <v/>
      </c>
      <c r="AE37" s="94" t="str">
        <f>'Playoff bracket'!AE37</f>
        <v/>
      </c>
      <c r="AF37" s="94" t="str">
        <f>'Playoff bracket'!AF37</f>
        <v/>
      </c>
      <c r="AG37" s="94" t="str">
        <f>'Playoff bracket'!AG37</f>
        <v/>
      </c>
      <c r="AH37" s="94" t="str">
        <f>'Playoff bracket'!AH37</f>
        <v/>
      </c>
      <c r="AI37" s="94" t="str">
        <f>'Playoff bracket'!AI37</f>
        <v/>
      </c>
      <c r="AJ37" s="94" t="str">
        <f>'Playoff bracket'!AJ37</f>
        <v/>
      </c>
      <c r="AK37" s="94" t="str">
        <f>'Playoff bracket'!AK37</f>
        <v/>
      </c>
      <c r="AL37" s="94" t="str">
        <f>'Playoff bracket'!AL37</f>
        <v/>
      </c>
      <c r="AM37" s="94" t="str">
        <f>'Playoff bracket'!AM37</f>
        <v/>
      </c>
      <c r="AN37" s="94" t="str">
        <f>'Playoff bracket'!AN37</f>
        <v/>
      </c>
      <c r="AO37" s="94" t="str">
        <f>'Playoff bracket'!AP37</f>
        <v/>
      </c>
      <c r="AP37" s="94" t="str">
        <f>'Playoff bracket'!AR37</f>
        <v/>
      </c>
      <c r="AQ37" s="158" t="str">
        <f>'Playoff bracket'!AS37</f>
        <v>Round 3 machine selections</v>
      </c>
      <c r="AX37" s="94" t="str">
        <f>'Playoff bracket'!AZ37</f>
        <v/>
      </c>
      <c r="AY37" s="94" t="str">
        <f>'Playoff bracket'!BA37</f>
        <v/>
      </c>
      <c r="AZ37" s="94" t="str">
        <f>'Playoff bracket'!BB37</f>
        <v/>
      </c>
      <c r="BA37" s="94" t="str">
        <f>'Playoff bracket'!BC37</f>
        <v/>
      </c>
      <c r="BB37" s="94" t="str">
        <f>'Playoff bracket'!BD37</f>
        <v/>
      </c>
      <c r="BC37" s="94" t="str">
        <f>'Playoff bracket'!BE37</f>
        <v/>
      </c>
      <c r="BD37" s="94" t="str">
        <f>'Playoff bracket'!BF37</f>
        <v/>
      </c>
      <c r="BE37" s="94" t="str">
        <f>'Playoff bracket'!BG37</f>
        <v/>
      </c>
      <c r="BF37" s="94" t="str">
        <f>'Playoff bracket'!BH37</f>
        <v/>
      </c>
      <c r="BG37" s="94" t="str">
        <f>'Playoff bracket'!BI37</f>
        <v/>
      </c>
      <c r="BH37" s="94" t="str">
        <f>'Playoff bracket'!BJ37</f>
        <v/>
      </c>
      <c r="BI37" s="94" t="str">
        <f>'Playoff bracket'!BL37</f>
        <v/>
      </c>
      <c r="BK37" s="94" t="str">
        <f>'Playoff bracket'!BM37</f>
        <v/>
      </c>
      <c r="BL37" s="158" t="str">
        <f>'Playoff bracket'!BN37</f>
        <v>Round 4 machine selections</v>
      </c>
      <c r="BQ37" s="94" t="str">
        <f>'Playoff bracket'!BS37</f>
        <v/>
      </c>
      <c r="BR37" s="94" t="str">
        <f>'Playoff bracket'!BT37</f>
        <v/>
      </c>
      <c r="BS37" s="94" t="str">
        <f>'Playoff bracket'!BU37</f>
        <v/>
      </c>
      <c r="BT37" s="94" t="str">
        <f>'Playoff bracket'!BV37</f>
        <v/>
      </c>
      <c r="BU37" s="94" t="str">
        <f>'Playoff bracket'!BW37</f>
        <v/>
      </c>
      <c r="BV37" s="94" t="str">
        <f>'Playoff bracket'!BX37</f>
        <v/>
      </c>
      <c r="BW37" s="94" t="str">
        <f>'Playoff bracket'!BY37</f>
        <v/>
      </c>
      <c r="BX37" s="94" t="str">
        <f>'Playoff bracket'!BZ37</f>
        <v/>
      </c>
      <c r="BY37" s="94" t="str">
        <f>'Playoff bracket'!CA37</f>
        <v/>
      </c>
      <c r="BZ37" s="94" t="str">
        <f>'Playoff bracket'!CB37</f>
        <v/>
      </c>
      <c r="CA37" s="94" t="str">
        <f>'Playoff bracket'!CC37</f>
        <v/>
      </c>
      <c r="CB37" s="94" t="str">
        <f>'Playoff bracket'!CD37</f>
        <v/>
      </c>
      <c r="CC37" s="94" t="str">
        <f>'Playoff bracket'!CE37</f>
        <v/>
      </c>
      <c r="CE37" s="94" t="str">
        <f>'Playoff bracket'!CG37</f>
        <v/>
      </c>
      <c r="CF37" s="94" t="str">
        <f>'Playoff bracket'!CH37</f>
        <v/>
      </c>
      <c r="CG37" s="158" t="str">
        <f>'Playoff bracket'!CI37</f>
        <v>Semifinal machine selections</v>
      </c>
      <c r="CN37" s="94" t="str">
        <f>'Playoff bracket'!CP37</f>
        <v/>
      </c>
      <c r="CO37" s="94" t="str">
        <f>'Playoff bracket'!CQ37</f>
        <v/>
      </c>
      <c r="CP37" s="94" t="str">
        <f>'Playoff bracket'!CR37</f>
        <v/>
      </c>
      <c r="CQ37" s="94" t="str">
        <f>'Playoff bracket'!CS37</f>
        <v/>
      </c>
      <c r="CR37" s="94" t="str">
        <f>'Playoff bracket'!CT37</f>
        <v/>
      </c>
      <c r="CS37" s="94" t="str">
        <f>'Playoff bracket'!CU37</f>
        <v/>
      </c>
      <c r="CT37" s="94" t="str">
        <f>'Playoff bracket'!CV37</f>
        <v/>
      </c>
      <c r="CU37" s="94" t="str">
        <f>'Playoff bracket'!CW37</f>
        <v/>
      </c>
      <c r="CV37" s="94" t="str">
        <f>'Playoff bracket'!CX37</f>
        <v/>
      </c>
      <c r="CW37" s="94" t="str">
        <f>'Playoff bracket'!CY37</f>
        <v/>
      </c>
      <c r="CX37" s="94" t="str">
        <f>'Playoff bracket'!CZ37</f>
        <v/>
      </c>
      <c r="CZ37" s="94" t="str">
        <f>'Playoff bracket'!DB37</f>
        <v/>
      </c>
      <c r="DA37" s="94" t="str">
        <f>'Playoff bracket'!DC37</f>
        <v/>
      </c>
      <c r="DB37" s="158" t="str">
        <f>'Playoff bracket'!DD37</f>
        <v>Final machine selections</v>
      </c>
      <c r="DG37" s="94" t="str">
        <f>'Playoff bracket'!DI37</f>
        <v/>
      </c>
      <c r="DH37" s="94" t="str">
        <f>'Playoff bracket'!DJ37</f>
        <v/>
      </c>
      <c r="DI37" s="94" t="str">
        <f>'Playoff bracket'!DK37</f>
        <v/>
      </c>
      <c r="DJ37" s="94" t="str">
        <f>'Playoff bracket'!DL37</f>
        <v/>
      </c>
      <c r="DK37" s="94" t="str">
        <f>'Playoff bracket'!DM37</f>
        <v/>
      </c>
      <c r="DL37" s="94" t="str">
        <f>'Playoff bracket'!DN37</f>
        <v/>
      </c>
      <c r="DM37" s="94" t="str">
        <f>'Playoff bracket'!DO37</f>
        <v/>
      </c>
      <c r="DN37" s="94" t="str">
        <f>'Playoff bracket'!DP37</f>
        <v/>
      </c>
      <c r="DO37" s="94" t="str">
        <f>'Playoff bracket'!DQ37</f>
        <v/>
      </c>
      <c r="DP37" s="94" t="str">
        <f>'Playoff bracket'!DR37</f>
        <v/>
      </c>
      <c r="DQ37" s="94" t="str">
        <f>'Playoff bracket'!DS37</f>
        <v/>
      </c>
      <c r="DR37" s="94" t="str">
        <f>'Playoff bracket'!DT37</f>
        <v/>
      </c>
      <c r="DS37" s="94" t="str">
        <f>'Playoff bracket'!DU37</f>
        <v/>
      </c>
      <c r="DU37" s="94" t="str">
        <f>'Playoff bracket'!DV37</f>
        <v/>
      </c>
    </row>
    <row r="38" hidden="1">
      <c r="A38" s="94" t="str">
        <f>'Playoff bracket'!A38</f>
        <v>Match 1</v>
      </c>
      <c r="B38" s="94" t="str">
        <f>'Playoff bracket'!B38</f>
        <v>Derek Price</v>
      </c>
      <c r="C38" s="94" t="str">
        <f>'Playoff bracket'!C38</f>
        <v>Skateball, Robocop, Avatar</v>
      </c>
      <c r="D38" t="str">
        <f>'Playoff bracket'!D38</f>
        <v/>
      </c>
      <c r="E38" t="str">
        <f>'Playoff bracket'!E38</f>
        <v/>
      </c>
      <c r="F38" s="94" t="str">
        <f>'Playoff bracket'!F38</f>
        <v>Ben Moser</v>
      </c>
      <c r="G38" t="str">
        <f>'Playoff bracket'!G38</f>
        <v/>
      </c>
      <c r="H38" t="str">
        <f>'Playoff bracket'!H38</f>
        <v/>
      </c>
      <c r="I38" s="94" t="str">
        <f>'Playoff bracket'!I38</f>
        <v>Alien Poker, Road Kings, The Shadow</v>
      </c>
      <c r="J38" t="str">
        <f>'Playoff bracket'!J38</f>
        <v/>
      </c>
      <c r="K38" t="str">
        <f>'Playoff bracket'!K38</f>
        <v/>
      </c>
      <c r="L38" s="94" t="str">
        <f>'Playoff bracket'!L38</f>
        <v/>
      </c>
      <c r="M38" s="94" t="str">
        <f>'Playoff bracket'!M38</f>
        <v/>
      </c>
      <c r="N38" s="94" t="str">
        <f>'Playoff bracket'!N38</f>
        <v/>
      </c>
      <c r="O38" s="94" t="str">
        <f>'Playoff bracket'!O38</f>
        <v/>
      </c>
      <c r="P38" s="94" t="str">
        <f>'Playoff bracket'!P38</f>
        <v/>
      </c>
      <c r="Q38" s="94" t="str">
        <f>'Playoff bracket'!Q38</f>
        <v/>
      </c>
      <c r="R38" s="94" t="str">
        <f>'Playoff bracket'!R38</f>
        <v/>
      </c>
      <c r="S38" s="94" t="str">
        <f>'Playoff bracket'!S38</f>
        <v/>
      </c>
      <c r="T38" s="94" t="str">
        <f>'Playoff bracket'!U38</f>
        <v/>
      </c>
      <c r="U38" s="157"/>
      <c r="V38" s="94" t="str">
        <f>'Playoff bracket'!V38</f>
        <v>Match 9</v>
      </c>
      <c r="W38" s="94" t="str">
        <f>'Playoff bracket'!W38</f>
        <v>Robert Sutter</v>
      </c>
      <c r="X38" s="94" t="str">
        <f>'Playoff bracket'!X38</f>
        <v>Dark Rider, Centaur, Corvette</v>
      </c>
      <c r="Y38" t="str">
        <f>'Playoff bracket'!Y38</f>
        <v/>
      </c>
      <c r="Z38" t="str">
        <f>'Playoff bracket'!Z38</f>
        <v/>
      </c>
      <c r="AA38" s="94" t="str">
        <f>'Playoff bracket'!AA38</f>
        <v>Ben Moser</v>
      </c>
      <c r="AB38" t="str">
        <f>'Playoff bracket'!AB38</f>
        <v/>
      </c>
      <c r="AC38" t="str">
        <f>'Playoff bracket'!AC38</f>
        <v/>
      </c>
      <c r="AD38" s="94" t="str">
        <f>'Playoff bracket'!AD38</f>
        <v>Alligator, Blackout, Avengers IQ</v>
      </c>
      <c r="AE38" t="str">
        <f>'Playoff bracket'!AE38</f>
        <v/>
      </c>
      <c r="AF38" t="str">
        <f>'Playoff bracket'!AF38</f>
        <v/>
      </c>
      <c r="AG38" s="94" t="str">
        <f>'Playoff bracket'!AG38</f>
        <v/>
      </c>
      <c r="AH38" s="94" t="str">
        <f>'Playoff bracket'!AH38</f>
        <v/>
      </c>
      <c r="AI38" s="94" t="str">
        <f>'Playoff bracket'!AI38</f>
        <v/>
      </c>
      <c r="AJ38" s="94" t="str">
        <f>'Playoff bracket'!AJ38</f>
        <v/>
      </c>
      <c r="AK38" s="94" t="str">
        <f>'Playoff bracket'!AK38</f>
        <v/>
      </c>
      <c r="AL38" s="94" t="str">
        <f>'Playoff bracket'!AL38</f>
        <v/>
      </c>
      <c r="AM38" s="94" t="str">
        <f>'Playoff bracket'!AM38</f>
        <v/>
      </c>
      <c r="AN38" s="94" t="str">
        <f>'Playoff bracket'!AN38</f>
        <v/>
      </c>
      <c r="AO38" s="94" t="str">
        <f>'Playoff bracket'!AP38</f>
        <v/>
      </c>
      <c r="AP38" s="94" t="str">
        <f>'Playoff bracket'!AR38</f>
        <v>Match 17</v>
      </c>
      <c r="AQ38" s="94" t="str">
        <f>'Playoff bracket'!AS38</f>
        <v>Johannes Ostermeier</v>
      </c>
      <c r="AR38" s="94" t="str">
        <f>'Playoff bracket'!AT38</f>
        <v>Dark Rider, Medusa, Deadpool</v>
      </c>
      <c r="AS38" t="str">
        <f>'Playoff bracket'!AU38</f>
        <v/>
      </c>
      <c r="AT38" t="str">
        <f>'Playoff bracket'!AV38</f>
        <v/>
      </c>
      <c r="AU38" s="94" t="str">
        <f>'Playoff bracket'!AW38</f>
        <v>Robert Sutter</v>
      </c>
      <c r="AV38" t="str">
        <f>'Playoff bracket'!AX38</f>
        <v/>
      </c>
      <c r="AW38" t="str">
        <f>'Playoff bracket'!AY38</f>
        <v/>
      </c>
      <c r="AX38" s="94" t="str">
        <f>'Playoff bracket'!AZ38</f>
        <v>Harlem Globetrotters, PinBot, Avatar</v>
      </c>
      <c r="AY38" t="str">
        <f>'Playoff bracket'!BA38</f>
        <v/>
      </c>
      <c r="AZ38" t="str">
        <f>'Playoff bracket'!BB38</f>
        <v/>
      </c>
      <c r="BA38" s="94" t="str">
        <f>'Playoff bracket'!BC38</f>
        <v/>
      </c>
      <c r="BB38" s="94" t="str">
        <f>'Playoff bracket'!BD38</f>
        <v/>
      </c>
      <c r="BC38" s="94" t="str">
        <f>'Playoff bracket'!BE38</f>
        <v/>
      </c>
      <c r="BD38" s="94" t="str">
        <f>'Playoff bracket'!BF38</f>
        <v/>
      </c>
      <c r="BE38" s="94" t="str">
        <f>'Playoff bracket'!BG38</f>
        <v/>
      </c>
      <c r="BF38" s="94" t="str">
        <f>'Playoff bracket'!BH38</f>
        <v/>
      </c>
      <c r="BG38" s="94" t="str">
        <f>'Playoff bracket'!BI38</f>
        <v/>
      </c>
      <c r="BH38" s="94" t="str">
        <f>'Playoff bracket'!BJ38</f>
        <v/>
      </c>
      <c r="BI38" s="94" t="str">
        <f>'Playoff bracket'!BL38</f>
        <v/>
      </c>
      <c r="BK38" s="94" t="str">
        <f>'Playoff bracket'!BM38</f>
        <v>Match 25</v>
      </c>
      <c r="BL38" s="94" t="str">
        <f>'Playoff bracket'!BN38</f>
        <v>Johannes Ostermeier</v>
      </c>
      <c r="BM38" s="94" t="str">
        <f>'Playoff bracket'!BO38</f>
        <v>Dark RIder, Space Station, Corvette</v>
      </c>
      <c r="BN38" t="str">
        <f>'Playoff bracket'!BP38</f>
        <v/>
      </c>
      <c r="BO38" t="str">
        <f>'Playoff bracket'!BQ38</f>
        <v/>
      </c>
      <c r="BP38" s="94" t="str">
        <f>'Playoff bracket'!BR38</f>
        <v>Paul Englert</v>
      </c>
      <c r="BQ38" t="str">
        <f>'Playoff bracket'!BS38</f>
        <v/>
      </c>
      <c r="BR38" t="str">
        <f>'Playoff bracket'!BT38</f>
        <v/>
      </c>
      <c r="BS38" s="94" t="str">
        <f>'Playoff bracket'!BU38</f>
        <v>Skateball, Centaur, The Shadow</v>
      </c>
      <c r="BT38" t="str">
        <f>'Playoff bracket'!BV38</f>
        <v/>
      </c>
      <c r="BU38" t="str">
        <f>'Playoff bracket'!BW38</f>
        <v/>
      </c>
      <c r="BV38" s="94" t="str">
        <f>'Playoff bracket'!BX38</f>
        <v/>
      </c>
      <c r="BW38" s="94" t="str">
        <f>'Playoff bracket'!BY38</f>
        <v/>
      </c>
      <c r="BX38" s="94" t="str">
        <f>'Playoff bracket'!BZ38</f>
        <v/>
      </c>
      <c r="BY38" s="94" t="str">
        <f>'Playoff bracket'!CA38</f>
        <v/>
      </c>
      <c r="BZ38" s="94" t="str">
        <f>'Playoff bracket'!CB38</f>
        <v/>
      </c>
      <c r="CA38" s="94" t="str">
        <f>'Playoff bracket'!CC38</f>
        <v/>
      </c>
      <c r="CB38" s="94" t="str">
        <f>'Playoff bracket'!CD38</f>
        <v/>
      </c>
      <c r="CC38" s="94" t="str">
        <f>'Playoff bracket'!CE38</f>
        <v/>
      </c>
      <c r="CE38" s="94" t="str">
        <f>'Playoff bracket'!CG38</f>
        <v/>
      </c>
      <c r="CF38" s="94" t="str">
        <f>'Playoff bracket'!CH38</f>
        <v>Semifinal 1</v>
      </c>
      <c r="CG38" s="94" t="str">
        <f>'Playoff bracket'!CI38</f>
        <v>Johannes Ostermeier</v>
      </c>
      <c r="CH38" s="94" t="str">
        <f>'Playoff bracket'!CJ38</f>
        <v>Dark Rider, Space Station, The Shadow</v>
      </c>
      <c r="CI38" t="str">
        <f>'Playoff bracket'!CK38</f>
        <v/>
      </c>
      <c r="CJ38" t="str">
        <f>'Playoff bracket'!CL38</f>
        <v/>
      </c>
      <c r="CK38" s="94" t="str">
        <f>'Playoff bracket'!CM38</f>
        <v>Jason Zahler</v>
      </c>
      <c r="CL38" t="str">
        <f>'Playoff bracket'!CN38</f>
        <v/>
      </c>
      <c r="CM38" t="str">
        <f>'Playoff bracket'!CO38</f>
        <v/>
      </c>
      <c r="CN38" s="94" t="str">
        <f>'Playoff bracket'!CP38</f>
        <v>Harlem, Cyclone, Avengers IQ</v>
      </c>
      <c r="CO38" t="str">
        <f>'Playoff bracket'!CQ38</f>
        <v/>
      </c>
      <c r="CP38" t="str">
        <f>'Playoff bracket'!CR38</f>
        <v/>
      </c>
      <c r="CQ38" s="94" t="str">
        <f>'Playoff bracket'!CS38</f>
        <v/>
      </c>
      <c r="CR38" s="94" t="str">
        <f>'Playoff bracket'!CT38</f>
        <v/>
      </c>
      <c r="CS38" s="94" t="str">
        <f>'Playoff bracket'!CU38</f>
        <v/>
      </c>
      <c r="CT38" s="94" t="str">
        <f>'Playoff bracket'!CV38</f>
        <v/>
      </c>
      <c r="CU38" s="94" t="str">
        <f>'Playoff bracket'!CW38</f>
        <v/>
      </c>
      <c r="CV38" s="94" t="str">
        <f>'Playoff bracket'!CX38</f>
        <v/>
      </c>
      <c r="CW38" s="94" t="str">
        <f>'Playoff bracket'!CY38</f>
        <v/>
      </c>
      <c r="CX38" s="94" t="str">
        <f>'Playoff bracket'!CZ38</f>
        <v/>
      </c>
      <c r="CZ38" s="94" t="str">
        <f>'Playoff bracket'!DB38</f>
        <v/>
      </c>
      <c r="DA38" s="94" t="str">
        <f>'Playoff bracket'!DC38</f>
        <v/>
      </c>
      <c r="DB38" s="94" t="str">
        <f>'Playoff bracket'!DD38</f>
        <v>Johannes Ostermeier</v>
      </c>
      <c r="DC38" s="94" t="str">
        <f>'Playoff bracket'!DE38</f>
        <v>Dark Rider, Space Station, The Shadow, I500, Corvette</v>
      </c>
      <c r="DD38" t="str">
        <f>'Playoff bracket'!DF38</f>
        <v/>
      </c>
      <c r="DE38" t="str">
        <f>'Playoff bracket'!DG38</f>
        <v/>
      </c>
      <c r="DF38" s="94" t="str">
        <f>'Playoff bracket'!DH38</f>
        <v>Markus Virtanen</v>
      </c>
      <c r="DG38" t="str">
        <f>'Playoff bracket'!DI38</f>
        <v/>
      </c>
      <c r="DH38" t="str">
        <f>'Playoff bracket'!DJ38</f>
        <v/>
      </c>
      <c r="DI38" s="94" t="str">
        <f>'Playoff bracket'!DK38</f>
        <v>Paragon, Road Kings, TAF, Godzilla</v>
      </c>
      <c r="DJ38" t="str">
        <f>'Playoff bracket'!DL38</f>
        <v/>
      </c>
      <c r="DK38" t="str">
        <f>'Playoff bracket'!DM38</f>
        <v/>
      </c>
      <c r="DL38" s="94" t="str">
        <f>'Playoff bracket'!DN38</f>
        <v/>
      </c>
      <c r="DM38" s="94" t="str">
        <f>'Playoff bracket'!DO38</f>
        <v/>
      </c>
      <c r="DN38" s="94" t="str">
        <f>'Playoff bracket'!DP38</f>
        <v/>
      </c>
      <c r="DO38" s="94" t="str">
        <f>'Playoff bracket'!DQ38</f>
        <v/>
      </c>
      <c r="DP38" s="94" t="str">
        <f>'Playoff bracket'!DR38</f>
        <v/>
      </c>
      <c r="DQ38" s="94" t="str">
        <f>'Playoff bracket'!DS38</f>
        <v/>
      </c>
      <c r="DR38" s="94" t="str">
        <f>'Playoff bracket'!DT38</f>
        <v/>
      </c>
      <c r="DS38" s="94" t="str">
        <f>'Playoff bracket'!DU38</f>
        <v/>
      </c>
      <c r="DU38" s="94" t="str">
        <f>'Playoff bracket'!DV38</f>
        <v/>
      </c>
    </row>
    <row r="39" hidden="1">
      <c r="A39" s="94" t="str">
        <f>'Playoff bracket'!A39</f>
        <v>Match 2</v>
      </c>
      <c r="B39" s="94" t="str">
        <f>'Playoff bracket'!B39</f>
        <v>Brian O'Neill NH</v>
      </c>
      <c r="C39" s="94" t="str">
        <f>'Playoff bracket'!C39</f>
        <v>Silverball Mania, Barracora, Beatles</v>
      </c>
      <c r="D39" t="str">
        <f>'Playoff bracket'!D39</f>
        <v/>
      </c>
      <c r="E39" t="str">
        <f>'Playoff bracket'!E39</f>
        <v/>
      </c>
      <c r="F39" s="94" t="str">
        <f>'Playoff bracket'!F39</f>
        <v>Paul Englert</v>
      </c>
      <c r="G39" t="str">
        <f>'Playoff bracket'!G39</f>
        <v/>
      </c>
      <c r="H39" t="str">
        <f>'Playoff bracket'!H39</f>
        <v/>
      </c>
      <c r="I39" s="94" t="str">
        <f>'Playoff bracket'!I39</f>
        <v>Stellar Airship, F14 Tomcat, Avengers</v>
      </c>
      <c r="J39" t="str">
        <f>'Playoff bracket'!J39</f>
        <v/>
      </c>
      <c r="K39" t="str">
        <f>'Playoff bracket'!K39</f>
        <v/>
      </c>
      <c r="L39" s="94" t="str">
        <f>'Playoff bracket'!L39</f>
        <v/>
      </c>
      <c r="M39" s="94" t="str">
        <f>'Playoff bracket'!M39</f>
        <v/>
      </c>
      <c r="N39" s="94" t="str">
        <f>'Playoff bracket'!N39</f>
        <v/>
      </c>
      <c r="O39" s="94" t="str">
        <f>'Playoff bracket'!O39</f>
        <v/>
      </c>
      <c r="P39" s="94" t="str">
        <f>'Playoff bracket'!P39</f>
        <v/>
      </c>
      <c r="Q39" s="94" t="str">
        <f>'Playoff bracket'!Q39</f>
        <v/>
      </c>
      <c r="R39" s="94" t="str">
        <f>'Playoff bracket'!R39</f>
        <v/>
      </c>
      <c r="S39" s="94" t="str">
        <f>'Playoff bracket'!S39</f>
        <v/>
      </c>
      <c r="T39" s="94" t="str">
        <f>'Playoff bracket'!U39</f>
        <v/>
      </c>
      <c r="U39" s="157"/>
      <c r="V39" s="94" t="str">
        <f>'Playoff bracket'!V39</f>
        <v>Match 10</v>
      </c>
      <c r="W39" s="94" t="str">
        <f>'Playoff bracket'!W39</f>
        <v>Raymond Davidson</v>
      </c>
      <c r="X39" s="94" t="str">
        <f>'Playoff bracket'!X39</f>
        <v>Skateball, Medusa, Iron Maiden</v>
      </c>
      <c r="Y39" t="str">
        <f>'Playoff bracket'!Y39</f>
        <v/>
      </c>
      <c r="Z39" t="str">
        <f>'Playoff bracket'!Z39</f>
        <v/>
      </c>
      <c r="AA39" s="94" t="str">
        <f>'Playoff bracket'!AA39</f>
        <v>Paul Englert</v>
      </c>
      <c r="AB39" t="str">
        <f>'Playoff bracket'!AB39</f>
        <v/>
      </c>
      <c r="AC39" t="str">
        <f>'Playoff bracket'!AC39</f>
        <v/>
      </c>
      <c r="AD39" s="94" t="str">
        <f>'Playoff bracket'!AD39</f>
        <v>Stellar Airship, Jokerz, The Shadow</v>
      </c>
      <c r="AE39" t="str">
        <f>'Playoff bracket'!AE39</f>
        <v/>
      </c>
      <c r="AF39" t="str">
        <f>'Playoff bracket'!AF39</f>
        <v/>
      </c>
      <c r="AG39" s="94" t="str">
        <f>'Playoff bracket'!AG39</f>
        <v/>
      </c>
      <c r="AH39" s="94" t="str">
        <f>'Playoff bracket'!AH39</f>
        <v/>
      </c>
      <c r="AI39" s="94" t="str">
        <f>'Playoff bracket'!AI39</f>
        <v/>
      </c>
      <c r="AJ39" s="94" t="str">
        <f>'Playoff bracket'!AJ39</f>
        <v/>
      </c>
      <c r="AK39" s="94" t="str">
        <f>'Playoff bracket'!AK39</f>
        <v/>
      </c>
      <c r="AL39" s="94" t="str">
        <f>'Playoff bracket'!AL39</f>
        <v/>
      </c>
      <c r="AM39" s="94" t="str">
        <f>'Playoff bracket'!AM39</f>
        <v/>
      </c>
      <c r="AN39" s="94" t="str">
        <f>'Playoff bracket'!AN39</f>
        <v/>
      </c>
      <c r="AO39" s="94" t="str">
        <f>'Playoff bracket'!AP39</f>
        <v/>
      </c>
      <c r="AP39" s="94" t="str">
        <f>'Playoff bracket'!AR39</f>
        <v>Match 18</v>
      </c>
      <c r="AQ39" s="94" t="str">
        <f>'Playoff bracket'!AS39</f>
        <v>Josh Sharpe</v>
      </c>
      <c r="AR39" s="94" t="str">
        <f>'Playoff bracket'!AT39</f>
        <v>Harlem, Road Kings, Indy500</v>
      </c>
      <c r="AS39" t="str">
        <f>'Playoff bracket'!AU39</f>
        <v/>
      </c>
      <c r="AT39" t="str">
        <f>'Playoff bracket'!AV39</f>
        <v/>
      </c>
      <c r="AU39" s="94" t="str">
        <f>'Playoff bracket'!AW39</f>
        <v>Paul Englert</v>
      </c>
      <c r="AV39" t="str">
        <f>'Playoff bracket'!AX39</f>
        <v/>
      </c>
      <c r="AW39" t="str">
        <f>'Playoff bracket'!AY39</f>
        <v/>
      </c>
      <c r="AX39" s="94" t="str">
        <f>'Playoff bracket'!AZ39</f>
        <v>Skateball, F14 Tomcat, The Shadow</v>
      </c>
      <c r="AY39" t="str">
        <f>'Playoff bracket'!BA39</f>
        <v/>
      </c>
      <c r="AZ39" t="str">
        <f>'Playoff bracket'!BB39</f>
        <v/>
      </c>
      <c r="BA39" s="94" t="str">
        <f>'Playoff bracket'!BC39</f>
        <v/>
      </c>
      <c r="BB39" s="94" t="str">
        <f>'Playoff bracket'!BD39</f>
        <v/>
      </c>
      <c r="BC39" s="94" t="str">
        <f>'Playoff bracket'!BE39</f>
        <v/>
      </c>
      <c r="BD39" s="94" t="str">
        <f>'Playoff bracket'!BF39</f>
        <v/>
      </c>
      <c r="BE39" s="94" t="str">
        <f>'Playoff bracket'!BG39</f>
        <v/>
      </c>
      <c r="BF39" s="94" t="str">
        <f>'Playoff bracket'!BH39</f>
        <v/>
      </c>
      <c r="BG39" s="94" t="str">
        <f>'Playoff bracket'!BI39</f>
        <v/>
      </c>
      <c r="BH39" s="94" t="str">
        <f>'Playoff bracket'!BJ39</f>
        <v/>
      </c>
      <c r="BI39" s="94" t="str">
        <f>'Playoff bracket'!BL39</f>
        <v/>
      </c>
      <c r="BK39" s="94" t="str">
        <f>'Playoff bracket'!BM39</f>
        <v>Match 26</v>
      </c>
      <c r="BL39" s="94" t="str">
        <f>'Playoff bracket'!BN39</f>
        <v>Keith Elwin</v>
      </c>
      <c r="BM39" s="94" t="str">
        <f>'Playoff bracket'!BO39</f>
        <v>Fireball, Elektra, The Shadow</v>
      </c>
      <c r="BN39" t="str">
        <f>'Playoff bracket'!BP39</f>
        <v/>
      </c>
      <c r="BO39" t="str">
        <f>'Playoff bracket'!BQ39</f>
        <v/>
      </c>
      <c r="BP39" s="94" t="str">
        <f>'Playoff bracket'!BR39</f>
        <v>Jason Zahler</v>
      </c>
      <c r="BQ39" t="str">
        <f>'Playoff bracket'!BS39</f>
        <v/>
      </c>
      <c r="BR39" t="str">
        <f>'Playoff bracket'!BT39</f>
        <v/>
      </c>
      <c r="BS39" s="94" t="str">
        <f>'Playoff bracket'!BU39</f>
        <v>Harlem, Cyclone, Avengers IQ</v>
      </c>
      <c r="BT39" t="str">
        <f>'Playoff bracket'!BV39</f>
        <v/>
      </c>
      <c r="BU39" t="str">
        <f>'Playoff bracket'!BW39</f>
        <v/>
      </c>
      <c r="BV39" s="94" t="str">
        <f>'Playoff bracket'!BX39</f>
        <v/>
      </c>
      <c r="BW39" s="94" t="str">
        <f>'Playoff bracket'!BY39</f>
        <v/>
      </c>
      <c r="BX39" s="94" t="str">
        <f>'Playoff bracket'!BZ39</f>
        <v/>
      </c>
      <c r="BY39" s="94" t="str">
        <f>'Playoff bracket'!CA39</f>
        <v/>
      </c>
      <c r="BZ39" s="94" t="str">
        <f>'Playoff bracket'!CB39</f>
        <v/>
      </c>
      <c r="CA39" s="94" t="str">
        <f>'Playoff bracket'!CC39</f>
        <v/>
      </c>
      <c r="CB39" s="94" t="str">
        <f>'Playoff bracket'!CD39</f>
        <v/>
      </c>
      <c r="CC39" s="94" t="str">
        <f>'Playoff bracket'!CE39</f>
        <v/>
      </c>
      <c r="CE39" s="94" t="str">
        <f>'Playoff bracket'!CG39</f>
        <v/>
      </c>
      <c r="CF39" s="94" t="str">
        <f>'Playoff bracket'!CH39</f>
        <v>Semifinal 2</v>
      </c>
      <c r="CG39" s="94" t="str">
        <f>'Playoff bracket'!CI39</f>
        <v>Markus Virtanen</v>
      </c>
      <c r="CH39" s="94" t="str">
        <f>'Playoff bracket'!CJ39</f>
        <v> Paragon, Road Kings, TAF</v>
      </c>
      <c r="CI39" t="str">
        <f>'Playoff bracket'!CK39</f>
        <v/>
      </c>
      <c r="CJ39" t="str">
        <f>'Playoff bracket'!CL39</f>
        <v/>
      </c>
      <c r="CK39" s="94" t="str">
        <f>'Playoff bracket'!CM39</f>
        <v>Markus Stix</v>
      </c>
      <c r="CL39" t="str">
        <f>'Playoff bracket'!CN39</f>
        <v/>
      </c>
      <c r="CM39" t="str">
        <f>'Playoff bracket'!CO39</f>
        <v/>
      </c>
      <c r="CN39" s="94" t="str">
        <f>'Playoff bracket'!CP39</f>
        <v>Dolly Parton, Space Station, Avengers IQ</v>
      </c>
      <c r="CO39" t="str">
        <f>'Playoff bracket'!CQ39</f>
        <v/>
      </c>
      <c r="CP39" t="str">
        <f>'Playoff bracket'!CR39</f>
        <v/>
      </c>
      <c r="CQ39" s="94" t="str">
        <f>'Playoff bracket'!CS39</f>
        <v/>
      </c>
      <c r="CR39" s="94" t="str">
        <f>'Playoff bracket'!CT39</f>
        <v/>
      </c>
      <c r="CS39" s="94" t="str">
        <f>'Playoff bracket'!CU39</f>
        <v/>
      </c>
      <c r="CT39" s="94" t="str">
        <f>'Playoff bracket'!CV39</f>
        <v/>
      </c>
      <c r="CU39" s="94" t="str">
        <f>'Playoff bracket'!CW39</f>
        <v/>
      </c>
      <c r="CV39" s="94" t="str">
        <f>'Playoff bracket'!CX39</f>
        <v/>
      </c>
      <c r="CW39" s="94" t="str">
        <f>'Playoff bracket'!CY39</f>
        <v/>
      </c>
      <c r="CX39" s="94" t="str">
        <f>'Playoff bracket'!CZ39</f>
        <v/>
      </c>
      <c r="CZ39" s="94" t="str">
        <f>'Playoff bracket'!DB39</f>
        <v/>
      </c>
      <c r="DA39" s="94" t="str">
        <f>'Playoff bracket'!DC39</f>
        <v/>
      </c>
      <c r="DB39" s="94" t="str">
        <f>'Playoff bracket'!DD39</f>
        <v/>
      </c>
      <c r="DC39" s="94" t="str">
        <f>'Playoff bracket'!DE39</f>
        <v/>
      </c>
      <c r="DD39" s="94" t="str">
        <f>'Playoff bracket'!DF39</f>
        <v/>
      </c>
      <c r="DE39" s="94" t="str">
        <f>'Playoff bracket'!DG39</f>
        <v/>
      </c>
      <c r="DF39" s="94" t="str">
        <f>'Playoff bracket'!DH39</f>
        <v/>
      </c>
      <c r="DG39" s="94" t="str">
        <f>'Playoff bracket'!DI39</f>
        <v/>
      </c>
      <c r="DH39" s="94" t="str">
        <f>'Playoff bracket'!DJ39</f>
        <v/>
      </c>
      <c r="DI39" s="94" t="str">
        <f>'Playoff bracket'!DK39</f>
        <v/>
      </c>
      <c r="DJ39" s="94" t="str">
        <f>'Playoff bracket'!DL39</f>
        <v/>
      </c>
      <c r="DK39" s="94" t="str">
        <f>'Playoff bracket'!DM39</f>
        <v/>
      </c>
      <c r="DL39" s="94" t="str">
        <f>'Playoff bracket'!DN39</f>
        <v/>
      </c>
      <c r="DM39" s="94" t="str">
        <f>'Playoff bracket'!DO39</f>
        <v/>
      </c>
      <c r="DN39" s="94" t="str">
        <f>'Playoff bracket'!DP39</f>
        <v/>
      </c>
      <c r="DO39" s="94" t="str">
        <f>'Playoff bracket'!DQ39</f>
        <v/>
      </c>
      <c r="DP39" s="94" t="str">
        <f>'Playoff bracket'!DR39</f>
        <v/>
      </c>
      <c r="DQ39" s="94" t="str">
        <f>'Playoff bracket'!DS39</f>
        <v/>
      </c>
      <c r="DR39" s="94" t="str">
        <f>'Playoff bracket'!DT39</f>
        <v/>
      </c>
      <c r="DS39" s="94" t="str">
        <f>'Playoff bracket'!DU39</f>
        <v/>
      </c>
      <c r="DU39" s="94" t="str">
        <f>'Playoff bracket'!DV39</f>
        <v/>
      </c>
    </row>
    <row r="40" hidden="1">
      <c r="A40" s="94" t="str">
        <f>'Playoff bracket'!A40</f>
        <v>Match 3</v>
      </c>
      <c r="B40" s="94" t="str">
        <f>'Playoff bracket'!B40</f>
        <v>Brian Shepherd</v>
      </c>
      <c r="C40" s="94" t="str">
        <f>'Playoff bracket'!C40</f>
        <v>Champ, Sorcecer, Tron</v>
      </c>
      <c r="D40" t="str">
        <f>'Playoff bracket'!D40</f>
        <v/>
      </c>
      <c r="E40" t="str">
        <f>'Playoff bracket'!E40</f>
        <v/>
      </c>
      <c r="F40" s="94" t="str">
        <f>'Playoff bracket'!F40</f>
        <v>Craig Pullen</v>
      </c>
      <c r="G40" t="str">
        <f>'Playoff bracket'!G40</f>
        <v/>
      </c>
      <c r="H40" t="str">
        <f>'Playoff bracket'!H40</f>
        <v/>
      </c>
      <c r="I40" s="94" t="str">
        <f>'Playoff bracket'!I40</f>
        <v>Paragon, Grand Lizard, Godzilla</v>
      </c>
      <c r="J40" t="str">
        <f>'Playoff bracket'!J40</f>
        <v/>
      </c>
      <c r="K40" t="str">
        <f>'Playoff bracket'!K40</f>
        <v/>
      </c>
      <c r="L40" s="94" t="str">
        <f>'Playoff bracket'!L40</f>
        <v/>
      </c>
      <c r="M40" s="94" t="str">
        <f>'Playoff bracket'!M40</f>
        <v/>
      </c>
      <c r="N40" s="94" t="str">
        <f>'Playoff bracket'!N40</f>
        <v/>
      </c>
      <c r="O40" s="94" t="str">
        <f>'Playoff bracket'!O40</f>
        <v/>
      </c>
      <c r="P40" s="94" t="str">
        <f>'Playoff bracket'!P40</f>
        <v/>
      </c>
      <c r="Q40" s="94" t="str">
        <f>'Playoff bracket'!Q40</f>
        <v/>
      </c>
      <c r="R40" s="94" t="str">
        <f>'Playoff bracket'!R40</f>
        <v/>
      </c>
      <c r="S40" s="94" t="str">
        <f>'Playoff bracket'!S40</f>
        <v/>
      </c>
      <c r="T40" s="94" t="str">
        <f>'Playoff bracket'!U40</f>
        <v/>
      </c>
      <c r="U40" s="157"/>
      <c r="V40" s="94" t="str">
        <f>'Playoff bracket'!V40</f>
        <v>Match 11</v>
      </c>
      <c r="W40" s="94" t="str">
        <f>'Playoff bracket'!W40</f>
        <v>Carlos Delaserda</v>
      </c>
      <c r="X40" s="94" t="str">
        <f>'Playoff bracket'!X40</f>
        <v>Alien Poker, Jokerz, Avengers</v>
      </c>
      <c r="Y40" t="str">
        <f>'Playoff bracket'!Y40</f>
        <v/>
      </c>
      <c r="Z40" t="str">
        <f>'Playoff bracket'!Z40</f>
        <v/>
      </c>
      <c r="AA40" s="94" t="str">
        <f>'Playoff bracket'!AA40</f>
        <v>Graig Pullen</v>
      </c>
      <c r="AB40" t="str">
        <f>'Playoff bracket'!AB40</f>
        <v/>
      </c>
      <c r="AC40" t="str">
        <f>'Playoff bracket'!AC40</f>
        <v/>
      </c>
      <c r="AD40" s="94" t="str">
        <f>'Playoff bracket'!AD40</f>
        <v>Skateball, Grand Lizard, Godzilla</v>
      </c>
      <c r="AE40" t="str">
        <f>'Playoff bracket'!AE40</f>
        <v/>
      </c>
      <c r="AF40" t="str">
        <f>'Playoff bracket'!AF40</f>
        <v/>
      </c>
      <c r="AG40" s="94" t="str">
        <f>'Playoff bracket'!AG40</f>
        <v/>
      </c>
      <c r="AH40" s="94" t="str">
        <f>'Playoff bracket'!AH40</f>
        <v/>
      </c>
      <c r="AI40" s="94" t="str">
        <f>'Playoff bracket'!AI40</f>
        <v/>
      </c>
      <c r="AJ40" s="94" t="str">
        <f>'Playoff bracket'!AJ40</f>
        <v/>
      </c>
      <c r="AK40" s="94" t="str">
        <f>'Playoff bracket'!AK40</f>
        <v/>
      </c>
      <c r="AL40" s="94" t="str">
        <f>'Playoff bracket'!AL40</f>
        <v/>
      </c>
      <c r="AM40" s="94" t="str">
        <f>'Playoff bracket'!AM40</f>
        <v/>
      </c>
      <c r="AN40" s="94" t="str">
        <f>'Playoff bracket'!AN40</f>
        <v/>
      </c>
      <c r="AO40" s="94" t="str">
        <f>'Playoff bracket'!AP40</f>
        <v/>
      </c>
      <c r="AP40" s="94" t="str">
        <f>'Playoff bracket'!AR40</f>
        <v>Match 19</v>
      </c>
      <c r="AQ40" s="94" t="str">
        <f>'Playoff bracket'!AS40</f>
        <v>Keith Elwin</v>
      </c>
      <c r="AR40" s="94" t="str">
        <f>'Playoff bracket'!AT40</f>
        <v>Harlem, Firepower, Godzilla</v>
      </c>
      <c r="AS40" t="str">
        <f>'Playoff bracket'!AU40</f>
        <v/>
      </c>
      <c r="AT40" t="str">
        <f>'Playoff bracket'!AV40</f>
        <v/>
      </c>
      <c r="AU40" s="94" t="str">
        <f>'Playoff bracket'!AW40</f>
        <v>Carlos Delaserda</v>
      </c>
      <c r="AV40" t="str">
        <f>'Playoff bracket'!AX40</f>
        <v/>
      </c>
      <c r="AW40" t="str">
        <f>'Playoff bracket'!AY40</f>
        <v/>
      </c>
      <c r="AX40" s="94" t="str">
        <f>'Playoff bracket'!AZ40</f>
        <v>Fireball, Jokerz, Avengers IQ</v>
      </c>
      <c r="AY40" t="str">
        <f>'Playoff bracket'!BA40</f>
        <v/>
      </c>
      <c r="AZ40" t="str">
        <f>'Playoff bracket'!BB40</f>
        <v/>
      </c>
      <c r="BA40" s="94" t="str">
        <f>'Playoff bracket'!BC40</f>
        <v/>
      </c>
      <c r="BB40" s="94" t="str">
        <f>'Playoff bracket'!BD40</f>
        <v/>
      </c>
      <c r="BC40" s="94" t="str">
        <f>'Playoff bracket'!BE40</f>
        <v/>
      </c>
      <c r="BD40" s="94" t="str">
        <f>'Playoff bracket'!BF40</f>
        <v/>
      </c>
      <c r="BE40" s="94" t="str">
        <f>'Playoff bracket'!BG40</f>
        <v/>
      </c>
      <c r="BF40" s="94" t="str">
        <f>'Playoff bracket'!BH40</f>
        <v/>
      </c>
      <c r="BG40" s="94" t="str">
        <f>'Playoff bracket'!BI40</f>
        <v/>
      </c>
      <c r="BH40" s="94" t="str">
        <f>'Playoff bracket'!BJ40</f>
        <v/>
      </c>
      <c r="BI40" s="94" t="str">
        <f>'Playoff bracket'!BL40</f>
        <v/>
      </c>
      <c r="BK40" s="94" t="str">
        <f>'Playoff bracket'!BM40</f>
        <v>Match 27</v>
      </c>
      <c r="BL40" s="94" t="str">
        <f>'Playoff bracket'!BN40</f>
        <v>Markus Virtanen</v>
      </c>
      <c r="BM40" s="94" t="str">
        <f>'Playoff bracket'!BO40</f>
        <v>Paragon, Road Kings, TAF</v>
      </c>
      <c r="BN40" t="str">
        <f>'Playoff bracket'!BP40</f>
        <v/>
      </c>
      <c r="BO40" t="str">
        <f>'Playoff bracket'!BQ40</f>
        <v/>
      </c>
      <c r="BP40" s="94" t="str">
        <f>'Playoff bracket'!BR40</f>
        <v>Arvid Flygare</v>
      </c>
      <c r="BQ40" t="str">
        <f>'Playoff bracket'!BS40</f>
        <v/>
      </c>
      <c r="BR40" t="str">
        <f>'Playoff bracket'!BT40</f>
        <v/>
      </c>
      <c r="BS40" s="94" t="str">
        <f>'Playoff bracket'!BU40</f>
        <v>Alien Poker, Cyclone, Tron</v>
      </c>
      <c r="BT40" t="str">
        <f>'Playoff bracket'!BV40</f>
        <v/>
      </c>
      <c r="BU40" t="str">
        <f>'Playoff bracket'!BW40</f>
        <v/>
      </c>
      <c r="BV40" s="94" t="str">
        <f>'Playoff bracket'!BX40</f>
        <v/>
      </c>
      <c r="BW40" s="94" t="str">
        <f>'Playoff bracket'!BY40</f>
        <v/>
      </c>
      <c r="BX40" s="94" t="str">
        <f>'Playoff bracket'!BZ40</f>
        <v/>
      </c>
      <c r="BY40" s="94" t="str">
        <f>'Playoff bracket'!CA40</f>
        <v/>
      </c>
      <c r="BZ40" s="94" t="str">
        <f>'Playoff bracket'!CB40</f>
        <v/>
      </c>
      <c r="CA40" s="94" t="str">
        <f>'Playoff bracket'!CC40</f>
        <v/>
      </c>
      <c r="CB40" s="94" t="str">
        <f>'Playoff bracket'!CD40</f>
        <v/>
      </c>
      <c r="CC40" s="94" t="str">
        <f>'Playoff bracket'!CE40</f>
        <v/>
      </c>
      <c r="CE40" s="94" t="str">
        <f>'Playoff bracket'!CG40</f>
        <v/>
      </c>
      <c r="CF40" s="94" t="str">
        <f>'Playoff bracket'!CH40</f>
        <v/>
      </c>
      <c r="CG40" s="94" t="str">
        <f>'Playoff bracket'!CI40</f>
        <v/>
      </c>
      <c r="CH40" s="94" t="str">
        <f>'Playoff bracket'!CJ40</f>
        <v/>
      </c>
      <c r="CI40" s="94" t="str">
        <f>'Playoff bracket'!CK40</f>
        <v/>
      </c>
      <c r="CJ40" s="94" t="str">
        <f>'Playoff bracket'!CL40</f>
        <v/>
      </c>
      <c r="CK40" s="94" t="str">
        <f>'Playoff bracket'!CM40</f>
        <v/>
      </c>
      <c r="CL40" s="94" t="str">
        <f>'Playoff bracket'!CN40</f>
        <v/>
      </c>
      <c r="CM40" s="94" t="str">
        <f>'Playoff bracket'!CO40</f>
        <v/>
      </c>
      <c r="CN40" s="94" t="str">
        <f>'Playoff bracket'!CP40</f>
        <v/>
      </c>
      <c r="CO40" s="94" t="str">
        <f>'Playoff bracket'!CQ40</f>
        <v/>
      </c>
      <c r="CP40" s="94" t="str">
        <f>'Playoff bracket'!CR40</f>
        <v/>
      </c>
      <c r="CQ40" s="94" t="str">
        <f>'Playoff bracket'!CS40</f>
        <v/>
      </c>
      <c r="CR40" s="94" t="str">
        <f>'Playoff bracket'!CT40</f>
        <v/>
      </c>
      <c r="CS40" s="94" t="str">
        <f>'Playoff bracket'!CU40</f>
        <v/>
      </c>
      <c r="CT40" s="94" t="str">
        <f>'Playoff bracket'!CV40</f>
        <v/>
      </c>
      <c r="CU40" s="94" t="str">
        <f>'Playoff bracket'!CW40</f>
        <v/>
      </c>
      <c r="CV40" s="94" t="str">
        <f>'Playoff bracket'!CX40</f>
        <v/>
      </c>
      <c r="CW40" s="94" t="str">
        <f>'Playoff bracket'!CY40</f>
        <v/>
      </c>
      <c r="CX40" s="94" t="str">
        <f>'Playoff bracket'!CZ40</f>
        <v/>
      </c>
      <c r="CZ40" s="94" t="str">
        <f>'Playoff bracket'!DB40</f>
        <v/>
      </c>
      <c r="DA40" s="94" t="str">
        <f>'Playoff bracket'!DC40</f>
        <v/>
      </c>
      <c r="DB40" s="94" t="str">
        <f>'Playoff bracket'!DD40</f>
        <v>3rd place match selections</v>
      </c>
      <c r="DC40" s="94" t="str">
        <f>'Playoff bracket'!DE40</f>
        <v/>
      </c>
      <c r="DD40" s="94" t="str">
        <f>'Playoff bracket'!DF40</f>
        <v/>
      </c>
      <c r="DE40" s="94" t="str">
        <f>'Playoff bracket'!DG40</f>
        <v/>
      </c>
      <c r="DF40" s="94" t="str">
        <f>'Playoff bracket'!DH40</f>
        <v/>
      </c>
      <c r="DG40" s="94" t="str">
        <f>'Playoff bracket'!DI40</f>
        <v/>
      </c>
      <c r="DH40" s="94" t="str">
        <f>'Playoff bracket'!DJ40</f>
        <v/>
      </c>
      <c r="DI40" s="94" t="str">
        <f>'Playoff bracket'!DK40</f>
        <v/>
      </c>
      <c r="DJ40" s="94" t="str">
        <f>'Playoff bracket'!DL40</f>
        <v/>
      </c>
      <c r="DK40" s="94" t="str">
        <f>'Playoff bracket'!DM40</f>
        <v/>
      </c>
      <c r="DL40" s="94" t="str">
        <f>'Playoff bracket'!DN40</f>
        <v/>
      </c>
      <c r="DM40" s="94" t="str">
        <f>'Playoff bracket'!DO40</f>
        <v/>
      </c>
      <c r="DN40" s="94" t="str">
        <f>'Playoff bracket'!DP40</f>
        <v/>
      </c>
      <c r="DO40" s="94" t="str">
        <f>'Playoff bracket'!DQ40</f>
        <v/>
      </c>
      <c r="DP40" s="94" t="str">
        <f>'Playoff bracket'!DR40</f>
        <v/>
      </c>
      <c r="DQ40" s="94" t="str">
        <f>'Playoff bracket'!DS40</f>
        <v/>
      </c>
      <c r="DR40" s="94" t="str">
        <f>'Playoff bracket'!DT40</f>
        <v/>
      </c>
      <c r="DS40" s="94" t="str">
        <f>'Playoff bracket'!DU40</f>
        <v/>
      </c>
      <c r="DU40" s="94" t="str">
        <f>'Playoff bracket'!DV40</f>
        <v/>
      </c>
    </row>
    <row r="41" hidden="1">
      <c r="A41" s="94" t="str">
        <f>'Playoff bracket'!A41</f>
        <v>Match 4</v>
      </c>
      <c r="B41" s="94" t="str">
        <f>'Playoff bracket'!B41</f>
        <v>Roberto Pedroni</v>
      </c>
      <c r="C41" s="94" t="str">
        <f>'Playoff bracket'!C41</f>
        <v>Little Joe, Scorpion, WCS</v>
      </c>
      <c r="D41" t="str">
        <f>'Playoff bracket'!D41</f>
        <v/>
      </c>
      <c r="E41" t="str">
        <f>'Playoff bracket'!E41</f>
        <v/>
      </c>
      <c r="F41" s="94" t="str">
        <f>'Playoff bracket'!F41</f>
        <v>Paul Jongma</v>
      </c>
      <c r="G41" t="str">
        <f>'Playoff bracket'!G41</f>
        <v/>
      </c>
      <c r="H41" t="str">
        <f>'Playoff bracket'!H41</f>
        <v/>
      </c>
      <c r="I41" s="94" t="str">
        <f>'Playoff bracket'!I41</f>
        <v>Dark Rider, Blackout, Deadpool</v>
      </c>
      <c r="J41" t="str">
        <f>'Playoff bracket'!J41</f>
        <v/>
      </c>
      <c r="K41" t="str">
        <f>'Playoff bracket'!K41</f>
        <v/>
      </c>
      <c r="L41" s="94" t="str">
        <f>'Playoff bracket'!L41</f>
        <v/>
      </c>
      <c r="M41" s="94" t="str">
        <f>'Playoff bracket'!M41</f>
        <v/>
      </c>
      <c r="N41" s="94" t="str">
        <f>'Playoff bracket'!N41</f>
        <v/>
      </c>
      <c r="O41" s="94" t="str">
        <f>'Playoff bracket'!O41</f>
        <v/>
      </c>
      <c r="P41" s="94" t="str">
        <f>'Playoff bracket'!P41</f>
        <v/>
      </c>
      <c r="Q41" s="94" t="str">
        <f>'Playoff bracket'!Q41</f>
        <v/>
      </c>
      <c r="R41" s="94" t="str">
        <f>'Playoff bracket'!R41</f>
        <v/>
      </c>
      <c r="S41" s="94" t="str">
        <f>'Playoff bracket'!S41</f>
        <v/>
      </c>
      <c r="T41" s="94" t="str">
        <f>'Playoff bracket'!U41</f>
        <v/>
      </c>
      <c r="U41" s="157"/>
      <c r="V41" s="94" t="str">
        <f>'Playoff bracket'!V41</f>
        <v>Match 12</v>
      </c>
      <c r="W41" s="94" t="str">
        <f>'Playoff bracket'!W41</f>
        <v>Jason Zahler</v>
      </c>
      <c r="X41" s="94" t="str">
        <f>'Playoff bracket'!X41</f>
        <v>Harlem, Sorcerer, X-Men</v>
      </c>
      <c r="Y41" t="str">
        <f>'Playoff bracket'!Y41</f>
        <v/>
      </c>
      <c r="Z41" t="str">
        <f>'Playoff bracket'!Z41</f>
        <v/>
      </c>
      <c r="AA41" s="94" t="str">
        <f>'Playoff bracket'!AA41</f>
        <v>Roberto Pedroni</v>
      </c>
      <c r="AB41" t="str">
        <f>'Playoff bracket'!AB41</f>
        <v/>
      </c>
      <c r="AC41" t="str">
        <f>'Playoff bracket'!AC41</f>
        <v/>
      </c>
      <c r="AD41" s="94" t="str">
        <f>'Playoff bracket'!AD41</f>
        <v>Little Joe, Firepower, Beatles</v>
      </c>
      <c r="AE41" t="str">
        <f>'Playoff bracket'!AE41</f>
        <v/>
      </c>
      <c r="AF41" t="str">
        <f>'Playoff bracket'!AF41</f>
        <v/>
      </c>
      <c r="AG41" s="94" t="str">
        <f>'Playoff bracket'!AG41</f>
        <v/>
      </c>
      <c r="AH41" s="94" t="str">
        <f>'Playoff bracket'!AH41</f>
        <v/>
      </c>
      <c r="AI41" s="94" t="str">
        <f>'Playoff bracket'!AI41</f>
        <v/>
      </c>
      <c r="AJ41" s="94" t="str">
        <f>'Playoff bracket'!AJ41</f>
        <v/>
      </c>
      <c r="AK41" s="94" t="str">
        <f>'Playoff bracket'!AK41</f>
        <v/>
      </c>
      <c r="AL41" s="94" t="str">
        <f>'Playoff bracket'!AL41</f>
        <v/>
      </c>
      <c r="AM41" s="94" t="str">
        <f>'Playoff bracket'!AM41</f>
        <v/>
      </c>
      <c r="AN41" s="94" t="str">
        <f>'Playoff bracket'!AN41</f>
        <v/>
      </c>
      <c r="AO41" s="94" t="str">
        <f>'Playoff bracket'!AP41</f>
        <v/>
      </c>
      <c r="AP41" s="94" t="str">
        <f>'Playoff bracket'!AR41</f>
        <v>Match 20</v>
      </c>
      <c r="AQ41" s="94" t="str">
        <f>'Playoff bracket'!AS41</f>
        <v>Zach Sharpe</v>
      </c>
      <c r="AR41" s="94" t="str">
        <f>'Playoff bracket'!AT41</f>
        <v>Paragon, Pool Sharks, The Shadow</v>
      </c>
      <c r="AS41" t="str">
        <f>'Playoff bracket'!AU41</f>
        <v/>
      </c>
      <c r="AT41" t="str">
        <f>'Playoff bracket'!AV41</f>
        <v/>
      </c>
      <c r="AU41" s="94" t="str">
        <f>'Playoff bracket'!AW41</f>
        <v>Jason Zahler</v>
      </c>
      <c r="AV41" t="str">
        <f>'Playoff bracket'!AX41</f>
        <v/>
      </c>
      <c r="AW41" t="str">
        <f>'Playoff bracket'!AY41</f>
        <v/>
      </c>
      <c r="AX41" s="94" t="str">
        <f>'Playoff bracket'!AZ41</f>
        <v>Harlem, Sorcerer, Avengers IQ</v>
      </c>
      <c r="AY41" t="str">
        <f>'Playoff bracket'!BA41</f>
        <v/>
      </c>
      <c r="AZ41" t="str">
        <f>'Playoff bracket'!BB41</f>
        <v/>
      </c>
      <c r="BA41" s="94" t="str">
        <f>'Playoff bracket'!BC41</f>
        <v/>
      </c>
      <c r="BB41" s="94" t="str">
        <f>'Playoff bracket'!BD41</f>
        <v/>
      </c>
      <c r="BC41" s="94" t="str">
        <f>'Playoff bracket'!BE41</f>
        <v/>
      </c>
      <c r="BD41" s="94" t="str">
        <f>'Playoff bracket'!BF41</f>
        <v/>
      </c>
      <c r="BE41" s="94" t="str">
        <f>'Playoff bracket'!BG41</f>
        <v/>
      </c>
      <c r="BF41" s="94" t="str">
        <f>'Playoff bracket'!BH41</f>
        <v/>
      </c>
      <c r="BG41" s="94" t="str">
        <f>'Playoff bracket'!BI41</f>
        <v/>
      </c>
      <c r="BH41" s="94" t="str">
        <f>'Playoff bracket'!BJ41</f>
        <v/>
      </c>
      <c r="BI41" s="94" t="str">
        <f>'Playoff bracket'!BL41</f>
        <v/>
      </c>
      <c r="BK41" s="94" t="str">
        <f>'Playoff bracket'!BM41</f>
        <v>Match 28</v>
      </c>
      <c r="BL41" s="94" t="str">
        <f>'Playoff bracket'!BN41</f>
        <v>Eric Stone</v>
      </c>
      <c r="BM41" s="94" t="str">
        <f>'Playoff bracket'!BO41</f>
        <v>Champ, Fire, Rush</v>
      </c>
      <c r="BN41" t="str">
        <f>'Playoff bracket'!BP41</f>
        <v/>
      </c>
      <c r="BO41" t="str">
        <f>'Playoff bracket'!BQ41</f>
        <v/>
      </c>
      <c r="BP41" s="94" t="str">
        <f>'Playoff bracket'!BR41</f>
        <v>Markus Stix</v>
      </c>
      <c r="BQ41" t="str">
        <f>'Playoff bracket'!BS41</f>
        <v/>
      </c>
      <c r="BR41" t="str">
        <f>'Playoff bracket'!BT41</f>
        <v/>
      </c>
      <c r="BS41" s="94" t="str">
        <f>'Playoff bracket'!BU41</f>
        <v>Dolly Parton, Space Station, Godilla</v>
      </c>
      <c r="BT41" t="str">
        <f>'Playoff bracket'!BV41</f>
        <v/>
      </c>
      <c r="BU41" t="str">
        <f>'Playoff bracket'!BW41</f>
        <v/>
      </c>
      <c r="BV41" s="94" t="str">
        <f>'Playoff bracket'!BX41</f>
        <v/>
      </c>
      <c r="BW41" s="94" t="str">
        <f>'Playoff bracket'!BY41</f>
        <v/>
      </c>
      <c r="BX41" s="94" t="str">
        <f>'Playoff bracket'!BZ41</f>
        <v/>
      </c>
      <c r="BY41" s="94" t="str">
        <f>'Playoff bracket'!CA41</f>
        <v/>
      </c>
      <c r="BZ41" s="94" t="str">
        <f>'Playoff bracket'!CB41</f>
        <v/>
      </c>
      <c r="CA41" s="94" t="str">
        <f>'Playoff bracket'!CC41</f>
        <v/>
      </c>
      <c r="CB41" s="94" t="str">
        <f>'Playoff bracket'!CD41</f>
        <v/>
      </c>
      <c r="CC41" s="94" t="str">
        <f>'Playoff bracket'!CE41</f>
        <v/>
      </c>
      <c r="CE41" s="94" t="str">
        <f>'Playoff bracket'!CG41</f>
        <v/>
      </c>
      <c r="CF41" s="94" t="str">
        <f>'Playoff bracket'!CH41</f>
        <v/>
      </c>
      <c r="CG41" s="94" t="str">
        <f>'Playoff bracket'!CI41</f>
        <v/>
      </c>
      <c r="CH41" s="94" t="str">
        <f>'Playoff bracket'!CJ41</f>
        <v/>
      </c>
      <c r="CI41" s="94" t="str">
        <f>'Playoff bracket'!CK41</f>
        <v/>
      </c>
      <c r="CJ41" s="94" t="str">
        <f>'Playoff bracket'!CL41</f>
        <v/>
      </c>
      <c r="CK41" s="94" t="str">
        <f>'Playoff bracket'!CM41</f>
        <v/>
      </c>
      <c r="CL41" s="94" t="str">
        <f>'Playoff bracket'!CN41</f>
        <v/>
      </c>
      <c r="CM41" s="94" t="str">
        <f>'Playoff bracket'!CO41</f>
        <v/>
      </c>
      <c r="CN41" s="94" t="str">
        <f>'Playoff bracket'!CP41</f>
        <v/>
      </c>
      <c r="CO41" s="94" t="str">
        <f>'Playoff bracket'!CQ41</f>
        <v/>
      </c>
      <c r="CP41" s="94" t="str">
        <f>'Playoff bracket'!CR41</f>
        <v/>
      </c>
      <c r="CQ41" s="94" t="str">
        <f>'Playoff bracket'!CS41</f>
        <v/>
      </c>
      <c r="CR41" s="94" t="str">
        <f>'Playoff bracket'!CT41</f>
        <v/>
      </c>
      <c r="CS41" s="94" t="str">
        <f>'Playoff bracket'!CU41</f>
        <v/>
      </c>
      <c r="CT41" s="94" t="str">
        <f>'Playoff bracket'!CV41</f>
        <v/>
      </c>
      <c r="CU41" s="94" t="str">
        <f>'Playoff bracket'!CW41</f>
        <v/>
      </c>
      <c r="CV41" s="94" t="str">
        <f>'Playoff bracket'!CX41</f>
        <v/>
      </c>
      <c r="CW41" s="94" t="str">
        <f>'Playoff bracket'!CY41</f>
        <v/>
      </c>
      <c r="CX41" s="94" t="str">
        <f>'Playoff bracket'!CZ41</f>
        <v/>
      </c>
      <c r="CZ41" s="94" t="str">
        <f>'Playoff bracket'!DB41</f>
        <v/>
      </c>
      <c r="DA41" s="94" t="str">
        <f>'Playoff bracket'!DC41</f>
        <v/>
      </c>
      <c r="DB41" s="94" t="str">
        <f>'Playoff bracket'!DD41</f>
        <v>Jason Zahler</v>
      </c>
      <c r="DC41" s="94" t="str">
        <f>'Playoff bracket'!DE41</f>
        <v>Avengers IQ</v>
      </c>
      <c r="DD41" t="str">
        <f>'Playoff bracket'!DF41</f>
        <v/>
      </c>
      <c r="DE41" t="str">
        <f>'Playoff bracket'!DG41</f>
        <v/>
      </c>
      <c r="DF41" s="94" t="str">
        <f>'Playoff bracket'!DH41</f>
        <v/>
      </c>
      <c r="DG41" s="94" t="str">
        <f>'Playoff bracket'!DI41</f>
        <v>Markus Stix</v>
      </c>
      <c r="DH41" s="94" t="str">
        <f>'Playoff bracket'!DJ41</f>
        <v/>
      </c>
      <c r="DI41" s="94" t="str">
        <f>'Playoff bracket'!DK41</f>
        <v>Space Station</v>
      </c>
      <c r="DJ41" t="str">
        <f>'Playoff bracket'!DL41</f>
        <v/>
      </c>
      <c r="DK41" t="str">
        <f>'Playoff bracket'!DM41</f>
        <v/>
      </c>
      <c r="DL41" s="94" t="str">
        <f>'Playoff bracket'!DN41</f>
        <v/>
      </c>
      <c r="DM41" s="94" t="str">
        <f>'Playoff bracket'!DO41</f>
        <v/>
      </c>
      <c r="DN41" s="94" t="str">
        <f>'Playoff bracket'!DP41</f>
        <v/>
      </c>
      <c r="DO41" s="94" t="str">
        <f>'Playoff bracket'!DQ41</f>
        <v/>
      </c>
      <c r="DP41" s="94" t="str">
        <f>'Playoff bracket'!DR41</f>
        <v/>
      </c>
      <c r="DQ41" s="94" t="str">
        <f>'Playoff bracket'!DS41</f>
        <v/>
      </c>
      <c r="DR41" s="94" t="str">
        <f>'Playoff bracket'!DT41</f>
        <v/>
      </c>
      <c r="DS41" s="94" t="str">
        <f>'Playoff bracket'!DU41</f>
        <v/>
      </c>
      <c r="DU41" s="94" t="str">
        <f>'Playoff bracket'!DV41</f>
        <v/>
      </c>
    </row>
    <row r="42" hidden="1">
      <c r="A42" s="94" t="str">
        <f>'Playoff bracket'!A42</f>
        <v>Match 5</v>
      </c>
      <c r="B42" s="94" t="str">
        <f>'Playoff bracket'!B42</f>
        <v>Steven Bowden</v>
      </c>
      <c r="C42" s="94" t="str">
        <f>'Playoff bracket'!C42</f>
        <v>Dolly Parton, Lady Luck, AC/DC</v>
      </c>
      <c r="D42" t="str">
        <f>'Playoff bracket'!D42</f>
        <v/>
      </c>
      <c r="E42" t="str">
        <f>'Playoff bracket'!E42</f>
        <v/>
      </c>
      <c r="F42" s="94" t="str">
        <f>'Playoff bracket'!F42</f>
        <v>Markus Virtanen</v>
      </c>
      <c r="G42" t="str">
        <f>'Playoff bracket'!G42</f>
        <v/>
      </c>
      <c r="H42" t="str">
        <f>'Playoff bracket'!H42</f>
        <v/>
      </c>
      <c r="I42" s="94" t="str">
        <f>'Playoff bracket'!I42</f>
        <v>Paragon, Firepower, Avengers</v>
      </c>
      <c r="J42" t="str">
        <f>'Playoff bracket'!J42</f>
        <v/>
      </c>
      <c r="K42" t="str">
        <f>'Playoff bracket'!K42</f>
        <v/>
      </c>
      <c r="L42" s="94" t="str">
        <f>'Playoff bracket'!L42</f>
        <v/>
      </c>
      <c r="M42" s="94" t="str">
        <f>'Playoff bracket'!M42</f>
        <v/>
      </c>
      <c r="N42" s="94" t="str">
        <f>'Playoff bracket'!N42</f>
        <v/>
      </c>
      <c r="O42" s="94" t="str">
        <f>'Playoff bracket'!O42</f>
        <v/>
      </c>
      <c r="P42" s="94" t="str">
        <f>'Playoff bracket'!P42</f>
        <v/>
      </c>
      <c r="Q42" s="94" t="str">
        <f>'Playoff bracket'!Q42</f>
        <v/>
      </c>
      <c r="R42" s="94" t="str">
        <f>'Playoff bracket'!R42</f>
        <v/>
      </c>
      <c r="S42" s="94" t="str">
        <f>'Playoff bracket'!S42</f>
        <v/>
      </c>
      <c r="T42" s="94" t="str">
        <f>'Playoff bracket'!U42</f>
        <v/>
      </c>
      <c r="U42" s="157"/>
      <c r="V42" s="94" t="str">
        <f>'Playoff bracket'!V42</f>
        <v>Match 13</v>
      </c>
      <c r="W42" s="94" t="str">
        <f>'Playoff bracket'!W42</f>
        <v>Zach McCarthy</v>
      </c>
      <c r="X42" s="94" t="str">
        <f>'Playoff bracket'!X42</f>
        <v>Silverball Mania, Medusa, Godzilla</v>
      </c>
      <c r="Y42" t="str">
        <f>'Playoff bracket'!Y42</f>
        <v/>
      </c>
      <c r="Z42" t="str">
        <f>'Playoff bracket'!Z42</f>
        <v/>
      </c>
      <c r="AA42" s="94" t="str">
        <f>'Playoff bracket'!AA42</f>
        <v>Markus Virtanen</v>
      </c>
      <c r="AB42" t="str">
        <f>'Playoff bracket'!AB42</f>
        <v/>
      </c>
      <c r="AC42" t="str">
        <f>'Playoff bracket'!AC42</f>
        <v/>
      </c>
      <c r="AD42" s="94" t="str">
        <f>'Playoff bracket'!AD42</f>
        <v>Paragon, Road Kings, TAF</v>
      </c>
      <c r="AE42" t="str">
        <f>'Playoff bracket'!AE42</f>
        <v/>
      </c>
      <c r="AF42" t="str">
        <f>'Playoff bracket'!AF42</f>
        <v/>
      </c>
      <c r="AG42" s="94" t="str">
        <f>'Playoff bracket'!AG42</f>
        <v/>
      </c>
      <c r="AH42" s="94" t="str">
        <f>'Playoff bracket'!AH42</f>
        <v/>
      </c>
      <c r="AI42" s="94" t="str">
        <f>'Playoff bracket'!AI42</f>
        <v/>
      </c>
      <c r="AJ42" s="94" t="str">
        <f>'Playoff bracket'!AJ42</f>
        <v/>
      </c>
      <c r="AK42" s="94" t="str">
        <f>'Playoff bracket'!AK42</f>
        <v/>
      </c>
      <c r="AL42" s="94" t="str">
        <f>'Playoff bracket'!AL42</f>
        <v/>
      </c>
      <c r="AM42" s="94" t="str">
        <f>'Playoff bracket'!AM42</f>
        <v/>
      </c>
      <c r="AN42" s="94" t="str">
        <f>'Playoff bracket'!AN42</f>
        <v/>
      </c>
      <c r="AO42" s="94" t="str">
        <f>'Playoff bracket'!AP42</f>
        <v/>
      </c>
      <c r="AP42" s="94" t="str">
        <f>'Playoff bracket'!AR42</f>
        <v>Match 21</v>
      </c>
      <c r="AQ42" s="94" t="str">
        <f>'Playoff bracket'!AS42</f>
        <v>Escher Lefkoff</v>
      </c>
      <c r="AR42" s="94" t="str">
        <f>'Playoff bracket'!AT42</f>
        <v>Alien Poker, Grand Lizard, Indy500</v>
      </c>
      <c r="AS42" t="str">
        <f>'Playoff bracket'!AU42</f>
        <v/>
      </c>
      <c r="AT42" t="str">
        <f>'Playoff bracket'!AV42</f>
        <v/>
      </c>
      <c r="AU42" s="94" t="str">
        <f>'Playoff bracket'!AW42</f>
        <v>Markus Virtanen</v>
      </c>
      <c r="AV42" t="str">
        <f>'Playoff bracket'!AX42</f>
        <v/>
      </c>
      <c r="AW42" t="str">
        <f>'Playoff bracket'!AY42</f>
        <v/>
      </c>
      <c r="AX42" s="94" t="str">
        <f>'Playoff bracket'!AZ42</f>
        <v>Paragon, Road Kings, TAF</v>
      </c>
      <c r="AY42" t="str">
        <f>'Playoff bracket'!BA42</f>
        <v/>
      </c>
      <c r="AZ42" t="str">
        <f>'Playoff bracket'!BB42</f>
        <v/>
      </c>
      <c r="BA42" s="94" t="str">
        <f>'Playoff bracket'!BC42</f>
        <v/>
      </c>
      <c r="BB42" s="94" t="str">
        <f>'Playoff bracket'!BD42</f>
        <v/>
      </c>
      <c r="BC42" s="94" t="str">
        <f>'Playoff bracket'!BE42</f>
        <v/>
      </c>
      <c r="BD42" s="94" t="str">
        <f>'Playoff bracket'!BF42</f>
        <v/>
      </c>
      <c r="BE42" s="94" t="str">
        <f>'Playoff bracket'!BG42</f>
        <v/>
      </c>
      <c r="BF42" s="94" t="str">
        <f>'Playoff bracket'!BH42</f>
        <v/>
      </c>
      <c r="BG42" s="94" t="str">
        <f>'Playoff bracket'!BI42</f>
        <v/>
      </c>
      <c r="BH42" s="94" t="str">
        <f>'Playoff bracket'!BJ42</f>
        <v/>
      </c>
      <c r="BI42" s="94" t="str">
        <f>'Playoff bracket'!BL42</f>
        <v/>
      </c>
      <c r="BK42" s="94" t="str">
        <f>'Playoff bracket'!BM42</f>
        <v/>
      </c>
      <c r="BL42" s="94" t="str">
        <f>'Playoff bracket'!BN42</f>
        <v/>
      </c>
      <c r="BM42" s="94" t="str">
        <f>'Playoff bracket'!BO42</f>
        <v/>
      </c>
      <c r="BN42" s="94" t="str">
        <f>'Playoff bracket'!BP42</f>
        <v/>
      </c>
      <c r="BO42" s="94" t="str">
        <f>'Playoff bracket'!BQ42</f>
        <v/>
      </c>
      <c r="BP42" s="94" t="str">
        <f>'Playoff bracket'!BR42</f>
        <v/>
      </c>
      <c r="BQ42" s="94" t="str">
        <f>'Playoff bracket'!BS42</f>
        <v/>
      </c>
      <c r="BR42" s="94" t="str">
        <f>'Playoff bracket'!BT42</f>
        <v/>
      </c>
      <c r="BS42" s="94" t="str">
        <f>'Playoff bracket'!BU42</f>
        <v/>
      </c>
      <c r="BT42" s="94" t="str">
        <f>'Playoff bracket'!BV42</f>
        <v/>
      </c>
      <c r="BU42" s="94" t="str">
        <f>'Playoff bracket'!BW42</f>
        <v/>
      </c>
      <c r="BV42" s="94" t="str">
        <f>'Playoff bracket'!BX42</f>
        <v/>
      </c>
      <c r="BW42" s="94" t="str">
        <f>'Playoff bracket'!BY42</f>
        <v/>
      </c>
      <c r="BX42" s="94" t="str">
        <f>'Playoff bracket'!BZ42</f>
        <v/>
      </c>
      <c r="BY42" s="94" t="str">
        <f>'Playoff bracket'!CA42</f>
        <v/>
      </c>
      <c r="BZ42" s="94" t="str">
        <f>'Playoff bracket'!CB42</f>
        <v/>
      </c>
      <c r="CA42" s="94" t="str">
        <f>'Playoff bracket'!CC42</f>
        <v/>
      </c>
      <c r="CB42" s="94" t="str">
        <f>'Playoff bracket'!CD42</f>
        <v/>
      </c>
      <c r="CC42" s="94" t="str">
        <f>'Playoff bracket'!CE42</f>
        <v/>
      </c>
      <c r="CE42" s="94" t="str">
        <f>'Playoff bracket'!CG42</f>
        <v/>
      </c>
      <c r="CF42" s="94" t="str">
        <f>'Playoff bracket'!CH42</f>
        <v/>
      </c>
      <c r="CG42" s="94" t="str">
        <f>'Playoff bracket'!CI42</f>
        <v/>
      </c>
      <c r="CH42" s="94" t="str">
        <f>'Playoff bracket'!CJ42</f>
        <v/>
      </c>
      <c r="CI42" s="94" t="str">
        <f>'Playoff bracket'!CK42</f>
        <v/>
      </c>
      <c r="CJ42" s="94" t="str">
        <f>'Playoff bracket'!CL42</f>
        <v/>
      </c>
      <c r="CK42" s="94" t="str">
        <f>'Playoff bracket'!CM42</f>
        <v/>
      </c>
      <c r="CL42" s="94" t="str">
        <f>'Playoff bracket'!CN42</f>
        <v/>
      </c>
      <c r="CM42" s="94" t="str">
        <f>'Playoff bracket'!CO42</f>
        <v/>
      </c>
      <c r="CN42" s="94" t="str">
        <f>'Playoff bracket'!CP42</f>
        <v/>
      </c>
      <c r="CO42" s="94" t="str">
        <f>'Playoff bracket'!CQ42</f>
        <v/>
      </c>
      <c r="CP42" s="94" t="str">
        <f>'Playoff bracket'!CR42</f>
        <v/>
      </c>
      <c r="CQ42" s="94" t="str">
        <f>'Playoff bracket'!CS42</f>
        <v/>
      </c>
      <c r="CR42" s="94" t="str">
        <f>'Playoff bracket'!CT42</f>
        <v/>
      </c>
      <c r="CS42" s="94" t="str">
        <f>'Playoff bracket'!CU42</f>
        <v/>
      </c>
      <c r="CT42" s="94" t="str">
        <f>'Playoff bracket'!CV42</f>
        <v/>
      </c>
      <c r="CU42" s="94" t="str">
        <f>'Playoff bracket'!CW42</f>
        <v/>
      </c>
      <c r="CV42" s="94" t="str">
        <f>'Playoff bracket'!CX42</f>
        <v/>
      </c>
      <c r="CW42" s="94" t="str">
        <f>'Playoff bracket'!CY42</f>
        <v/>
      </c>
      <c r="CX42" s="94" t="str">
        <f>'Playoff bracket'!CZ42</f>
        <v/>
      </c>
      <c r="CZ42" s="94" t="str">
        <f>'Playoff bracket'!DB42</f>
        <v/>
      </c>
      <c r="DA42" s="94" t="str">
        <f>'Playoff bracket'!DC42</f>
        <v/>
      </c>
      <c r="DB42" s="94" t="str">
        <f>'Playoff bracket'!DD42</f>
        <v/>
      </c>
      <c r="DC42" s="94" t="str">
        <f>'Playoff bracket'!DE42</f>
        <v/>
      </c>
      <c r="DD42" s="94" t="str">
        <f>'Playoff bracket'!DF42</f>
        <v/>
      </c>
      <c r="DE42" s="94" t="str">
        <f>'Playoff bracket'!DG42</f>
        <v/>
      </c>
      <c r="DF42" s="94" t="str">
        <f>'Playoff bracket'!DH42</f>
        <v/>
      </c>
      <c r="DG42" s="94" t="str">
        <f>'Playoff bracket'!DI42</f>
        <v/>
      </c>
      <c r="DH42" s="94" t="str">
        <f>'Playoff bracket'!DJ42</f>
        <v/>
      </c>
      <c r="DI42" s="94" t="str">
        <f>'Playoff bracket'!DK42</f>
        <v/>
      </c>
      <c r="DJ42" s="94" t="str">
        <f>'Playoff bracket'!DL42</f>
        <v/>
      </c>
      <c r="DK42" s="94" t="str">
        <f>'Playoff bracket'!DM42</f>
        <v/>
      </c>
      <c r="DL42" s="94" t="str">
        <f>'Playoff bracket'!DN42</f>
        <v/>
      </c>
      <c r="DM42" s="94" t="str">
        <f>'Playoff bracket'!DO42</f>
        <v/>
      </c>
      <c r="DN42" s="94" t="str">
        <f>'Playoff bracket'!DP42</f>
        <v/>
      </c>
      <c r="DO42" s="94" t="str">
        <f>'Playoff bracket'!DQ42</f>
        <v/>
      </c>
      <c r="DP42" s="94" t="str">
        <f>'Playoff bracket'!DR42</f>
        <v/>
      </c>
      <c r="DQ42" s="94" t="str">
        <f>'Playoff bracket'!DS42</f>
        <v/>
      </c>
      <c r="DR42" s="94" t="str">
        <f>'Playoff bracket'!DT42</f>
        <v/>
      </c>
      <c r="DS42" s="94" t="str">
        <f>'Playoff bracket'!DU42</f>
        <v/>
      </c>
      <c r="DU42" s="94" t="str">
        <f>'Playoff bracket'!DV42</f>
        <v/>
      </c>
    </row>
    <row r="43" hidden="1">
      <c r="A43" s="94" t="str">
        <f>'Playoff bracket'!A43</f>
        <v>Match 6</v>
      </c>
      <c r="B43" s="94" t="str">
        <f>'Playoff bracket'!B43</f>
        <v>Cayle George</v>
      </c>
      <c r="C43" s="94" t="str">
        <f>'Playoff bracket'!C43</f>
        <v>Little Joe, Pool Sharks, TAF</v>
      </c>
      <c r="D43" t="str">
        <f>'Playoff bracket'!D43</f>
        <v/>
      </c>
      <c r="E43" t="str">
        <f>'Playoff bracket'!E43</f>
        <v/>
      </c>
      <c r="F43" s="94" t="str">
        <f>'Playoff bracket'!F43</f>
        <v>Arvid Flygare</v>
      </c>
      <c r="G43" t="str">
        <f>'Playoff bracket'!G43</f>
        <v/>
      </c>
      <c r="H43" t="str">
        <f>'Playoff bracket'!H43</f>
        <v/>
      </c>
      <c r="I43" s="94" t="str">
        <f>'Playoff bracket'!I43</f>
        <v>Harlem Globetrotters, Scorpion, Tron</v>
      </c>
      <c r="J43" t="str">
        <f>'Playoff bracket'!J43</f>
        <v/>
      </c>
      <c r="K43" t="str">
        <f>'Playoff bracket'!K43</f>
        <v/>
      </c>
      <c r="L43" s="94" t="str">
        <f>'Playoff bracket'!L43</f>
        <v/>
      </c>
      <c r="M43" s="94" t="str">
        <f>'Playoff bracket'!M43</f>
        <v/>
      </c>
      <c r="N43" s="94" t="str">
        <f>'Playoff bracket'!N43</f>
        <v/>
      </c>
      <c r="O43" s="94" t="str">
        <f>'Playoff bracket'!O43</f>
        <v/>
      </c>
      <c r="P43" s="94" t="str">
        <f>'Playoff bracket'!P43</f>
        <v/>
      </c>
      <c r="Q43" s="94" t="str">
        <f>'Playoff bracket'!Q43</f>
        <v/>
      </c>
      <c r="R43" s="94" t="str">
        <f>'Playoff bracket'!R43</f>
        <v/>
      </c>
      <c r="S43" s="94" t="str">
        <f>'Playoff bracket'!S43</f>
        <v/>
      </c>
      <c r="T43" s="94" t="str">
        <f>'Playoff bracket'!U43</f>
        <v/>
      </c>
      <c r="U43" s="157"/>
      <c r="V43" s="94" t="str">
        <f>'Playoff bracket'!V43</f>
        <v>Match 14</v>
      </c>
      <c r="W43" s="94" t="str">
        <f>'Playoff bracket'!W43</f>
        <v>Keri Wing</v>
      </c>
      <c r="X43" s="94" t="str">
        <f>'Playoff bracket'!X43</f>
        <v>Dolly Parton, Firepower, Beatles</v>
      </c>
      <c r="Y43" t="str">
        <f>'Playoff bracket'!Y43</f>
        <v/>
      </c>
      <c r="Z43" t="str">
        <f>'Playoff bracket'!Z43</f>
        <v/>
      </c>
      <c r="AA43" s="94" t="str">
        <f>'Playoff bracket'!AA43</f>
        <v>Arvid Flygare</v>
      </c>
      <c r="AB43" t="str">
        <f>'Playoff bracket'!AB43</f>
        <v/>
      </c>
      <c r="AC43" t="str">
        <f>'Playoff bracket'!AC43</f>
        <v/>
      </c>
      <c r="AD43" s="94" t="str">
        <f>'Playoff bracket'!AD43</f>
        <v>Harlem Globetrotters, Cyclone, Tron</v>
      </c>
      <c r="AE43" t="str">
        <f>'Playoff bracket'!AE43</f>
        <v/>
      </c>
      <c r="AF43" t="str">
        <f>'Playoff bracket'!AF43</f>
        <v/>
      </c>
      <c r="AG43" s="94" t="str">
        <f>'Playoff bracket'!AG43</f>
        <v/>
      </c>
      <c r="AH43" s="94" t="str">
        <f>'Playoff bracket'!AH43</f>
        <v/>
      </c>
      <c r="AI43" s="94" t="str">
        <f>'Playoff bracket'!AI43</f>
        <v/>
      </c>
      <c r="AJ43" s="94" t="str">
        <f>'Playoff bracket'!AJ43</f>
        <v/>
      </c>
      <c r="AK43" s="94" t="str">
        <f>'Playoff bracket'!AK43</f>
        <v/>
      </c>
      <c r="AL43" s="94" t="str">
        <f>'Playoff bracket'!AL43</f>
        <v/>
      </c>
      <c r="AM43" s="94" t="str">
        <f>'Playoff bracket'!AM43</f>
        <v/>
      </c>
      <c r="AN43" s="94" t="str">
        <f>'Playoff bracket'!AN43</f>
        <v/>
      </c>
      <c r="AO43" s="94" t="str">
        <f>'Playoff bracket'!AP43</f>
        <v/>
      </c>
      <c r="AP43" s="94" t="str">
        <f>'Playoff bracket'!AR43</f>
        <v>Match 22</v>
      </c>
      <c r="AQ43" s="94" t="str">
        <f>'Playoff bracket'!AS43</f>
        <v>Mark Pearson</v>
      </c>
      <c r="AR43" s="94" t="str">
        <f>'Playoff bracket'!AT43</f>
        <v>Champ, Lady Luck, Indy500</v>
      </c>
      <c r="AS43" t="str">
        <f>'Playoff bracket'!AU43</f>
        <v/>
      </c>
      <c r="AT43" t="str">
        <f>'Playoff bracket'!AV43</f>
        <v/>
      </c>
      <c r="AU43" s="94" t="str">
        <f>'Playoff bracket'!AW43</f>
        <v>Arvid Flygare</v>
      </c>
      <c r="AV43" t="str">
        <f>'Playoff bracket'!AX43</f>
        <v/>
      </c>
      <c r="AW43" t="str">
        <f>'Playoff bracket'!AY43</f>
        <v/>
      </c>
      <c r="AX43" s="94" t="str">
        <f>'Playoff bracket'!AZ43</f>
        <v>Harlem, Cyclone, Tron</v>
      </c>
      <c r="AY43" t="str">
        <f>'Playoff bracket'!BA43</f>
        <v/>
      </c>
      <c r="AZ43" t="str">
        <f>'Playoff bracket'!BB43</f>
        <v/>
      </c>
      <c r="BA43" s="94" t="str">
        <f>'Playoff bracket'!BC43</f>
        <v/>
      </c>
      <c r="BB43" s="94" t="str">
        <f>'Playoff bracket'!BD43</f>
        <v/>
      </c>
      <c r="BC43" s="94" t="str">
        <f>'Playoff bracket'!BE43</f>
        <v/>
      </c>
      <c r="BD43" s="94" t="str">
        <f>'Playoff bracket'!BF43</f>
        <v/>
      </c>
      <c r="BE43" s="94" t="str">
        <f>'Playoff bracket'!BG43</f>
        <v/>
      </c>
      <c r="BF43" s="94" t="str">
        <f>'Playoff bracket'!BH43</f>
        <v/>
      </c>
      <c r="BG43" s="94" t="str">
        <f>'Playoff bracket'!BI43</f>
        <v/>
      </c>
      <c r="BH43" s="94" t="str">
        <f>'Playoff bracket'!BJ43</f>
        <v/>
      </c>
      <c r="BI43" s="94" t="str">
        <f>'Playoff bracket'!BL43</f>
        <v/>
      </c>
      <c r="BK43" s="94" t="str">
        <f>'Playoff bracket'!BM43</f>
        <v/>
      </c>
      <c r="BL43" s="94" t="str">
        <f>'Playoff bracket'!BN43</f>
        <v/>
      </c>
      <c r="BM43" s="94" t="str">
        <f>'Playoff bracket'!BO43</f>
        <v/>
      </c>
      <c r="BN43" s="94" t="str">
        <f>'Playoff bracket'!BP43</f>
        <v/>
      </c>
      <c r="BO43" s="94" t="str">
        <f>'Playoff bracket'!BQ43</f>
        <v/>
      </c>
      <c r="BP43" s="94" t="str">
        <f>'Playoff bracket'!BR43</f>
        <v/>
      </c>
      <c r="BQ43" s="94" t="str">
        <f>'Playoff bracket'!BS43</f>
        <v/>
      </c>
      <c r="BR43" s="94" t="str">
        <f>'Playoff bracket'!BT43</f>
        <v/>
      </c>
      <c r="BS43" s="94" t="str">
        <f>'Playoff bracket'!BU43</f>
        <v/>
      </c>
      <c r="BT43" s="94" t="str">
        <f>'Playoff bracket'!BV43</f>
        <v/>
      </c>
      <c r="BU43" s="94" t="str">
        <f>'Playoff bracket'!BW43</f>
        <v/>
      </c>
      <c r="BV43" s="94" t="str">
        <f>'Playoff bracket'!BX43</f>
        <v/>
      </c>
      <c r="BW43" s="94" t="str">
        <f>'Playoff bracket'!BY43</f>
        <v/>
      </c>
      <c r="BX43" s="94" t="str">
        <f>'Playoff bracket'!BZ43</f>
        <v/>
      </c>
      <c r="BY43" s="94" t="str">
        <f>'Playoff bracket'!CA43</f>
        <v/>
      </c>
      <c r="BZ43" s="94" t="str">
        <f>'Playoff bracket'!CB43</f>
        <v/>
      </c>
      <c r="CA43" s="94" t="str">
        <f>'Playoff bracket'!CC43</f>
        <v/>
      </c>
      <c r="CB43" s="94" t="str">
        <f>'Playoff bracket'!CD43</f>
        <v/>
      </c>
      <c r="CC43" s="94" t="str">
        <f>'Playoff bracket'!CE43</f>
        <v/>
      </c>
      <c r="CE43" s="94" t="str">
        <f>'Playoff bracket'!CG43</f>
        <v/>
      </c>
      <c r="CF43" s="94" t="str">
        <f>'Playoff bracket'!CH43</f>
        <v/>
      </c>
      <c r="CG43" s="94" t="str">
        <f>'Playoff bracket'!CI43</f>
        <v/>
      </c>
      <c r="CH43" s="94" t="str">
        <f>'Playoff bracket'!CJ43</f>
        <v/>
      </c>
      <c r="CI43" s="94" t="str">
        <f>'Playoff bracket'!CK43</f>
        <v/>
      </c>
      <c r="CJ43" s="94" t="str">
        <f>'Playoff bracket'!CL43</f>
        <v/>
      </c>
      <c r="CK43" s="94" t="str">
        <f>'Playoff bracket'!CM43</f>
        <v/>
      </c>
      <c r="CL43" s="94" t="str">
        <f>'Playoff bracket'!CN43</f>
        <v/>
      </c>
      <c r="CM43" s="94" t="str">
        <f>'Playoff bracket'!CO43</f>
        <v/>
      </c>
      <c r="CN43" s="94" t="str">
        <f>'Playoff bracket'!CP43</f>
        <v/>
      </c>
      <c r="CO43" s="94" t="str">
        <f>'Playoff bracket'!CQ43</f>
        <v/>
      </c>
      <c r="CP43" s="94" t="str">
        <f>'Playoff bracket'!CR43</f>
        <v/>
      </c>
      <c r="CQ43" s="94" t="str">
        <f>'Playoff bracket'!CS43</f>
        <v/>
      </c>
      <c r="CR43" s="94" t="str">
        <f>'Playoff bracket'!CT43</f>
        <v/>
      </c>
      <c r="CS43" s="94" t="str">
        <f>'Playoff bracket'!CU43</f>
        <v/>
      </c>
      <c r="CT43" s="94" t="str">
        <f>'Playoff bracket'!CV43</f>
        <v/>
      </c>
      <c r="CU43" s="94" t="str">
        <f>'Playoff bracket'!CW43</f>
        <v/>
      </c>
      <c r="CV43" s="94" t="str">
        <f>'Playoff bracket'!CX43</f>
        <v/>
      </c>
      <c r="CW43" s="94" t="str">
        <f>'Playoff bracket'!CY43</f>
        <v/>
      </c>
      <c r="CX43" s="94" t="str">
        <f>'Playoff bracket'!CZ43</f>
        <v/>
      </c>
      <c r="CZ43" s="94" t="str">
        <f>'Playoff bracket'!DB43</f>
        <v/>
      </c>
      <c r="DA43" s="94" t="str">
        <f>'Playoff bracket'!DC43</f>
        <v/>
      </c>
      <c r="DB43" s="94" t="str">
        <f>'Playoff bracket'!DD43</f>
        <v/>
      </c>
      <c r="DC43" s="94" t="str">
        <f>'Playoff bracket'!DE43</f>
        <v/>
      </c>
      <c r="DD43" s="94" t="str">
        <f>'Playoff bracket'!DF43</f>
        <v/>
      </c>
      <c r="DE43" s="94" t="str">
        <f>'Playoff bracket'!DG43</f>
        <v/>
      </c>
      <c r="DF43" s="94" t="str">
        <f>'Playoff bracket'!DH43</f>
        <v/>
      </c>
      <c r="DG43" s="94" t="str">
        <f>'Playoff bracket'!DI43</f>
        <v/>
      </c>
      <c r="DH43" s="94" t="str">
        <f>'Playoff bracket'!DJ43</f>
        <v/>
      </c>
      <c r="DI43" s="94" t="str">
        <f>'Playoff bracket'!DK43</f>
        <v/>
      </c>
      <c r="DJ43" s="94" t="str">
        <f>'Playoff bracket'!DL43</f>
        <v/>
      </c>
      <c r="DK43" s="94" t="str">
        <f>'Playoff bracket'!DM43</f>
        <v/>
      </c>
      <c r="DL43" s="94" t="str">
        <f>'Playoff bracket'!DN43</f>
        <v/>
      </c>
      <c r="DM43" s="94" t="str">
        <f>'Playoff bracket'!DO43</f>
        <v/>
      </c>
      <c r="DN43" s="94" t="str">
        <f>'Playoff bracket'!DP43</f>
        <v/>
      </c>
      <c r="DO43" s="94" t="str">
        <f>'Playoff bracket'!DQ43</f>
        <v/>
      </c>
      <c r="DP43" s="94" t="str">
        <f>'Playoff bracket'!DR43</f>
        <v/>
      </c>
      <c r="DQ43" s="94" t="str">
        <f>'Playoff bracket'!DS43</f>
        <v/>
      </c>
      <c r="DR43" s="94" t="str">
        <f>'Playoff bracket'!DT43</f>
        <v/>
      </c>
      <c r="DS43" s="94" t="str">
        <f>'Playoff bracket'!DU43</f>
        <v/>
      </c>
      <c r="DU43" s="94" t="str">
        <f>'Playoff bracket'!DV43</f>
        <v/>
      </c>
    </row>
    <row r="44" hidden="1">
      <c r="A44" s="94" t="str">
        <f>'Playoff bracket'!A44</f>
        <v>Match 7</v>
      </c>
      <c r="B44" s="94" t="str">
        <f>'Playoff bracket'!B44</f>
        <v>Eric Stone</v>
      </c>
      <c r="C44" s="94" t="str">
        <f>'Playoff bracket'!C44</f>
        <v>Champ, PinBot, Rush</v>
      </c>
      <c r="D44" t="str">
        <f>'Playoff bracket'!D44</f>
        <v/>
      </c>
      <c r="E44" t="str">
        <f>'Playoff bracket'!E44</f>
        <v/>
      </c>
      <c r="F44" s="94" t="str">
        <f>'Playoff bracket'!F44</f>
        <v>Emil ED Dreiborg</v>
      </c>
      <c r="G44" t="str">
        <f>'Playoff bracket'!G44</f>
        <v/>
      </c>
      <c r="H44" t="str">
        <f>'Playoff bracket'!H44</f>
        <v/>
      </c>
      <c r="I44" s="94" t="str">
        <f>'Playoff bracket'!I44</f>
        <v>Playboy, Space Station, Corvette</v>
      </c>
      <c r="J44" t="str">
        <f>'Playoff bracket'!J44</f>
        <v/>
      </c>
      <c r="K44" t="str">
        <f>'Playoff bracket'!K44</f>
        <v/>
      </c>
      <c r="L44" s="94" t="str">
        <f>'Playoff bracket'!L44</f>
        <v/>
      </c>
      <c r="M44" s="94" t="str">
        <f>'Playoff bracket'!M44</f>
        <v/>
      </c>
      <c r="N44" s="94" t="str">
        <f>'Playoff bracket'!N44</f>
        <v/>
      </c>
      <c r="O44" s="94" t="str">
        <f>'Playoff bracket'!O44</f>
        <v/>
      </c>
      <c r="P44" s="94" t="str">
        <f>'Playoff bracket'!P44</f>
        <v/>
      </c>
      <c r="Q44" s="94" t="str">
        <f>'Playoff bracket'!Q44</f>
        <v/>
      </c>
      <c r="R44" s="94" t="str">
        <f>'Playoff bracket'!R44</f>
        <v/>
      </c>
      <c r="S44" s="94" t="str">
        <f>'Playoff bracket'!S44</f>
        <v/>
      </c>
      <c r="T44" s="94" t="str">
        <f>'Playoff bracket'!U44</f>
        <v/>
      </c>
      <c r="U44" s="157"/>
      <c r="V44" s="94" t="str">
        <f>'Playoff bracket'!V44</f>
        <v>Match 15</v>
      </c>
      <c r="W44" s="94" t="str">
        <f>'Playoff bracket'!W44</f>
        <v>Colin MacAlpine</v>
      </c>
      <c r="X44" s="94" t="str">
        <f>'Playoff bracket'!X44</f>
        <v>Little Joe, Sorcerer, Iron Maiden</v>
      </c>
      <c r="Y44" t="str">
        <f>'Playoff bracket'!Y44</f>
        <v/>
      </c>
      <c r="Z44" t="str">
        <f>'Playoff bracket'!Z44</f>
        <v/>
      </c>
      <c r="AA44" s="94" t="str">
        <f>'Playoff bracket'!AA44</f>
        <v>Eric Stone</v>
      </c>
      <c r="AB44" t="str">
        <f>'Playoff bracket'!AB44</f>
        <v/>
      </c>
      <c r="AC44" t="str">
        <f>'Playoff bracket'!AC44</f>
        <v/>
      </c>
      <c r="AD44" s="94" t="str">
        <f>'Playoff bracket'!AD44</f>
        <v>Champ, Pinbot, Rush</v>
      </c>
      <c r="AE44" t="str">
        <f>'Playoff bracket'!AE44</f>
        <v/>
      </c>
      <c r="AF44" t="str">
        <f>'Playoff bracket'!AF44</f>
        <v/>
      </c>
      <c r="AG44" s="94" t="str">
        <f>'Playoff bracket'!AG44</f>
        <v/>
      </c>
      <c r="AH44" s="94" t="str">
        <f>'Playoff bracket'!AH44</f>
        <v/>
      </c>
      <c r="AI44" s="94" t="str">
        <f>'Playoff bracket'!AI44</f>
        <v/>
      </c>
      <c r="AJ44" s="94" t="str">
        <f>'Playoff bracket'!AJ44</f>
        <v/>
      </c>
      <c r="AK44" s="94" t="str">
        <f>'Playoff bracket'!AK44</f>
        <v/>
      </c>
      <c r="AL44" s="94" t="str">
        <f>'Playoff bracket'!AL44</f>
        <v/>
      </c>
      <c r="AM44" s="94" t="str">
        <f>'Playoff bracket'!AM44</f>
        <v/>
      </c>
      <c r="AN44" s="94" t="str">
        <f>'Playoff bracket'!AN44</f>
        <v/>
      </c>
      <c r="AO44" s="94" t="str">
        <f>'Playoff bracket'!AP44</f>
        <v/>
      </c>
      <c r="AP44" s="94" t="str">
        <f>'Playoff bracket'!AR44</f>
        <v>Match 23</v>
      </c>
      <c r="AQ44" s="94" t="str">
        <f>'Playoff bracket'!AS44</f>
        <v>Viggo Löwgren</v>
      </c>
      <c r="AR44" s="94" t="str">
        <f>'Playoff bracket'!AT44</f>
        <v>Alien Poker, Firepower, Avengers IQ</v>
      </c>
      <c r="AS44" t="str">
        <f>'Playoff bracket'!AU44</f>
        <v/>
      </c>
      <c r="AT44" t="str">
        <f>'Playoff bracket'!AV44</f>
        <v/>
      </c>
      <c r="AU44" s="94" t="str">
        <f>'Playoff bracket'!AW44</f>
        <v>Eric Stone</v>
      </c>
      <c r="AV44" t="str">
        <f>'Playoff bracket'!AX44</f>
        <v/>
      </c>
      <c r="AW44" t="str">
        <f>'Playoff bracket'!AY44</f>
        <v/>
      </c>
      <c r="AX44" s="94" t="str">
        <f>'Playoff bracket'!AZ44</f>
        <v>Champ, Fire, Rush</v>
      </c>
      <c r="AY44" t="str">
        <f>'Playoff bracket'!BA44</f>
        <v/>
      </c>
      <c r="AZ44" t="str">
        <f>'Playoff bracket'!BB44</f>
        <v/>
      </c>
      <c r="BA44" s="94" t="str">
        <f>'Playoff bracket'!BC44</f>
        <v/>
      </c>
      <c r="BB44" s="94" t="str">
        <f>'Playoff bracket'!BD44</f>
        <v/>
      </c>
      <c r="BC44" s="94" t="str">
        <f>'Playoff bracket'!BE44</f>
        <v/>
      </c>
      <c r="BD44" s="94" t="str">
        <f>'Playoff bracket'!BF44</f>
        <v/>
      </c>
      <c r="BE44" s="94" t="str">
        <f>'Playoff bracket'!BG44</f>
        <v/>
      </c>
      <c r="BF44" s="94" t="str">
        <f>'Playoff bracket'!BH44</f>
        <v/>
      </c>
      <c r="BG44" s="94" t="str">
        <f>'Playoff bracket'!BI44</f>
        <v/>
      </c>
      <c r="BH44" s="94" t="str">
        <f>'Playoff bracket'!BJ44</f>
        <v/>
      </c>
      <c r="BI44" s="94" t="str">
        <f>'Playoff bracket'!BL44</f>
        <v/>
      </c>
      <c r="BK44" s="94" t="str">
        <f>'Playoff bracket'!BM44</f>
        <v/>
      </c>
      <c r="BL44" s="94" t="str">
        <f>'Playoff bracket'!BN44</f>
        <v/>
      </c>
      <c r="BM44" s="94" t="str">
        <f>'Playoff bracket'!BO44</f>
        <v/>
      </c>
      <c r="BN44" s="94" t="str">
        <f>'Playoff bracket'!BP44</f>
        <v/>
      </c>
      <c r="BO44" s="94" t="str">
        <f>'Playoff bracket'!BQ44</f>
        <v/>
      </c>
      <c r="BP44" s="94" t="str">
        <f>'Playoff bracket'!BR44</f>
        <v/>
      </c>
      <c r="BQ44" s="94" t="str">
        <f>'Playoff bracket'!BS44</f>
        <v/>
      </c>
      <c r="BR44" s="94" t="str">
        <f>'Playoff bracket'!BT44</f>
        <v/>
      </c>
      <c r="BS44" s="94" t="str">
        <f>'Playoff bracket'!BU44</f>
        <v/>
      </c>
      <c r="BT44" s="94" t="str">
        <f>'Playoff bracket'!BV44</f>
        <v/>
      </c>
      <c r="BU44" s="94" t="str">
        <f>'Playoff bracket'!BW44</f>
        <v/>
      </c>
      <c r="BV44" s="94" t="str">
        <f>'Playoff bracket'!BX44</f>
        <v/>
      </c>
      <c r="BW44" s="94" t="str">
        <f>'Playoff bracket'!BY44</f>
        <v/>
      </c>
      <c r="BX44" s="94" t="str">
        <f>'Playoff bracket'!BZ44</f>
        <v/>
      </c>
      <c r="BY44" s="94" t="str">
        <f>'Playoff bracket'!CA44</f>
        <v/>
      </c>
      <c r="BZ44" s="94" t="str">
        <f>'Playoff bracket'!CB44</f>
        <v/>
      </c>
      <c r="CA44" s="94" t="str">
        <f>'Playoff bracket'!CC44</f>
        <v/>
      </c>
      <c r="CB44" s="94" t="str">
        <f>'Playoff bracket'!CD44</f>
        <v/>
      </c>
      <c r="CC44" s="94" t="str">
        <f>'Playoff bracket'!CE44</f>
        <v/>
      </c>
      <c r="CE44" s="94" t="str">
        <f>'Playoff bracket'!CG44</f>
        <v/>
      </c>
      <c r="CF44" s="94" t="str">
        <f>'Playoff bracket'!CH44</f>
        <v/>
      </c>
      <c r="CG44" s="94" t="str">
        <f>'Playoff bracket'!CI44</f>
        <v/>
      </c>
      <c r="CH44" s="94" t="str">
        <f>'Playoff bracket'!CJ44</f>
        <v/>
      </c>
      <c r="CI44" s="94" t="str">
        <f>'Playoff bracket'!CK44</f>
        <v/>
      </c>
      <c r="CJ44" s="94" t="str">
        <f>'Playoff bracket'!CL44</f>
        <v/>
      </c>
      <c r="CK44" s="94" t="str">
        <f>'Playoff bracket'!CM44</f>
        <v/>
      </c>
      <c r="CL44" s="94" t="str">
        <f>'Playoff bracket'!CN44</f>
        <v/>
      </c>
      <c r="CM44" s="94" t="str">
        <f>'Playoff bracket'!CO44</f>
        <v/>
      </c>
      <c r="CN44" s="94" t="str">
        <f>'Playoff bracket'!CP44</f>
        <v/>
      </c>
      <c r="CO44" s="94" t="str">
        <f>'Playoff bracket'!CQ44</f>
        <v/>
      </c>
      <c r="CP44" s="94" t="str">
        <f>'Playoff bracket'!CR44</f>
        <v/>
      </c>
      <c r="CQ44" s="94" t="str">
        <f>'Playoff bracket'!CS44</f>
        <v/>
      </c>
      <c r="CR44" s="94" t="str">
        <f>'Playoff bracket'!CT44</f>
        <v/>
      </c>
      <c r="CS44" s="94" t="str">
        <f>'Playoff bracket'!CU44</f>
        <v/>
      </c>
      <c r="CT44" s="94" t="str">
        <f>'Playoff bracket'!CV44</f>
        <v/>
      </c>
      <c r="CU44" s="94" t="str">
        <f>'Playoff bracket'!CW44</f>
        <v/>
      </c>
      <c r="CV44" s="94" t="str">
        <f>'Playoff bracket'!CX44</f>
        <v/>
      </c>
      <c r="CW44" s="94" t="str">
        <f>'Playoff bracket'!CY44</f>
        <v/>
      </c>
      <c r="CX44" s="94" t="str">
        <f>'Playoff bracket'!CZ44</f>
        <v/>
      </c>
      <c r="CZ44" s="94" t="str">
        <f>'Playoff bracket'!DB44</f>
        <v/>
      </c>
      <c r="DA44" s="94" t="str">
        <f>'Playoff bracket'!DC44</f>
        <v/>
      </c>
      <c r="DB44" s="94" t="str">
        <f>'Playoff bracket'!DD44</f>
        <v/>
      </c>
      <c r="DC44" s="94" t="str">
        <f>'Playoff bracket'!DE44</f>
        <v/>
      </c>
      <c r="DD44" s="94" t="str">
        <f>'Playoff bracket'!DF44</f>
        <v/>
      </c>
      <c r="DE44" s="94" t="str">
        <f>'Playoff bracket'!DG44</f>
        <v/>
      </c>
      <c r="DF44" s="94" t="str">
        <f>'Playoff bracket'!DH44</f>
        <v/>
      </c>
      <c r="DG44" s="94" t="str">
        <f>'Playoff bracket'!DI44</f>
        <v/>
      </c>
      <c r="DH44" s="94" t="str">
        <f>'Playoff bracket'!DJ44</f>
        <v/>
      </c>
      <c r="DI44" s="94" t="str">
        <f>'Playoff bracket'!DK44</f>
        <v/>
      </c>
      <c r="DJ44" s="94" t="str">
        <f>'Playoff bracket'!DL44</f>
        <v/>
      </c>
      <c r="DK44" s="94" t="str">
        <f>'Playoff bracket'!DM44</f>
        <v/>
      </c>
      <c r="DL44" s="94" t="str">
        <f>'Playoff bracket'!DN44</f>
        <v/>
      </c>
      <c r="DM44" s="94" t="str">
        <f>'Playoff bracket'!DO44</f>
        <v/>
      </c>
      <c r="DN44" s="94" t="str">
        <f>'Playoff bracket'!DP44</f>
        <v/>
      </c>
      <c r="DO44" s="94" t="str">
        <f>'Playoff bracket'!DQ44</f>
        <v/>
      </c>
      <c r="DP44" s="94" t="str">
        <f>'Playoff bracket'!DR44</f>
        <v/>
      </c>
      <c r="DQ44" s="94" t="str">
        <f>'Playoff bracket'!DS44</f>
        <v/>
      </c>
      <c r="DR44" s="94" t="str">
        <f>'Playoff bracket'!DT44</f>
        <v/>
      </c>
      <c r="DS44" s="94" t="str">
        <f>'Playoff bracket'!DU44</f>
        <v/>
      </c>
      <c r="DU44" s="94" t="str">
        <f>'Playoff bracket'!DV44</f>
        <v/>
      </c>
    </row>
    <row r="45" hidden="1">
      <c r="A45" s="94" t="str">
        <f>'Playoff bracket'!A45</f>
        <v>Match 8</v>
      </c>
      <c r="B45" s="94" t="str">
        <f>'Playoff bracket'!B45</f>
        <v>Travis Murie</v>
      </c>
      <c r="C45" s="94" t="str">
        <f>'Playoff bracket'!C45</f>
        <v>Harlem, Sorcerer, Godzilla</v>
      </c>
      <c r="D45" t="str">
        <f>'Playoff bracket'!D45</f>
        <v/>
      </c>
      <c r="E45" t="str">
        <f>'Playoff bracket'!E45</f>
        <v/>
      </c>
      <c r="F45" s="94" t="str">
        <f>'Playoff bracket'!F45</f>
        <v>Tyler Dipper </v>
      </c>
      <c r="G45" t="str">
        <f>'Playoff bracket'!G45</f>
        <v/>
      </c>
      <c r="H45" t="str">
        <f>'Playoff bracket'!H45</f>
        <v/>
      </c>
      <c r="I45" s="94" t="str">
        <f>'Playoff bracket'!I45</f>
        <v>Dark Rider, Grand Lizard, Jurassic Park</v>
      </c>
      <c r="J45" t="str">
        <f>'Playoff bracket'!J45</f>
        <v/>
      </c>
      <c r="K45" t="str">
        <f>'Playoff bracket'!K45</f>
        <v/>
      </c>
      <c r="L45" s="94" t="str">
        <f>'Playoff bracket'!L45</f>
        <v/>
      </c>
      <c r="M45" s="94" t="str">
        <f>'Playoff bracket'!M45</f>
        <v/>
      </c>
      <c r="N45" s="94" t="str">
        <f>'Playoff bracket'!N45</f>
        <v/>
      </c>
      <c r="O45" s="94" t="str">
        <f>'Playoff bracket'!O45</f>
        <v/>
      </c>
      <c r="P45" s="94" t="str">
        <f>'Playoff bracket'!P45</f>
        <v/>
      </c>
      <c r="Q45" s="94" t="str">
        <f>'Playoff bracket'!Q45</f>
        <v/>
      </c>
      <c r="R45" s="94" t="str">
        <f>'Playoff bracket'!R45</f>
        <v/>
      </c>
      <c r="S45" s="94" t="str">
        <f>'Playoff bracket'!S45</f>
        <v/>
      </c>
      <c r="T45" s="94" t="str">
        <f>'Playoff bracket'!U45</f>
        <v/>
      </c>
      <c r="U45" s="157"/>
      <c r="V45" s="94" t="str">
        <f>'Playoff bracket'!V45</f>
        <v>Match 16</v>
      </c>
      <c r="W45" s="94" t="str">
        <f>'Playoff bracket'!W45</f>
        <v>Markus Stix</v>
      </c>
      <c r="X45" s="94" t="str">
        <f>'Playoff bracket'!X45</f>
        <v>Harlem, Pool Sharks, Godzilla</v>
      </c>
      <c r="Y45" t="str">
        <f>'Playoff bracket'!Y45</f>
        <v/>
      </c>
      <c r="Z45" t="str">
        <f>'Playoff bracket'!Z45</f>
        <v/>
      </c>
      <c r="AA45" s="94" t="str">
        <f>'Playoff bracket'!AA45</f>
        <v>Tyler Dipper</v>
      </c>
      <c r="AB45" t="str">
        <f>'Playoff bracket'!AB45</f>
        <v/>
      </c>
      <c r="AC45" t="str">
        <f>'Playoff bracket'!AC45</f>
        <v/>
      </c>
      <c r="AD45" s="94" t="str">
        <f>'Playoff bracket'!AD45</f>
        <v>Dark Rider, Grand Lizard, Jurassic Park</v>
      </c>
      <c r="AE45" t="str">
        <f>'Playoff bracket'!AE45</f>
        <v/>
      </c>
      <c r="AF45" t="str">
        <f>'Playoff bracket'!AF45</f>
        <v/>
      </c>
      <c r="AG45" s="94" t="str">
        <f>'Playoff bracket'!AG45</f>
        <v/>
      </c>
      <c r="AH45" s="94" t="str">
        <f>'Playoff bracket'!AH45</f>
        <v/>
      </c>
      <c r="AI45" s="94" t="str">
        <f>'Playoff bracket'!AI45</f>
        <v/>
      </c>
      <c r="AJ45" s="94" t="str">
        <f>'Playoff bracket'!AJ45</f>
        <v/>
      </c>
      <c r="AK45" s="94" t="str">
        <f>'Playoff bracket'!AK45</f>
        <v/>
      </c>
      <c r="AL45" s="94" t="str">
        <f>'Playoff bracket'!AL45</f>
        <v/>
      </c>
      <c r="AM45" s="94" t="str">
        <f>'Playoff bracket'!AM45</f>
        <v/>
      </c>
      <c r="AN45" s="94" t="str">
        <f>'Playoff bracket'!AN45</f>
        <v/>
      </c>
      <c r="AO45" s="94" t="str">
        <f>'Playoff bracket'!AP45</f>
        <v/>
      </c>
      <c r="AP45" s="94" t="str">
        <f>'Playoff bracket'!AR45</f>
        <v>Match 24</v>
      </c>
      <c r="AQ45" s="94" t="str">
        <f>'Playoff bracket'!AS45</f>
        <v>Daniele Acciari</v>
      </c>
      <c r="AR45" s="94" t="str">
        <f>'Playoff bracket'!AT45</f>
        <v>Alien Poker, Space Station, Avengers IQ</v>
      </c>
      <c r="AS45" t="str">
        <f>'Playoff bracket'!AU45</f>
        <v/>
      </c>
      <c r="AT45" t="str">
        <f>'Playoff bracket'!AV45</f>
        <v/>
      </c>
      <c r="AU45" s="94" t="str">
        <f>'Playoff bracket'!AW45</f>
        <v>Markus Stix</v>
      </c>
      <c r="AV45" t="str">
        <f>'Playoff bracket'!AX45</f>
        <v/>
      </c>
      <c r="AW45" t="str">
        <f>'Playoff bracket'!AY45</f>
        <v/>
      </c>
      <c r="AX45" s="94" t="str">
        <f>'Playoff bracket'!AZ45</f>
        <v>Dolly Parton, Sorcerer, Godzilla</v>
      </c>
      <c r="AY45" t="str">
        <f>'Playoff bracket'!BA45</f>
        <v/>
      </c>
      <c r="AZ45" t="str">
        <f>'Playoff bracket'!BB45</f>
        <v/>
      </c>
      <c r="BA45" s="94" t="str">
        <f>'Playoff bracket'!BC45</f>
        <v/>
      </c>
      <c r="BB45" s="94" t="str">
        <f>'Playoff bracket'!BD45</f>
        <v/>
      </c>
      <c r="BC45" s="94" t="str">
        <f>'Playoff bracket'!BE45</f>
        <v/>
      </c>
      <c r="BD45" s="94" t="str">
        <f>'Playoff bracket'!BF45</f>
        <v/>
      </c>
      <c r="BE45" s="94" t="str">
        <f>'Playoff bracket'!BG45</f>
        <v/>
      </c>
      <c r="BF45" s="94" t="str">
        <f>'Playoff bracket'!BH45</f>
        <v/>
      </c>
      <c r="BG45" s="94" t="str">
        <f>'Playoff bracket'!BI45</f>
        <v/>
      </c>
      <c r="BH45" s="94" t="str">
        <f>'Playoff bracket'!BJ45</f>
        <v/>
      </c>
      <c r="BI45" s="94" t="str">
        <f>'Playoff bracket'!BL45</f>
        <v/>
      </c>
      <c r="BK45" s="94" t="str">
        <f>'Playoff bracket'!BM45</f>
        <v/>
      </c>
      <c r="BL45" s="94" t="str">
        <f>'Playoff bracket'!BN45</f>
        <v/>
      </c>
      <c r="BM45" s="94" t="str">
        <f>'Playoff bracket'!BO45</f>
        <v/>
      </c>
      <c r="BN45" s="94" t="str">
        <f>'Playoff bracket'!BP45</f>
        <v/>
      </c>
      <c r="BO45" s="94" t="str">
        <f>'Playoff bracket'!BQ45</f>
        <v/>
      </c>
      <c r="BP45" s="94" t="str">
        <f>'Playoff bracket'!BR45</f>
        <v/>
      </c>
      <c r="BQ45" s="94" t="str">
        <f>'Playoff bracket'!BS45</f>
        <v/>
      </c>
      <c r="BR45" s="94" t="str">
        <f>'Playoff bracket'!BT45</f>
        <v/>
      </c>
      <c r="BS45" s="94" t="str">
        <f>'Playoff bracket'!BU45</f>
        <v/>
      </c>
      <c r="BT45" s="94" t="str">
        <f>'Playoff bracket'!BV45</f>
        <v/>
      </c>
      <c r="BU45" s="94" t="str">
        <f>'Playoff bracket'!BW45</f>
        <v/>
      </c>
      <c r="BV45" s="94" t="str">
        <f>'Playoff bracket'!BX45</f>
        <v/>
      </c>
      <c r="BW45" s="94" t="str">
        <f>'Playoff bracket'!BY45</f>
        <v/>
      </c>
      <c r="BX45" s="94" t="str">
        <f>'Playoff bracket'!BZ45</f>
        <v/>
      </c>
      <c r="BY45" s="94" t="str">
        <f>'Playoff bracket'!CA45</f>
        <v/>
      </c>
      <c r="BZ45" s="94" t="str">
        <f>'Playoff bracket'!CB45</f>
        <v/>
      </c>
      <c r="CA45" s="94" t="str">
        <f>'Playoff bracket'!CC45</f>
        <v/>
      </c>
      <c r="CB45" s="94" t="str">
        <f>'Playoff bracket'!CD45</f>
        <v/>
      </c>
      <c r="CC45" s="94" t="str">
        <f>'Playoff bracket'!CE45</f>
        <v/>
      </c>
      <c r="CE45" s="94" t="str">
        <f>'Playoff bracket'!CG45</f>
        <v/>
      </c>
      <c r="CF45" s="94" t="str">
        <f>'Playoff bracket'!CH45</f>
        <v/>
      </c>
      <c r="CG45" s="94" t="str">
        <f>'Playoff bracket'!CI45</f>
        <v/>
      </c>
      <c r="CH45" s="94" t="str">
        <f>'Playoff bracket'!CJ45</f>
        <v/>
      </c>
      <c r="CI45" s="94" t="str">
        <f>'Playoff bracket'!CK45</f>
        <v/>
      </c>
      <c r="CJ45" s="94" t="str">
        <f>'Playoff bracket'!CL45</f>
        <v/>
      </c>
      <c r="CK45" s="94" t="str">
        <f>'Playoff bracket'!CM45</f>
        <v/>
      </c>
      <c r="CL45" s="94" t="str">
        <f>'Playoff bracket'!CN45</f>
        <v/>
      </c>
      <c r="CM45" s="94" t="str">
        <f>'Playoff bracket'!CO45</f>
        <v/>
      </c>
      <c r="CN45" s="94" t="str">
        <f>'Playoff bracket'!CP45</f>
        <v/>
      </c>
      <c r="CO45" s="94" t="str">
        <f>'Playoff bracket'!CQ45</f>
        <v/>
      </c>
      <c r="CP45" s="94" t="str">
        <f>'Playoff bracket'!CR45</f>
        <v/>
      </c>
      <c r="CQ45" s="94" t="str">
        <f>'Playoff bracket'!CS45</f>
        <v/>
      </c>
      <c r="CR45" s="94" t="str">
        <f>'Playoff bracket'!CT45</f>
        <v/>
      </c>
      <c r="CS45" s="94" t="str">
        <f>'Playoff bracket'!CU45</f>
        <v/>
      </c>
      <c r="CT45" s="94" t="str">
        <f>'Playoff bracket'!CV45</f>
        <v/>
      </c>
      <c r="CU45" s="94" t="str">
        <f>'Playoff bracket'!CW45</f>
        <v/>
      </c>
      <c r="CV45" s="94" t="str">
        <f>'Playoff bracket'!CX45</f>
        <v/>
      </c>
      <c r="CW45" s="94" t="str">
        <f>'Playoff bracket'!CY45</f>
        <v/>
      </c>
      <c r="CX45" s="94" t="str">
        <f>'Playoff bracket'!CZ45</f>
        <v/>
      </c>
      <c r="CZ45" s="94" t="str">
        <f>'Playoff bracket'!DB45</f>
        <v/>
      </c>
      <c r="DA45" s="94" t="str">
        <f>'Playoff bracket'!DC45</f>
        <v/>
      </c>
      <c r="DB45" s="94" t="str">
        <f>'Playoff bracket'!DD45</f>
        <v/>
      </c>
      <c r="DC45" s="94" t="str">
        <f>'Playoff bracket'!DE45</f>
        <v/>
      </c>
      <c r="DD45" s="94" t="str">
        <f>'Playoff bracket'!DF45</f>
        <v/>
      </c>
      <c r="DE45" s="94" t="str">
        <f>'Playoff bracket'!DG45</f>
        <v/>
      </c>
      <c r="DF45" s="94" t="str">
        <f>'Playoff bracket'!DH45</f>
        <v/>
      </c>
      <c r="DG45" s="94" t="str">
        <f>'Playoff bracket'!DI45</f>
        <v/>
      </c>
      <c r="DH45" s="94" t="str">
        <f>'Playoff bracket'!DJ45</f>
        <v/>
      </c>
      <c r="DI45" s="94" t="str">
        <f>'Playoff bracket'!DK45</f>
        <v/>
      </c>
      <c r="DJ45" s="94" t="str">
        <f>'Playoff bracket'!DL45</f>
        <v/>
      </c>
      <c r="DK45" s="94" t="str">
        <f>'Playoff bracket'!DM45</f>
        <v/>
      </c>
      <c r="DL45" s="94" t="str">
        <f>'Playoff bracket'!DN45</f>
        <v/>
      </c>
      <c r="DM45" s="94" t="str">
        <f>'Playoff bracket'!DO45</f>
        <v/>
      </c>
      <c r="DN45" s="94" t="str">
        <f>'Playoff bracket'!DP45</f>
        <v/>
      </c>
      <c r="DO45" s="94" t="str">
        <f>'Playoff bracket'!DQ45</f>
        <v/>
      </c>
      <c r="DP45" s="94" t="str">
        <f>'Playoff bracket'!DR45</f>
        <v/>
      </c>
      <c r="DQ45" s="94" t="str">
        <f>'Playoff bracket'!DS45</f>
        <v/>
      </c>
      <c r="DR45" s="94" t="str">
        <f>'Playoff bracket'!DT45</f>
        <v/>
      </c>
      <c r="DS45" s="94" t="str">
        <f>'Playoff bracket'!DU45</f>
        <v/>
      </c>
      <c r="DU45" s="94" t="str">
        <f>'Playoff bracket'!DV45</f>
        <v/>
      </c>
    </row>
    <row r="46" hidden="1">
      <c r="A46" s="94" t="str">
        <f>'Playoff bracket'!A46</f>
        <v/>
      </c>
      <c r="B46" s="94" t="str">
        <f>'Playoff bracket'!B46</f>
        <v/>
      </c>
      <c r="C46" s="94" t="str">
        <f>'Playoff bracket'!C46</f>
        <v/>
      </c>
      <c r="D46" s="94" t="str">
        <f>'Playoff bracket'!D46</f>
        <v/>
      </c>
      <c r="E46" s="94" t="str">
        <f>'Playoff bracket'!E46</f>
        <v/>
      </c>
      <c r="F46" s="94" t="str">
        <f>'Playoff bracket'!F46</f>
        <v/>
      </c>
      <c r="G46" s="94" t="str">
        <f>'Playoff bracket'!G46</f>
        <v/>
      </c>
      <c r="H46" s="94" t="str">
        <f>'Playoff bracket'!H46</f>
        <v/>
      </c>
      <c r="I46" s="94" t="str">
        <f>'Playoff bracket'!I46</f>
        <v/>
      </c>
      <c r="J46" s="94" t="str">
        <f>'Playoff bracket'!J46</f>
        <v/>
      </c>
      <c r="K46" s="94" t="str">
        <f>'Playoff bracket'!K46</f>
        <v/>
      </c>
      <c r="L46" s="94" t="str">
        <f>'Playoff bracket'!L46</f>
        <v/>
      </c>
      <c r="M46" s="94" t="str">
        <f>'Playoff bracket'!M46</f>
        <v/>
      </c>
      <c r="N46" s="94" t="str">
        <f>'Playoff bracket'!N46</f>
        <v/>
      </c>
      <c r="O46" s="94" t="str">
        <f>'Playoff bracket'!O46</f>
        <v/>
      </c>
      <c r="P46" s="94" t="str">
        <f>'Playoff bracket'!P46</f>
        <v/>
      </c>
      <c r="Q46" s="94" t="str">
        <f>'Playoff bracket'!Q46</f>
        <v/>
      </c>
      <c r="R46" s="94" t="str">
        <f>'Playoff bracket'!R46</f>
        <v/>
      </c>
      <c r="S46" s="94" t="str">
        <f>'Playoff bracket'!S46</f>
        <v/>
      </c>
      <c r="T46" s="94" t="str">
        <f>'Playoff bracket'!U46</f>
        <v/>
      </c>
      <c r="U46" s="157"/>
      <c r="V46" s="94" t="str">
        <f>'Playoff bracket'!V46</f>
        <v/>
      </c>
      <c r="W46" s="94" t="str">
        <f>'Playoff bracket'!W46</f>
        <v/>
      </c>
      <c r="X46" s="94" t="str">
        <f>'Playoff bracket'!X46</f>
        <v/>
      </c>
      <c r="Y46" s="94" t="str">
        <f>'Playoff bracket'!Y46</f>
        <v/>
      </c>
      <c r="Z46" s="94" t="str">
        <f>'Playoff bracket'!Z46</f>
        <v/>
      </c>
      <c r="AA46" s="94" t="str">
        <f>'Playoff bracket'!AA46</f>
        <v/>
      </c>
      <c r="AB46" s="94" t="str">
        <f>'Playoff bracket'!AB46</f>
        <v/>
      </c>
      <c r="AC46" s="94" t="str">
        <f>'Playoff bracket'!AC46</f>
        <v/>
      </c>
      <c r="AD46" s="94" t="str">
        <f>'Playoff bracket'!AD46</f>
        <v/>
      </c>
      <c r="AE46" s="94" t="str">
        <f>'Playoff bracket'!AE46</f>
        <v/>
      </c>
      <c r="AF46" s="94" t="str">
        <f>'Playoff bracket'!AF46</f>
        <v/>
      </c>
      <c r="AG46" s="94" t="str">
        <f>'Playoff bracket'!AG46</f>
        <v/>
      </c>
      <c r="AH46" s="94" t="str">
        <f>'Playoff bracket'!AH46</f>
        <v/>
      </c>
      <c r="AI46" s="94" t="str">
        <f>'Playoff bracket'!AI46</f>
        <v/>
      </c>
      <c r="AJ46" s="94" t="str">
        <f>'Playoff bracket'!AJ46</f>
        <v/>
      </c>
      <c r="AK46" s="94" t="str">
        <f>'Playoff bracket'!AK46</f>
        <v/>
      </c>
      <c r="AL46" s="94" t="str">
        <f>'Playoff bracket'!AL46</f>
        <v/>
      </c>
      <c r="AM46" s="94" t="str">
        <f>'Playoff bracket'!AM46</f>
        <v/>
      </c>
      <c r="AN46" s="94" t="str">
        <f>'Playoff bracket'!AN46</f>
        <v/>
      </c>
      <c r="AO46" s="94" t="str">
        <f>'Playoff bracket'!AP46</f>
        <v/>
      </c>
      <c r="AP46" s="94" t="str">
        <f>'Playoff bracket'!AR46</f>
        <v/>
      </c>
      <c r="AQ46" s="94" t="str">
        <f>'Playoff bracket'!AS46</f>
        <v/>
      </c>
      <c r="AR46" s="94" t="str">
        <f>'Playoff bracket'!AT46</f>
        <v/>
      </c>
      <c r="AS46" s="94" t="str">
        <f>'Playoff bracket'!AU46</f>
        <v/>
      </c>
      <c r="AT46" s="94" t="str">
        <f>'Playoff bracket'!AV46</f>
        <v/>
      </c>
      <c r="AU46" s="94" t="str">
        <f>'Playoff bracket'!AW46</f>
        <v/>
      </c>
      <c r="AV46" s="94" t="str">
        <f>'Playoff bracket'!AX46</f>
        <v/>
      </c>
      <c r="AW46" s="94" t="str">
        <f>'Playoff bracket'!AY46</f>
        <v/>
      </c>
      <c r="AX46" s="94" t="str">
        <f>'Playoff bracket'!AZ46</f>
        <v/>
      </c>
      <c r="AY46" s="94" t="str">
        <f>'Playoff bracket'!BA46</f>
        <v/>
      </c>
      <c r="AZ46" s="94" t="str">
        <f>'Playoff bracket'!BB46</f>
        <v/>
      </c>
      <c r="BA46" s="94" t="str">
        <f>'Playoff bracket'!BC46</f>
        <v/>
      </c>
      <c r="BB46" s="94" t="str">
        <f>'Playoff bracket'!BD46</f>
        <v/>
      </c>
      <c r="BC46" s="94" t="str">
        <f>'Playoff bracket'!BE46</f>
        <v/>
      </c>
      <c r="BD46" s="94" t="str">
        <f>'Playoff bracket'!BF46</f>
        <v/>
      </c>
      <c r="BE46" s="94" t="str">
        <f>'Playoff bracket'!BG46</f>
        <v/>
      </c>
      <c r="BF46" s="94" t="str">
        <f>'Playoff bracket'!BH46</f>
        <v/>
      </c>
      <c r="BG46" s="94" t="str">
        <f>'Playoff bracket'!BI46</f>
        <v/>
      </c>
      <c r="BH46" s="94" t="str">
        <f>'Playoff bracket'!BJ46</f>
        <v/>
      </c>
      <c r="BI46" s="94" t="str">
        <f>'Playoff bracket'!BL46</f>
        <v/>
      </c>
      <c r="BK46" s="94" t="str">
        <f>'Playoff bracket'!BM46</f>
        <v/>
      </c>
      <c r="BL46" s="94" t="str">
        <f>'Playoff bracket'!BN46</f>
        <v/>
      </c>
      <c r="BM46" s="94" t="str">
        <f>'Playoff bracket'!BO46</f>
        <v/>
      </c>
      <c r="BN46" s="94" t="str">
        <f>'Playoff bracket'!BP46</f>
        <v/>
      </c>
      <c r="BO46" s="94" t="str">
        <f>'Playoff bracket'!BQ46</f>
        <v/>
      </c>
      <c r="BP46" s="94" t="str">
        <f>'Playoff bracket'!BR46</f>
        <v/>
      </c>
      <c r="BQ46" s="94" t="str">
        <f>'Playoff bracket'!BS46</f>
        <v/>
      </c>
      <c r="BR46" s="94" t="str">
        <f>'Playoff bracket'!BT46</f>
        <v/>
      </c>
      <c r="BS46" s="94" t="str">
        <f>'Playoff bracket'!BU46</f>
        <v/>
      </c>
      <c r="BT46" s="94" t="str">
        <f>'Playoff bracket'!BV46</f>
        <v/>
      </c>
      <c r="BU46" s="94" t="str">
        <f>'Playoff bracket'!BW46</f>
        <v/>
      </c>
      <c r="BV46" s="94" t="str">
        <f>'Playoff bracket'!BX46</f>
        <v/>
      </c>
      <c r="BW46" s="94" t="str">
        <f>'Playoff bracket'!BY46</f>
        <v/>
      </c>
      <c r="BX46" s="94" t="str">
        <f>'Playoff bracket'!BZ46</f>
        <v/>
      </c>
      <c r="BY46" s="94" t="str">
        <f>'Playoff bracket'!CA46</f>
        <v/>
      </c>
      <c r="BZ46" s="94" t="str">
        <f>'Playoff bracket'!CB46</f>
        <v/>
      </c>
      <c r="CA46" s="94" t="str">
        <f>'Playoff bracket'!CC46</f>
        <v/>
      </c>
      <c r="CB46" s="94" t="str">
        <f>'Playoff bracket'!CD46</f>
        <v/>
      </c>
      <c r="CC46" s="94" t="str">
        <f>'Playoff bracket'!CE46</f>
        <v/>
      </c>
      <c r="CE46" s="94" t="str">
        <f>'Playoff bracket'!CG46</f>
        <v/>
      </c>
      <c r="CF46" s="94" t="str">
        <f>'Playoff bracket'!CH46</f>
        <v/>
      </c>
      <c r="CG46" s="94" t="str">
        <f>'Playoff bracket'!CI46</f>
        <v/>
      </c>
      <c r="CH46" s="94" t="str">
        <f>'Playoff bracket'!CJ46</f>
        <v/>
      </c>
      <c r="CI46" s="94" t="str">
        <f>'Playoff bracket'!CK46</f>
        <v/>
      </c>
      <c r="CJ46" s="94" t="str">
        <f>'Playoff bracket'!CL46</f>
        <v/>
      </c>
      <c r="CK46" s="94" t="str">
        <f>'Playoff bracket'!CM46</f>
        <v/>
      </c>
      <c r="CL46" s="94" t="str">
        <f>'Playoff bracket'!CN46</f>
        <v/>
      </c>
      <c r="CM46" s="94" t="str">
        <f>'Playoff bracket'!CO46</f>
        <v/>
      </c>
      <c r="CN46" s="94" t="str">
        <f>'Playoff bracket'!CP46</f>
        <v/>
      </c>
      <c r="CO46" s="94" t="str">
        <f>'Playoff bracket'!CQ46</f>
        <v/>
      </c>
      <c r="CP46" s="94" t="str">
        <f>'Playoff bracket'!CR46</f>
        <v/>
      </c>
      <c r="CQ46" s="94" t="str">
        <f>'Playoff bracket'!CS46</f>
        <v/>
      </c>
      <c r="CR46" s="94" t="str">
        <f>'Playoff bracket'!CT46</f>
        <v/>
      </c>
      <c r="CS46" s="94" t="str">
        <f>'Playoff bracket'!CU46</f>
        <v/>
      </c>
      <c r="CT46" s="94" t="str">
        <f>'Playoff bracket'!CV46</f>
        <v/>
      </c>
      <c r="CU46" s="94" t="str">
        <f>'Playoff bracket'!CW46</f>
        <v/>
      </c>
      <c r="CV46" s="94" t="str">
        <f>'Playoff bracket'!CX46</f>
        <v/>
      </c>
      <c r="CW46" s="94" t="str">
        <f>'Playoff bracket'!CY46</f>
        <v/>
      </c>
      <c r="CX46" s="94" t="str">
        <f>'Playoff bracket'!CZ46</f>
        <v/>
      </c>
      <c r="CZ46" s="94" t="str">
        <f>'Playoff bracket'!DB46</f>
        <v/>
      </c>
      <c r="DA46" s="94" t="str">
        <f>'Playoff bracket'!DC46</f>
        <v/>
      </c>
      <c r="DB46" s="94" t="str">
        <f>'Playoff bracket'!DD46</f>
        <v/>
      </c>
      <c r="DC46" s="94" t="str">
        <f>'Playoff bracket'!DE46</f>
        <v/>
      </c>
      <c r="DD46" s="94" t="str">
        <f>'Playoff bracket'!DF46</f>
        <v/>
      </c>
      <c r="DE46" s="94" t="str">
        <f>'Playoff bracket'!DG46</f>
        <v/>
      </c>
      <c r="DF46" s="94" t="str">
        <f>'Playoff bracket'!DH46</f>
        <v/>
      </c>
      <c r="DG46" s="94" t="str">
        <f>'Playoff bracket'!DI46</f>
        <v/>
      </c>
      <c r="DH46" s="94" t="str">
        <f>'Playoff bracket'!DJ46</f>
        <v/>
      </c>
      <c r="DI46" s="94" t="str">
        <f>'Playoff bracket'!DK46</f>
        <v/>
      </c>
      <c r="DJ46" s="94" t="str">
        <f>'Playoff bracket'!DL46</f>
        <v/>
      </c>
      <c r="DK46" s="94" t="str">
        <f>'Playoff bracket'!DM46</f>
        <v/>
      </c>
      <c r="DL46" s="94" t="str">
        <f>'Playoff bracket'!DN46</f>
        <v/>
      </c>
      <c r="DM46" s="94" t="str">
        <f>'Playoff bracket'!DO46</f>
        <v/>
      </c>
      <c r="DN46" s="94" t="str">
        <f>'Playoff bracket'!DP46</f>
        <v/>
      </c>
      <c r="DO46" s="94" t="str">
        <f>'Playoff bracket'!DQ46</f>
        <v/>
      </c>
      <c r="DP46" s="94" t="str">
        <f>'Playoff bracket'!DR46</f>
        <v/>
      </c>
      <c r="DQ46" s="94" t="str">
        <f>'Playoff bracket'!DS46</f>
        <v/>
      </c>
      <c r="DR46" s="94" t="str">
        <f>'Playoff bracket'!DT46</f>
        <v/>
      </c>
      <c r="DS46" s="94" t="str">
        <f>'Playoff bracket'!DU46</f>
        <v/>
      </c>
      <c r="DU46" s="94" t="str">
        <f>'Playoff bracket'!DV46</f>
        <v/>
      </c>
    </row>
    <row r="47" hidden="1">
      <c r="A47" s="94" t="str">
        <f>'Playoff bracket'!A47</f>
        <v/>
      </c>
      <c r="B47" s="94" t="str">
        <f>'Playoff bracket'!B47</f>
        <v/>
      </c>
      <c r="C47" s="94" t="str">
        <f>'Playoff bracket'!C47</f>
        <v/>
      </c>
      <c r="D47" s="94" t="str">
        <f>'Playoff bracket'!D47</f>
        <v/>
      </c>
      <c r="E47" s="94" t="str">
        <f>'Playoff bracket'!E47</f>
        <v/>
      </c>
      <c r="F47" s="94" t="str">
        <f>'Playoff bracket'!F47</f>
        <v/>
      </c>
      <c r="G47" s="94" t="str">
        <f>'Playoff bracket'!G47</f>
        <v/>
      </c>
      <c r="H47" s="94" t="str">
        <f>'Playoff bracket'!H47</f>
        <v/>
      </c>
      <c r="I47" s="94" t="str">
        <f>'Playoff bracket'!I47</f>
        <v/>
      </c>
      <c r="J47" s="94" t="str">
        <f>'Playoff bracket'!J47</f>
        <v/>
      </c>
      <c r="K47" s="94" t="str">
        <f>'Playoff bracket'!K47</f>
        <v/>
      </c>
      <c r="L47" s="94" t="str">
        <f>'Playoff bracket'!L47</f>
        <v/>
      </c>
      <c r="M47" s="94" t="str">
        <f>'Playoff bracket'!M47</f>
        <v/>
      </c>
      <c r="N47" s="94" t="str">
        <f>'Playoff bracket'!N47</f>
        <v/>
      </c>
      <c r="O47" s="94" t="str">
        <f>'Playoff bracket'!O47</f>
        <v/>
      </c>
      <c r="P47" s="94" t="str">
        <f>'Playoff bracket'!P47</f>
        <v/>
      </c>
      <c r="Q47" s="94" t="str">
        <f>'Playoff bracket'!Q47</f>
        <v/>
      </c>
      <c r="R47" s="94" t="str">
        <f>'Playoff bracket'!R47</f>
        <v/>
      </c>
      <c r="S47" s="94" t="str">
        <f>'Playoff bracket'!S47</f>
        <v/>
      </c>
      <c r="T47" s="94" t="str">
        <f>'Playoff bracket'!U47</f>
        <v/>
      </c>
      <c r="U47" s="157"/>
      <c r="V47" s="94" t="str">
        <f>'Playoff bracket'!V47</f>
        <v/>
      </c>
      <c r="W47" s="94" t="str">
        <f>'Playoff bracket'!W47</f>
        <v/>
      </c>
      <c r="X47" s="94" t="str">
        <f>'Playoff bracket'!X47</f>
        <v/>
      </c>
      <c r="Y47" s="94" t="str">
        <f>'Playoff bracket'!Y47</f>
        <v/>
      </c>
      <c r="Z47" s="94" t="str">
        <f>'Playoff bracket'!Z47</f>
        <v/>
      </c>
      <c r="AA47" s="94" t="str">
        <f>'Playoff bracket'!AA47</f>
        <v/>
      </c>
      <c r="AB47" s="94" t="str">
        <f>'Playoff bracket'!AB47</f>
        <v/>
      </c>
      <c r="AC47" s="94" t="str">
        <f>'Playoff bracket'!AC47</f>
        <v/>
      </c>
      <c r="AD47" s="94" t="str">
        <f>'Playoff bracket'!AD47</f>
        <v/>
      </c>
      <c r="AE47" s="94" t="str">
        <f>'Playoff bracket'!AE47</f>
        <v/>
      </c>
      <c r="AF47" s="94" t="str">
        <f>'Playoff bracket'!AF47</f>
        <v/>
      </c>
      <c r="AG47" s="94" t="str">
        <f>'Playoff bracket'!AG47</f>
        <v/>
      </c>
      <c r="AH47" s="94" t="str">
        <f>'Playoff bracket'!AH47</f>
        <v/>
      </c>
      <c r="AI47" s="94" t="str">
        <f>'Playoff bracket'!AI47</f>
        <v/>
      </c>
      <c r="AJ47" s="94" t="str">
        <f>'Playoff bracket'!AJ47</f>
        <v/>
      </c>
      <c r="AK47" s="94" t="str">
        <f>'Playoff bracket'!AK47</f>
        <v/>
      </c>
      <c r="AL47" s="94" t="str">
        <f>'Playoff bracket'!AL47</f>
        <v/>
      </c>
      <c r="AM47" s="94" t="str">
        <f>'Playoff bracket'!AM47</f>
        <v/>
      </c>
      <c r="AN47" s="94" t="str">
        <f>'Playoff bracket'!AN47</f>
        <v/>
      </c>
      <c r="AO47" s="94" t="str">
        <f>'Playoff bracket'!AP47</f>
        <v/>
      </c>
      <c r="AP47" s="94" t="str">
        <f>'Playoff bracket'!AR47</f>
        <v/>
      </c>
      <c r="AQ47" s="94" t="str">
        <f>'Playoff bracket'!AS47</f>
        <v/>
      </c>
      <c r="AR47" s="94" t="str">
        <f>'Playoff bracket'!AT47</f>
        <v/>
      </c>
      <c r="AS47" s="94" t="str">
        <f>'Playoff bracket'!AU47</f>
        <v/>
      </c>
      <c r="AT47" s="94" t="str">
        <f>'Playoff bracket'!AV47</f>
        <v/>
      </c>
      <c r="AU47" s="94" t="str">
        <f>'Playoff bracket'!AW47</f>
        <v/>
      </c>
      <c r="AV47" s="94" t="str">
        <f>'Playoff bracket'!AX47</f>
        <v/>
      </c>
      <c r="AW47" s="94" t="str">
        <f>'Playoff bracket'!AY47</f>
        <v/>
      </c>
      <c r="AX47" s="94" t="str">
        <f>'Playoff bracket'!AZ47</f>
        <v/>
      </c>
      <c r="AY47" s="94" t="str">
        <f>'Playoff bracket'!BA47</f>
        <v/>
      </c>
      <c r="AZ47" s="94" t="str">
        <f>'Playoff bracket'!BB47</f>
        <v/>
      </c>
      <c r="BA47" s="94" t="str">
        <f>'Playoff bracket'!BC47</f>
        <v/>
      </c>
      <c r="BB47" s="94" t="str">
        <f>'Playoff bracket'!BD47</f>
        <v/>
      </c>
      <c r="BC47" s="94" t="str">
        <f>'Playoff bracket'!BE47</f>
        <v/>
      </c>
      <c r="BD47" s="94" t="str">
        <f>'Playoff bracket'!BF47</f>
        <v/>
      </c>
      <c r="BE47" s="94" t="str">
        <f>'Playoff bracket'!BG47</f>
        <v/>
      </c>
      <c r="BF47" s="94" t="str">
        <f>'Playoff bracket'!BH47</f>
        <v/>
      </c>
      <c r="BG47" s="94" t="str">
        <f>'Playoff bracket'!BI47</f>
        <v/>
      </c>
      <c r="BH47" s="94" t="str">
        <f>'Playoff bracket'!BJ47</f>
        <v/>
      </c>
      <c r="BI47" s="94" t="str">
        <f>'Playoff bracket'!BL47</f>
        <v/>
      </c>
      <c r="BK47" s="94" t="str">
        <f>'Playoff bracket'!BM47</f>
        <v/>
      </c>
      <c r="BL47" s="94" t="str">
        <f>'Playoff bracket'!BN47</f>
        <v/>
      </c>
      <c r="BM47" s="94" t="str">
        <f>'Playoff bracket'!BO47</f>
        <v/>
      </c>
      <c r="BN47" s="94" t="str">
        <f>'Playoff bracket'!BP47</f>
        <v/>
      </c>
      <c r="BO47" s="94" t="str">
        <f>'Playoff bracket'!BQ47</f>
        <v/>
      </c>
      <c r="BP47" s="94" t="str">
        <f>'Playoff bracket'!BR47</f>
        <v/>
      </c>
      <c r="BQ47" s="94" t="str">
        <f>'Playoff bracket'!BS47</f>
        <v/>
      </c>
      <c r="BR47" s="94" t="str">
        <f>'Playoff bracket'!BT47</f>
        <v/>
      </c>
      <c r="BS47" s="94" t="str">
        <f>'Playoff bracket'!BU47</f>
        <v/>
      </c>
      <c r="BT47" s="94" t="str">
        <f>'Playoff bracket'!BV47</f>
        <v/>
      </c>
      <c r="BU47" s="94" t="str">
        <f>'Playoff bracket'!BW47</f>
        <v/>
      </c>
      <c r="BV47" s="94" t="str">
        <f>'Playoff bracket'!BX47</f>
        <v/>
      </c>
      <c r="BW47" s="94" t="str">
        <f>'Playoff bracket'!BY47</f>
        <v/>
      </c>
      <c r="BX47" s="94" t="str">
        <f>'Playoff bracket'!BZ47</f>
        <v/>
      </c>
      <c r="BY47" s="94" t="str">
        <f>'Playoff bracket'!CA47</f>
        <v/>
      </c>
      <c r="BZ47" s="94" t="str">
        <f>'Playoff bracket'!CB47</f>
        <v/>
      </c>
      <c r="CA47" s="94" t="str">
        <f>'Playoff bracket'!CC47</f>
        <v/>
      </c>
      <c r="CB47" s="94" t="str">
        <f>'Playoff bracket'!CD47</f>
        <v/>
      </c>
      <c r="CC47" s="94" t="str">
        <f>'Playoff bracket'!CE47</f>
        <v/>
      </c>
      <c r="CE47" s="94" t="str">
        <f>'Playoff bracket'!CG47</f>
        <v/>
      </c>
      <c r="CF47" s="94" t="str">
        <f>'Playoff bracket'!CH47</f>
        <v/>
      </c>
      <c r="CG47" s="94" t="str">
        <f>'Playoff bracket'!CI47</f>
        <v/>
      </c>
      <c r="CH47" s="94" t="str">
        <f>'Playoff bracket'!CJ47</f>
        <v/>
      </c>
      <c r="CI47" s="94" t="str">
        <f>'Playoff bracket'!CK47</f>
        <v/>
      </c>
      <c r="CJ47" s="94" t="str">
        <f>'Playoff bracket'!CL47</f>
        <v/>
      </c>
      <c r="CK47" s="94" t="str">
        <f>'Playoff bracket'!CM47</f>
        <v/>
      </c>
      <c r="CL47" s="94" t="str">
        <f>'Playoff bracket'!CN47</f>
        <v/>
      </c>
      <c r="CM47" s="94" t="str">
        <f>'Playoff bracket'!CO47</f>
        <v/>
      </c>
      <c r="CN47" s="94" t="str">
        <f>'Playoff bracket'!CP47</f>
        <v/>
      </c>
      <c r="CO47" s="94" t="str">
        <f>'Playoff bracket'!CQ47</f>
        <v/>
      </c>
      <c r="CP47" s="94" t="str">
        <f>'Playoff bracket'!CR47</f>
        <v/>
      </c>
      <c r="CQ47" s="94" t="str">
        <f>'Playoff bracket'!CS47</f>
        <v/>
      </c>
      <c r="CR47" s="94" t="str">
        <f>'Playoff bracket'!CT47</f>
        <v/>
      </c>
      <c r="CS47" s="94" t="str">
        <f>'Playoff bracket'!CU47</f>
        <v/>
      </c>
      <c r="CT47" s="94" t="str">
        <f>'Playoff bracket'!CV47</f>
        <v/>
      </c>
      <c r="CU47" s="94" t="str">
        <f>'Playoff bracket'!CW47</f>
        <v/>
      </c>
      <c r="CV47" s="94" t="str">
        <f>'Playoff bracket'!CX47</f>
        <v/>
      </c>
      <c r="CW47" s="94" t="str">
        <f>'Playoff bracket'!CY47</f>
        <v/>
      </c>
      <c r="CX47" s="94" t="str">
        <f>'Playoff bracket'!CZ47</f>
        <v/>
      </c>
      <c r="CZ47" s="94" t="str">
        <f>'Playoff bracket'!DB47</f>
        <v/>
      </c>
      <c r="DA47" s="94" t="str">
        <f>'Playoff bracket'!DC47</f>
        <v/>
      </c>
      <c r="DB47" s="94" t="str">
        <f>'Playoff bracket'!DD47</f>
        <v/>
      </c>
      <c r="DC47" s="94" t="str">
        <f>'Playoff bracket'!DE47</f>
        <v/>
      </c>
      <c r="DD47" s="94" t="str">
        <f>'Playoff bracket'!DF47</f>
        <v/>
      </c>
      <c r="DE47" s="94" t="str">
        <f>'Playoff bracket'!DG47</f>
        <v/>
      </c>
      <c r="DF47" s="94" t="str">
        <f>'Playoff bracket'!DH47</f>
        <v/>
      </c>
      <c r="DG47" s="94" t="str">
        <f>'Playoff bracket'!DI47</f>
        <v/>
      </c>
      <c r="DH47" s="94" t="str">
        <f>'Playoff bracket'!DJ47</f>
        <v/>
      </c>
      <c r="DI47" s="94" t="str">
        <f>'Playoff bracket'!DK47</f>
        <v/>
      </c>
      <c r="DJ47" s="94" t="str">
        <f>'Playoff bracket'!DL47</f>
        <v/>
      </c>
      <c r="DK47" s="94" t="str">
        <f>'Playoff bracket'!DM47</f>
        <v/>
      </c>
      <c r="DL47" s="94" t="str">
        <f>'Playoff bracket'!DN47</f>
        <v/>
      </c>
      <c r="DM47" s="94" t="str">
        <f>'Playoff bracket'!DO47</f>
        <v/>
      </c>
      <c r="DN47" s="94" t="str">
        <f>'Playoff bracket'!DP47</f>
        <v/>
      </c>
      <c r="DO47" s="94" t="str">
        <f>'Playoff bracket'!DQ47</f>
        <v/>
      </c>
      <c r="DP47" s="94" t="str">
        <f>'Playoff bracket'!DR47</f>
        <v/>
      </c>
      <c r="DQ47" s="94" t="str">
        <f>'Playoff bracket'!DS47</f>
        <v/>
      </c>
      <c r="DR47" s="94" t="str">
        <f>'Playoff bracket'!DT47</f>
        <v/>
      </c>
      <c r="DS47" s="94" t="str">
        <f>'Playoff bracket'!DU47</f>
        <v/>
      </c>
      <c r="DU47" s="94" t="str">
        <f>'Playoff bracket'!DV47</f>
        <v/>
      </c>
    </row>
    <row r="48" hidden="1">
      <c r="A48" s="94" t="str">
        <f>'Playoff bracket'!A48</f>
        <v/>
      </c>
      <c r="B48" s="94" t="str">
        <f>'Playoff bracket'!B48</f>
        <v/>
      </c>
      <c r="C48" s="94" t="str">
        <f>'Playoff bracket'!C48</f>
        <v/>
      </c>
      <c r="D48" s="94" t="str">
        <f>'Playoff bracket'!D48</f>
        <v/>
      </c>
      <c r="E48" s="94" t="str">
        <f>'Playoff bracket'!E48</f>
        <v/>
      </c>
      <c r="F48" s="94" t="str">
        <f>'Playoff bracket'!F48</f>
        <v/>
      </c>
      <c r="G48" s="94" t="str">
        <f>'Playoff bracket'!G48</f>
        <v/>
      </c>
      <c r="H48" s="94" t="str">
        <f>'Playoff bracket'!H48</f>
        <v/>
      </c>
      <c r="I48" s="94" t="str">
        <f>'Playoff bracket'!I48</f>
        <v/>
      </c>
      <c r="J48" s="94" t="str">
        <f>'Playoff bracket'!J48</f>
        <v/>
      </c>
      <c r="K48" s="94" t="str">
        <f>'Playoff bracket'!K48</f>
        <v/>
      </c>
      <c r="L48" s="94" t="str">
        <f>'Playoff bracket'!L48</f>
        <v/>
      </c>
      <c r="M48" s="94" t="str">
        <f>'Playoff bracket'!M48</f>
        <v/>
      </c>
      <c r="N48" s="94" t="str">
        <f>'Playoff bracket'!N48</f>
        <v/>
      </c>
      <c r="O48" s="94" t="str">
        <f>'Playoff bracket'!O48</f>
        <v/>
      </c>
      <c r="P48" s="94" t="str">
        <f>'Playoff bracket'!P48</f>
        <v/>
      </c>
      <c r="Q48" s="94" t="str">
        <f>'Playoff bracket'!Q48</f>
        <v/>
      </c>
      <c r="R48" s="94" t="str">
        <f>'Playoff bracket'!R48</f>
        <v/>
      </c>
      <c r="S48" s="94" t="str">
        <f>'Playoff bracket'!S48</f>
        <v/>
      </c>
      <c r="T48" s="94" t="str">
        <f>'Playoff bracket'!U48</f>
        <v/>
      </c>
      <c r="U48" s="157"/>
      <c r="V48" s="94" t="str">
        <f>'Playoff bracket'!V48</f>
        <v/>
      </c>
      <c r="W48" s="94" t="str">
        <f>'Playoff bracket'!W48</f>
        <v/>
      </c>
      <c r="X48" s="94" t="str">
        <f>'Playoff bracket'!X48</f>
        <v/>
      </c>
      <c r="Y48" s="94" t="str">
        <f>'Playoff bracket'!Y48</f>
        <v/>
      </c>
      <c r="Z48" s="94" t="str">
        <f>'Playoff bracket'!Z48</f>
        <v/>
      </c>
      <c r="AA48" s="94" t="str">
        <f>'Playoff bracket'!AA48</f>
        <v/>
      </c>
      <c r="AB48" s="94" t="str">
        <f>'Playoff bracket'!AB48</f>
        <v/>
      </c>
      <c r="AC48" s="94" t="str">
        <f>'Playoff bracket'!AC48</f>
        <v/>
      </c>
      <c r="AD48" s="94" t="str">
        <f>'Playoff bracket'!AD48</f>
        <v/>
      </c>
      <c r="AE48" s="94" t="str">
        <f>'Playoff bracket'!AE48</f>
        <v/>
      </c>
      <c r="AF48" s="94" t="str">
        <f>'Playoff bracket'!AF48</f>
        <v/>
      </c>
      <c r="AG48" s="94" t="str">
        <f>'Playoff bracket'!AG48</f>
        <v/>
      </c>
      <c r="AH48" s="94" t="str">
        <f>'Playoff bracket'!AH48</f>
        <v/>
      </c>
      <c r="AI48" s="94" t="str">
        <f>'Playoff bracket'!AI48</f>
        <v/>
      </c>
      <c r="AJ48" s="94" t="str">
        <f>'Playoff bracket'!AJ48</f>
        <v/>
      </c>
      <c r="AK48" s="94" t="str">
        <f>'Playoff bracket'!AK48</f>
        <v/>
      </c>
      <c r="AL48" s="94" t="str">
        <f>'Playoff bracket'!AL48</f>
        <v/>
      </c>
      <c r="AM48" s="94" t="str">
        <f>'Playoff bracket'!AM48</f>
        <v/>
      </c>
      <c r="AN48" s="94" t="str">
        <f>'Playoff bracket'!AN48</f>
        <v/>
      </c>
      <c r="AO48" s="94" t="str">
        <f>'Playoff bracket'!AP48</f>
        <v/>
      </c>
      <c r="AP48" s="94" t="str">
        <f>'Playoff bracket'!AR48</f>
        <v/>
      </c>
      <c r="AQ48" s="94" t="str">
        <f>'Playoff bracket'!AS48</f>
        <v/>
      </c>
      <c r="AR48" s="94" t="str">
        <f>'Playoff bracket'!AT48</f>
        <v/>
      </c>
      <c r="AS48" s="94" t="str">
        <f>'Playoff bracket'!AU48</f>
        <v/>
      </c>
      <c r="AT48" s="94" t="str">
        <f>'Playoff bracket'!AV48</f>
        <v/>
      </c>
      <c r="AU48" s="94" t="str">
        <f>'Playoff bracket'!AW48</f>
        <v/>
      </c>
      <c r="AV48" s="94" t="str">
        <f>'Playoff bracket'!AX48</f>
        <v/>
      </c>
      <c r="AW48" s="94" t="str">
        <f>'Playoff bracket'!AY48</f>
        <v/>
      </c>
      <c r="AX48" s="94" t="str">
        <f>'Playoff bracket'!AZ48</f>
        <v/>
      </c>
      <c r="AY48" s="94" t="str">
        <f>'Playoff bracket'!BA48</f>
        <v/>
      </c>
      <c r="AZ48" s="94" t="str">
        <f>'Playoff bracket'!BB48</f>
        <v/>
      </c>
      <c r="BA48" s="94" t="str">
        <f>'Playoff bracket'!BC48</f>
        <v/>
      </c>
      <c r="BB48" s="94" t="str">
        <f>'Playoff bracket'!BD48</f>
        <v/>
      </c>
      <c r="BC48" s="94" t="str">
        <f>'Playoff bracket'!BE48</f>
        <v/>
      </c>
      <c r="BD48" s="94" t="str">
        <f>'Playoff bracket'!BF48</f>
        <v/>
      </c>
      <c r="BE48" s="94" t="str">
        <f>'Playoff bracket'!BG48</f>
        <v/>
      </c>
      <c r="BF48" s="94" t="str">
        <f>'Playoff bracket'!BH48</f>
        <v/>
      </c>
      <c r="BG48" s="94" t="str">
        <f>'Playoff bracket'!BI48</f>
        <v/>
      </c>
      <c r="BH48" s="94" t="str">
        <f>'Playoff bracket'!BJ48</f>
        <v/>
      </c>
      <c r="BI48" s="94" t="str">
        <f>'Playoff bracket'!BL48</f>
        <v/>
      </c>
      <c r="BK48" s="94" t="str">
        <f>'Playoff bracket'!BM48</f>
        <v/>
      </c>
      <c r="BL48" s="94" t="str">
        <f>'Playoff bracket'!BN48</f>
        <v/>
      </c>
      <c r="BM48" s="94" t="str">
        <f>'Playoff bracket'!BO48</f>
        <v/>
      </c>
      <c r="BN48" s="94" t="str">
        <f>'Playoff bracket'!BP48</f>
        <v/>
      </c>
      <c r="BO48" s="94" t="str">
        <f>'Playoff bracket'!BQ48</f>
        <v/>
      </c>
      <c r="BP48" s="94" t="str">
        <f>'Playoff bracket'!BR48</f>
        <v/>
      </c>
      <c r="BQ48" s="94" t="str">
        <f>'Playoff bracket'!BS48</f>
        <v/>
      </c>
      <c r="BR48" s="94" t="str">
        <f>'Playoff bracket'!BT48</f>
        <v/>
      </c>
      <c r="BS48" s="94" t="str">
        <f>'Playoff bracket'!BU48</f>
        <v/>
      </c>
      <c r="BT48" s="94" t="str">
        <f>'Playoff bracket'!BV48</f>
        <v/>
      </c>
      <c r="BU48" s="94" t="str">
        <f>'Playoff bracket'!BW48</f>
        <v/>
      </c>
      <c r="BV48" s="94" t="str">
        <f>'Playoff bracket'!BX48</f>
        <v/>
      </c>
      <c r="BW48" s="94" t="str">
        <f>'Playoff bracket'!BY48</f>
        <v/>
      </c>
      <c r="BX48" s="94" t="str">
        <f>'Playoff bracket'!BZ48</f>
        <v/>
      </c>
      <c r="BY48" s="94" t="str">
        <f>'Playoff bracket'!CA48</f>
        <v/>
      </c>
      <c r="BZ48" s="94" t="str">
        <f>'Playoff bracket'!CB48</f>
        <v/>
      </c>
      <c r="CA48" s="94" t="str">
        <f>'Playoff bracket'!CC48</f>
        <v/>
      </c>
      <c r="CB48" s="94" t="str">
        <f>'Playoff bracket'!CD48</f>
        <v/>
      </c>
      <c r="CC48" s="94" t="str">
        <f>'Playoff bracket'!CE48</f>
        <v/>
      </c>
      <c r="CE48" s="94" t="str">
        <f>'Playoff bracket'!CG48</f>
        <v/>
      </c>
      <c r="CF48" s="94" t="str">
        <f>'Playoff bracket'!CH48</f>
        <v/>
      </c>
      <c r="CG48" s="94" t="str">
        <f>'Playoff bracket'!CI48</f>
        <v/>
      </c>
      <c r="CH48" s="94" t="str">
        <f>'Playoff bracket'!CJ48</f>
        <v/>
      </c>
      <c r="CI48" s="94" t="str">
        <f>'Playoff bracket'!CK48</f>
        <v/>
      </c>
      <c r="CJ48" s="94" t="str">
        <f>'Playoff bracket'!CL48</f>
        <v/>
      </c>
      <c r="CK48" s="94" t="str">
        <f>'Playoff bracket'!CM48</f>
        <v/>
      </c>
      <c r="CL48" s="94" t="str">
        <f>'Playoff bracket'!CN48</f>
        <v/>
      </c>
      <c r="CM48" s="94" t="str">
        <f>'Playoff bracket'!CO48</f>
        <v/>
      </c>
      <c r="CN48" s="94" t="str">
        <f>'Playoff bracket'!CP48</f>
        <v/>
      </c>
      <c r="CO48" s="94" t="str">
        <f>'Playoff bracket'!CQ48</f>
        <v/>
      </c>
      <c r="CP48" s="94" t="str">
        <f>'Playoff bracket'!CR48</f>
        <v/>
      </c>
      <c r="CQ48" s="94" t="str">
        <f>'Playoff bracket'!CS48</f>
        <v/>
      </c>
      <c r="CR48" s="94" t="str">
        <f>'Playoff bracket'!CT48</f>
        <v/>
      </c>
      <c r="CS48" s="94" t="str">
        <f>'Playoff bracket'!CU48</f>
        <v/>
      </c>
      <c r="CT48" s="94" t="str">
        <f>'Playoff bracket'!CV48</f>
        <v/>
      </c>
      <c r="CU48" s="94" t="str">
        <f>'Playoff bracket'!CW48</f>
        <v/>
      </c>
      <c r="CV48" s="94" t="str">
        <f>'Playoff bracket'!CX48</f>
        <v/>
      </c>
      <c r="CW48" s="94" t="str">
        <f>'Playoff bracket'!CY48</f>
        <v/>
      </c>
      <c r="CX48" s="94" t="str">
        <f>'Playoff bracket'!CZ48</f>
        <v/>
      </c>
      <c r="CZ48" s="94" t="str">
        <f>'Playoff bracket'!DB48</f>
        <v/>
      </c>
      <c r="DA48" s="94" t="str">
        <f>'Playoff bracket'!DC48</f>
        <v/>
      </c>
      <c r="DB48" s="94" t="str">
        <f>'Playoff bracket'!DD48</f>
        <v/>
      </c>
      <c r="DC48" s="94" t="str">
        <f>'Playoff bracket'!DE48</f>
        <v/>
      </c>
      <c r="DD48" s="94" t="str">
        <f>'Playoff bracket'!DF48</f>
        <v/>
      </c>
      <c r="DE48" s="94" t="str">
        <f>'Playoff bracket'!DG48</f>
        <v/>
      </c>
      <c r="DF48" s="94" t="str">
        <f>'Playoff bracket'!DH48</f>
        <v/>
      </c>
      <c r="DG48" s="94" t="str">
        <f>'Playoff bracket'!DI48</f>
        <v/>
      </c>
      <c r="DH48" s="94" t="str">
        <f>'Playoff bracket'!DJ48</f>
        <v/>
      </c>
      <c r="DI48" s="94" t="str">
        <f>'Playoff bracket'!DK48</f>
        <v/>
      </c>
      <c r="DJ48" s="94" t="str">
        <f>'Playoff bracket'!DL48</f>
        <v/>
      </c>
      <c r="DK48" s="94" t="str">
        <f>'Playoff bracket'!DM48</f>
        <v/>
      </c>
      <c r="DL48" s="94" t="str">
        <f>'Playoff bracket'!DN48</f>
        <v/>
      </c>
      <c r="DM48" s="94" t="str">
        <f>'Playoff bracket'!DO48</f>
        <v/>
      </c>
      <c r="DN48" s="94" t="str">
        <f>'Playoff bracket'!DP48</f>
        <v/>
      </c>
      <c r="DO48" s="94" t="str">
        <f>'Playoff bracket'!DQ48</f>
        <v/>
      </c>
      <c r="DP48" s="94" t="str">
        <f>'Playoff bracket'!DR48</f>
        <v/>
      </c>
      <c r="DQ48" s="94" t="str">
        <f>'Playoff bracket'!DS48</f>
        <v/>
      </c>
      <c r="DR48" s="94" t="str">
        <f>'Playoff bracket'!DT48</f>
        <v/>
      </c>
      <c r="DS48" s="94" t="str">
        <f>'Playoff bracket'!DU48</f>
        <v/>
      </c>
      <c r="DU48" s="94" t="str">
        <f>'Playoff bracket'!DV48</f>
        <v/>
      </c>
    </row>
  </sheetData>
  <mergeCells count="16">
    <mergeCell ref="CM19:CN19"/>
    <mergeCell ref="CM20:CN20"/>
    <mergeCell ref="CH23:CI23"/>
    <mergeCell ref="CH24:CI24"/>
    <mergeCell ref="W37:AC37"/>
    <mergeCell ref="AQ37:AW37"/>
    <mergeCell ref="BL37:BP37"/>
    <mergeCell ref="CG37:CM37"/>
    <mergeCell ref="DB37:DF37"/>
    <mergeCell ref="CH16:CJ16"/>
    <mergeCell ref="CH17:CI17"/>
    <mergeCell ref="CM17:CN17"/>
    <mergeCell ref="CH18:CI18"/>
    <mergeCell ref="CM18:CN18"/>
    <mergeCell ref="CH19:CI19"/>
    <mergeCell ref="CH20:CI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4" width="12.75"/>
    <col customWidth="1" min="5" max="5" width="13.88"/>
    <col customWidth="1" min="6" max="11" width="12.75"/>
    <col customWidth="1" min="12" max="12" width="13.88"/>
    <col customWidth="1" min="13" max="16" width="12.75"/>
  </cols>
  <sheetData>
    <row r="1">
      <c r="A1" s="159"/>
      <c r="B1" s="159"/>
      <c r="C1" s="159"/>
      <c r="D1" s="159"/>
      <c r="E1" s="159"/>
      <c r="F1" s="160"/>
      <c r="G1" s="160"/>
      <c r="H1" s="160"/>
      <c r="I1" s="160"/>
      <c r="J1" s="160"/>
      <c r="K1" s="160"/>
      <c r="L1" s="161"/>
      <c r="M1" s="161"/>
      <c r="N1" s="161"/>
      <c r="O1" s="161"/>
      <c r="P1" s="161"/>
    </row>
    <row r="2">
      <c r="A2" s="159"/>
      <c r="B2" s="159"/>
      <c r="C2" s="159"/>
      <c r="D2" s="159"/>
      <c r="E2" s="159"/>
      <c r="F2" s="160"/>
      <c r="G2" s="160"/>
      <c r="H2" s="160"/>
      <c r="I2" s="160"/>
      <c r="J2" s="160"/>
      <c r="K2" s="160"/>
      <c r="L2" s="161"/>
      <c r="M2" s="161"/>
      <c r="N2" s="161"/>
      <c r="O2" s="161"/>
      <c r="P2" s="161"/>
    </row>
    <row r="3">
      <c r="A3" s="159"/>
      <c r="B3" s="159"/>
      <c r="C3" s="159"/>
      <c r="D3" s="159"/>
      <c r="E3" s="159"/>
      <c r="F3" s="160"/>
      <c r="G3" s="160"/>
      <c r="H3" s="160"/>
      <c r="I3" s="160"/>
      <c r="J3" s="160"/>
      <c r="K3" s="160"/>
      <c r="L3" s="161"/>
      <c r="M3" s="161"/>
      <c r="N3" s="161"/>
      <c r="O3" s="161"/>
      <c r="P3" s="161"/>
    </row>
    <row r="4">
      <c r="A4" s="159"/>
      <c r="B4" s="159"/>
      <c r="C4" s="162">
        <v>1.0</v>
      </c>
      <c r="D4" s="163" t="str">
        <f>'Playoff bracket'!AS5</f>
        <v>Johannes Ostermeier</v>
      </c>
      <c r="E4" s="159"/>
      <c r="F4" s="160"/>
      <c r="G4" s="160"/>
      <c r="H4" s="160"/>
      <c r="I4" s="160"/>
      <c r="J4" s="160"/>
      <c r="K4" s="160"/>
      <c r="L4" s="161"/>
      <c r="M4" s="164" t="str">
        <f>'Playoff bracket'!AS21</f>
        <v>Escher Lefkoff</v>
      </c>
      <c r="N4" s="165">
        <v>2.0</v>
      </c>
      <c r="O4" s="161"/>
      <c r="P4" s="161"/>
    </row>
    <row r="5">
      <c r="A5" s="159"/>
      <c r="B5" s="159"/>
      <c r="C5" s="159"/>
      <c r="D5" s="166"/>
      <c r="E5" s="159"/>
      <c r="F5" s="160"/>
      <c r="G5" s="160"/>
      <c r="H5" s="160"/>
      <c r="I5" s="160"/>
      <c r="J5" s="160"/>
      <c r="K5" s="160"/>
      <c r="L5" s="161"/>
      <c r="M5" s="167"/>
      <c r="N5" s="161"/>
      <c r="O5" s="161"/>
      <c r="P5" s="161"/>
    </row>
    <row r="6">
      <c r="A6" s="168"/>
      <c r="B6" s="169">
        <v>16.0</v>
      </c>
      <c r="C6" s="170" t="str">
        <f>'Playoff bracket'!W5</f>
        <v>Robert Sutter</v>
      </c>
      <c r="D6" s="166"/>
      <c r="E6" s="171" t="str">
        <f>'Playoff bracket'!BN7</f>
        <v>Johannes Ostermeier</v>
      </c>
      <c r="F6" s="160"/>
      <c r="G6" s="160"/>
      <c r="H6" s="160"/>
      <c r="I6" s="160"/>
      <c r="J6" s="160"/>
      <c r="K6" s="160"/>
      <c r="L6" s="172" t="str">
        <f>'Playoff bracket'!BN23</f>
        <v>Markus Virtanen</v>
      </c>
      <c r="M6" s="167"/>
      <c r="N6" s="173" t="str">
        <f>'Playoff bracket'!W21</f>
        <v>Zach McCarthy</v>
      </c>
      <c r="O6" s="174">
        <v>15.0</v>
      </c>
      <c r="P6" s="161"/>
    </row>
    <row r="7">
      <c r="A7" s="168"/>
      <c r="B7" s="168"/>
      <c r="C7" s="175"/>
      <c r="D7" s="166"/>
      <c r="E7" s="176"/>
      <c r="F7" s="177"/>
      <c r="G7" s="160"/>
      <c r="H7" s="160"/>
      <c r="I7" s="160"/>
      <c r="J7" s="160"/>
      <c r="K7" s="160"/>
      <c r="L7" s="178"/>
      <c r="M7" s="167"/>
      <c r="N7" s="179"/>
      <c r="O7" s="180"/>
      <c r="P7" s="161"/>
    </row>
    <row r="8">
      <c r="A8" s="169">
        <v>17.0</v>
      </c>
      <c r="B8" s="170" t="str">
        <f>'Playoff bracket'!B5</f>
        <v>Derek Price</v>
      </c>
      <c r="C8" s="175"/>
      <c r="D8" s="181" t="str">
        <f>'Playoff bracket'!AS6</f>
        <v>Robert Sutter</v>
      </c>
      <c r="E8" s="159"/>
      <c r="F8" s="177"/>
      <c r="G8" s="160"/>
      <c r="H8" s="160"/>
      <c r="I8" s="160"/>
      <c r="J8" s="160"/>
      <c r="K8" s="160"/>
      <c r="L8" s="167"/>
      <c r="M8" s="182" t="str">
        <f>'Playoff bracket'!AS22</f>
        <v>Markus Virtanen</v>
      </c>
      <c r="N8" s="179"/>
      <c r="O8" s="173" t="str">
        <f>'Playoff bracket'!B21</f>
        <v>Steven Bowden</v>
      </c>
      <c r="P8" s="165">
        <v>18.0</v>
      </c>
    </row>
    <row r="9">
      <c r="A9" s="168"/>
      <c r="B9" s="175"/>
      <c r="C9" s="175"/>
      <c r="D9" s="159"/>
      <c r="E9" s="159"/>
      <c r="F9" s="177"/>
      <c r="G9" s="160"/>
      <c r="H9" s="160"/>
      <c r="I9" s="160"/>
      <c r="J9" s="160"/>
      <c r="K9" s="160"/>
      <c r="L9" s="167"/>
      <c r="M9" s="161"/>
      <c r="N9" s="179"/>
      <c r="O9" s="179"/>
      <c r="P9" s="161"/>
    </row>
    <row r="10">
      <c r="A10" s="168"/>
      <c r="B10" s="175"/>
      <c r="C10" s="183" t="str">
        <f>'Playoff bracket'!W6</f>
        <v>Ben Moser</v>
      </c>
      <c r="D10" s="159"/>
      <c r="E10" s="159"/>
      <c r="F10" s="177"/>
      <c r="G10" s="160"/>
      <c r="H10" s="160"/>
      <c r="I10" s="160"/>
      <c r="J10" s="160"/>
      <c r="K10" s="160"/>
      <c r="L10" s="167"/>
      <c r="M10" s="161"/>
      <c r="N10" s="184" t="str">
        <f>'Playoff bracket'!W22</f>
        <v>Markus Virtanen</v>
      </c>
      <c r="O10" s="179"/>
      <c r="P10" s="161"/>
    </row>
    <row r="11">
      <c r="A11" s="168"/>
      <c r="B11" s="175"/>
      <c r="C11" s="168"/>
      <c r="D11" s="159"/>
      <c r="E11" s="159"/>
      <c r="F11" s="177"/>
      <c r="G11" s="160"/>
      <c r="H11" s="160"/>
      <c r="I11" s="160"/>
      <c r="J11" s="160"/>
      <c r="K11" s="160"/>
      <c r="L11" s="167"/>
      <c r="M11" s="161"/>
      <c r="N11" s="180"/>
      <c r="O11" s="179"/>
      <c r="P11" s="161"/>
    </row>
    <row r="12">
      <c r="A12" s="169">
        <v>32.0</v>
      </c>
      <c r="B12" s="183" t="str">
        <f>'Playoff bracket'!B6</f>
        <v>Ben Moser</v>
      </c>
      <c r="C12" s="159"/>
      <c r="D12" s="159"/>
      <c r="E12" s="159"/>
      <c r="F12" s="177"/>
      <c r="G12" s="160"/>
      <c r="H12" s="160"/>
      <c r="I12" s="160"/>
      <c r="J12" s="160"/>
      <c r="K12" s="160"/>
      <c r="L12" s="167"/>
      <c r="M12" s="161"/>
      <c r="N12" s="161"/>
      <c r="O12" s="184" t="str">
        <f>'Playoff bracket'!B22</f>
        <v>Markus Virtanen</v>
      </c>
      <c r="P12" s="165">
        <v>31.0</v>
      </c>
    </row>
    <row r="13">
      <c r="A13" s="168"/>
      <c r="B13" s="168"/>
      <c r="C13" s="159"/>
      <c r="D13" s="159"/>
      <c r="E13" s="159"/>
      <c r="F13" s="185" t="str">
        <f>'Playoff bracket'!CI11</f>
        <v>Johannes Ostermeier</v>
      </c>
      <c r="G13" s="160"/>
      <c r="H13" s="160"/>
      <c r="I13" s="160"/>
      <c r="J13" s="160"/>
      <c r="K13" s="171" t="str">
        <f>'Playoff bracket'!CI27</f>
        <v>Markus Virtanen</v>
      </c>
      <c r="L13" s="167"/>
      <c r="M13" s="161"/>
      <c r="N13" s="161"/>
      <c r="O13" s="180"/>
      <c r="P13" s="161"/>
    </row>
    <row r="14">
      <c r="A14" s="169">
        <v>24.0</v>
      </c>
      <c r="B14" s="170" t="str">
        <f>'Playoff bracket'!B9</f>
        <v>Brian O'Neill NH</v>
      </c>
      <c r="C14" s="159"/>
      <c r="D14" s="159"/>
      <c r="E14" s="159"/>
      <c r="F14" s="186"/>
      <c r="G14" s="177"/>
      <c r="H14" s="160"/>
      <c r="I14" s="160"/>
      <c r="J14" s="160"/>
      <c r="K14" s="187"/>
      <c r="L14" s="167"/>
      <c r="M14" s="161"/>
      <c r="N14" s="161"/>
      <c r="O14" s="173" t="str">
        <f>'Playoff bracket'!B25</f>
        <v>Cayle George</v>
      </c>
      <c r="P14" s="165">
        <v>23.0</v>
      </c>
    </row>
    <row r="15">
      <c r="A15" s="168"/>
      <c r="B15" s="175"/>
      <c r="C15" s="159"/>
      <c r="D15" s="159"/>
      <c r="E15" s="159"/>
      <c r="F15" s="177"/>
      <c r="G15" s="177"/>
      <c r="H15" s="160"/>
      <c r="I15" s="160"/>
      <c r="J15" s="160"/>
      <c r="K15" s="188"/>
      <c r="L15" s="167"/>
      <c r="M15" s="161"/>
      <c r="N15" s="161"/>
      <c r="O15" s="179"/>
      <c r="P15" s="161"/>
    </row>
    <row r="16">
      <c r="A16" s="189"/>
      <c r="B16" s="190"/>
      <c r="C16" s="191" t="str">
        <f>'Playoff bracket'!W10</f>
        <v>Paul Englert</v>
      </c>
      <c r="D16" s="192"/>
      <c r="E16" s="192"/>
      <c r="F16" s="193"/>
      <c r="G16" s="193"/>
      <c r="H16" s="191" t="str">
        <f>'Playoff bracket'!DD16</f>
        <v>Johannes Ostermeier</v>
      </c>
      <c r="I16" s="194"/>
      <c r="J16" s="194"/>
      <c r="K16" s="195"/>
      <c r="L16" s="196"/>
      <c r="M16" s="197"/>
      <c r="N16" s="198" t="str">
        <f>'Playoff bracket'!W26</f>
        <v>Arvid Flygare</v>
      </c>
      <c r="O16" s="199"/>
      <c r="P16" s="197"/>
    </row>
    <row r="17">
      <c r="A17" s="189"/>
      <c r="B17" s="190"/>
      <c r="C17" s="200"/>
      <c r="D17" s="192"/>
      <c r="E17" s="192"/>
      <c r="F17" s="193"/>
      <c r="G17" s="201"/>
      <c r="H17" s="202"/>
      <c r="I17" s="194"/>
      <c r="J17" s="194"/>
      <c r="K17" s="195"/>
      <c r="L17" s="196"/>
      <c r="M17" s="197"/>
      <c r="N17" s="203"/>
      <c r="O17" s="199"/>
      <c r="P17" s="197"/>
    </row>
    <row r="18">
      <c r="A18" s="204">
        <v>25.0</v>
      </c>
      <c r="B18" s="205" t="str">
        <f>'Playoff bracket'!B10</f>
        <v>Paul Englert</v>
      </c>
      <c r="C18" s="206"/>
      <c r="D18" s="191" t="str">
        <f>'Playoff bracket'!AS10</f>
        <v>Paul Englert</v>
      </c>
      <c r="E18" s="192"/>
      <c r="F18" s="193"/>
      <c r="G18" s="193"/>
      <c r="H18" s="194"/>
      <c r="I18" s="194"/>
      <c r="J18" s="194"/>
      <c r="K18" s="195"/>
      <c r="L18" s="196"/>
      <c r="M18" s="198" t="str">
        <f>'Playoff bracket'!AS26</f>
        <v>Arvid Flygare</v>
      </c>
      <c r="N18" s="196"/>
      <c r="O18" s="207" t="str">
        <f>'Playoff bracket'!B26</f>
        <v>Arvid Flygare</v>
      </c>
      <c r="P18" s="208">
        <v>26.0</v>
      </c>
    </row>
    <row r="19">
      <c r="A19" s="189"/>
      <c r="B19" s="189"/>
      <c r="C19" s="206"/>
      <c r="D19" s="200"/>
      <c r="E19" s="192"/>
      <c r="F19" s="193"/>
      <c r="G19" s="193"/>
      <c r="H19" s="194"/>
      <c r="I19" s="194"/>
      <c r="J19" s="194"/>
      <c r="K19" s="195"/>
      <c r="L19" s="196"/>
      <c r="M19" s="203"/>
      <c r="N19" s="196"/>
      <c r="O19" s="209"/>
      <c r="P19" s="197"/>
    </row>
    <row r="20">
      <c r="A20" s="192"/>
      <c r="B20" s="210">
        <v>9.0</v>
      </c>
      <c r="C20" s="211" t="str">
        <f>'Playoff bracket'!W9</f>
        <v>Raymond Davidson</v>
      </c>
      <c r="D20" s="206"/>
      <c r="E20" s="191" t="str">
        <f>'Playoff bracket'!BN8</f>
        <v>Paul Englert</v>
      </c>
      <c r="F20" s="193"/>
      <c r="G20" s="193"/>
      <c r="H20" s="194"/>
      <c r="I20" s="194"/>
      <c r="J20" s="194"/>
      <c r="K20" s="195"/>
      <c r="L20" s="212" t="str">
        <f>'Playoff bracket'!BN24</f>
        <v>Arvid Flygare</v>
      </c>
      <c r="M20" s="196"/>
      <c r="N20" s="213" t="str">
        <f>'Playoff bracket'!W25</f>
        <v>Keri Wing</v>
      </c>
      <c r="O20" s="208">
        <v>10.0</v>
      </c>
      <c r="P20" s="197"/>
    </row>
    <row r="21">
      <c r="A21" s="192"/>
      <c r="B21" s="192"/>
      <c r="C21" s="192"/>
      <c r="D21" s="206"/>
      <c r="E21" s="214"/>
      <c r="F21" s="194"/>
      <c r="G21" s="193"/>
      <c r="H21" s="194"/>
      <c r="I21" s="194"/>
      <c r="J21" s="194"/>
      <c r="K21" s="195"/>
      <c r="L21" s="215"/>
      <c r="M21" s="196"/>
      <c r="N21" s="197"/>
      <c r="O21" s="197"/>
      <c r="P21" s="197"/>
    </row>
    <row r="22">
      <c r="A22" s="192"/>
      <c r="B22" s="192"/>
      <c r="C22" s="210">
        <v>8.0</v>
      </c>
      <c r="D22" s="211" t="str">
        <f>'Playoff bracket'!AS9</f>
        <v>Josh Sharpe</v>
      </c>
      <c r="E22" s="192"/>
      <c r="F22" s="194"/>
      <c r="G22" s="193"/>
      <c r="H22" s="216"/>
      <c r="I22" s="216"/>
      <c r="J22" s="194"/>
      <c r="K22" s="195"/>
      <c r="L22" s="197"/>
      <c r="M22" s="213" t="str">
        <f>'Playoff bracket'!AS25</f>
        <v>Mark Pearson</v>
      </c>
      <c r="N22" s="208">
        <v>7.0</v>
      </c>
      <c r="O22" s="197"/>
      <c r="P22" s="197"/>
    </row>
    <row r="23">
      <c r="A23" s="192"/>
      <c r="B23" s="192"/>
      <c r="C23" s="192"/>
      <c r="D23" s="192"/>
      <c r="E23" s="192"/>
      <c r="F23" s="194"/>
      <c r="G23" s="193"/>
      <c r="H23" s="217" t="str">
        <f>UPPER(H16)</f>
        <v>JOHANNES OSTERMEIER</v>
      </c>
      <c r="I23" s="218"/>
      <c r="J23" s="194"/>
      <c r="K23" s="195"/>
      <c r="L23" s="197"/>
      <c r="M23" s="197"/>
      <c r="N23" s="197"/>
      <c r="O23" s="197"/>
      <c r="P23" s="197"/>
    </row>
    <row r="24">
      <c r="A24" s="192"/>
      <c r="B24" s="192"/>
      <c r="C24" s="210">
        <v>4.0</v>
      </c>
      <c r="D24" s="219" t="str">
        <f>'Playoff bracket'!AS13</f>
        <v>Keith Elwin</v>
      </c>
      <c r="E24" s="192"/>
      <c r="F24" s="194"/>
      <c r="G24" s="193"/>
      <c r="H24" s="220"/>
      <c r="I24" s="221"/>
      <c r="J24" s="194"/>
      <c r="K24" s="195"/>
      <c r="L24" s="197"/>
      <c r="M24" s="222" t="str">
        <f>'Playoff bracket'!AS29</f>
        <v>Viggo Löwgren</v>
      </c>
      <c r="N24" s="208">
        <v>3.0</v>
      </c>
      <c r="O24" s="197"/>
      <c r="P24" s="197"/>
    </row>
    <row r="25">
      <c r="A25" s="192"/>
      <c r="B25" s="192"/>
      <c r="C25" s="192"/>
      <c r="D25" s="206"/>
      <c r="E25" s="192"/>
      <c r="F25" s="194"/>
      <c r="G25" s="193"/>
      <c r="H25" s="194"/>
      <c r="I25" s="194"/>
      <c r="J25" s="194"/>
      <c r="K25" s="195"/>
      <c r="L25" s="197"/>
      <c r="M25" s="196"/>
      <c r="N25" s="197"/>
      <c r="O25" s="197"/>
      <c r="P25" s="197"/>
    </row>
    <row r="26">
      <c r="A26" s="189"/>
      <c r="B26" s="204">
        <v>13.0</v>
      </c>
      <c r="C26" s="223" t="str">
        <f>'Playoff bracket'!W13</f>
        <v>Carlos Delaserda</v>
      </c>
      <c r="D26" s="206"/>
      <c r="E26" s="191" t="str">
        <f>'Playoff bracket'!BN15</f>
        <v>Keith Elwin</v>
      </c>
      <c r="F26" s="194"/>
      <c r="G26" s="193"/>
      <c r="H26" s="224" t="s">
        <v>244</v>
      </c>
      <c r="J26" s="194"/>
      <c r="K26" s="195"/>
      <c r="L26" s="198" t="str">
        <f>'Playoff bracket'!BN31</f>
        <v>Eric Stone</v>
      </c>
      <c r="M26" s="196"/>
      <c r="N26" s="225" t="str">
        <f>'Playoff bracket'!W29</f>
        <v>Colin MacAlpine</v>
      </c>
      <c r="O26" s="226">
        <v>14.0</v>
      </c>
      <c r="P26" s="197"/>
    </row>
    <row r="27">
      <c r="A27" s="189"/>
      <c r="B27" s="189"/>
      <c r="C27" s="190"/>
      <c r="D27" s="206"/>
      <c r="E27" s="214"/>
      <c r="F27" s="193"/>
      <c r="G27" s="193"/>
      <c r="H27" s="194"/>
      <c r="I27" s="194"/>
      <c r="J27" s="194"/>
      <c r="K27" s="195"/>
      <c r="L27" s="203"/>
      <c r="M27" s="196"/>
      <c r="N27" s="199"/>
      <c r="O27" s="209"/>
      <c r="P27" s="197"/>
    </row>
    <row r="28">
      <c r="A28" s="204">
        <v>20.0</v>
      </c>
      <c r="B28" s="223" t="str">
        <f>'Playoff bracket'!B13</f>
        <v>Brian Shepherd</v>
      </c>
      <c r="C28" s="190"/>
      <c r="D28" s="211" t="str">
        <f>'Playoff bracket'!AS14</f>
        <v>Carlos Delaserda</v>
      </c>
      <c r="E28" s="192"/>
      <c r="F28" s="193"/>
      <c r="G28" s="193"/>
      <c r="H28" s="194"/>
      <c r="I28" s="194"/>
      <c r="J28" s="194"/>
      <c r="K28" s="195"/>
      <c r="L28" s="196"/>
      <c r="M28" s="213" t="str">
        <f>'Playoff bracket'!AS30</f>
        <v>Eric Stone</v>
      </c>
      <c r="N28" s="199"/>
      <c r="O28" s="225" t="str">
        <f>'Playoff bracket'!B29</f>
        <v>Eric Stone</v>
      </c>
      <c r="P28" s="208">
        <v>19.0</v>
      </c>
    </row>
    <row r="29">
      <c r="A29" s="189"/>
      <c r="B29" s="190"/>
      <c r="C29" s="190"/>
      <c r="D29" s="192"/>
      <c r="E29" s="192"/>
      <c r="F29" s="193"/>
      <c r="G29" s="193"/>
      <c r="H29" s="194"/>
      <c r="I29" s="194"/>
      <c r="J29" s="194"/>
      <c r="K29" s="195"/>
      <c r="L29" s="196"/>
      <c r="M29" s="197"/>
      <c r="N29" s="199"/>
      <c r="O29" s="199"/>
      <c r="P29" s="197"/>
    </row>
    <row r="30">
      <c r="A30" s="189"/>
      <c r="B30" s="190"/>
      <c r="C30" s="205" t="str">
        <f>'Playoff bracket'!W14</f>
        <v>Graig Pullen</v>
      </c>
      <c r="D30" s="192"/>
      <c r="E30" s="192"/>
      <c r="F30" s="193"/>
      <c r="G30" s="193"/>
      <c r="H30" s="194"/>
      <c r="I30" s="227" t="str">
        <f>'Playoff bracket'!DD17</f>
        <v>Markus Virtanen</v>
      </c>
      <c r="J30" s="194"/>
      <c r="K30" s="195"/>
      <c r="L30" s="196"/>
      <c r="M30" s="197"/>
      <c r="N30" s="207" t="str">
        <f>'Playoff bracket'!W30</f>
        <v>Eric Stone</v>
      </c>
      <c r="O30" s="199"/>
      <c r="P30" s="197"/>
    </row>
    <row r="31">
      <c r="A31" s="228"/>
      <c r="B31" s="229"/>
      <c r="C31" s="228"/>
      <c r="D31" s="230"/>
      <c r="E31" s="230"/>
      <c r="F31" s="231"/>
      <c r="G31" s="231"/>
      <c r="H31" s="232"/>
      <c r="I31" s="233"/>
      <c r="J31" s="233"/>
      <c r="K31" s="234"/>
      <c r="L31" s="235"/>
      <c r="M31" s="236"/>
      <c r="N31" s="237"/>
      <c r="O31" s="238"/>
      <c r="P31" s="236"/>
    </row>
    <row r="32">
      <c r="A32" s="239">
        <v>29.0</v>
      </c>
      <c r="B32" s="240" t="str">
        <f>'Playoff bracket'!B14</f>
        <v>Craig Pullen</v>
      </c>
      <c r="C32" s="230"/>
      <c r="D32" s="230"/>
      <c r="E32" s="230"/>
      <c r="F32" s="231"/>
      <c r="G32" s="231"/>
      <c r="H32" s="232"/>
      <c r="I32" s="232"/>
      <c r="J32" s="232"/>
      <c r="K32" s="234"/>
      <c r="L32" s="235"/>
      <c r="M32" s="236"/>
      <c r="N32" s="236"/>
      <c r="O32" s="241" t="str">
        <f>'Playoff bracket'!B30</f>
        <v>Emil ED Dreiborg</v>
      </c>
      <c r="P32" s="242">
        <v>30.0</v>
      </c>
    </row>
    <row r="33">
      <c r="A33" s="228"/>
      <c r="B33" s="228"/>
      <c r="C33" s="230"/>
      <c r="D33" s="230"/>
      <c r="E33" s="230"/>
      <c r="F33" s="243" t="str">
        <f>'Playoff bracket'!CI12</f>
        <v>Jason Zahler</v>
      </c>
      <c r="G33" s="231"/>
      <c r="H33" s="232"/>
      <c r="I33" s="232"/>
      <c r="J33" s="232"/>
      <c r="K33" s="244" t="str">
        <f>'Playoff bracket'!CI28</f>
        <v>Markus Stix</v>
      </c>
      <c r="L33" s="235"/>
      <c r="M33" s="236"/>
      <c r="N33" s="236"/>
      <c r="O33" s="237"/>
      <c r="P33" s="236"/>
    </row>
    <row r="34">
      <c r="A34" s="239">
        <v>21.0</v>
      </c>
      <c r="B34" s="245" t="str">
        <f>'Playoff bracket'!B17</f>
        <v>Roberto Pedroni</v>
      </c>
      <c r="C34" s="230"/>
      <c r="D34" s="230"/>
      <c r="E34" s="230"/>
      <c r="F34" s="246"/>
      <c r="G34" s="232"/>
      <c r="H34" s="232"/>
      <c r="I34" s="232"/>
      <c r="J34" s="232"/>
      <c r="K34" s="232"/>
      <c r="L34" s="235"/>
      <c r="M34" s="236"/>
      <c r="N34" s="236"/>
      <c r="O34" s="247" t="str">
        <f>'Playoff bracket'!B33</f>
        <v>Travis Murie</v>
      </c>
      <c r="P34" s="242">
        <v>22.0</v>
      </c>
    </row>
    <row r="35">
      <c r="A35" s="228"/>
      <c r="B35" s="229"/>
      <c r="C35" s="230"/>
      <c r="D35" s="230"/>
      <c r="E35" s="230"/>
      <c r="F35" s="231"/>
      <c r="G35" s="232"/>
      <c r="H35" s="232"/>
      <c r="I35" s="232"/>
      <c r="J35" s="232"/>
      <c r="K35" s="232"/>
      <c r="L35" s="235"/>
      <c r="M35" s="236"/>
      <c r="N35" s="236"/>
      <c r="O35" s="238"/>
      <c r="P35" s="236"/>
    </row>
    <row r="36">
      <c r="A36" s="228"/>
      <c r="B36" s="229"/>
      <c r="C36" s="248" t="str">
        <f>'Playoff bracket'!W18</f>
        <v>Roberto Pedroni</v>
      </c>
      <c r="D36" s="230"/>
      <c r="E36" s="230"/>
      <c r="F36" s="231"/>
      <c r="G36" s="232"/>
      <c r="H36" s="232"/>
      <c r="I36" s="232"/>
      <c r="J36" s="232"/>
      <c r="K36" s="232"/>
      <c r="L36" s="235"/>
      <c r="M36" s="236"/>
      <c r="N36" s="249" t="str">
        <f>'Playoff bracket'!W34</f>
        <v>Tyler Dipper</v>
      </c>
      <c r="O36" s="238"/>
      <c r="P36" s="236"/>
    </row>
    <row r="37">
      <c r="A37" s="228"/>
      <c r="B37" s="229"/>
      <c r="C37" s="250"/>
      <c r="D37" s="230"/>
      <c r="E37" s="230"/>
      <c r="F37" s="231"/>
      <c r="G37" s="232"/>
      <c r="H37" s="232"/>
      <c r="I37" s="232"/>
      <c r="J37" s="232"/>
      <c r="K37" s="232"/>
      <c r="L37" s="235"/>
      <c r="M37" s="236"/>
      <c r="N37" s="251"/>
      <c r="O37" s="238"/>
      <c r="P37" s="236"/>
    </row>
    <row r="38">
      <c r="A38" s="239">
        <v>28.0</v>
      </c>
      <c r="B38" s="240" t="str">
        <f>'Playoff bracket'!B18</f>
        <v>Paul Jongma</v>
      </c>
      <c r="C38" s="252"/>
      <c r="D38" s="248" t="str">
        <f>'Playoff bracket'!AS18</f>
        <v>Jason Zahler</v>
      </c>
      <c r="E38" s="230"/>
      <c r="F38" s="231"/>
      <c r="G38" s="232"/>
      <c r="H38" s="232"/>
      <c r="I38" s="232"/>
      <c r="J38" s="232"/>
      <c r="K38" s="232"/>
      <c r="L38" s="235"/>
      <c r="M38" s="249" t="str">
        <f>'Playoff bracket'!AS34</f>
        <v>Markus Stix</v>
      </c>
      <c r="N38" s="235"/>
      <c r="O38" s="241" t="str">
        <f>'Playoff bracket'!B34</f>
        <v>Tyler Dipper </v>
      </c>
      <c r="P38" s="242">
        <v>27.0</v>
      </c>
    </row>
    <row r="39">
      <c r="A39" s="228"/>
      <c r="B39" s="228"/>
      <c r="C39" s="252"/>
      <c r="D39" s="250"/>
      <c r="E39" s="230"/>
      <c r="F39" s="231"/>
      <c r="G39" s="232"/>
      <c r="H39" s="232"/>
      <c r="I39" s="232"/>
      <c r="J39" s="232"/>
      <c r="K39" s="232"/>
      <c r="L39" s="235"/>
      <c r="M39" s="251"/>
      <c r="N39" s="235"/>
      <c r="O39" s="237"/>
      <c r="P39" s="236"/>
    </row>
    <row r="40">
      <c r="A40" s="230"/>
      <c r="B40" s="253">
        <v>12.0</v>
      </c>
      <c r="C40" s="254" t="str">
        <f>'Playoff bracket'!W17</f>
        <v>Jason Zahler</v>
      </c>
      <c r="D40" s="252"/>
      <c r="E40" s="248" t="str">
        <f>'Playoff bracket'!BN16</f>
        <v>Jason Zahler</v>
      </c>
      <c r="F40" s="231"/>
      <c r="G40" s="232"/>
      <c r="H40" s="232"/>
      <c r="I40" s="232"/>
      <c r="J40" s="232"/>
      <c r="K40" s="232"/>
      <c r="L40" s="255" t="str">
        <f>'Playoff bracket'!BN32</f>
        <v>Markus Stix</v>
      </c>
      <c r="M40" s="235"/>
      <c r="N40" s="256" t="str">
        <f>'Playoff bracket'!W33</f>
        <v>Markus Stix</v>
      </c>
      <c r="O40" s="242">
        <v>11.0</v>
      </c>
      <c r="P40" s="236"/>
    </row>
    <row r="41">
      <c r="A41" s="230"/>
      <c r="B41" s="230"/>
      <c r="C41" s="230"/>
      <c r="D41" s="252"/>
      <c r="E41" s="257"/>
      <c r="F41" s="232"/>
      <c r="G41" s="232"/>
      <c r="H41" s="232"/>
      <c r="I41" s="232"/>
      <c r="J41" s="232"/>
      <c r="K41" s="232"/>
      <c r="L41" s="258"/>
      <c r="M41" s="235"/>
      <c r="N41" s="236"/>
      <c r="O41" s="236"/>
      <c r="P41" s="236"/>
    </row>
    <row r="42">
      <c r="A42" s="230"/>
      <c r="B42" s="230"/>
      <c r="C42" s="253">
        <v>5.0</v>
      </c>
      <c r="D42" s="254" t="str">
        <f>'Playoff bracket'!AS17</f>
        <v>Zach Sharpe</v>
      </c>
      <c r="E42" s="230"/>
      <c r="F42" s="232"/>
      <c r="G42" s="232"/>
      <c r="H42" s="232"/>
      <c r="I42" s="232"/>
      <c r="J42" s="232"/>
      <c r="K42" s="232"/>
      <c r="L42" s="236"/>
      <c r="M42" s="256" t="str">
        <f>'Playoff bracket'!AS33</f>
        <v>Daniele Acciari</v>
      </c>
      <c r="N42" s="242">
        <v>6.0</v>
      </c>
      <c r="O42" s="236"/>
      <c r="P42" s="236"/>
    </row>
    <row r="43">
      <c r="A43" s="230"/>
      <c r="B43" s="230"/>
      <c r="C43" s="230"/>
      <c r="D43" s="230"/>
      <c r="E43" s="230"/>
      <c r="F43" s="232"/>
      <c r="G43" s="232"/>
      <c r="H43" s="232"/>
      <c r="I43" s="232"/>
      <c r="J43" s="232"/>
      <c r="K43" s="232"/>
      <c r="L43" s="236"/>
      <c r="M43" s="236"/>
      <c r="N43" s="236"/>
      <c r="O43" s="236"/>
      <c r="P43" s="236"/>
    </row>
    <row r="44">
      <c r="A44" s="230"/>
      <c r="B44" s="230"/>
      <c r="C44" s="230"/>
      <c r="D44" s="230"/>
      <c r="E44" s="230"/>
      <c r="F44" s="232"/>
      <c r="G44" s="232"/>
      <c r="H44" s="232"/>
      <c r="I44" s="232"/>
      <c r="J44" s="232"/>
      <c r="K44" s="232"/>
      <c r="L44" s="236"/>
      <c r="M44" s="236"/>
      <c r="N44" s="236"/>
      <c r="O44" s="236"/>
      <c r="P44" s="236"/>
    </row>
    <row r="45">
      <c r="A45" s="230"/>
      <c r="B45" s="230"/>
      <c r="C45" s="230"/>
      <c r="D45" s="230"/>
      <c r="E45" s="230"/>
      <c r="F45" s="232"/>
      <c r="G45" s="232"/>
      <c r="H45" s="232"/>
      <c r="I45" s="232"/>
      <c r="J45" s="232"/>
      <c r="K45" s="232"/>
      <c r="L45" s="236"/>
      <c r="M45" s="236"/>
      <c r="N45" s="236"/>
      <c r="O45" s="236"/>
      <c r="P45" s="236"/>
    </row>
  </sheetData>
  <mergeCells count="2">
    <mergeCell ref="H23:I24"/>
    <mergeCell ref="H26:I2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1.13"/>
    <col customWidth="1" min="3" max="11" width="5.13"/>
    <col customWidth="1" min="12" max="22" width="9.38"/>
    <col customWidth="1" min="23" max="23" width="111.5"/>
  </cols>
  <sheetData>
    <row r="1">
      <c r="A1" s="259" t="s">
        <v>245</v>
      </c>
      <c r="B1" s="260" t="s">
        <v>246</v>
      </c>
      <c r="C1" s="259" t="s">
        <v>247</v>
      </c>
      <c r="D1" s="259" t="s">
        <v>248</v>
      </c>
      <c r="E1" s="259" t="s">
        <v>249</v>
      </c>
      <c r="F1" s="259" t="s">
        <v>250</v>
      </c>
      <c r="G1" s="259" t="s">
        <v>251</v>
      </c>
      <c r="H1" s="259" t="s">
        <v>252</v>
      </c>
      <c r="I1" s="259" t="s">
        <v>253</v>
      </c>
      <c r="J1" s="259" t="s">
        <v>254</v>
      </c>
      <c r="K1" s="259" t="s">
        <v>255</v>
      </c>
      <c r="L1" s="261"/>
      <c r="M1" s="261" t="s">
        <v>246</v>
      </c>
      <c r="N1" s="262">
        <v>0.0</v>
      </c>
      <c r="O1" s="261">
        <v>1.0</v>
      </c>
      <c r="P1" s="261">
        <v>2.0</v>
      </c>
      <c r="Q1" s="261">
        <v>3.0</v>
      </c>
      <c r="R1" s="261">
        <v>4.0</v>
      </c>
      <c r="S1" s="261">
        <v>5.0</v>
      </c>
      <c r="T1" s="261">
        <v>6.0</v>
      </c>
      <c r="U1" s="261">
        <v>7.0</v>
      </c>
      <c r="V1" s="261">
        <v>8.0</v>
      </c>
      <c r="W1" s="261"/>
    </row>
    <row r="2">
      <c r="A2" s="263">
        <f t="array" ref="A2:K81">SORT(data!A2:K81,1,TRUE)</f>
        <v>1</v>
      </c>
      <c r="B2" s="264" t="s">
        <v>63</v>
      </c>
      <c r="C2" s="265">
        <v>17.0</v>
      </c>
      <c r="D2" s="265">
        <v>17.0</v>
      </c>
      <c r="E2" s="265">
        <v>19.0</v>
      </c>
      <c r="F2" s="265">
        <v>21.0</v>
      </c>
      <c r="G2" s="265">
        <v>11.0</v>
      </c>
      <c r="H2" s="265">
        <v>21.0</v>
      </c>
      <c r="I2" s="265">
        <v>17.0</v>
      </c>
      <c r="J2" s="266">
        <v>15.0</v>
      </c>
      <c r="K2" s="267">
        <v>138.0</v>
      </c>
      <c r="L2" s="268">
        <f t="array" ref="L2:M81">A2:B81</f>
        <v>1</v>
      </c>
      <c r="M2" s="268" t="s">
        <v>63</v>
      </c>
      <c r="N2" s="269">
        <v>0.0</v>
      </c>
      <c r="O2" s="268">
        <f t="shared" ref="O2:O81" si="1">$C2</f>
        <v>17</v>
      </c>
      <c r="P2" s="268">
        <f t="shared" ref="P2:P81" si="2">$C2+$D2</f>
        <v>34</v>
      </c>
      <c r="Q2" s="268">
        <f t="shared" ref="Q2:Q81" si="3">$C2+$D2+$E2</f>
        <v>53</v>
      </c>
      <c r="R2" s="268">
        <f t="shared" ref="R2:R81" si="4">$C2+$D2+$E2+$F2</f>
        <v>74</v>
      </c>
      <c r="S2" s="268">
        <f t="shared" ref="S2:S81" si="5">$C2+$D2+$E2+$F2+$G2</f>
        <v>85</v>
      </c>
      <c r="T2" s="268">
        <f t="shared" ref="T2:T81" si="6">$C2+$D2+$E2+$F2+$G2+$H2</f>
        <v>106</v>
      </c>
      <c r="U2" s="268">
        <f t="shared" ref="U2:U81" si="7">$C2+$D2+$E2+$F2+$G2+$H2+$I2</f>
        <v>123</v>
      </c>
      <c r="V2" s="268">
        <f t="shared" ref="V2:V81" si="8">$C2+$D2+$E2+$F2+$G2+$H2+$I2+$J2</f>
        <v>138</v>
      </c>
      <c r="W2" s="268"/>
    </row>
    <row r="3">
      <c r="A3" s="270">
        <v>2.0</v>
      </c>
      <c r="B3" s="271" t="s">
        <v>149</v>
      </c>
      <c r="C3" s="272">
        <v>15.0</v>
      </c>
      <c r="D3" s="272">
        <v>19.0</v>
      </c>
      <c r="E3" s="272">
        <v>15.0</v>
      </c>
      <c r="F3" s="272">
        <v>15.0</v>
      </c>
      <c r="G3" s="272">
        <v>21.0</v>
      </c>
      <c r="H3" s="272">
        <v>21.0</v>
      </c>
      <c r="I3" s="272">
        <v>15.0</v>
      </c>
      <c r="J3" s="273">
        <v>9.0</v>
      </c>
      <c r="K3" s="274">
        <v>130.0</v>
      </c>
      <c r="L3" s="275">
        <v>2.0</v>
      </c>
      <c r="M3" s="275" t="s">
        <v>149</v>
      </c>
      <c r="N3" s="269">
        <v>0.0</v>
      </c>
      <c r="O3" s="275">
        <f t="shared" si="1"/>
        <v>15</v>
      </c>
      <c r="P3" s="275">
        <f t="shared" si="2"/>
        <v>34</v>
      </c>
      <c r="Q3" s="275">
        <f t="shared" si="3"/>
        <v>49</v>
      </c>
      <c r="R3" s="275">
        <f t="shared" si="4"/>
        <v>64</v>
      </c>
      <c r="S3" s="275">
        <f t="shared" si="5"/>
        <v>85</v>
      </c>
      <c r="T3" s="275">
        <f t="shared" si="6"/>
        <v>106</v>
      </c>
      <c r="U3" s="275">
        <f t="shared" si="7"/>
        <v>121</v>
      </c>
      <c r="V3" s="275">
        <f t="shared" si="8"/>
        <v>130</v>
      </c>
      <c r="W3" s="275"/>
    </row>
    <row r="4">
      <c r="A4" s="270">
        <v>3.0</v>
      </c>
      <c r="B4" s="271" t="s">
        <v>171</v>
      </c>
      <c r="C4" s="272">
        <v>17.0</v>
      </c>
      <c r="D4" s="272">
        <v>15.0</v>
      </c>
      <c r="E4" s="272">
        <v>11.0</v>
      </c>
      <c r="F4" s="272">
        <v>13.0</v>
      </c>
      <c r="G4" s="272">
        <v>11.0</v>
      </c>
      <c r="H4" s="272">
        <v>19.0</v>
      </c>
      <c r="I4" s="272">
        <v>13.0</v>
      </c>
      <c r="J4" s="273">
        <v>19.0</v>
      </c>
      <c r="K4" s="274">
        <v>118.0</v>
      </c>
      <c r="L4" s="275">
        <v>3.0</v>
      </c>
      <c r="M4" s="275" t="s">
        <v>171</v>
      </c>
      <c r="N4" s="269">
        <v>0.0</v>
      </c>
      <c r="O4" s="275">
        <f t="shared" si="1"/>
        <v>17</v>
      </c>
      <c r="P4" s="275">
        <f t="shared" si="2"/>
        <v>32</v>
      </c>
      <c r="Q4" s="275">
        <f t="shared" si="3"/>
        <v>43</v>
      </c>
      <c r="R4" s="275">
        <f t="shared" si="4"/>
        <v>56</v>
      </c>
      <c r="S4" s="275">
        <f t="shared" si="5"/>
        <v>67</v>
      </c>
      <c r="T4" s="275">
        <f t="shared" si="6"/>
        <v>86</v>
      </c>
      <c r="U4" s="275">
        <f t="shared" si="7"/>
        <v>99</v>
      </c>
      <c r="V4" s="275">
        <f t="shared" si="8"/>
        <v>118</v>
      </c>
      <c r="W4" s="275"/>
    </row>
    <row r="5">
      <c r="A5" s="270">
        <v>4.0</v>
      </c>
      <c r="B5" s="271" t="s">
        <v>130</v>
      </c>
      <c r="C5" s="272">
        <v>13.0</v>
      </c>
      <c r="D5" s="272">
        <v>15.0</v>
      </c>
      <c r="E5" s="272">
        <v>11.0</v>
      </c>
      <c r="F5" s="272">
        <v>9.0</v>
      </c>
      <c r="G5" s="272">
        <v>17.0</v>
      </c>
      <c r="H5" s="272">
        <v>21.0</v>
      </c>
      <c r="I5" s="272">
        <v>11.0</v>
      </c>
      <c r="J5" s="273">
        <v>19.0</v>
      </c>
      <c r="K5" s="274">
        <v>116.0</v>
      </c>
      <c r="L5" s="275">
        <v>4.0</v>
      </c>
      <c r="M5" s="275" t="s">
        <v>130</v>
      </c>
      <c r="N5" s="269">
        <v>0.0</v>
      </c>
      <c r="O5" s="275">
        <f t="shared" si="1"/>
        <v>13</v>
      </c>
      <c r="P5" s="275">
        <f t="shared" si="2"/>
        <v>28</v>
      </c>
      <c r="Q5" s="275">
        <f t="shared" si="3"/>
        <v>39</v>
      </c>
      <c r="R5" s="275">
        <f t="shared" si="4"/>
        <v>48</v>
      </c>
      <c r="S5" s="275">
        <f t="shared" si="5"/>
        <v>65</v>
      </c>
      <c r="T5" s="275">
        <f t="shared" si="6"/>
        <v>86</v>
      </c>
      <c r="U5" s="275">
        <f t="shared" si="7"/>
        <v>97</v>
      </c>
      <c r="V5" s="275">
        <f t="shared" si="8"/>
        <v>116</v>
      </c>
      <c r="W5" s="275"/>
    </row>
    <row r="6">
      <c r="A6" s="270">
        <v>4.0</v>
      </c>
      <c r="B6" s="271" t="s">
        <v>102</v>
      </c>
      <c r="C6" s="272">
        <v>19.0</v>
      </c>
      <c r="D6" s="272">
        <v>17.0</v>
      </c>
      <c r="E6" s="272">
        <v>19.0</v>
      </c>
      <c r="F6" s="272">
        <v>7.0</v>
      </c>
      <c r="G6" s="272">
        <v>13.0</v>
      </c>
      <c r="H6" s="272">
        <v>15.0</v>
      </c>
      <c r="I6" s="272">
        <v>11.0</v>
      </c>
      <c r="J6" s="273">
        <v>15.0</v>
      </c>
      <c r="K6" s="274">
        <v>116.0</v>
      </c>
      <c r="L6" s="275">
        <v>4.0</v>
      </c>
      <c r="M6" s="275" t="s">
        <v>102</v>
      </c>
      <c r="N6" s="269">
        <v>0.0</v>
      </c>
      <c r="O6" s="275">
        <f t="shared" si="1"/>
        <v>19</v>
      </c>
      <c r="P6" s="275">
        <f t="shared" si="2"/>
        <v>36</v>
      </c>
      <c r="Q6" s="275">
        <f t="shared" si="3"/>
        <v>55</v>
      </c>
      <c r="R6" s="275">
        <f t="shared" si="4"/>
        <v>62</v>
      </c>
      <c r="S6" s="275">
        <f t="shared" si="5"/>
        <v>75</v>
      </c>
      <c r="T6" s="275">
        <f t="shared" si="6"/>
        <v>90</v>
      </c>
      <c r="U6" s="275">
        <f t="shared" si="7"/>
        <v>101</v>
      </c>
      <c r="V6" s="275">
        <f t="shared" si="8"/>
        <v>116</v>
      </c>
      <c r="W6" s="275"/>
    </row>
    <row r="7">
      <c r="A7" s="270">
        <v>6.0</v>
      </c>
      <c r="B7" s="271" t="s">
        <v>256</v>
      </c>
      <c r="C7" s="272">
        <v>17.0</v>
      </c>
      <c r="D7" s="272">
        <v>15.0</v>
      </c>
      <c r="E7" s="272">
        <v>21.0</v>
      </c>
      <c r="F7" s="272">
        <v>19.0</v>
      </c>
      <c r="G7" s="272">
        <v>11.0</v>
      </c>
      <c r="H7" s="272">
        <v>13.0</v>
      </c>
      <c r="I7" s="272">
        <v>9.0</v>
      </c>
      <c r="J7" s="273">
        <v>9.0</v>
      </c>
      <c r="K7" s="274">
        <v>114.0</v>
      </c>
      <c r="L7" s="275">
        <v>6.0</v>
      </c>
      <c r="M7" s="275" t="s">
        <v>256</v>
      </c>
      <c r="N7" s="269">
        <v>0.0</v>
      </c>
      <c r="O7" s="275">
        <f t="shared" si="1"/>
        <v>17</v>
      </c>
      <c r="P7" s="275">
        <f t="shared" si="2"/>
        <v>32</v>
      </c>
      <c r="Q7" s="275">
        <f t="shared" si="3"/>
        <v>53</v>
      </c>
      <c r="R7" s="275">
        <f t="shared" si="4"/>
        <v>72</v>
      </c>
      <c r="S7" s="275">
        <f t="shared" si="5"/>
        <v>83</v>
      </c>
      <c r="T7" s="275">
        <f t="shared" si="6"/>
        <v>96</v>
      </c>
      <c r="U7" s="275">
        <f t="shared" si="7"/>
        <v>105</v>
      </c>
      <c r="V7" s="275">
        <f t="shared" si="8"/>
        <v>114</v>
      </c>
      <c r="W7" s="275"/>
    </row>
    <row r="8">
      <c r="A8" s="270">
        <v>6.0</v>
      </c>
      <c r="B8" s="271" t="s">
        <v>159</v>
      </c>
      <c r="C8" s="272">
        <v>15.0</v>
      </c>
      <c r="D8" s="272">
        <v>11.0</v>
      </c>
      <c r="E8" s="272">
        <v>17.0</v>
      </c>
      <c r="F8" s="272">
        <v>15.0</v>
      </c>
      <c r="G8" s="272">
        <v>11.0</v>
      </c>
      <c r="H8" s="272">
        <v>13.0</v>
      </c>
      <c r="I8" s="272">
        <v>15.0</v>
      </c>
      <c r="J8" s="273">
        <v>17.0</v>
      </c>
      <c r="K8" s="274">
        <v>114.0</v>
      </c>
      <c r="L8" s="275">
        <v>6.0</v>
      </c>
      <c r="M8" s="275" t="s">
        <v>159</v>
      </c>
      <c r="N8" s="269">
        <v>0.0</v>
      </c>
      <c r="O8" s="275">
        <f t="shared" si="1"/>
        <v>15</v>
      </c>
      <c r="P8" s="275">
        <f t="shared" si="2"/>
        <v>26</v>
      </c>
      <c r="Q8" s="275">
        <f t="shared" si="3"/>
        <v>43</v>
      </c>
      <c r="R8" s="275">
        <f t="shared" si="4"/>
        <v>58</v>
      </c>
      <c r="S8" s="275">
        <f t="shared" si="5"/>
        <v>69</v>
      </c>
      <c r="T8" s="275">
        <f t="shared" si="6"/>
        <v>82</v>
      </c>
      <c r="U8" s="275">
        <f t="shared" si="7"/>
        <v>97</v>
      </c>
      <c r="V8" s="275">
        <f t="shared" si="8"/>
        <v>114</v>
      </c>
      <c r="W8" s="275"/>
    </row>
    <row r="9">
      <c r="A9" s="270">
        <v>8.0</v>
      </c>
      <c r="B9" s="271" t="s">
        <v>87</v>
      </c>
      <c r="C9" s="272">
        <v>13.0</v>
      </c>
      <c r="D9" s="272">
        <v>9.0</v>
      </c>
      <c r="E9" s="272">
        <v>17.0</v>
      </c>
      <c r="F9" s="272">
        <v>13.0</v>
      </c>
      <c r="G9" s="272">
        <v>15.0</v>
      </c>
      <c r="H9" s="272">
        <v>15.0</v>
      </c>
      <c r="I9" s="272">
        <v>7.0</v>
      </c>
      <c r="J9" s="273">
        <v>21.0</v>
      </c>
      <c r="K9" s="274">
        <v>110.0</v>
      </c>
      <c r="L9" s="275">
        <v>8.0</v>
      </c>
      <c r="M9" s="275" t="s">
        <v>87</v>
      </c>
      <c r="N9" s="269">
        <v>0.0</v>
      </c>
      <c r="O9" s="275">
        <f t="shared" si="1"/>
        <v>13</v>
      </c>
      <c r="P9" s="275">
        <f t="shared" si="2"/>
        <v>22</v>
      </c>
      <c r="Q9" s="275">
        <f t="shared" si="3"/>
        <v>39</v>
      </c>
      <c r="R9" s="275">
        <f t="shared" si="4"/>
        <v>52</v>
      </c>
      <c r="S9" s="275">
        <f t="shared" si="5"/>
        <v>67</v>
      </c>
      <c r="T9" s="275">
        <f t="shared" si="6"/>
        <v>82</v>
      </c>
      <c r="U9" s="275">
        <f t="shared" si="7"/>
        <v>89</v>
      </c>
      <c r="V9" s="275">
        <f t="shared" si="8"/>
        <v>110</v>
      </c>
      <c r="W9" s="275"/>
    </row>
    <row r="10">
      <c r="A10" s="270">
        <v>9.0</v>
      </c>
      <c r="B10" s="271" t="s">
        <v>86</v>
      </c>
      <c r="C10" s="272">
        <v>15.0</v>
      </c>
      <c r="D10" s="272">
        <v>5.0</v>
      </c>
      <c r="E10" s="272">
        <v>7.0</v>
      </c>
      <c r="F10" s="272">
        <v>11.0</v>
      </c>
      <c r="G10" s="272">
        <v>19.0</v>
      </c>
      <c r="H10" s="272">
        <v>15.0</v>
      </c>
      <c r="I10" s="272">
        <v>19.0</v>
      </c>
      <c r="J10" s="273">
        <v>17.0</v>
      </c>
      <c r="K10" s="274">
        <v>108.0</v>
      </c>
      <c r="L10" s="275">
        <v>9.0</v>
      </c>
      <c r="M10" s="275" t="s">
        <v>86</v>
      </c>
      <c r="N10" s="269">
        <v>0.0</v>
      </c>
      <c r="O10" s="275">
        <f t="shared" si="1"/>
        <v>15</v>
      </c>
      <c r="P10" s="275">
        <f t="shared" si="2"/>
        <v>20</v>
      </c>
      <c r="Q10" s="275">
        <f t="shared" si="3"/>
        <v>27</v>
      </c>
      <c r="R10" s="275">
        <f t="shared" si="4"/>
        <v>38</v>
      </c>
      <c r="S10" s="275">
        <f t="shared" si="5"/>
        <v>57</v>
      </c>
      <c r="T10" s="275">
        <f t="shared" si="6"/>
        <v>72</v>
      </c>
      <c r="U10" s="275">
        <f t="shared" si="7"/>
        <v>91</v>
      </c>
      <c r="V10" s="275">
        <f t="shared" si="8"/>
        <v>108</v>
      </c>
      <c r="W10" s="275"/>
    </row>
    <row r="11">
      <c r="A11" s="270">
        <v>9.0</v>
      </c>
      <c r="B11" s="271" t="s">
        <v>152</v>
      </c>
      <c r="C11" s="272">
        <v>11.0</v>
      </c>
      <c r="D11" s="272">
        <v>13.0</v>
      </c>
      <c r="E11" s="272">
        <v>9.0</v>
      </c>
      <c r="F11" s="272">
        <v>13.0</v>
      </c>
      <c r="G11" s="272">
        <v>21.0</v>
      </c>
      <c r="H11" s="272">
        <v>13.0</v>
      </c>
      <c r="I11" s="272">
        <v>21.0</v>
      </c>
      <c r="J11" s="273">
        <v>7.0</v>
      </c>
      <c r="K11" s="274">
        <v>108.0</v>
      </c>
      <c r="L11" s="275">
        <v>9.0</v>
      </c>
      <c r="M11" s="275" t="s">
        <v>152</v>
      </c>
      <c r="N11" s="269">
        <v>0.0</v>
      </c>
      <c r="O11" s="275">
        <f t="shared" si="1"/>
        <v>11</v>
      </c>
      <c r="P11" s="275">
        <f t="shared" si="2"/>
        <v>24</v>
      </c>
      <c r="Q11" s="275">
        <f t="shared" si="3"/>
        <v>33</v>
      </c>
      <c r="R11" s="275">
        <f t="shared" si="4"/>
        <v>46</v>
      </c>
      <c r="S11" s="275">
        <f t="shared" si="5"/>
        <v>67</v>
      </c>
      <c r="T11" s="275">
        <f t="shared" si="6"/>
        <v>80</v>
      </c>
      <c r="U11" s="275">
        <f t="shared" si="7"/>
        <v>101</v>
      </c>
      <c r="V11" s="275">
        <f t="shared" si="8"/>
        <v>108</v>
      </c>
      <c r="W11" s="275"/>
    </row>
    <row r="12">
      <c r="A12" s="270">
        <v>9.0</v>
      </c>
      <c r="B12" s="271" t="s">
        <v>158</v>
      </c>
      <c r="C12" s="272">
        <v>15.0</v>
      </c>
      <c r="D12" s="272">
        <v>15.0</v>
      </c>
      <c r="E12" s="272">
        <v>7.0</v>
      </c>
      <c r="F12" s="272">
        <v>13.0</v>
      </c>
      <c r="G12" s="272">
        <v>15.0</v>
      </c>
      <c r="H12" s="272">
        <v>13.0</v>
      </c>
      <c r="I12" s="272">
        <v>15.0</v>
      </c>
      <c r="J12" s="273">
        <v>15.0</v>
      </c>
      <c r="K12" s="274">
        <v>108.0</v>
      </c>
      <c r="L12" s="275">
        <v>9.0</v>
      </c>
      <c r="M12" s="275" t="s">
        <v>158</v>
      </c>
      <c r="N12" s="269">
        <v>0.0</v>
      </c>
      <c r="O12" s="275">
        <f t="shared" si="1"/>
        <v>15</v>
      </c>
      <c r="P12" s="275">
        <f t="shared" si="2"/>
        <v>30</v>
      </c>
      <c r="Q12" s="275">
        <f t="shared" si="3"/>
        <v>37</v>
      </c>
      <c r="R12" s="275">
        <f t="shared" si="4"/>
        <v>50</v>
      </c>
      <c r="S12" s="275">
        <f t="shared" si="5"/>
        <v>65</v>
      </c>
      <c r="T12" s="275">
        <f t="shared" si="6"/>
        <v>78</v>
      </c>
      <c r="U12" s="275">
        <f t="shared" si="7"/>
        <v>93</v>
      </c>
      <c r="V12" s="275">
        <f t="shared" si="8"/>
        <v>108</v>
      </c>
      <c r="W12" s="275"/>
    </row>
    <row r="13">
      <c r="A13" s="270">
        <v>12.0</v>
      </c>
      <c r="B13" s="271" t="s">
        <v>100</v>
      </c>
      <c r="C13" s="272">
        <v>15.0</v>
      </c>
      <c r="D13" s="272">
        <v>9.0</v>
      </c>
      <c r="E13" s="272">
        <v>17.0</v>
      </c>
      <c r="F13" s="272">
        <v>17.0</v>
      </c>
      <c r="G13" s="272">
        <v>15.0</v>
      </c>
      <c r="H13" s="272">
        <v>11.0</v>
      </c>
      <c r="I13" s="272">
        <v>11.0</v>
      </c>
      <c r="J13" s="273">
        <v>11.0</v>
      </c>
      <c r="K13" s="274">
        <v>106.0</v>
      </c>
      <c r="L13" s="275">
        <v>12.0</v>
      </c>
      <c r="M13" s="275" t="s">
        <v>100</v>
      </c>
      <c r="N13" s="269">
        <v>0.0</v>
      </c>
      <c r="O13" s="275">
        <f t="shared" si="1"/>
        <v>15</v>
      </c>
      <c r="P13" s="275">
        <f t="shared" si="2"/>
        <v>24</v>
      </c>
      <c r="Q13" s="275">
        <f t="shared" si="3"/>
        <v>41</v>
      </c>
      <c r="R13" s="275">
        <f t="shared" si="4"/>
        <v>58</v>
      </c>
      <c r="S13" s="275">
        <f t="shared" si="5"/>
        <v>73</v>
      </c>
      <c r="T13" s="275">
        <f t="shared" si="6"/>
        <v>84</v>
      </c>
      <c r="U13" s="275">
        <f t="shared" si="7"/>
        <v>95</v>
      </c>
      <c r="V13" s="275">
        <f t="shared" si="8"/>
        <v>106</v>
      </c>
      <c r="W13" s="275"/>
    </row>
    <row r="14">
      <c r="A14" s="270">
        <v>12.0</v>
      </c>
      <c r="B14" s="271" t="s">
        <v>101</v>
      </c>
      <c r="C14" s="272">
        <v>13.0</v>
      </c>
      <c r="D14" s="272">
        <v>17.0</v>
      </c>
      <c r="E14" s="272">
        <v>11.0</v>
      </c>
      <c r="F14" s="272">
        <v>9.0</v>
      </c>
      <c r="G14" s="272">
        <v>17.0</v>
      </c>
      <c r="H14" s="272">
        <v>5.0</v>
      </c>
      <c r="I14" s="272">
        <v>19.0</v>
      </c>
      <c r="J14" s="273">
        <v>15.0</v>
      </c>
      <c r="K14" s="274">
        <v>106.0</v>
      </c>
      <c r="L14" s="275">
        <v>12.0</v>
      </c>
      <c r="M14" s="275" t="s">
        <v>101</v>
      </c>
      <c r="N14" s="269">
        <v>0.0</v>
      </c>
      <c r="O14" s="275">
        <f t="shared" si="1"/>
        <v>13</v>
      </c>
      <c r="P14" s="275">
        <f t="shared" si="2"/>
        <v>30</v>
      </c>
      <c r="Q14" s="275">
        <f t="shared" si="3"/>
        <v>41</v>
      </c>
      <c r="R14" s="275">
        <f t="shared" si="4"/>
        <v>50</v>
      </c>
      <c r="S14" s="275">
        <f t="shared" si="5"/>
        <v>67</v>
      </c>
      <c r="T14" s="275">
        <f t="shared" si="6"/>
        <v>72</v>
      </c>
      <c r="U14" s="275">
        <f t="shared" si="7"/>
        <v>91</v>
      </c>
      <c r="V14" s="275">
        <f t="shared" si="8"/>
        <v>106</v>
      </c>
      <c r="W14" s="275"/>
    </row>
    <row r="15">
      <c r="A15" s="270">
        <v>12.0</v>
      </c>
      <c r="B15" s="271" t="s">
        <v>170</v>
      </c>
      <c r="C15" s="272">
        <v>17.0</v>
      </c>
      <c r="D15" s="272">
        <v>17.0</v>
      </c>
      <c r="E15" s="272">
        <v>15.0</v>
      </c>
      <c r="F15" s="272">
        <v>15.0</v>
      </c>
      <c r="G15" s="272">
        <v>9.0</v>
      </c>
      <c r="H15" s="272">
        <v>7.0</v>
      </c>
      <c r="I15" s="272">
        <v>13.0</v>
      </c>
      <c r="J15" s="273">
        <v>13.0</v>
      </c>
      <c r="K15" s="274">
        <v>106.0</v>
      </c>
      <c r="L15" s="275">
        <v>12.0</v>
      </c>
      <c r="M15" s="275" t="s">
        <v>170</v>
      </c>
      <c r="N15" s="269">
        <v>0.0</v>
      </c>
      <c r="O15" s="275">
        <f t="shared" si="1"/>
        <v>17</v>
      </c>
      <c r="P15" s="275">
        <f t="shared" si="2"/>
        <v>34</v>
      </c>
      <c r="Q15" s="275">
        <f t="shared" si="3"/>
        <v>49</v>
      </c>
      <c r="R15" s="275">
        <f t="shared" si="4"/>
        <v>64</v>
      </c>
      <c r="S15" s="275">
        <f t="shared" si="5"/>
        <v>73</v>
      </c>
      <c r="T15" s="275">
        <f t="shared" si="6"/>
        <v>80</v>
      </c>
      <c r="U15" s="275">
        <f t="shared" si="7"/>
        <v>93</v>
      </c>
      <c r="V15" s="275">
        <f t="shared" si="8"/>
        <v>106</v>
      </c>
      <c r="W15" s="275"/>
    </row>
    <row r="16">
      <c r="A16" s="270">
        <v>12.0</v>
      </c>
      <c r="B16" s="271" t="s">
        <v>148</v>
      </c>
      <c r="C16" s="272">
        <v>13.0</v>
      </c>
      <c r="D16" s="272">
        <v>13.0</v>
      </c>
      <c r="E16" s="272">
        <v>19.0</v>
      </c>
      <c r="F16" s="272">
        <v>9.0</v>
      </c>
      <c r="G16" s="272">
        <v>15.0</v>
      </c>
      <c r="H16" s="272">
        <v>15.0</v>
      </c>
      <c r="I16" s="272">
        <v>17.0</v>
      </c>
      <c r="J16" s="273">
        <v>5.0</v>
      </c>
      <c r="K16" s="274">
        <v>106.0</v>
      </c>
      <c r="L16" s="275">
        <v>12.0</v>
      </c>
      <c r="M16" s="275" t="s">
        <v>148</v>
      </c>
      <c r="N16" s="269">
        <v>0.0</v>
      </c>
      <c r="O16" s="275">
        <f t="shared" si="1"/>
        <v>13</v>
      </c>
      <c r="P16" s="275">
        <f t="shared" si="2"/>
        <v>26</v>
      </c>
      <c r="Q16" s="275">
        <f t="shared" si="3"/>
        <v>45</v>
      </c>
      <c r="R16" s="275">
        <f t="shared" si="4"/>
        <v>54</v>
      </c>
      <c r="S16" s="275">
        <f t="shared" si="5"/>
        <v>69</v>
      </c>
      <c r="T16" s="275">
        <f t="shared" si="6"/>
        <v>84</v>
      </c>
      <c r="U16" s="275">
        <f t="shared" si="7"/>
        <v>101</v>
      </c>
      <c r="V16" s="275">
        <f t="shared" si="8"/>
        <v>106</v>
      </c>
      <c r="W16" s="275"/>
    </row>
    <row r="17">
      <c r="A17" s="270">
        <v>12.0</v>
      </c>
      <c r="B17" s="271" t="s">
        <v>62</v>
      </c>
      <c r="C17" s="272">
        <v>7.0</v>
      </c>
      <c r="D17" s="272">
        <v>17.0</v>
      </c>
      <c r="E17" s="272">
        <v>17.0</v>
      </c>
      <c r="F17" s="272">
        <v>11.0</v>
      </c>
      <c r="G17" s="272">
        <v>19.0</v>
      </c>
      <c r="H17" s="272">
        <v>5.0</v>
      </c>
      <c r="I17" s="272">
        <v>17.0</v>
      </c>
      <c r="J17" s="273">
        <v>13.0</v>
      </c>
      <c r="K17" s="274">
        <v>106.0</v>
      </c>
      <c r="L17" s="275">
        <v>12.0</v>
      </c>
      <c r="M17" s="275" t="s">
        <v>62</v>
      </c>
      <c r="N17" s="269">
        <v>0.0</v>
      </c>
      <c r="O17" s="275">
        <f t="shared" si="1"/>
        <v>7</v>
      </c>
      <c r="P17" s="275">
        <f t="shared" si="2"/>
        <v>24</v>
      </c>
      <c r="Q17" s="275">
        <f t="shared" si="3"/>
        <v>41</v>
      </c>
      <c r="R17" s="275">
        <f t="shared" si="4"/>
        <v>52</v>
      </c>
      <c r="S17" s="275">
        <f t="shared" si="5"/>
        <v>71</v>
      </c>
      <c r="T17" s="275">
        <f t="shared" si="6"/>
        <v>76</v>
      </c>
      <c r="U17" s="275">
        <f t="shared" si="7"/>
        <v>93</v>
      </c>
      <c r="V17" s="275">
        <f t="shared" si="8"/>
        <v>106</v>
      </c>
      <c r="W17" s="275"/>
    </row>
    <row r="18">
      <c r="A18" s="270">
        <v>17.0</v>
      </c>
      <c r="B18" s="271" t="s">
        <v>257</v>
      </c>
      <c r="C18" s="272">
        <v>19.0</v>
      </c>
      <c r="D18" s="272">
        <v>13.0</v>
      </c>
      <c r="E18" s="272">
        <v>13.0</v>
      </c>
      <c r="F18" s="272">
        <v>13.0</v>
      </c>
      <c r="G18" s="272">
        <v>13.0</v>
      </c>
      <c r="H18" s="272">
        <v>9.0</v>
      </c>
      <c r="I18" s="272">
        <v>15.0</v>
      </c>
      <c r="J18" s="273">
        <v>9.0</v>
      </c>
      <c r="K18" s="274">
        <v>104.0</v>
      </c>
      <c r="L18" s="275">
        <v>17.0</v>
      </c>
      <c r="M18" s="275" t="s">
        <v>257</v>
      </c>
      <c r="N18" s="269">
        <v>0.0</v>
      </c>
      <c r="O18" s="275">
        <f t="shared" si="1"/>
        <v>19</v>
      </c>
      <c r="P18" s="275">
        <f t="shared" si="2"/>
        <v>32</v>
      </c>
      <c r="Q18" s="275">
        <f t="shared" si="3"/>
        <v>45</v>
      </c>
      <c r="R18" s="275">
        <f t="shared" si="4"/>
        <v>58</v>
      </c>
      <c r="S18" s="275">
        <f t="shared" si="5"/>
        <v>71</v>
      </c>
      <c r="T18" s="275">
        <f t="shared" si="6"/>
        <v>80</v>
      </c>
      <c r="U18" s="275">
        <f t="shared" si="7"/>
        <v>95</v>
      </c>
      <c r="V18" s="275">
        <f t="shared" si="8"/>
        <v>104</v>
      </c>
      <c r="W18" s="275"/>
    </row>
    <row r="19">
      <c r="A19" s="270">
        <v>17.0</v>
      </c>
      <c r="B19" s="271" t="s">
        <v>145</v>
      </c>
      <c r="C19" s="272">
        <v>19.0</v>
      </c>
      <c r="D19" s="272">
        <v>15.0</v>
      </c>
      <c r="E19" s="272">
        <v>15.0</v>
      </c>
      <c r="F19" s="272">
        <v>11.0</v>
      </c>
      <c r="G19" s="272">
        <v>13.0</v>
      </c>
      <c r="H19" s="272">
        <v>11.0</v>
      </c>
      <c r="I19" s="272">
        <v>9.0</v>
      </c>
      <c r="J19" s="273">
        <v>11.0</v>
      </c>
      <c r="K19" s="274">
        <v>104.0</v>
      </c>
      <c r="L19" s="275">
        <v>17.0</v>
      </c>
      <c r="M19" s="275" t="s">
        <v>145</v>
      </c>
      <c r="N19" s="269">
        <v>0.0</v>
      </c>
      <c r="O19" s="275">
        <f t="shared" si="1"/>
        <v>19</v>
      </c>
      <c r="P19" s="275">
        <f t="shared" si="2"/>
        <v>34</v>
      </c>
      <c r="Q19" s="275">
        <f t="shared" si="3"/>
        <v>49</v>
      </c>
      <c r="R19" s="275">
        <f t="shared" si="4"/>
        <v>60</v>
      </c>
      <c r="S19" s="275">
        <f t="shared" si="5"/>
        <v>73</v>
      </c>
      <c r="T19" s="275">
        <f t="shared" si="6"/>
        <v>84</v>
      </c>
      <c r="U19" s="275">
        <f t="shared" si="7"/>
        <v>93</v>
      </c>
      <c r="V19" s="275">
        <f t="shared" si="8"/>
        <v>104</v>
      </c>
      <c r="W19" s="275"/>
    </row>
    <row r="20">
      <c r="A20" s="270">
        <v>17.0</v>
      </c>
      <c r="B20" s="271" t="s">
        <v>258</v>
      </c>
      <c r="C20" s="272">
        <v>13.0</v>
      </c>
      <c r="D20" s="272">
        <v>13.0</v>
      </c>
      <c r="E20" s="272">
        <v>13.0</v>
      </c>
      <c r="F20" s="272">
        <v>11.0</v>
      </c>
      <c r="G20" s="272">
        <v>13.0</v>
      </c>
      <c r="H20" s="272">
        <v>15.0</v>
      </c>
      <c r="I20" s="272">
        <v>17.0</v>
      </c>
      <c r="J20" s="273">
        <v>9.0</v>
      </c>
      <c r="K20" s="274">
        <v>104.0</v>
      </c>
      <c r="L20" s="275">
        <v>17.0</v>
      </c>
      <c r="M20" s="275" t="s">
        <v>258</v>
      </c>
      <c r="N20" s="269">
        <v>0.0</v>
      </c>
      <c r="O20" s="275">
        <f t="shared" si="1"/>
        <v>13</v>
      </c>
      <c r="P20" s="275">
        <f t="shared" si="2"/>
        <v>26</v>
      </c>
      <c r="Q20" s="275">
        <f t="shared" si="3"/>
        <v>39</v>
      </c>
      <c r="R20" s="275">
        <f t="shared" si="4"/>
        <v>50</v>
      </c>
      <c r="S20" s="275">
        <f t="shared" si="5"/>
        <v>63</v>
      </c>
      <c r="T20" s="275">
        <f t="shared" si="6"/>
        <v>78</v>
      </c>
      <c r="U20" s="275">
        <f t="shared" si="7"/>
        <v>95</v>
      </c>
      <c r="V20" s="275">
        <f t="shared" si="8"/>
        <v>104</v>
      </c>
      <c r="W20" s="275"/>
    </row>
    <row r="21">
      <c r="A21" s="270">
        <v>17.0</v>
      </c>
      <c r="B21" s="271" t="s">
        <v>259</v>
      </c>
      <c r="C21" s="272">
        <v>11.0</v>
      </c>
      <c r="D21" s="272">
        <v>13.0</v>
      </c>
      <c r="E21" s="272">
        <v>13.0</v>
      </c>
      <c r="F21" s="272">
        <v>9.0</v>
      </c>
      <c r="G21" s="272">
        <v>13.0</v>
      </c>
      <c r="H21" s="272">
        <v>13.0</v>
      </c>
      <c r="I21" s="272">
        <v>13.0</v>
      </c>
      <c r="J21" s="273">
        <v>19.0</v>
      </c>
      <c r="K21" s="274">
        <v>104.0</v>
      </c>
      <c r="L21" s="275">
        <v>17.0</v>
      </c>
      <c r="M21" s="275" t="s">
        <v>259</v>
      </c>
      <c r="N21" s="269">
        <v>0.0</v>
      </c>
      <c r="O21" s="275">
        <f t="shared" si="1"/>
        <v>11</v>
      </c>
      <c r="P21" s="275">
        <f t="shared" si="2"/>
        <v>24</v>
      </c>
      <c r="Q21" s="275">
        <f t="shared" si="3"/>
        <v>37</v>
      </c>
      <c r="R21" s="275">
        <f t="shared" si="4"/>
        <v>46</v>
      </c>
      <c r="S21" s="275">
        <f t="shared" si="5"/>
        <v>59</v>
      </c>
      <c r="T21" s="275">
        <f t="shared" si="6"/>
        <v>72</v>
      </c>
      <c r="U21" s="275">
        <f t="shared" si="7"/>
        <v>85</v>
      </c>
      <c r="V21" s="275">
        <f t="shared" si="8"/>
        <v>104</v>
      </c>
      <c r="W21" s="275"/>
    </row>
    <row r="22">
      <c r="A22" s="270">
        <v>17.0</v>
      </c>
      <c r="B22" s="271" t="s">
        <v>134</v>
      </c>
      <c r="C22" s="272">
        <v>17.0</v>
      </c>
      <c r="D22" s="272">
        <v>13.0</v>
      </c>
      <c r="E22" s="272">
        <v>7.0</v>
      </c>
      <c r="F22" s="272">
        <v>7.0</v>
      </c>
      <c r="G22" s="272">
        <v>13.0</v>
      </c>
      <c r="H22" s="272">
        <v>13.0</v>
      </c>
      <c r="I22" s="272">
        <v>17.0</v>
      </c>
      <c r="J22" s="273">
        <v>17.0</v>
      </c>
      <c r="K22" s="274">
        <v>104.0</v>
      </c>
      <c r="L22" s="275">
        <v>17.0</v>
      </c>
      <c r="M22" s="275" t="s">
        <v>134</v>
      </c>
      <c r="N22" s="269">
        <v>0.0</v>
      </c>
      <c r="O22" s="275">
        <f t="shared" si="1"/>
        <v>17</v>
      </c>
      <c r="P22" s="275">
        <f t="shared" si="2"/>
        <v>30</v>
      </c>
      <c r="Q22" s="275">
        <f t="shared" si="3"/>
        <v>37</v>
      </c>
      <c r="R22" s="275">
        <f t="shared" si="4"/>
        <v>44</v>
      </c>
      <c r="S22" s="275">
        <f t="shared" si="5"/>
        <v>57</v>
      </c>
      <c r="T22" s="275">
        <f t="shared" si="6"/>
        <v>70</v>
      </c>
      <c r="U22" s="275">
        <f t="shared" si="7"/>
        <v>87</v>
      </c>
      <c r="V22" s="275">
        <f t="shared" si="8"/>
        <v>104</v>
      </c>
      <c r="W22" s="275"/>
    </row>
    <row r="23">
      <c r="A23" s="270">
        <v>22.0</v>
      </c>
      <c r="B23" s="271" t="s">
        <v>260</v>
      </c>
      <c r="C23" s="272">
        <v>9.0</v>
      </c>
      <c r="D23" s="272">
        <v>13.0</v>
      </c>
      <c r="E23" s="272">
        <v>17.0</v>
      </c>
      <c r="F23" s="272">
        <v>13.0</v>
      </c>
      <c r="G23" s="272">
        <v>15.0</v>
      </c>
      <c r="H23" s="272">
        <v>17.0</v>
      </c>
      <c r="I23" s="272">
        <v>5.0</v>
      </c>
      <c r="J23" s="273">
        <v>13.0</v>
      </c>
      <c r="K23" s="274">
        <v>102.0</v>
      </c>
      <c r="L23" s="275">
        <v>22.0</v>
      </c>
      <c r="M23" s="275" t="s">
        <v>260</v>
      </c>
      <c r="N23" s="269">
        <v>0.0</v>
      </c>
      <c r="O23" s="275">
        <f t="shared" si="1"/>
        <v>9</v>
      </c>
      <c r="P23" s="275">
        <f t="shared" si="2"/>
        <v>22</v>
      </c>
      <c r="Q23" s="275">
        <f t="shared" si="3"/>
        <v>39</v>
      </c>
      <c r="R23" s="275">
        <f t="shared" si="4"/>
        <v>52</v>
      </c>
      <c r="S23" s="275">
        <f t="shared" si="5"/>
        <v>67</v>
      </c>
      <c r="T23" s="275">
        <f t="shared" si="6"/>
        <v>84</v>
      </c>
      <c r="U23" s="275">
        <f t="shared" si="7"/>
        <v>89</v>
      </c>
      <c r="V23" s="275">
        <f t="shared" si="8"/>
        <v>102</v>
      </c>
      <c r="W23" s="275"/>
    </row>
    <row r="24">
      <c r="A24" s="270">
        <v>22.0</v>
      </c>
      <c r="B24" s="271" t="s">
        <v>137</v>
      </c>
      <c r="C24" s="272">
        <v>13.0</v>
      </c>
      <c r="D24" s="272">
        <v>17.0</v>
      </c>
      <c r="E24" s="272">
        <v>11.0</v>
      </c>
      <c r="F24" s="272">
        <v>13.0</v>
      </c>
      <c r="G24" s="272">
        <v>9.0</v>
      </c>
      <c r="H24" s="272">
        <v>15.0</v>
      </c>
      <c r="I24" s="272">
        <v>11.0</v>
      </c>
      <c r="J24" s="273">
        <v>13.0</v>
      </c>
      <c r="K24" s="274">
        <v>102.0</v>
      </c>
      <c r="L24" s="275">
        <v>22.0</v>
      </c>
      <c r="M24" s="275" t="s">
        <v>137</v>
      </c>
      <c r="N24" s="269">
        <v>0.0</v>
      </c>
      <c r="O24" s="275">
        <f t="shared" si="1"/>
        <v>13</v>
      </c>
      <c r="P24" s="275">
        <f t="shared" si="2"/>
        <v>30</v>
      </c>
      <c r="Q24" s="275">
        <f t="shared" si="3"/>
        <v>41</v>
      </c>
      <c r="R24" s="275">
        <f t="shared" si="4"/>
        <v>54</v>
      </c>
      <c r="S24" s="275">
        <f t="shared" si="5"/>
        <v>63</v>
      </c>
      <c r="T24" s="275">
        <f t="shared" si="6"/>
        <v>78</v>
      </c>
      <c r="U24" s="275">
        <f t="shared" si="7"/>
        <v>89</v>
      </c>
      <c r="V24" s="275">
        <f t="shared" si="8"/>
        <v>102</v>
      </c>
      <c r="W24" s="275"/>
    </row>
    <row r="25">
      <c r="A25" s="270">
        <v>22.0</v>
      </c>
      <c r="B25" s="271" t="s">
        <v>261</v>
      </c>
      <c r="C25" s="272">
        <v>17.0</v>
      </c>
      <c r="D25" s="272">
        <v>13.0</v>
      </c>
      <c r="E25" s="272">
        <v>11.0</v>
      </c>
      <c r="F25" s="272">
        <v>15.0</v>
      </c>
      <c r="G25" s="272">
        <v>11.0</v>
      </c>
      <c r="H25" s="272">
        <v>11.0</v>
      </c>
      <c r="I25" s="272">
        <v>13.0</v>
      </c>
      <c r="J25" s="273">
        <v>11.0</v>
      </c>
      <c r="K25" s="274">
        <v>102.0</v>
      </c>
      <c r="L25" s="275">
        <v>22.0</v>
      </c>
      <c r="M25" s="275" t="s">
        <v>261</v>
      </c>
      <c r="N25" s="269">
        <v>0.0</v>
      </c>
      <c r="O25" s="275">
        <f t="shared" si="1"/>
        <v>17</v>
      </c>
      <c r="P25" s="275">
        <f t="shared" si="2"/>
        <v>30</v>
      </c>
      <c r="Q25" s="275">
        <f t="shared" si="3"/>
        <v>41</v>
      </c>
      <c r="R25" s="275">
        <f t="shared" si="4"/>
        <v>56</v>
      </c>
      <c r="S25" s="275">
        <f t="shared" si="5"/>
        <v>67</v>
      </c>
      <c r="T25" s="275">
        <f t="shared" si="6"/>
        <v>78</v>
      </c>
      <c r="U25" s="275">
        <f t="shared" si="7"/>
        <v>91</v>
      </c>
      <c r="V25" s="275">
        <f t="shared" si="8"/>
        <v>102</v>
      </c>
      <c r="W25" s="275"/>
    </row>
    <row r="26">
      <c r="A26" s="270">
        <v>22.0</v>
      </c>
      <c r="B26" s="271" t="s">
        <v>84</v>
      </c>
      <c r="C26" s="272">
        <v>13.0</v>
      </c>
      <c r="D26" s="272">
        <v>17.0</v>
      </c>
      <c r="E26" s="272">
        <v>13.0</v>
      </c>
      <c r="F26" s="272">
        <v>13.0</v>
      </c>
      <c r="G26" s="272">
        <v>15.0</v>
      </c>
      <c r="H26" s="272">
        <v>11.0</v>
      </c>
      <c r="I26" s="272">
        <v>11.0</v>
      </c>
      <c r="J26" s="273">
        <v>9.0</v>
      </c>
      <c r="K26" s="274">
        <v>102.0</v>
      </c>
      <c r="L26" s="275">
        <v>22.0</v>
      </c>
      <c r="M26" s="275" t="s">
        <v>84</v>
      </c>
      <c r="N26" s="269">
        <v>0.0</v>
      </c>
      <c r="O26" s="275">
        <f t="shared" si="1"/>
        <v>13</v>
      </c>
      <c r="P26" s="275">
        <f t="shared" si="2"/>
        <v>30</v>
      </c>
      <c r="Q26" s="275">
        <f t="shared" si="3"/>
        <v>43</v>
      </c>
      <c r="R26" s="275">
        <f t="shared" si="4"/>
        <v>56</v>
      </c>
      <c r="S26" s="275">
        <f t="shared" si="5"/>
        <v>71</v>
      </c>
      <c r="T26" s="275">
        <f t="shared" si="6"/>
        <v>82</v>
      </c>
      <c r="U26" s="275">
        <f t="shared" si="7"/>
        <v>93</v>
      </c>
      <c r="V26" s="275">
        <f t="shared" si="8"/>
        <v>102</v>
      </c>
      <c r="W26" s="275"/>
    </row>
    <row r="27">
      <c r="A27" s="270">
        <v>22.0</v>
      </c>
      <c r="B27" s="271" t="s">
        <v>262</v>
      </c>
      <c r="C27" s="272">
        <v>13.0</v>
      </c>
      <c r="D27" s="272">
        <v>9.0</v>
      </c>
      <c r="E27" s="272">
        <v>11.0</v>
      </c>
      <c r="F27" s="272">
        <v>17.0</v>
      </c>
      <c r="G27" s="272">
        <v>15.0</v>
      </c>
      <c r="H27" s="272">
        <v>11.0</v>
      </c>
      <c r="I27" s="272">
        <v>15.0</v>
      </c>
      <c r="J27" s="273">
        <v>11.0</v>
      </c>
      <c r="K27" s="274">
        <v>102.0</v>
      </c>
      <c r="L27" s="275">
        <v>22.0</v>
      </c>
      <c r="M27" s="275" t="s">
        <v>262</v>
      </c>
      <c r="N27" s="269">
        <v>0.0</v>
      </c>
      <c r="O27" s="275">
        <f t="shared" si="1"/>
        <v>13</v>
      </c>
      <c r="P27" s="275">
        <f t="shared" si="2"/>
        <v>22</v>
      </c>
      <c r="Q27" s="275">
        <f t="shared" si="3"/>
        <v>33</v>
      </c>
      <c r="R27" s="275">
        <f t="shared" si="4"/>
        <v>50</v>
      </c>
      <c r="S27" s="275">
        <f t="shared" si="5"/>
        <v>65</v>
      </c>
      <c r="T27" s="275">
        <f t="shared" si="6"/>
        <v>76</v>
      </c>
      <c r="U27" s="275">
        <f t="shared" si="7"/>
        <v>91</v>
      </c>
      <c r="V27" s="275">
        <f t="shared" si="8"/>
        <v>102</v>
      </c>
      <c r="W27" s="275"/>
    </row>
    <row r="28">
      <c r="A28" s="270">
        <v>22.0</v>
      </c>
      <c r="B28" s="271" t="s">
        <v>178</v>
      </c>
      <c r="C28" s="272">
        <v>7.0</v>
      </c>
      <c r="D28" s="272">
        <v>11.0</v>
      </c>
      <c r="E28" s="272">
        <v>13.0</v>
      </c>
      <c r="F28" s="272">
        <v>15.0</v>
      </c>
      <c r="G28" s="272">
        <v>9.0</v>
      </c>
      <c r="H28" s="272">
        <v>15.0</v>
      </c>
      <c r="I28" s="272">
        <v>13.0</v>
      </c>
      <c r="J28" s="273">
        <v>19.0</v>
      </c>
      <c r="K28" s="274">
        <v>102.0</v>
      </c>
      <c r="L28" s="275">
        <v>22.0</v>
      </c>
      <c r="M28" s="275" t="s">
        <v>178</v>
      </c>
      <c r="N28" s="269">
        <v>0.0</v>
      </c>
      <c r="O28" s="275">
        <f t="shared" si="1"/>
        <v>7</v>
      </c>
      <c r="P28" s="275">
        <f t="shared" si="2"/>
        <v>18</v>
      </c>
      <c r="Q28" s="275">
        <f t="shared" si="3"/>
        <v>31</v>
      </c>
      <c r="R28" s="275">
        <f t="shared" si="4"/>
        <v>46</v>
      </c>
      <c r="S28" s="275">
        <f t="shared" si="5"/>
        <v>55</v>
      </c>
      <c r="T28" s="275">
        <f t="shared" si="6"/>
        <v>70</v>
      </c>
      <c r="U28" s="275">
        <f t="shared" si="7"/>
        <v>83</v>
      </c>
      <c r="V28" s="275">
        <f t="shared" si="8"/>
        <v>102</v>
      </c>
      <c r="W28" s="275"/>
    </row>
    <row r="29">
      <c r="A29" s="270">
        <v>28.0</v>
      </c>
      <c r="B29" s="271" t="s">
        <v>132</v>
      </c>
      <c r="C29" s="272">
        <v>3.0</v>
      </c>
      <c r="D29" s="272">
        <v>11.0</v>
      </c>
      <c r="E29" s="272">
        <v>13.0</v>
      </c>
      <c r="F29" s="272">
        <v>13.0</v>
      </c>
      <c r="G29" s="272">
        <v>9.0</v>
      </c>
      <c r="H29" s="272">
        <v>13.0</v>
      </c>
      <c r="I29" s="272">
        <v>17.0</v>
      </c>
      <c r="J29" s="273">
        <v>21.0</v>
      </c>
      <c r="K29" s="274">
        <v>100.0</v>
      </c>
      <c r="L29" s="275">
        <v>28.0</v>
      </c>
      <c r="M29" s="275" t="s">
        <v>132</v>
      </c>
      <c r="N29" s="269">
        <v>0.0</v>
      </c>
      <c r="O29" s="275">
        <f t="shared" si="1"/>
        <v>3</v>
      </c>
      <c r="P29" s="275">
        <f t="shared" si="2"/>
        <v>14</v>
      </c>
      <c r="Q29" s="275">
        <f t="shared" si="3"/>
        <v>27</v>
      </c>
      <c r="R29" s="275">
        <f t="shared" si="4"/>
        <v>40</v>
      </c>
      <c r="S29" s="275">
        <f t="shared" si="5"/>
        <v>49</v>
      </c>
      <c r="T29" s="275">
        <f t="shared" si="6"/>
        <v>62</v>
      </c>
      <c r="U29" s="275">
        <f t="shared" si="7"/>
        <v>79</v>
      </c>
      <c r="V29" s="275">
        <f t="shared" si="8"/>
        <v>100</v>
      </c>
      <c r="W29" s="275"/>
    </row>
    <row r="30">
      <c r="A30" s="270">
        <v>28.0</v>
      </c>
      <c r="B30" s="271" t="s">
        <v>263</v>
      </c>
      <c r="C30" s="272">
        <v>11.0</v>
      </c>
      <c r="D30" s="272">
        <v>7.0</v>
      </c>
      <c r="E30" s="272">
        <v>13.0</v>
      </c>
      <c r="F30" s="272">
        <v>13.0</v>
      </c>
      <c r="G30" s="272">
        <v>9.0</v>
      </c>
      <c r="H30" s="272">
        <v>15.0</v>
      </c>
      <c r="I30" s="272">
        <v>19.0</v>
      </c>
      <c r="J30" s="273">
        <v>13.0</v>
      </c>
      <c r="K30" s="274">
        <v>100.0</v>
      </c>
      <c r="L30" s="275">
        <v>28.0</v>
      </c>
      <c r="M30" s="275" t="s">
        <v>263</v>
      </c>
      <c r="N30" s="269">
        <v>0.0</v>
      </c>
      <c r="O30" s="275">
        <f t="shared" si="1"/>
        <v>11</v>
      </c>
      <c r="P30" s="275">
        <f t="shared" si="2"/>
        <v>18</v>
      </c>
      <c r="Q30" s="275">
        <f t="shared" si="3"/>
        <v>31</v>
      </c>
      <c r="R30" s="275">
        <f t="shared" si="4"/>
        <v>44</v>
      </c>
      <c r="S30" s="275">
        <f t="shared" si="5"/>
        <v>53</v>
      </c>
      <c r="T30" s="275">
        <f t="shared" si="6"/>
        <v>68</v>
      </c>
      <c r="U30" s="275">
        <f t="shared" si="7"/>
        <v>87</v>
      </c>
      <c r="V30" s="275">
        <f t="shared" si="8"/>
        <v>100</v>
      </c>
      <c r="W30" s="275"/>
    </row>
    <row r="31">
      <c r="A31" s="270">
        <v>28.0</v>
      </c>
      <c r="B31" s="271" t="s">
        <v>264</v>
      </c>
      <c r="C31" s="272">
        <v>13.0</v>
      </c>
      <c r="D31" s="272">
        <v>19.0</v>
      </c>
      <c r="E31" s="272">
        <v>11.0</v>
      </c>
      <c r="F31" s="272">
        <v>9.0</v>
      </c>
      <c r="G31" s="272">
        <v>15.0</v>
      </c>
      <c r="H31" s="272">
        <v>9.0</v>
      </c>
      <c r="I31" s="272">
        <v>11.0</v>
      </c>
      <c r="J31" s="273">
        <v>13.0</v>
      </c>
      <c r="K31" s="274">
        <v>100.0</v>
      </c>
      <c r="L31" s="275">
        <v>28.0</v>
      </c>
      <c r="M31" s="275" t="s">
        <v>264</v>
      </c>
      <c r="N31" s="269">
        <v>0.0</v>
      </c>
      <c r="O31" s="275">
        <f t="shared" si="1"/>
        <v>13</v>
      </c>
      <c r="P31" s="275">
        <f t="shared" si="2"/>
        <v>32</v>
      </c>
      <c r="Q31" s="275">
        <f t="shared" si="3"/>
        <v>43</v>
      </c>
      <c r="R31" s="275">
        <f t="shared" si="4"/>
        <v>52</v>
      </c>
      <c r="S31" s="275">
        <f t="shared" si="5"/>
        <v>67</v>
      </c>
      <c r="T31" s="275">
        <f t="shared" si="6"/>
        <v>76</v>
      </c>
      <c r="U31" s="275">
        <f t="shared" si="7"/>
        <v>87</v>
      </c>
      <c r="V31" s="275">
        <f t="shared" si="8"/>
        <v>100</v>
      </c>
      <c r="W31" s="275"/>
    </row>
    <row r="32">
      <c r="A32" s="270">
        <v>28.0</v>
      </c>
      <c r="B32" s="271" t="s">
        <v>64</v>
      </c>
      <c r="C32" s="272">
        <v>13.0</v>
      </c>
      <c r="D32" s="272">
        <v>11.0</v>
      </c>
      <c r="E32" s="272">
        <v>15.0</v>
      </c>
      <c r="F32" s="272">
        <v>21.0</v>
      </c>
      <c r="G32" s="272">
        <v>5.0</v>
      </c>
      <c r="H32" s="272">
        <v>13.0</v>
      </c>
      <c r="I32" s="272">
        <v>9.0</v>
      </c>
      <c r="J32" s="273">
        <v>13.0</v>
      </c>
      <c r="K32" s="274">
        <v>100.0</v>
      </c>
      <c r="L32" s="275">
        <v>28.0</v>
      </c>
      <c r="M32" s="275" t="s">
        <v>64</v>
      </c>
      <c r="N32" s="269">
        <v>0.0</v>
      </c>
      <c r="O32" s="275">
        <f t="shared" si="1"/>
        <v>13</v>
      </c>
      <c r="P32" s="275">
        <f t="shared" si="2"/>
        <v>24</v>
      </c>
      <c r="Q32" s="275">
        <f t="shared" si="3"/>
        <v>39</v>
      </c>
      <c r="R32" s="275">
        <f t="shared" si="4"/>
        <v>60</v>
      </c>
      <c r="S32" s="275">
        <f t="shared" si="5"/>
        <v>65</v>
      </c>
      <c r="T32" s="275">
        <f t="shared" si="6"/>
        <v>78</v>
      </c>
      <c r="U32" s="275">
        <f t="shared" si="7"/>
        <v>87</v>
      </c>
      <c r="V32" s="275">
        <f t="shared" si="8"/>
        <v>100</v>
      </c>
      <c r="W32" s="275"/>
    </row>
    <row r="33">
      <c r="A33" s="270">
        <v>28.0</v>
      </c>
      <c r="B33" s="271" t="s">
        <v>265</v>
      </c>
      <c r="C33" s="276">
        <v>7.0</v>
      </c>
      <c r="D33" s="276">
        <v>11.0</v>
      </c>
      <c r="E33" s="276">
        <v>17.0</v>
      </c>
      <c r="F33" s="276">
        <v>11.0</v>
      </c>
      <c r="G33" s="276">
        <v>13.0</v>
      </c>
      <c r="H33" s="276">
        <v>13.0</v>
      </c>
      <c r="I33" s="276">
        <v>13.0</v>
      </c>
      <c r="J33" s="277">
        <v>15.0</v>
      </c>
      <c r="K33" s="267">
        <v>100.0</v>
      </c>
      <c r="L33" s="275">
        <v>28.0</v>
      </c>
      <c r="M33" s="275" t="s">
        <v>265</v>
      </c>
      <c r="N33" s="269">
        <v>0.0</v>
      </c>
      <c r="O33" s="275">
        <f t="shared" si="1"/>
        <v>7</v>
      </c>
      <c r="P33" s="275">
        <f t="shared" si="2"/>
        <v>18</v>
      </c>
      <c r="Q33" s="275">
        <f t="shared" si="3"/>
        <v>35</v>
      </c>
      <c r="R33" s="275">
        <f t="shared" si="4"/>
        <v>46</v>
      </c>
      <c r="S33" s="275">
        <f t="shared" si="5"/>
        <v>59</v>
      </c>
      <c r="T33" s="275">
        <f t="shared" si="6"/>
        <v>72</v>
      </c>
      <c r="U33" s="275">
        <f t="shared" si="7"/>
        <v>85</v>
      </c>
      <c r="V33" s="275">
        <f t="shared" si="8"/>
        <v>100</v>
      </c>
      <c r="W33" s="275"/>
    </row>
    <row r="34">
      <c r="A34" s="278">
        <v>33.0</v>
      </c>
      <c r="B34" s="279" t="s">
        <v>266</v>
      </c>
      <c r="C34" s="280">
        <v>7.0</v>
      </c>
      <c r="D34" s="280">
        <v>19.0</v>
      </c>
      <c r="E34" s="280">
        <v>15.0</v>
      </c>
      <c r="F34" s="280">
        <v>13.0</v>
      </c>
      <c r="G34" s="280">
        <v>11.0</v>
      </c>
      <c r="H34" s="280">
        <v>9.0</v>
      </c>
      <c r="I34" s="280">
        <v>7.0</v>
      </c>
      <c r="J34" s="281">
        <v>17.0</v>
      </c>
      <c r="K34" s="282">
        <v>98.0</v>
      </c>
      <c r="L34" s="283">
        <v>33.0</v>
      </c>
      <c r="M34" s="283" t="s">
        <v>266</v>
      </c>
      <c r="N34" s="269">
        <v>0.0</v>
      </c>
      <c r="O34" s="283">
        <f t="shared" si="1"/>
        <v>7</v>
      </c>
      <c r="P34" s="283">
        <f t="shared" si="2"/>
        <v>26</v>
      </c>
      <c r="Q34" s="283">
        <f t="shared" si="3"/>
        <v>41</v>
      </c>
      <c r="R34" s="283">
        <f t="shared" si="4"/>
        <v>54</v>
      </c>
      <c r="S34" s="283">
        <f t="shared" si="5"/>
        <v>65</v>
      </c>
      <c r="T34" s="283">
        <f t="shared" si="6"/>
        <v>74</v>
      </c>
      <c r="U34" s="283">
        <f t="shared" si="7"/>
        <v>81</v>
      </c>
      <c r="V34" s="283">
        <f t="shared" si="8"/>
        <v>98</v>
      </c>
      <c r="W34" s="283"/>
    </row>
    <row r="35">
      <c r="A35" s="270">
        <v>34.0</v>
      </c>
      <c r="B35" s="271" t="s">
        <v>267</v>
      </c>
      <c r="C35" s="272">
        <v>11.0</v>
      </c>
      <c r="D35" s="272">
        <v>9.0</v>
      </c>
      <c r="E35" s="272">
        <v>19.0</v>
      </c>
      <c r="F35" s="272">
        <v>11.0</v>
      </c>
      <c r="G35" s="272">
        <v>7.0</v>
      </c>
      <c r="H35" s="272">
        <v>7.0</v>
      </c>
      <c r="I35" s="272">
        <v>13.0</v>
      </c>
      <c r="J35" s="273">
        <v>19.0</v>
      </c>
      <c r="K35" s="284">
        <v>96.0</v>
      </c>
      <c r="L35" s="283">
        <v>34.0</v>
      </c>
      <c r="M35" s="283" t="s">
        <v>267</v>
      </c>
      <c r="N35" s="269">
        <v>0.0</v>
      </c>
      <c r="O35" s="283">
        <f t="shared" si="1"/>
        <v>11</v>
      </c>
      <c r="P35" s="283">
        <f t="shared" si="2"/>
        <v>20</v>
      </c>
      <c r="Q35" s="283">
        <f t="shared" si="3"/>
        <v>39</v>
      </c>
      <c r="R35" s="283">
        <f t="shared" si="4"/>
        <v>50</v>
      </c>
      <c r="S35" s="283">
        <f t="shared" si="5"/>
        <v>57</v>
      </c>
      <c r="T35" s="283">
        <f t="shared" si="6"/>
        <v>64</v>
      </c>
      <c r="U35" s="283">
        <f t="shared" si="7"/>
        <v>77</v>
      </c>
      <c r="V35" s="283">
        <f t="shared" si="8"/>
        <v>96</v>
      </c>
      <c r="W35" s="283"/>
    </row>
    <row r="36">
      <c r="A36" s="270">
        <v>34.0</v>
      </c>
      <c r="B36" s="271" t="s">
        <v>268</v>
      </c>
      <c r="C36" s="272">
        <v>11.0</v>
      </c>
      <c r="D36" s="272">
        <v>15.0</v>
      </c>
      <c r="E36" s="272">
        <v>7.0</v>
      </c>
      <c r="F36" s="272">
        <v>13.0</v>
      </c>
      <c r="G36" s="272">
        <v>13.0</v>
      </c>
      <c r="H36" s="272">
        <v>15.0</v>
      </c>
      <c r="I36" s="272">
        <v>11.0</v>
      </c>
      <c r="J36" s="273">
        <v>11.0</v>
      </c>
      <c r="K36" s="284">
        <v>96.0</v>
      </c>
      <c r="L36" s="283">
        <v>34.0</v>
      </c>
      <c r="M36" s="283" t="s">
        <v>268</v>
      </c>
      <c r="N36" s="269">
        <v>0.0</v>
      </c>
      <c r="O36" s="283">
        <f t="shared" si="1"/>
        <v>11</v>
      </c>
      <c r="P36" s="283">
        <f t="shared" si="2"/>
        <v>26</v>
      </c>
      <c r="Q36" s="283">
        <f t="shared" si="3"/>
        <v>33</v>
      </c>
      <c r="R36" s="283">
        <f t="shared" si="4"/>
        <v>46</v>
      </c>
      <c r="S36" s="283">
        <f t="shared" si="5"/>
        <v>59</v>
      </c>
      <c r="T36" s="283">
        <f t="shared" si="6"/>
        <v>74</v>
      </c>
      <c r="U36" s="283">
        <f t="shared" si="7"/>
        <v>85</v>
      </c>
      <c r="V36" s="283">
        <f t="shared" si="8"/>
        <v>96</v>
      </c>
      <c r="W36" s="283"/>
    </row>
    <row r="37">
      <c r="A37" s="270">
        <v>34.0</v>
      </c>
      <c r="B37" s="271" t="s">
        <v>269</v>
      </c>
      <c r="C37" s="272">
        <v>15.0</v>
      </c>
      <c r="D37" s="272">
        <v>9.0</v>
      </c>
      <c r="E37" s="272">
        <v>9.0</v>
      </c>
      <c r="F37" s="272">
        <v>15.0</v>
      </c>
      <c r="G37" s="272">
        <v>9.0</v>
      </c>
      <c r="H37" s="272">
        <v>13.0</v>
      </c>
      <c r="I37" s="272">
        <v>11.0</v>
      </c>
      <c r="J37" s="273">
        <v>15.0</v>
      </c>
      <c r="K37" s="284">
        <v>96.0</v>
      </c>
      <c r="L37" s="283">
        <v>34.0</v>
      </c>
      <c r="M37" s="283" t="s">
        <v>269</v>
      </c>
      <c r="N37" s="269">
        <v>0.0</v>
      </c>
      <c r="O37" s="283">
        <f t="shared" si="1"/>
        <v>15</v>
      </c>
      <c r="P37" s="283">
        <f t="shared" si="2"/>
        <v>24</v>
      </c>
      <c r="Q37" s="283">
        <f t="shared" si="3"/>
        <v>33</v>
      </c>
      <c r="R37" s="283">
        <f t="shared" si="4"/>
        <v>48</v>
      </c>
      <c r="S37" s="283">
        <f t="shared" si="5"/>
        <v>57</v>
      </c>
      <c r="T37" s="283">
        <f t="shared" si="6"/>
        <v>70</v>
      </c>
      <c r="U37" s="283">
        <f t="shared" si="7"/>
        <v>81</v>
      </c>
      <c r="V37" s="283">
        <f t="shared" si="8"/>
        <v>96</v>
      </c>
      <c r="W37" s="283"/>
    </row>
    <row r="38">
      <c r="A38" s="270">
        <v>34.0</v>
      </c>
      <c r="B38" s="271" t="s">
        <v>270</v>
      </c>
      <c r="C38" s="272">
        <v>11.0</v>
      </c>
      <c r="D38" s="272">
        <v>13.0</v>
      </c>
      <c r="E38" s="272">
        <v>13.0</v>
      </c>
      <c r="F38" s="272">
        <v>11.0</v>
      </c>
      <c r="G38" s="272">
        <v>11.0</v>
      </c>
      <c r="H38" s="272">
        <v>13.0</v>
      </c>
      <c r="I38" s="272">
        <v>15.0</v>
      </c>
      <c r="J38" s="273">
        <v>9.0</v>
      </c>
      <c r="K38" s="284">
        <v>96.0</v>
      </c>
      <c r="L38" s="283">
        <v>34.0</v>
      </c>
      <c r="M38" s="283" t="s">
        <v>270</v>
      </c>
      <c r="N38" s="269">
        <v>0.0</v>
      </c>
      <c r="O38" s="283">
        <f t="shared" si="1"/>
        <v>11</v>
      </c>
      <c r="P38" s="283">
        <f t="shared" si="2"/>
        <v>24</v>
      </c>
      <c r="Q38" s="283">
        <f t="shared" si="3"/>
        <v>37</v>
      </c>
      <c r="R38" s="283">
        <f t="shared" si="4"/>
        <v>48</v>
      </c>
      <c r="S38" s="283">
        <f t="shared" si="5"/>
        <v>59</v>
      </c>
      <c r="T38" s="283">
        <f t="shared" si="6"/>
        <v>72</v>
      </c>
      <c r="U38" s="283">
        <f t="shared" si="7"/>
        <v>87</v>
      </c>
      <c r="V38" s="283">
        <f t="shared" si="8"/>
        <v>96</v>
      </c>
      <c r="W38" s="283"/>
    </row>
    <row r="39">
      <c r="A39" s="270">
        <v>34.0</v>
      </c>
      <c r="B39" s="271" t="s">
        <v>271</v>
      </c>
      <c r="C39" s="272">
        <v>15.0</v>
      </c>
      <c r="D39" s="272">
        <v>13.0</v>
      </c>
      <c r="E39" s="272">
        <v>13.0</v>
      </c>
      <c r="F39" s="272">
        <v>3.0</v>
      </c>
      <c r="G39" s="272">
        <v>11.0</v>
      </c>
      <c r="H39" s="272">
        <v>17.0</v>
      </c>
      <c r="I39" s="272">
        <v>9.0</v>
      </c>
      <c r="J39" s="273">
        <v>15.0</v>
      </c>
      <c r="K39" s="284">
        <v>96.0</v>
      </c>
      <c r="L39" s="283">
        <v>34.0</v>
      </c>
      <c r="M39" s="283" t="s">
        <v>271</v>
      </c>
      <c r="N39" s="269">
        <v>0.0</v>
      </c>
      <c r="O39" s="283">
        <f t="shared" si="1"/>
        <v>15</v>
      </c>
      <c r="P39" s="283">
        <f t="shared" si="2"/>
        <v>28</v>
      </c>
      <c r="Q39" s="283">
        <f t="shared" si="3"/>
        <v>41</v>
      </c>
      <c r="R39" s="283">
        <f t="shared" si="4"/>
        <v>44</v>
      </c>
      <c r="S39" s="283">
        <f t="shared" si="5"/>
        <v>55</v>
      </c>
      <c r="T39" s="283">
        <f t="shared" si="6"/>
        <v>72</v>
      </c>
      <c r="U39" s="283">
        <f t="shared" si="7"/>
        <v>81</v>
      </c>
      <c r="V39" s="283">
        <f t="shared" si="8"/>
        <v>96</v>
      </c>
      <c r="W39" s="283"/>
    </row>
    <row r="40">
      <c r="A40" s="270">
        <v>34.0</v>
      </c>
      <c r="B40" s="271" t="s">
        <v>272</v>
      </c>
      <c r="C40" s="272">
        <v>15.0</v>
      </c>
      <c r="D40" s="272">
        <v>13.0</v>
      </c>
      <c r="E40" s="272">
        <v>9.0</v>
      </c>
      <c r="F40" s="272">
        <v>11.0</v>
      </c>
      <c r="G40" s="272">
        <v>9.0</v>
      </c>
      <c r="H40" s="272">
        <v>19.0</v>
      </c>
      <c r="I40" s="272">
        <v>5.0</v>
      </c>
      <c r="J40" s="273">
        <v>15.0</v>
      </c>
      <c r="K40" s="284">
        <v>96.0</v>
      </c>
      <c r="L40" s="283">
        <v>34.0</v>
      </c>
      <c r="M40" s="283" t="s">
        <v>272</v>
      </c>
      <c r="N40" s="269">
        <v>0.0</v>
      </c>
      <c r="O40" s="283">
        <f t="shared" si="1"/>
        <v>15</v>
      </c>
      <c r="P40" s="283">
        <f t="shared" si="2"/>
        <v>28</v>
      </c>
      <c r="Q40" s="283">
        <f t="shared" si="3"/>
        <v>37</v>
      </c>
      <c r="R40" s="283">
        <f t="shared" si="4"/>
        <v>48</v>
      </c>
      <c r="S40" s="283">
        <f t="shared" si="5"/>
        <v>57</v>
      </c>
      <c r="T40" s="283">
        <f t="shared" si="6"/>
        <v>76</v>
      </c>
      <c r="U40" s="283">
        <f t="shared" si="7"/>
        <v>81</v>
      </c>
      <c r="V40" s="283">
        <f t="shared" si="8"/>
        <v>96</v>
      </c>
      <c r="W40" s="283"/>
    </row>
    <row r="41">
      <c r="A41" s="270">
        <v>34.0</v>
      </c>
      <c r="B41" s="271" t="s">
        <v>273</v>
      </c>
      <c r="C41" s="272">
        <v>11.0</v>
      </c>
      <c r="D41" s="272">
        <v>3.0</v>
      </c>
      <c r="E41" s="272">
        <v>13.0</v>
      </c>
      <c r="F41" s="272">
        <v>11.0</v>
      </c>
      <c r="G41" s="272">
        <v>13.0</v>
      </c>
      <c r="H41" s="272">
        <v>19.0</v>
      </c>
      <c r="I41" s="272">
        <v>13.0</v>
      </c>
      <c r="J41" s="273">
        <v>13.0</v>
      </c>
      <c r="K41" s="284">
        <v>96.0</v>
      </c>
      <c r="L41" s="283">
        <v>34.0</v>
      </c>
      <c r="M41" s="283" t="s">
        <v>273</v>
      </c>
      <c r="N41" s="269">
        <v>0.0</v>
      </c>
      <c r="O41" s="283">
        <f t="shared" si="1"/>
        <v>11</v>
      </c>
      <c r="P41" s="283">
        <f t="shared" si="2"/>
        <v>14</v>
      </c>
      <c r="Q41" s="283">
        <f t="shared" si="3"/>
        <v>27</v>
      </c>
      <c r="R41" s="283">
        <f t="shared" si="4"/>
        <v>38</v>
      </c>
      <c r="S41" s="283">
        <f t="shared" si="5"/>
        <v>51</v>
      </c>
      <c r="T41" s="283">
        <f t="shared" si="6"/>
        <v>70</v>
      </c>
      <c r="U41" s="283">
        <f t="shared" si="7"/>
        <v>83</v>
      </c>
      <c r="V41" s="283">
        <f t="shared" si="8"/>
        <v>96</v>
      </c>
      <c r="W41" s="283"/>
    </row>
    <row r="42">
      <c r="A42" s="270">
        <v>34.0</v>
      </c>
      <c r="B42" s="271" t="s">
        <v>274</v>
      </c>
      <c r="C42" s="272">
        <v>9.0</v>
      </c>
      <c r="D42" s="272">
        <v>17.0</v>
      </c>
      <c r="E42" s="272">
        <v>11.0</v>
      </c>
      <c r="F42" s="272">
        <v>11.0</v>
      </c>
      <c r="G42" s="272">
        <v>13.0</v>
      </c>
      <c r="H42" s="272">
        <v>13.0</v>
      </c>
      <c r="I42" s="272">
        <v>17.0</v>
      </c>
      <c r="J42" s="273">
        <v>5.0</v>
      </c>
      <c r="K42" s="284">
        <v>96.0</v>
      </c>
      <c r="L42" s="283">
        <v>34.0</v>
      </c>
      <c r="M42" s="283" t="s">
        <v>274</v>
      </c>
      <c r="N42" s="269">
        <v>0.0</v>
      </c>
      <c r="O42" s="283">
        <f t="shared" si="1"/>
        <v>9</v>
      </c>
      <c r="P42" s="283">
        <f t="shared" si="2"/>
        <v>26</v>
      </c>
      <c r="Q42" s="283">
        <f t="shared" si="3"/>
        <v>37</v>
      </c>
      <c r="R42" s="283">
        <f t="shared" si="4"/>
        <v>48</v>
      </c>
      <c r="S42" s="283">
        <f t="shared" si="5"/>
        <v>61</v>
      </c>
      <c r="T42" s="283">
        <f t="shared" si="6"/>
        <v>74</v>
      </c>
      <c r="U42" s="283">
        <f t="shared" si="7"/>
        <v>91</v>
      </c>
      <c r="V42" s="283">
        <f t="shared" si="8"/>
        <v>96</v>
      </c>
      <c r="W42" s="283"/>
    </row>
    <row r="43">
      <c r="A43" s="270">
        <v>34.0</v>
      </c>
      <c r="B43" s="271" t="s">
        <v>275</v>
      </c>
      <c r="C43" s="272">
        <v>11.0</v>
      </c>
      <c r="D43" s="272">
        <v>7.0</v>
      </c>
      <c r="E43" s="272">
        <v>7.0</v>
      </c>
      <c r="F43" s="272">
        <v>9.0</v>
      </c>
      <c r="G43" s="272">
        <v>15.0</v>
      </c>
      <c r="H43" s="272">
        <v>17.0</v>
      </c>
      <c r="I43" s="272">
        <v>13.0</v>
      </c>
      <c r="J43" s="273">
        <v>17.0</v>
      </c>
      <c r="K43" s="284">
        <v>96.0</v>
      </c>
      <c r="L43" s="283">
        <v>34.0</v>
      </c>
      <c r="M43" s="283" t="s">
        <v>275</v>
      </c>
      <c r="N43" s="269">
        <v>0.0</v>
      </c>
      <c r="O43" s="283">
        <f t="shared" si="1"/>
        <v>11</v>
      </c>
      <c r="P43" s="283">
        <f t="shared" si="2"/>
        <v>18</v>
      </c>
      <c r="Q43" s="283">
        <f t="shared" si="3"/>
        <v>25</v>
      </c>
      <c r="R43" s="283">
        <f t="shared" si="4"/>
        <v>34</v>
      </c>
      <c r="S43" s="283">
        <f t="shared" si="5"/>
        <v>49</v>
      </c>
      <c r="T43" s="283">
        <f t="shared" si="6"/>
        <v>66</v>
      </c>
      <c r="U43" s="283">
        <f t="shared" si="7"/>
        <v>79</v>
      </c>
      <c r="V43" s="283">
        <f t="shared" si="8"/>
        <v>96</v>
      </c>
      <c r="W43" s="283"/>
    </row>
    <row r="44">
      <c r="A44" s="270">
        <v>34.0</v>
      </c>
      <c r="B44" s="271" t="s">
        <v>276</v>
      </c>
      <c r="C44" s="272">
        <v>15.0</v>
      </c>
      <c r="D44" s="272">
        <v>17.0</v>
      </c>
      <c r="E44" s="272">
        <v>11.0</v>
      </c>
      <c r="F44" s="272">
        <v>7.0</v>
      </c>
      <c r="G44" s="272">
        <v>9.0</v>
      </c>
      <c r="H44" s="272">
        <v>13.0</v>
      </c>
      <c r="I44" s="272">
        <v>13.0</v>
      </c>
      <c r="J44" s="273">
        <v>11.0</v>
      </c>
      <c r="K44" s="284">
        <v>96.0</v>
      </c>
      <c r="L44" s="283">
        <v>34.0</v>
      </c>
      <c r="M44" s="283" t="s">
        <v>276</v>
      </c>
      <c r="N44" s="269">
        <v>0.0</v>
      </c>
      <c r="O44" s="283">
        <f t="shared" si="1"/>
        <v>15</v>
      </c>
      <c r="P44" s="283">
        <f t="shared" si="2"/>
        <v>32</v>
      </c>
      <c r="Q44" s="283">
        <f t="shared" si="3"/>
        <v>43</v>
      </c>
      <c r="R44" s="283">
        <f t="shared" si="4"/>
        <v>50</v>
      </c>
      <c r="S44" s="283">
        <f t="shared" si="5"/>
        <v>59</v>
      </c>
      <c r="T44" s="283">
        <f t="shared" si="6"/>
        <v>72</v>
      </c>
      <c r="U44" s="283">
        <f t="shared" si="7"/>
        <v>85</v>
      </c>
      <c r="V44" s="283">
        <f t="shared" si="8"/>
        <v>96</v>
      </c>
      <c r="W44" s="283"/>
    </row>
    <row r="45">
      <c r="A45" s="270">
        <v>44.0</v>
      </c>
      <c r="B45" s="271" t="s">
        <v>277</v>
      </c>
      <c r="C45" s="272">
        <v>17.0</v>
      </c>
      <c r="D45" s="272">
        <v>15.0</v>
      </c>
      <c r="E45" s="272">
        <v>7.0</v>
      </c>
      <c r="F45" s="272">
        <v>9.0</v>
      </c>
      <c r="G45" s="272">
        <v>7.0</v>
      </c>
      <c r="H45" s="272">
        <v>11.0</v>
      </c>
      <c r="I45" s="272">
        <v>15.0</v>
      </c>
      <c r="J45" s="273">
        <v>13.0</v>
      </c>
      <c r="K45" s="284">
        <v>94.0</v>
      </c>
      <c r="L45" s="283">
        <v>44.0</v>
      </c>
      <c r="M45" s="283" t="s">
        <v>277</v>
      </c>
      <c r="N45" s="269">
        <v>0.0</v>
      </c>
      <c r="O45" s="283">
        <f t="shared" si="1"/>
        <v>17</v>
      </c>
      <c r="P45" s="283">
        <f t="shared" si="2"/>
        <v>32</v>
      </c>
      <c r="Q45" s="283">
        <f t="shared" si="3"/>
        <v>39</v>
      </c>
      <c r="R45" s="283">
        <f t="shared" si="4"/>
        <v>48</v>
      </c>
      <c r="S45" s="283">
        <f t="shared" si="5"/>
        <v>55</v>
      </c>
      <c r="T45" s="283">
        <f t="shared" si="6"/>
        <v>66</v>
      </c>
      <c r="U45" s="283">
        <f t="shared" si="7"/>
        <v>81</v>
      </c>
      <c r="V45" s="283">
        <f t="shared" si="8"/>
        <v>94</v>
      </c>
      <c r="W45" s="283"/>
    </row>
    <row r="46">
      <c r="A46" s="270">
        <v>44.0</v>
      </c>
      <c r="B46" s="271" t="s">
        <v>278</v>
      </c>
      <c r="C46" s="272">
        <v>9.0</v>
      </c>
      <c r="D46" s="272">
        <v>15.0</v>
      </c>
      <c r="E46" s="272">
        <v>7.0</v>
      </c>
      <c r="F46" s="272">
        <v>11.0</v>
      </c>
      <c r="G46" s="272">
        <v>17.0</v>
      </c>
      <c r="H46" s="272">
        <v>17.0</v>
      </c>
      <c r="I46" s="272">
        <v>13.0</v>
      </c>
      <c r="J46" s="273">
        <v>5.0</v>
      </c>
      <c r="K46" s="284">
        <v>94.0</v>
      </c>
      <c r="L46" s="283">
        <v>44.0</v>
      </c>
      <c r="M46" s="283" t="s">
        <v>278</v>
      </c>
      <c r="N46" s="269">
        <v>0.0</v>
      </c>
      <c r="O46" s="283">
        <f t="shared" si="1"/>
        <v>9</v>
      </c>
      <c r="P46" s="283">
        <f t="shared" si="2"/>
        <v>24</v>
      </c>
      <c r="Q46" s="283">
        <f t="shared" si="3"/>
        <v>31</v>
      </c>
      <c r="R46" s="283">
        <f t="shared" si="4"/>
        <v>42</v>
      </c>
      <c r="S46" s="283">
        <f t="shared" si="5"/>
        <v>59</v>
      </c>
      <c r="T46" s="283">
        <f t="shared" si="6"/>
        <v>76</v>
      </c>
      <c r="U46" s="283">
        <f t="shared" si="7"/>
        <v>89</v>
      </c>
      <c r="V46" s="283">
        <f t="shared" si="8"/>
        <v>94</v>
      </c>
      <c r="W46" s="283"/>
    </row>
    <row r="47">
      <c r="A47" s="270">
        <v>44.0</v>
      </c>
      <c r="B47" s="271" t="s">
        <v>279</v>
      </c>
      <c r="C47" s="272">
        <v>13.0</v>
      </c>
      <c r="D47" s="272">
        <v>11.0</v>
      </c>
      <c r="E47" s="272">
        <v>17.0</v>
      </c>
      <c r="F47" s="272">
        <v>15.0</v>
      </c>
      <c r="G47" s="272">
        <v>7.0</v>
      </c>
      <c r="H47" s="272">
        <v>11.0</v>
      </c>
      <c r="I47" s="272">
        <v>11.0</v>
      </c>
      <c r="J47" s="273">
        <v>9.0</v>
      </c>
      <c r="K47" s="284">
        <v>94.0</v>
      </c>
      <c r="L47" s="283">
        <v>44.0</v>
      </c>
      <c r="M47" s="283" t="s">
        <v>279</v>
      </c>
      <c r="N47" s="269">
        <v>0.0</v>
      </c>
      <c r="O47" s="283">
        <f t="shared" si="1"/>
        <v>13</v>
      </c>
      <c r="P47" s="283">
        <f t="shared" si="2"/>
        <v>24</v>
      </c>
      <c r="Q47" s="283">
        <f t="shared" si="3"/>
        <v>41</v>
      </c>
      <c r="R47" s="283">
        <f t="shared" si="4"/>
        <v>56</v>
      </c>
      <c r="S47" s="283">
        <f t="shared" si="5"/>
        <v>63</v>
      </c>
      <c r="T47" s="283">
        <f t="shared" si="6"/>
        <v>74</v>
      </c>
      <c r="U47" s="283">
        <f t="shared" si="7"/>
        <v>85</v>
      </c>
      <c r="V47" s="283">
        <f t="shared" si="8"/>
        <v>94</v>
      </c>
      <c r="W47" s="283"/>
    </row>
    <row r="48">
      <c r="A48" s="270">
        <v>44.0</v>
      </c>
      <c r="B48" s="271" t="s">
        <v>280</v>
      </c>
      <c r="C48" s="272">
        <v>15.0</v>
      </c>
      <c r="D48" s="272">
        <v>15.0</v>
      </c>
      <c r="E48" s="272">
        <v>9.0</v>
      </c>
      <c r="F48" s="272">
        <v>13.0</v>
      </c>
      <c r="G48" s="272">
        <v>9.0</v>
      </c>
      <c r="H48" s="272">
        <v>9.0</v>
      </c>
      <c r="I48" s="272">
        <v>13.0</v>
      </c>
      <c r="J48" s="273">
        <v>11.0</v>
      </c>
      <c r="K48" s="284">
        <v>94.0</v>
      </c>
      <c r="L48" s="283">
        <v>44.0</v>
      </c>
      <c r="M48" s="283" t="s">
        <v>280</v>
      </c>
      <c r="N48" s="269">
        <v>0.0</v>
      </c>
      <c r="O48" s="283">
        <f t="shared" si="1"/>
        <v>15</v>
      </c>
      <c r="P48" s="283">
        <f t="shared" si="2"/>
        <v>30</v>
      </c>
      <c r="Q48" s="283">
        <f t="shared" si="3"/>
        <v>39</v>
      </c>
      <c r="R48" s="283">
        <f t="shared" si="4"/>
        <v>52</v>
      </c>
      <c r="S48" s="283">
        <f t="shared" si="5"/>
        <v>61</v>
      </c>
      <c r="T48" s="283">
        <f t="shared" si="6"/>
        <v>70</v>
      </c>
      <c r="U48" s="283">
        <f t="shared" si="7"/>
        <v>83</v>
      </c>
      <c r="V48" s="283">
        <f t="shared" si="8"/>
        <v>94</v>
      </c>
      <c r="W48" s="283"/>
    </row>
    <row r="49">
      <c r="A49" s="270">
        <v>44.0</v>
      </c>
      <c r="B49" s="271" t="s">
        <v>281</v>
      </c>
      <c r="C49" s="272">
        <v>13.0</v>
      </c>
      <c r="D49" s="272">
        <v>19.0</v>
      </c>
      <c r="E49" s="272">
        <v>13.0</v>
      </c>
      <c r="F49" s="272">
        <v>11.0</v>
      </c>
      <c r="G49" s="272">
        <v>11.0</v>
      </c>
      <c r="H49" s="272">
        <v>5.0</v>
      </c>
      <c r="I49" s="272">
        <v>9.0</v>
      </c>
      <c r="J49" s="273">
        <v>13.0</v>
      </c>
      <c r="K49" s="284">
        <v>94.0</v>
      </c>
      <c r="L49" s="283">
        <v>44.0</v>
      </c>
      <c r="M49" s="283" t="s">
        <v>281</v>
      </c>
      <c r="N49" s="269">
        <v>0.0</v>
      </c>
      <c r="O49" s="283">
        <f t="shared" si="1"/>
        <v>13</v>
      </c>
      <c r="P49" s="283">
        <f t="shared" si="2"/>
        <v>32</v>
      </c>
      <c r="Q49" s="283">
        <f t="shared" si="3"/>
        <v>45</v>
      </c>
      <c r="R49" s="283">
        <f t="shared" si="4"/>
        <v>56</v>
      </c>
      <c r="S49" s="283">
        <f t="shared" si="5"/>
        <v>67</v>
      </c>
      <c r="T49" s="283">
        <f t="shared" si="6"/>
        <v>72</v>
      </c>
      <c r="U49" s="283">
        <f t="shared" si="7"/>
        <v>81</v>
      </c>
      <c r="V49" s="283">
        <f t="shared" si="8"/>
        <v>94</v>
      </c>
      <c r="W49" s="283"/>
    </row>
    <row r="50">
      <c r="A50" s="270">
        <v>44.0</v>
      </c>
      <c r="B50" s="271" t="s">
        <v>282</v>
      </c>
      <c r="C50" s="272">
        <v>19.0</v>
      </c>
      <c r="D50" s="272">
        <v>15.0</v>
      </c>
      <c r="E50" s="272">
        <v>13.0</v>
      </c>
      <c r="F50" s="272">
        <v>15.0</v>
      </c>
      <c r="G50" s="272">
        <v>17.0</v>
      </c>
      <c r="H50" s="272">
        <v>5.0</v>
      </c>
      <c r="I50" s="272">
        <v>7.0</v>
      </c>
      <c r="J50" s="273">
        <v>3.0</v>
      </c>
      <c r="K50" s="284">
        <v>94.0</v>
      </c>
      <c r="L50" s="283">
        <v>44.0</v>
      </c>
      <c r="M50" s="283" t="s">
        <v>282</v>
      </c>
      <c r="N50" s="269">
        <v>0.0</v>
      </c>
      <c r="O50" s="283">
        <f t="shared" si="1"/>
        <v>19</v>
      </c>
      <c r="P50" s="283">
        <f t="shared" si="2"/>
        <v>34</v>
      </c>
      <c r="Q50" s="283">
        <f t="shared" si="3"/>
        <v>47</v>
      </c>
      <c r="R50" s="283">
        <f t="shared" si="4"/>
        <v>62</v>
      </c>
      <c r="S50" s="283">
        <f t="shared" si="5"/>
        <v>79</v>
      </c>
      <c r="T50" s="283">
        <f t="shared" si="6"/>
        <v>84</v>
      </c>
      <c r="U50" s="283">
        <f t="shared" si="7"/>
        <v>91</v>
      </c>
      <c r="V50" s="283">
        <f t="shared" si="8"/>
        <v>94</v>
      </c>
      <c r="W50" s="283"/>
    </row>
    <row r="51">
      <c r="A51" s="270">
        <v>44.0</v>
      </c>
      <c r="B51" s="271" t="s">
        <v>283</v>
      </c>
      <c r="C51" s="272">
        <v>15.0</v>
      </c>
      <c r="D51" s="272">
        <v>11.0</v>
      </c>
      <c r="E51" s="272">
        <v>11.0</v>
      </c>
      <c r="F51" s="272">
        <v>13.0</v>
      </c>
      <c r="G51" s="272">
        <v>9.0</v>
      </c>
      <c r="H51" s="272">
        <v>7.0</v>
      </c>
      <c r="I51" s="272">
        <v>19.0</v>
      </c>
      <c r="J51" s="273">
        <v>9.0</v>
      </c>
      <c r="K51" s="284">
        <v>94.0</v>
      </c>
      <c r="L51" s="283">
        <v>44.0</v>
      </c>
      <c r="M51" s="283" t="s">
        <v>283</v>
      </c>
      <c r="N51" s="269">
        <v>0.0</v>
      </c>
      <c r="O51" s="283">
        <f t="shared" si="1"/>
        <v>15</v>
      </c>
      <c r="P51" s="283">
        <f t="shared" si="2"/>
        <v>26</v>
      </c>
      <c r="Q51" s="283">
        <f t="shared" si="3"/>
        <v>37</v>
      </c>
      <c r="R51" s="283">
        <f t="shared" si="4"/>
        <v>50</v>
      </c>
      <c r="S51" s="283">
        <f t="shared" si="5"/>
        <v>59</v>
      </c>
      <c r="T51" s="283">
        <f t="shared" si="6"/>
        <v>66</v>
      </c>
      <c r="U51" s="283">
        <f t="shared" si="7"/>
        <v>85</v>
      </c>
      <c r="V51" s="283">
        <f t="shared" si="8"/>
        <v>94</v>
      </c>
      <c r="W51" s="283"/>
    </row>
    <row r="52">
      <c r="A52" s="270">
        <v>51.0</v>
      </c>
      <c r="B52" s="271" t="s">
        <v>284</v>
      </c>
      <c r="C52" s="272">
        <v>13.0</v>
      </c>
      <c r="D52" s="272">
        <v>9.0</v>
      </c>
      <c r="E52" s="272">
        <v>11.0</v>
      </c>
      <c r="F52" s="272">
        <v>9.0</v>
      </c>
      <c r="G52" s="272">
        <v>9.0</v>
      </c>
      <c r="H52" s="272">
        <v>17.0</v>
      </c>
      <c r="I52" s="272">
        <v>15.0</v>
      </c>
      <c r="J52" s="273">
        <v>9.0</v>
      </c>
      <c r="K52" s="284">
        <v>92.0</v>
      </c>
      <c r="L52" s="283">
        <v>51.0</v>
      </c>
      <c r="M52" s="283" t="s">
        <v>284</v>
      </c>
      <c r="N52" s="269">
        <v>0.0</v>
      </c>
      <c r="O52" s="283">
        <f t="shared" si="1"/>
        <v>13</v>
      </c>
      <c r="P52" s="283">
        <f t="shared" si="2"/>
        <v>22</v>
      </c>
      <c r="Q52" s="283">
        <f t="shared" si="3"/>
        <v>33</v>
      </c>
      <c r="R52" s="283">
        <f t="shared" si="4"/>
        <v>42</v>
      </c>
      <c r="S52" s="283">
        <f t="shared" si="5"/>
        <v>51</v>
      </c>
      <c r="T52" s="283">
        <f t="shared" si="6"/>
        <v>68</v>
      </c>
      <c r="U52" s="283">
        <f t="shared" si="7"/>
        <v>83</v>
      </c>
      <c r="V52" s="283">
        <f t="shared" si="8"/>
        <v>92</v>
      </c>
      <c r="W52" s="283"/>
    </row>
    <row r="53">
      <c r="A53" s="270">
        <v>51.0</v>
      </c>
      <c r="B53" s="271" t="s">
        <v>285</v>
      </c>
      <c r="C53" s="272">
        <v>11.0</v>
      </c>
      <c r="D53" s="272">
        <v>7.0</v>
      </c>
      <c r="E53" s="272">
        <v>5.0</v>
      </c>
      <c r="F53" s="272">
        <v>15.0</v>
      </c>
      <c r="G53" s="272">
        <v>19.0</v>
      </c>
      <c r="H53" s="272">
        <v>13.0</v>
      </c>
      <c r="I53" s="272">
        <v>11.0</v>
      </c>
      <c r="J53" s="273">
        <v>11.0</v>
      </c>
      <c r="K53" s="284">
        <v>92.0</v>
      </c>
      <c r="L53" s="283">
        <v>51.0</v>
      </c>
      <c r="M53" s="283" t="s">
        <v>285</v>
      </c>
      <c r="N53" s="269">
        <v>0.0</v>
      </c>
      <c r="O53" s="283">
        <f t="shared" si="1"/>
        <v>11</v>
      </c>
      <c r="P53" s="283">
        <f t="shared" si="2"/>
        <v>18</v>
      </c>
      <c r="Q53" s="283">
        <f t="shared" si="3"/>
        <v>23</v>
      </c>
      <c r="R53" s="283">
        <f t="shared" si="4"/>
        <v>38</v>
      </c>
      <c r="S53" s="283">
        <f t="shared" si="5"/>
        <v>57</v>
      </c>
      <c r="T53" s="283">
        <f t="shared" si="6"/>
        <v>70</v>
      </c>
      <c r="U53" s="283">
        <f t="shared" si="7"/>
        <v>81</v>
      </c>
      <c r="V53" s="283">
        <f t="shared" si="8"/>
        <v>92</v>
      </c>
      <c r="W53" s="283"/>
    </row>
    <row r="54">
      <c r="A54" s="270">
        <v>51.0</v>
      </c>
      <c r="B54" s="271" t="s">
        <v>286</v>
      </c>
      <c r="C54" s="272">
        <v>11.0</v>
      </c>
      <c r="D54" s="272">
        <v>7.0</v>
      </c>
      <c r="E54" s="272">
        <v>9.0</v>
      </c>
      <c r="F54" s="272">
        <v>17.0</v>
      </c>
      <c r="G54" s="272">
        <v>7.0</v>
      </c>
      <c r="H54" s="272">
        <v>15.0</v>
      </c>
      <c r="I54" s="272">
        <v>17.0</v>
      </c>
      <c r="J54" s="273">
        <v>9.0</v>
      </c>
      <c r="K54" s="284">
        <v>92.0</v>
      </c>
      <c r="L54" s="283">
        <v>51.0</v>
      </c>
      <c r="M54" s="283" t="s">
        <v>286</v>
      </c>
      <c r="N54" s="269">
        <v>0.0</v>
      </c>
      <c r="O54" s="283">
        <f t="shared" si="1"/>
        <v>11</v>
      </c>
      <c r="P54" s="283">
        <f t="shared" si="2"/>
        <v>18</v>
      </c>
      <c r="Q54" s="283">
        <f t="shared" si="3"/>
        <v>27</v>
      </c>
      <c r="R54" s="283">
        <f t="shared" si="4"/>
        <v>44</v>
      </c>
      <c r="S54" s="283">
        <f t="shared" si="5"/>
        <v>51</v>
      </c>
      <c r="T54" s="283">
        <f t="shared" si="6"/>
        <v>66</v>
      </c>
      <c r="U54" s="283">
        <f t="shared" si="7"/>
        <v>83</v>
      </c>
      <c r="V54" s="283">
        <f t="shared" si="8"/>
        <v>92</v>
      </c>
      <c r="W54" s="283"/>
    </row>
    <row r="55">
      <c r="A55" s="270">
        <v>51.0</v>
      </c>
      <c r="B55" s="271" t="s">
        <v>287</v>
      </c>
      <c r="C55" s="272">
        <v>11.0</v>
      </c>
      <c r="D55" s="272">
        <v>7.0</v>
      </c>
      <c r="E55" s="272">
        <v>17.0</v>
      </c>
      <c r="F55" s="272">
        <v>7.0</v>
      </c>
      <c r="G55" s="272">
        <v>5.0</v>
      </c>
      <c r="H55" s="272">
        <v>19.0</v>
      </c>
      <c r="I55" s="272">
        <v>11.0</v>
      </c>
      <c r="J55" s="273">
        <v>15.0</v>
      </c>
      <c r="K55" s="284">
        <v>92.0</v>
      </c>
      <c r="L55" s="283">
        <v>51.0</v>
      </c>
      <c r="M55" s="283" t="s">
        <v>287</v>
      </c>
      <c r="N55" s="269">
        <v>0.0</v>
      </c>
      <c r="O55" s="283">
        <f t="shared" si="1"/>
        <v>11</v>
      </c>
      <c r="P55" s="283">
        <f t="shared" si="2"/>
        <v>18</v>
      </c>
      <c r="Q55" s="283">
        <f t="shared" si="3"/>
        <v>35</v>
      </c>
      <c r="R55" s="283">
        <f t="shared" si="4"/>
        <v>42</v>
      </c>
      <c r="S55" s="283">
        <f t="shared" si="5"/>
        <v>47</v>
      </c>
      <c r="T55" s="283">
        <f t="shared" si="6"/>
        <v>66</v>
      </c>
      <c r="U55" s="283">
        <f t="shared" si="7"/>
        <v>77</v>
      </c>
      <c r="V55" s="283">
        <f t="shared" si="8"/>
        <v>92</v>
      </c>
      <c r="W55" s="283"/>
    </row>
    <row r="56">
      <c r="A56" s="270">
        <v>51.0</v>
      </c>
      <c r="B56" s="271" t="s">
        <v>288</v>
      </c>
      <c r="C56" s="272">
        <v>9.0</v>
      </c>
      <c r="D56" s="272">
        <v>13.0</v>
      </c>
      <c r="E56" s="272">
        <v>9.0</v>
      </c>
      <c r="F56" s="272">
        <v>11.0</v>
      </c>
      <c r="G56" s="272">
        <v>15.0</v>
      </c>
      <c r="H56" s="272">
        <v>15.0</v>
      </c>
      <c r="I56" s="272">
        <v>11.0</v>
      </c>
      <c r="J56" s="273">
        <v>9.0</v>
      </c>
      <c r="K56" s="284">
        <v>92.0</v>
      </c>
      <c r="L56" s="283">
        <v>51.0</v>
      </c>
      <c r="M56" s="283" t="s">
        <v>288</v>
      </c>
      <c r="N56" s="269">
        <v>0.0</v>
      </c>
      <c r="O56" s="283">
        <f t="shared" si="1"/>
        <v>9</v>
      </c>
      <c r="P56" s="283">
        <f t="shared" si="2"/>
        <v>22</v>
      </c>
      <c r="Q56" s="283">
        <f t="shared" si="3"/>
        <v>31</v>
      </c>
      <c r="R56" s="283">
        <f t="shared" si="4"/>
        <v>42</v>
      </c>
      <c r="S56" s="283">
        <f t="shared" si="5"/>
        <v>57</v>
      </c>
      <c r="T56" s="283">
        <f t="shared" si="6"/>
        <v>72</v>
      </c>
      <c r="U56" s="283">
        <f t="shared" si="7"/>
        <v>83</v>
      </c>
      <c r="V56" s="283">
        <f t="shared" si="8"/>
        <v>92</v>
      </c>
      <c r="W56" s="283"/>
    </row>
    <row r="57">
      <c r="A57" s="270">
        <v>56.0</v>
      </c>
      <c r="B57" s="271" t="s">
        <v>289</v>
      </c>
      <c r="C57" s="272">
        <v>9.0</v>
      </c>
      <c r="D57" s="272">
        <v>15.0</v>
      </c>
      <c r="E57" s="272">
        <v>11.0</v>
      </c>
      <c r="F57" s="272">
        <v>5.0</v>
      </c>
      <c r="G57" s="272">
        <v>9.0</v>
      </c>
      <c r="H57" s="272">
        <v>15.0</v>
      </c>
      <c r="I57" s="272">
        <v>17.0</v>
      </c>
      <c r="J57" s="273">
        <v>9.0</v>
      </c>
      <c r="K57" s="284">
        <v>90.0</v>
      </c>
      <c r="L57" s="283">
        <v>56.0</v>
      </c>
      <c r="M57" s="283" t="s">
        <v>289</v>
      </c>
      <c r="N57" s="269">
        <v>0.0</v>
      </c>
      <c r="O57" s="283">
        <f t="shared" si="1"/>
        <v>9</v>
      </c>
      <c r="P57" s="283">
        <f t="shared" si="2"/>
        <v>24</v>
      </c>
      <c r="Q57" s="283">
        <f t="shared" si="3"/>
        <v>35</v>
      </c>
      <c r="R57" s="283">
        <f t="shared" si="4"/>
        <v>40</v>
      </c>
      <c r="S57" s="283">
        <f t="shared" si="5"/>
        <v>49</v>
      </c>
      <c r="T57" s="283">
        <f t="shared" si="6"/>
        <v>64</v>
      </c>
      <c r="U57" s="283">
        <f t="shared" si="7"/>
        <v>81</v>
      </c>
      <c r="V57" s="283">
        <f t="shared" si="8"/>
        <v>90</v>
      </c>
      <c r="W57" s="283"/>
    </row>
    <row r="58">
      <c r="A58" s="270">
        <v>56.0</v>
      </c>
      <c r="B58" s="271" t="s">
        <v>290</v>
      </c>
      <c r="C58" s="272">
        <v>11.0</v>
      </c>
      <c r="D58" s="272">
        <v>13.0</v>
      </c>
      <c r="E58" s="272">
        <v>11.0</v>
      </c>
      <c r="F58" s="272">
        <v>21.0</v>
      </c>
      <c r="G58" s="272">
        <v>9.0</v>
      </c>
      <c r="H58" s="272">
        <v>7.0</v>
      </c>
      <c r="I58" s="272">
        <v>7.0</v>
      </c>
      <c r="J58" s="273">
        <v>11.0</v>
      </c>
      <c r="K58" s="284">
        <v>90.0</v>
      </c>
      <c r="L58" s="283">
        <v>56.0</v>
      </c>
      <c r="M58" s="285" t="s">
        <v>290</v>
      </c>
      <c r="N58" s="269">
        <v>0.0</v>
      </c>
      <c r="O58" s="283">
        <f t="shared" si="1"/>
        <v>11</v>
      </c>
      <c r="P58" s="283">
        <f t="shared" si="2"/>
        <v>24</v>
      </c>
      <c r="Q58" s="283">
        <f t="shared" si="3"/>
        <v>35</v>
      </c>
      <c r="R58" s="283">
        <f t="shared" si="4"/>
        <v>56</v>
      </c>
      <c r="S58" s="283">
        <f t="shared" si="5"/>
        <v>65</v>
      </c>
      <c r="T58" s="283">
        <f t="shared" si="6"/>
        <v>72</v>
      </c>
      <c r="U58" s="283">
        <f t="shared" si="7"/>
        <v>79</v>
      </c>
      <c r="V58" s="283">
        <f t="shared" si="8"/>
        <v>90</v>
      </c>
      <c r="W58" s="283"/>
    </row>
    <row r="59">
      <c r="A59" s="270">
        <v>56.0</v>
      </c>
      <c r="B59" s="271" t="s">
        <v>291</v>
      </c>
      <c r="C59" s="272">
        <v>17.0</v>
      </c>
      <c r="D59" s="272">
        <v>15.0</v>
      </c>
      <c r="E59" s="272">
        <v>9.0</v>
      </c>
      <c r="F59" s="272">
        <v>7.0</v>
      </c>
      <c r="G59" s="272">
        <v>9.0</v>
      </c>
      <c r="H59" s="272">
        <v>11.0</v>
      </c>
      <c r="I59" s="272">
        <v>9.0</v>
      </c>
      <c r="J59" s="273">
        <v>13.0</v>
      </c>
      <c r="K59" s="284">
        <v>90.0</v>
      </c>
      <c r="L59" s="283">
        <v>56.0</v>
      </c>
      <c r="M59" s="283" t="s">
        <v>291</v>
      </c>
      <c r="N59" s="269">
        <v>0.0</v>
      </c>
      <c r="O59" s="283">
        <f t="shared" si="1"/>
        <v>17</v>
      </c>
      <c r="P59" s="283">
        <f t="shared" si="2"/>
        <v>32</v>
      </c>
      <c r="Q59" s="283">
        <f t="shared" si="3"/>
        <v>41</v>
      </c>
      <c r="R59" s="283">
        <f t="shared" si="4"/>
        <v>48</v>
      </c>
      <c r="S59" s="283">
        <f t="shared" si="5"/>
        <v>57</v>
      </c>
      <c r="T59" s="283">
        <f t="shared" si="6"/>
        <v>68</v>
      </c>
      <c r="U59" s="283">
        <f t="shared" si="7"/>
        <v>77</v>
      </c>
      <c r="V59" s="283">
        <f t="shared" si="8"/>
        <v>90</v>
      </c>
      <c r="W59" s="283"/>
    </row>
    <row r="60">
      <c r="A60" s="270">
        <v>56.0</v>
      </c>
      <c r="B60" s="271" t="s">
        <v>292</v>
      </c>
      <c r="C60" s="272">
        <v>9.0</v>
      </c>
      <c r="D60" s="272">
        <v>11.0</v>
      </c>
      <c r="E60" s="272">
        <v>11.0</v>
      </c>
      <c r="F60" s="272">
        <v>11.0</v>
      </c>
      <c r="G60" s="272">
        <v>13.0</v>
      </c>
      <c r="H60" s="272">
        <v>13.0</v>
      </c>
      <c r="I60" s="272">
        <v>9.0</v>
      </c>
      <c r="J60" s="273">
        <v>13.0</v>
      </c>
      <c r="K60" s="284">
        <v>90.0</v>
      </c>
      <c r="L60" s="283">
        <v>56.0</v>
      </c>
      <c r="M60" s="283" t="s">
        <v>292</v>
      </c>
      <c r="N60" s="269">
        <v>0.0</v>
      </c>
      <c r="O60" s="283">
        <f t="shared" si="1"/>
        <v>9</v>
      </c>
      <c r="P60" s="283">
        <f t="shared" si="2"/>
        <v>20</v>
      </c>
      <c r="Q60" s="283">
        <f t="shared" si="3"/>
        <v>31</v>
      </c>
      <c r="R60" s="283">
        <f t="shared" si="4"/>
        <v>42</v>
      </c>
      <c r="S60" s="283">
        <f t="shared" si="5"/>
        <v>55</v>
      </c>
      <c r="T60" s="283">
        <f t="shared" si="6"/>
        <v>68</v>
      </c>
      <c r="U60" s="283">
        <f t="shared" si="7"/>
        <v>77</v>
      </c>
      <c r="V60" s="283">
        <f t="shared" si="8"/>
        <v>90</v>
      </c>
      <c r="W60" s="283"/>
    </row>
    <row r="61">
      <c r="A61" s="270">
        <v>56.0</v>
      </c>
      <c r="B61" s="271" t="s">
        <v>293</v>
      </c>
      <c r="C61" s="272">
        <v>9.0</v>
      </c>
      <c r="D61" s="272">
        <v>9.0</v>
      </c>
      <c r="E61" s="272">
        <v>13.0</v>
      </c>
      <c r="F61" s="272">
        <v>13.0</v>
      </c>
      <c r="G61" s="272">
        <v>15.0</v>
      </c>
      <c r="H61" s="272">
        <v>11.0</v>
      </c>
      <c r="I61" s="272">
        <v>11.0</v>
      </c>
      <c r="J61" s="273">
        <v>9.0</v>
      </c>
      <c r="K61" s="284">
        <v>90.0</v>
      </c>
      <c r="L61" s="283">
        <v>56.0</v>
      </c>
      <c r="M61" s="283" t="s">
        <v>293</v>
      </c>
      <c r="N61" s="269">
        <v>0.0</v>
      </c>
      <c r="O61" s="283">
        <f t="shared" si="1"/>
        <v>9</v>
      </c>
      <c r="P61" s="283">
        <f t="shared" si="2"/>
        <v>18</v>
      </c>
      <c r="Q61" s="283">
        <f t="shared" si="3"/>
        <v>31</v>
      </c>
      <c r="R61" s="283">
        <f t="shared" si="4"/>
        <v>44</v>
      </c>
      <c r="S61" s="283">
        <f t="shared" si="5"/>
        <v>59</v>
      </c>
      <c r="T61" s="283">
        <f t="shared" si="6"/>
        <v>70</v>
      </c>
      <c r="U61" s="283">
        <f t="shared" si="7"/>
        <v>81</v>
      </c>
      <c r="V61" s="283">
        <f t="shared" si="8"/>
        <v>90</v>
      </c>
      <c r="W61" s="283"/>
    </row>
    <row r="62">
      <c r="A62" s="270">
        <v>61.0</v>
      </c>
      <c r="B62" s="271" t="s">
        <v>294</v>
      </c>
      <c r="C62" s="272">
        <v>15.0</v>
      </c>
      <c r="D62" s="272">
        <v>15.0</v>
      </c>
      <c r="E62" s="272">
        <v>11.0</v>
      </c>
      <c r="F62" s="272">
        <v>11.0</v>
      </c>
      <c r="G62" s="272">
        <v>7.0</v>
      </c>
      <c r="H62" s="272">
        <v>9.0</v>
      </c>
      <c r="I62" s="272">
        <v>7.0</v>
      </c>
      <c r="J62" s="273">
        <v>13.0</v>
      </c>
      <c r="K62" s="284">
        <v>88.0</v>
      </c>
      <c r="L62" s="283">
        <v>61.0</v>
      </c>
      <c r="M62" s="283" t="s">
        <v>294</v>
      </c>
      <c r="N62" s="269">
        <v>0.0</v>
      </c>
      <c r="O62" s="283">
        <f t="shared" si="1"/>
        <v>15</v>
      </c>
      <c r="P62" s="283">
        <f t="shared" si="2"/>
        <v>30</v>
      </c>
      <c r="Q62" s="283">
        <f t="shared" si="3"/>
        <v>41</v>
      </c>
      <c r="R62" s="283">
        <f t="shared" si="4"/>
        <v>52</v>
      </c>
      <c r="S62" s="283">
        <f t="shared" si="5"/>
        <v>59</v>
      </c>
      <c r="T62" s="283">
        <f t="shared" si="6"/>
        <v>68</v>
      </c>
      <c r="U62" s="283">
        <f t="shared" si="7"/>
        <v>75</v>
      </c>
      <c r="V62" s="283">
        <f t="shared" si="8"/>
        <v>88</v>
      </c>
      <c r="W62" s="283"/>
    </row>
    <row r="63">
      <c r="A63" s="270">
        <v>61.0</v>
      </c>
      <c r="B63" s="271" t="s">
        <v>295</v>
      </c>
      <c r="C63" s="272">
        <v>9.0</v>
      </c>
      <c r="D63" s="272">
        <v>9.0</v>
      </c>
      <c r="E63" s="272">
        <v>15.0</v>
      </c>
      <c r="F63" s="272">
        <v>13.0</v>
      </c>
      <c r="G63" s="272">
        <v>13.0</v>
      </c>
      <c r="H63" s="272">
        <v>5.0</v>
      </c>
      <c r="I63" s="272">
        <v>9.0</v>
      </c>
      <c r="J63" s="273">
        <v>15.0</v>
      </c>
      <c r="K63" s="284">
        <v>88.0</v>
      </c>
      <c r="L63" s="283">
        <v>61.0</v>
      </c>
      <c r="M63" s="283" t="s">
        <v>295</v>
      </c>
      <c r="N63" s="269">
        <v>0.0</v>
      </c>
      <c r="O63" s="283">
        <f t="shared" si="1"/>
        <v>9</v>
      </c>
      <c r="P63" s="283">
        <f t="shared" si="2"/>
        <v>18</v>
      </c>
      <c r="Q63" s="283">
        <f t="shared" si="3"/>
        <v>33</v>
      </c>
      <c r="R63" s="283">
        <f t="shared" si="4"/>
        <v>46</v>
      </c>
      <c r="S63" s="283">
        <f t="shared" si="5"/>
        <v>59</v>
      </c>
      <c r="T63" s="283">
        <f t="shared" si="6"/>
        <v>64</v>
      </c>
      <c r="U63" s="283">
        <f t="shared" si="7"/>
        <v>73</v>
      </c>
      <c r="V63" s="283">
        <f t="shared" si="8"/>
        <v>88</v>
      </c>
      <c r="W63" s="283"/>
    </row>
    <row r="64">
      <c r="A64" s="270">
        <v>61.0</v>
      </c>
      <c r="B64" s="271" t="s">
        <v>296</v>
      </c>
      <c r="C64" s="272">
        <v>11.0</v>
      </c>
      <c r="D64" s="272">
        <v>3.0</v>
      </c>
      <c r="E64" s="272">
        <v>11.0</v>
      </c>
      <c r="F64" s="272">
        <v>7.0</v>
      </c>
      <c r="G64" s="272">
        <v>15.0</v>
      </c>
      <c r="H64" s="272">
        <v>17.0</v>
      </c>
      <c r="I64" s="272">
        <v>13.0</v>
      </c>
      <c r="J64" s="273">
        <v>11.0</v>
      </c>
      <c r="K64" s="284">
        <v>88.0</v>
      </c>
      <c r="L64" s="283">
        <v>61.0</v>
      </c>
      <c r="M64" s="283" t="s">
        <v>296</v>
      </c>
      <c r="N64" s="269">
        <v>0.0</v>
      </c>
      <c r="O64" s="283">
        <f t="shared" si="1"/>
        <v>11</v>
      </c>
      <c r="P64" s="283">
        <f t="shared" si="2"/>
        <v>14</v>
      </c>
      <c r="Q64" s="283">
        <f t="shared" si="3"/>
        <v>25</v>
      </c>
      <c r="R64" s="283">
        <f t="shared" si="4"/>
        <v>32</v>
      </c>
      <c r="S64" s="283">
        <f t="shared" si="5"/>
        <v>47</v>
      </c>
      <c r="T64" s="283">
        <f t="shared" si="6"/>
        <v>64</v>
      </c>
      <c r="U64" s="283">
        <f t="shared" si="7"/>
        <v>77</v>
      </c>
      <c r="V64" s="283">
        <f t="shared" si="8"/>
        <v>88</v>
      </c>
      <c r="W64" s="283"/>
    </row>
    <row r="65">
      <c r="A65" s="270">
        <v>61.0</v>
      </c>
      <c r="B65" s="271" t="s">
        <v>297</v>
      </c>
      <c r="C65" s="272">
        <v>15.0</v>
      </c>
      <c r="D65" s="272">
        <v>13.0</v>
      </c>
      <c r="E65" s="272">
        <v>15.0</v>
      </c>
      <c r="F65" s="272">
        <v>11.0</v>
      </c>
      <c r="G65" s="272">
        <v>11.0</v>
      </c>
      <c r="H65" s="272">
        <v>11.0</v>
      </c>
      <c r="I65" s="272">
        <v>5.0</v>
      </c>
      <c r="J65" s="273">
        <v>7.0</v>
      </c>
      <c r="K65" s="284">
        <v>88.0</v>
      </c>
      <c r="L65" s="283">
        <v>61.0</v>
      </c>
      <c r="M65" s="283" t="s">
        <v>297</v>
      </c>
      <c r="N65" s="269">
        <v>0.0</v>
      </c>
      <c r="O65" s="283">
        <f t="shared" si="1"/>
        <v>15</v>
      </c>
      <c r="P65" s="283">
        <f t="shared" si="2"/>
        <v>28</v>
      </c>
      <c r="Q65" s="283">
        <f t="shared" si="3"/>
        <v>43</v>
      </c>
      <c r="R65" s="283">
        <f t="shared" si="4"/>
        <v>54</v>
      </c>
      <c r="S65" s="283">
        <f t="shared" si="5"/>
        <v>65</v>
      </c>
      <c r="T65" s="283">
        <f t="shared" si="6"/>
        <v>76</v>
      </c>
      <c r="U65" s="283">
        <f t="shared" si="7"/>
        <v>81</v>
      </c>
      <c r="V65" s="283">
        <f t="shared" si="8"/>
        <v>88</v>
      </c>
      <c r="W65" s="283"/>
    </row>
    <row r="66">
      <c r="A66" s="270">
        <v>61.0</v>
      </c>
      <c r="B66" s="271" t="s">
        <v>298</v>
      </c>
      <c r="C66" s="272">
        <v>15.0</v>
      </c>
      <c r="D66" s="272">
        <v>11.0</v>
      </c>
      <c r="E66" s="272">
        <v>7.0</v>
      </c>
      <c r="F66" s="272">
        <v>15.0</v>
      </c>
      <c r="G66" s="272">
        <v>11.0</v>
      </c>
      <c r="H66" s="272">
        <v>7.0</v>
      </c>
      <c r="I66" s="272">
        <v>13.0</v>
      </c>
      <c r="J66" s="273">
        <v>9.0</v>
      </c>
      <c r="K66" s="284">
        <v>88.0</v>
      </c>
      <c r="L66" s="283">
        <v>61.0</v>
      </c>
      <c r="M66" s="283" t="s">
        <v>298</v>
      </c>
      <c r="N66" s="269">
        <v>0.0</v>
      </c>
      <c r="O66" s="283">
        <f t="shared" si="1"/>
        <v>15</v>
      </c>
      <c r="P66" s="283">
        <f t="shared" si="2"/>
        <v>26</v>
      </c>
      <c r="Q66" s="283">
        <f t="shared" si="3"/>
        <v>33</v>
      </c>
      <c r="R66" s="283">
        <f t="shared" si="4"/>
        <v>48</v>
      </c>
      <c r="S66" s="283">
        <f t="shared" si="5"/>
        <v>59</v>
      </c>
      <c r="T66" s="283">
        <f t="shared" si="6"/>
        <v>66</v>
      </c>
      <c r="U66" s="283">
        <f t="shared" si="7"/>
        <v>79</v>
      </c>
      <c r="V66" s="283">
        <f t="shared" si="8"/>
        <v>88</v>
      </c>
      <c r="W66" s="283"/>
    </row>
    <row r="67">
      <c r="A67" s="270">
        <v>66.0</v>
      </c>
      <c r="B67" s="271" t="s">
        <v>299</v>
      </c>
      <c r="C67" s="272">
        <v>7.0</v>
      </c>
      <c r="D67" s="272">
        <v>9.0</v>
      </c>
      <c r="E67" s="272">
        <v>9.0</v>
      </c>
      <c r="F67" s="272">
        <v>13.0</v>
      </c>
      <c r="G67" s="272">
        <v>11.0</v>
      </c>
      <c r="H67" s="272">
        <v>11.0</v>
      </c>
      <c r="I67" s="272">
        <v>13.0</v>
      </c>
      <c r="J67" s="273">
        <v>13.0</v>
      </c>
      <c r="K67" s="284">
        <v>86.0</v>
      </c>
      <c r="L67" s="283">
        <v>66.0</v>
      </c>
      <c r="M67" s="283" t="s">
        <v>299</v>
      </c>
      <c r="N67" s="269">
        <v>0.0</v>
      </c>
      <c r="O67" s="283">
        <f t="shared" si="1"/>
        <v>7</v>
      </c>
      <c r="P67" s="283">
        <f t="shared" si="2"/>
        <v>16</v>
      </c>
      <c r="Q67" s="283">
        <f t="shared" si="3"/>
        <v>25</v>
      </c>
      <c r="R67" s="283">
        <f t="shared" si="4"/>
        <v>38</v>
      </c>
      <c r="S67" s="283">
        <f t="shared" si="5"/>
        <v>49</v>
      </c>
      <c r="T67" s="283">
        <f t="shared" si="6"/>
        <v>60</v>
      </c>
      <c r="U67" s="283">
        <f t="shared" si="7"/>
        <v>73</v>
      </c>
      <c r="V67" s="283">
        <f t="shared" si="8"/>
        <v>86</v>
      </c>
      <c r="W67" s="283"/>
    </row>
    <row r="68">
      <c r="A68" s="270">
        <v>66.0</v>
      </c>
      <c r="B68" s="271" t="s">
        <v>300</v>
      </c>
      <c r="C68" s="272">
        <v>9.0</v>
      </c>
      <c r="D68" s="272">
        <v>11.0</v>
      </c>
      <c r="E68" s="272">
        <v>11.0</v>
      </c>
      <c r="F68" s="272">
        <v>15.0</v>
      </c>
      <c r="G68" s="272">
        <v>11.0</v>
      </c>
      <c r="H68" s="272">
        <v>11.0</v>
      </c>
      <c r="I68" s="272">
        <v>7.0</v>
      </c>
      <c r="J68" s="273">
        <v>11.0</v>
      </c>
      <c r="K68" s="284">
        <v>86.0</v>
      </c>
      <c r="L68" s="283">
        <v>66.0</v>
      </c>
      <c r="M68" s="283" t="s">
        <v>300</v>
      </c>
      <c r="N68" s="269">
        <v>0.0</v>
      </c>
      <c r="O68" s="283">
        <f t="shared" si="1"/>
        <v>9</v>
      </c>
      <c r="P68" s="283">
        <f t="shared" si="2"/>
        <v>20</v>
      </c>
      <c r="Q68" s="283">
        <f t="shared" si="3"/>
        <v>31</v>
      </c>
      <c r="R68" s="283">
        <f t="shared" si="4"/>
        <v>46</v>
      </c>
      <c r="S68" s="283">
        <f t="shared" si="5"/>
        <v>57</v>
      </c>
      <c r="T68" s="283">
        <f t="shared" si="6"/>
        <v>68</v>
      </c>
      <c r="U68" s="283">
        <f t="shared" si="7"/>
        <v>75</v>
      </c>
      <c r="V68" s="283">
        <f t="shared" si="8"/>
        <v>86</v>
      </c>
      <c r="W68" s="283"/>
    </row>
    <row r="69">
      <c r="A69" s="270">
        <v>66.0</v>
      </c>
      <c r="B69" s="271" t="s">
        <v>301</v>
      </c>
      <c r="C69" s="272">
        <v>9.0</v>
      </c>
      <c r="D69" s="272">
        <v>5.0</v>
      </c>
      <c r="E69" s="272">
        <v>11.0</v>
      </c>
      <c r="F69" s="272">
        <v>17.0</v>
      </c>
      <c r="G69" s="272">
        <v>13.0</v>
      </c>
      <c r="H69" s="272">
        <v>11.0</v>
      </c>
      <c r="I69" s="272">
        <v>13.0</v>
      </c>
      <c r="J69" s="273">
        <v>7.0</v>
      </c>
      <c r="K69" s="284">
        <v>86.0</v>
      </c>
      <c r="L69" s="283">
        <v>66.0</v>
      </c>
      <c r="M69" s="283" t="s">
        <v>301</v>
      </c>
      <c r="N69" s="269">
        <v>0.0</v>
      </c>
      <c r="O69" s="283">
        <f t="shared" si="1"/>
        <v>9</v>
      </c>
      <c r="P69" s="283">
        <f t="shared" si="2"/>
        <v>14</v>
      </c>
      <c r="Q69" s="283">
        <f t="shared" si="3"/>
        <v>25</v>
      </c>
      <c r="R69" s="283">
        <f t="shared" si="4"/>
        <v>42</v>
      </c>
      <c r="S69" s="283">
        <f t="shared" si="5"/>
        <v>55</v>
      </c>
      <c r="T69" s="283">
        <f t="shared" si="6"/>
        <v>66</v>
      </c>
      <c r="U69" s="283">
        <f t="shared" si="7"/>
        <v>79</v>
      </c>
      <c r="V69" s="283">
        <f t="shared" si="8"/>
        <v>86</v>
      </c>
      <c r="W69" s="283"/>
    </row>
    <row r="70">
      <c r="A70" s="270">
        <v>66.0</v>
      </c>
      <c r="B70" s="271" t="s">
        <v>302</v>
      </c>
      <c r="C70" s="272">
        <v>15.0</v>
      </c>
      <c r="D70" s="272">
        <v>11.0</v>
      </c>
      <c r="E70" s="272">
        <v>9.0</v>
      </c>
      <c r="F70" s="272">
        <v>9.0</v>
      </c>
      <c r="G70" s="272">
        <v>7.0</v>
      </c>
      <c r="H70" s="272">
        <v>7.0</v>
      </c>
      <c r="I70" s="272">
        <v>19.0</v>
      </c>
      <c r="J70" s="273">
        <v>9.0</v>
      </c>
      <c r="K70" s="284">
        <v>86.0</v>
      </c>
      <c r="L70" s="283">
        <v>66.0</v>
      </c>
      <c r="M70" s="283" t="s">
        <v>302</v>
      </c>
      <c r="N70" s="269">
        <v>0.0</v>
      </c>
      <c r="O70" s="283">
        <f t="shared" si="1"/>
        <v>15</v>
      </c>
      <c r="P70" s="283">
        <f t="shared" si="2"/>
        <v>26</v>
      </c>
      <c r="Q70" s="283">
        <f t="shared" si="3"/>
        <v>35</v>
      </c>
      <c r="R70" s="283">
        <f t="shared" si="4"/>
        <v>44</v>
      </c>
      <c r="S70" s="283">
        <f t="shared" si="5"/>
        <v>51</v>
      </c>
      <c r="T70" s="283">
        <f t="shared" si="6"/>
        <v>58</v>
      </c>
      <c r="U70" s="283">
        <f t="shared" si="7"/>
        <v>77</v>
      </c>
      <c r="V70" s="283">
        <f t="shared" si="8"/>
        <v>86</v>
      </c>
      <c r="W70" s="283"/>
    </row>
    <row r="71">
      <c r="A71" s="270">
        <v>70.0</v>
      </c>
      <c r="B71" s="271" t="s">
        <v>303</v>
      </c>
      <c r="C71" s="272">
        <v>11.0</v>
      </c>
      <c r="D71" s="272">
        <v>9.0</v>
      </c>
      <c r="E71" s="272">
        <v>7.0</v>
      </c>
      <c r="F71" s="272">
        <v>11.0</v>
      </c>
      <c r="G71" s="272">
        <v>17.0</v>
      </c>
      <c r="H71" s="272">
        <v>9.0</v>
      </c>
      <c r="I71" s="272">
        <v>11.0</v>
      </c>
      <c r="J71" s="273">
        <v>9.0</v>
      </c>
      <c r="K71" s="284">
        <v>84.0</v>
      </c>
      <c r="L71" s="283">
        <v>70.0</v>
      </c>
      <c r="M71" s="283" t="s">
        <v>303</v>
      </c>
      <c r="N71" s="269">
        <v>0.0</v>
      </c>
      <c r="O71" s="283">
        <f t="shared" si="1"/>
        <v>11</v>
      </c>
      <c r="P71" s="283">
        <f t="shared" si="2"/>
        <v>20</v>
      </c>
      <c r="Q71" s="283">
        <f t="shared" si="3"/>
        <v>27</v>
      </c>
      <c r="R71" s="283">
        <f t="shared" si="4"/>
        <v>38</v>
      </c>
      <c r="S71" s="283">
        <f t="shared" si="5"/>
        <v>55</v>
      </c>
      <c r="T71" s="283">
        <f t="shared" si="6"/>
        <v>64</v>
      </c>
      <c r="U71" s="283">
        <f t="shared" si="7"/>
        <v>75</v>
      </c>
      <c r="V71" s="283">
        <f t="shared" si="8"/>
        <v>84</v>
      </c>
      <c r="W71" s="283"/>
    </row>
    <row r="72">
      <c r="A72" s="270">
        <v>70.0</v>
      </c>
      <c r="B72" s="271" t="s">
        <v>304</v>
      </c>
      <c r="C72" s="272">
        <v>5.0</v>
      </c>
      <c r="D72" s="272">
        <v>15.0</v>
      </c>
      <c r="E72" s="272">
        <v>15.0</v>
      </c>
      <c r="F72" s="272">
        <v>5.0</v>
      </c>
      <c r="G72" s="272">
        <v>15.0</v>
      </c>
      <c r="H72" s="272">
        <v>11.0</v>
      </c>
      <c r="I72" s="272">
        <v>15.0</v>
      </c>
      <c r="J72" s="273">
        <v>3.0</v>
      </c>
      <c r="K72" s="284">
        <v>84.0</v>
      </c>
      <c r="L72" s="283">
        <v>70.0</v>
      </c>
      <c r="M72" s="283" t="s">
        <v>304</v>
      </c>
      <c r="N72" s="269">
        <v>0.0</v>
      </c>
      <c r="O72" s="283">
        <f t="shared" si="1"/>
        <v>5</v>
      </c>
      <c r="P72" s="283">
        <f t="shared" si="2"/>
        <v>20</v>
      </c>
      <c r="Q72" s="283">
        <f t="shared" si="3"/>
        <v>35</v>
      </c>
      <c r="R72" s="283">
        <f t="shared" si="4"/>
        <v>40</v>
      </c>
      <c r="S72" s="283">
        <f t="shared" si="5"/>
        <v>55</v>
      </c>
      <c r="T72" s="283">
        <f t="shared" si="6"/>
        <v>66</v>
      </c>
      <c r="U72" s="283">
        <f t="shared" si="7"/>
        <v>81</v>
      </c>
      <c r="V72" s="283">
        <f t="shared" si="8"/>
        <v>84</v>
      </c>
      <c r="W72" s="283"/>
    </row>
    <row r="73">
      <c r="A73" s="270">
        <v>70.0</v>
      </c>
      <c r="B73" s="271" t="s">
        <v>305</v>
      </c>
      <c r="C73" s="272">
        <v>7.0</v>
      </c>
      <c r="D73" s="272">
        <v>9.0</v>
      </c>
      <c r="E73" s="272">
        <v>13.0</v>
      </c>
      <c r="F73" s="272">
        <v>9.0</v>
      </c>
      <c r="G73" s="272">
        <v>17.0</v>
      </c>
      <c r="H73" s="272">
        <v>11.0</v>
      </c>
      <c r="I73" s="272">
        <v>3.0</v>
      </c>
      <c r="J73" s="273">
        <v>15.0</v>
      </c>
      <c r="K73" s="284">
        <v>84.0</v>
      </c>
      <c r="L73" s="283">
        <v>70.0</v>
      </c>
      <c r="M73" s="283" t="s">
        <v>305</v>
      </c>
      <c r="N73" s="269">
        <v>0.0</v>
      </c>
      <c r="O73" s="283">
        <f t="shared" si="1"/>
        <v>7</v>
      </c>
      <c r="P73" s="283">
        <f t="shared" si="2"/>
        <v>16</v>
      </c>
      <c r="Q73" s="283">
        <f t="shared" si="3"/>
        <v>29</v>
      </c>
      <c r="R73" s="283">
        <f t="shared" si="4"/>
        <v>38</v>
      </c>
      <c r="S73" s="283">
        <f t="shared" si="5"/>
        <v>55</v>
      </c>
      <c r="T73" s="283">
        <f t="shared" si="6"/>
        <v>66</v>
      </c>
      <c r="U73" s="283">
        <f t="shared" si="7"/>
        <v>69</v>
      </c>
      <c r="V73" s="283">
        <f t="shared" si="8"/>
        <v>84</v>
      </c>
      <c r="W73" s="283"/>
    </row>
    <row r="74">
      <c r="A74" s="270">
        <v>70.0</v>
      </c>
      <c r="B74" s="271" t="s">
        <v>306</v>
      </c>
      <c r="C74" s="272">
        <v>11.0</v>
      </c>
      <c r="D74" s="272">
        <v>11.0</v>
      </c>
      <c r="E74" s="272">
        <v>11.0</v>
      </c>
      <c r="F74" s="272">
        <v>9.0</v>
      </c>
      <c r="G74" s="272">
        <v>15.0</v>
      </c>
      <c r="H74" s="272">
        <v>9.0</v>
      </c>
      <c r="I74" s="272">
        <v>7.0</v>
      </c>
      <c r="J74" s="273">
        <v>11.0</v>
      </c>
      <c r="K74" s="284">
        <v>84.0</v>
      </c>
      <c r="L74" s="283">
        <v>70.0</v>
      </c>
      <c r="M74" s="283" t="s">
        <v>306</v>
      </c>
      <c r="N74" s="269">
        <v>0.0</v>
      </c>
      <c r="O74" s="283">
        <f t="shared" si="1"/>
        <v>11</v>
      </c>
      <c r="P74" s="283">
        <f t="shared" si="2"/>
        <v>22</v>
      </c>
      <c r="Q74" s="283">
        <f t="shared" si="3"/>
        <v>33</v>
      </c>
      <c r="R74" s="283">
        <f t="shared" si="4"/>
        <v>42</v>
      </c>
      <c r="S74" s="283">
        <f t="shared" si="5"/>
        <v>57</v>
      </c>
      <c r="T74" s="283">
        <f t="shared" si="6"/>
        <v>66</v>
      </c>
      <c r="U74" s="283">
        <f t="shared" si="7"/>
        <v>73</v>
      </c>
      <c r="V74" s="283">
        <f t="shared" si="8"/>
        <v>84</v>
      </c>
      <c r="W74" s="283"/>
    </row>
    <row r="75">
      <c r="A75" s="270">
        <v>74.0</v>
      </c>
      <c r="B75" s="271" t="s">
        <v>307</v>
      </c>
      <c r="C75" s="272">
        <v>7.0</v>
      </c>
      <c r="D75" s="272">
        <v>7.0</v>
      </c>
      <c r="E75" s="272">
        <v>7.0</v>
      </c>
      <c r="F75" s="272">
        <v>13.0</v>
      </c>
      <c r="G75" s="272">
        <v>9.0</v>
      </c>
      <c r="H75" s="272">
        <v>11.0</v>
      </c>
      <c r="I75" s="272">
        <v>13.0</v>
      </c>
      <c r="J75" s="273">
        <v>15.0</v>
      </c>
      <c r="K75" s="284">
        <v>82.0</v>
      </c>
      <c r="L75" s="283">
        <v>74.0</v>
      </c>
      <c r="M75" s="283" t="s">
        <v>307</v>
      </c>
      <c r="N75" s="269">
        <v>0.0</v>
      </c>
      <c r="O75" s="283">
        <f t="shared" si="1"/>
        <v>7</v>
      </c>
      <c r="P75" s="283">
        <f t="shared" si="2"/>
        <v>14</v>
      </c>
      <c r="Q75" s="283">
        <f t="shared" si="3"/>
        <v>21</v>
      </c>
      <c r="R75" s="283">
        <f t="shared" si="4"/>
        <v>34</v>
      </c>
      <c r="S75" s="283">
        <f t="shared" si="5"/>
        <v>43</v>
      </c>
      <c r="T75" s="283">
        <f t="shared" si="6"/>
        <v>54</v>
      </c>
      <c r="U75" s="283">
        <f t="shared" si="7"/>
        <v>67</v>
      </c>
      <c r="V75" s="283">
        <f t="shared" si="8"/>
        <v>82</v>
      </c>
      <c r="W75" s="283"/>
    </row>
    <row r="76">
      <c r="A76" s="270">
        <v>75.0</v>
      </c>
      <c r="B76" s="271" t="s">
        <v>308</v>
      </c>
      <c r="C76" s="272">
        <v>9.0</v>
      </c>
      <c r="D76" s="272">
        <v>7.0</v>
      </c>
      <c r="E76" s="272">
        <v>7.0</v>
      </c>
      <c r="F76" s="272">
        <v>13.0</v>
      </c>
      <c r="G76" s="272">
        <v>15.0</v>
      </c>
      <c r="H76" s="272">
        <v>3.0</v>
      </c>
      <c r="I76" s="272">
        <v>11.0</v>
      </c>
      <c r="J76" s="273">
        <v>15.0</v>
      </c>
      <c r="K76" s="284">
        <v>80.0</v>
      </c>
      <c r="L76" s="283">
        <v>75.0</v>
      </c>
      <c r="M76" s="283" t="s">
        <v>308</v>
      </c>
      <c r="N76" s="269">
        <v>0.0</v>
      </c>
      <c r="O76" s="283">
        <f t="shared" si="1"/>
        <v>9</v>
      </c>
      <c r="P76" s="283">
        <f t="shared" si="2"/>
        <v>16</v>
      </c>
      <c r="Q76" s="283">
        <f t="shared" si="3"/>
        <v>23</v>
      </c>
      <c r="R76" s="283">
        <f t="shared" si="4"/>
        <v>36</v>
      </c>
      <c r="S76" s="283">
        <f t="shared" si="5"/>
        <v>51</v>
      </c>
      <c r="T76" s="283">
        <f t="shared" si="6"/>
        <v>54</v>
      </c>
      <c r="U76" s="283">
        <f t="shared" si="7"/>
        <v>65</v>
      </c>
      <c r="V76" s="283">
        <f t="shared" si="8"/>
        <v>80</v>
      </c>
      <c r="W76" s="283"/>
    </row>
    <row r="77">
      <c r="A77" s="270">
        <v>76.0</v>
      </c>
      <c r="B77" s="271" t="s">
        <v>309</v>
      </c>
      <c r="C77" s="272">
        <v>11.0</v>
      </c>
      <c r="D77" s="272">
        <v>5.0</v>
      </c>
      <c r="E77" s="272">
        <v>15.0</v>
      </c>
      <c r="F77" s="272">
        <v>19.0</v>
      </c>
      <c r="G77" s="272">
        <v>13.0</v>
      </c>
      <c r="H77" s="272">
        <v>7.0</v>
      </c>
      <c r="I77" s="272">
        <v>5.0</v>
      </c>
      <c r="J77" s="273">
        <v>3.0</v>
      </c>
      <c r="K77" s="284">
        <v>78.0</v>
      </c>
      <c r="L77" s="283">
        <v>76.0</v>
      </c>
      <c r="M77" s="283" t="s">
        <v>309</v>
      </c>
      <c r="N77" s="269">
        <v>0.0</v>
      </c>
      <c r="O77" s="283">
        <f t="shared" si="1"/>
        <v>11</v>
      </c>
      <c r="P77" s="283">
        <f t="shared" si="2"/>
        <v>16</v>
      </c>
      <c r="Q77" s="283">
        <f t="shared" si="3"/>
        <v>31</v>
      </c>
      <c r="R77" s="283">
        <f t="shared" si="4"/>
        <v>50</v>
      </c>
      <c r="S77" s="283">
        <f t="shared" si="5"/>
        <v>63</v>
      </c>
      <c r="T77" s="283">
        <f t="shared" si="6"/>
        <v>70</v>
      </c>
      <c r="U77" s="283">
        <f t="shared" si="7"/>
        <v>75</v>
      </c>
      <c r="V77" s="283">
        <f t="shared" si="8"/>
        <v>78</v>
      </c>
      <c r="W77" s="283"/>
    </row>
    <row r="78">
      <c r="A78" s="270">
        <v>77.0</v>
      </c>
      <c r="B78" s="271" t="s">
        <v>310</v>
      </c>
      <c r="C78" s="272">
        <v>5.0</v>
      </c>
      <c r="D78" s="272">
        <v>13.0</v>
      </c>
      <c r="E78" s="272">
        <v>13.0</v>
      </c>
      <c r="F78" s="272">
        <v>13.0</v>
      </c>
      <c r="G78" s="272">
        <v>9.0</v>
      </c>
      <c r="H78" s="272">
        <v>13.0</v>
      </c>
      <c r="I78" s="272">
        <v>3.0</v>
      </c>
      <c r="J78" s="273">
        <v>7.0</v>
      </c>
      <c r="K78" s="284">
        <v>76.0</v>
      </c>
      <c r="L78" s="283">
        <v>77.0</v>
      </c>
      <c r="M78" s="283" t="s">
        <v>310</v>
      </c>
      <c r="N78" s="269">
        <v>0.0</v>
      </c>
      <c r="O78" s="283">
        <f t="shared" si="1"/>
        <v>5</v>
      </c>
      <c r="P78" s="283">
        <f t="shared" si="2"/>
        <v>18</v>
      </c>
      <c r="Q78" s="283">
        <f t="shared" si="3"/>
        <v>31</v>
      </c>
      <c r="R78" s="283">
        <f t="shared" si="4"/>
        <v>44</v>
      </c>
      <c r="S78" s="283">
        <f t="shared" si="5"/>
        <v>53</v>
      </c>
      <c r="T78" s="283">
        <f t="shared" si="6"/>
        <v>66</v>
      </c>
      <c r="U78" s="283">
        <f t="shared" si="7"/>
        <v>69</v>
      </c>
      <c r="V78" s="283">
        <f t="shared" si="8"/>
        <v>76</v>
      </c>
      <c r="W78" s="283"/>
    </row>
    <row r="79">
      <c r="A79" s="270">
        <v>78.0</v>
      </c>
      <c r="B79" s="271" t="s">
        <v>311</v>
      </c>
      <c r="C79" s="272">
        <v>5.0</v>
      </c>
      <c r="D79" s="272">
        <v>11.0</v>
      </c>
      <c r="E79" s="272">
        <v>7.0</v>
      </c>
      <c r="F79" s="272">
        <v>9.0</v>
      </c>
      <c r="G79" s="272">
        <v>7.0</v>
      </c>
      <c r="H79" s="272">
        <v>5.0</v>
      </c>
      <c r="I79" s="272">
        <v>7.0</v>
      </c>
      <c r="J79" s="273">
        <v>11.0</v>
      </c>
      <c r="K79" s="284">
        <v>62.0</v>
      </c>
      <c r="L79" s="283">
        <v>78.0</v>
      </c>
      <c r="M79" s="283" t="s">
        <v>311</v>
      </c>
      <c r="N79" s="269">
        <v>0.0</v>
      </c>
      <c r="O79" s="283">
        <f t="shared" si="1"/>
        <v>5</v>
      </c>
      <c r="P79" s="283">
        <f t="shared" si="2"/>
        <v>16</v>
      </c>
      <c r="Q79" s="283">
        <f t="shared" si="3"/>
        <v>23</v>
      </c>
      <c r="R79" s="283">
        <f t="shared" si="4"/>
        <v>32</v>
      </c>
      <c r="S79" s="283">
        <f t="shared" si="5"/>
        <v>39</v>
      </c>
      <c r="T79" s="283">
        <f t="shared" si="6"/>
        <v>44</v>
      </c>
      <c r="U79" s="283">
        <f t="shared" si="7"/>
        <v>51</v>
      </c>
      <c r="V79" s="283">
        <f t="shared" si="8"/>
        <v>62</v>
      </c>
      <c r="W79" s="283"/>
    </row>
    <row r="80">
      <c r="A80" s="270">
        <v>79.0</v>
      </c>
      <c r="B80" s="271" t="s">
        <v>312</v>
      </c>
      <c r="C80" s="272">
        <v>5.0</v>
      </c>
      <c r="D80" s="272">
        <v>9.0</v>
      </c>
      <c r="E80" s="272">
        <v>7.0</v>
      </c>
      <c r="F80" s="272">
        <v>9.0</v>
      </c>
      <c r="G80" s="272">
        <v>3.0</v>
      </c>
      <c r="H80" s="272">
        <v>7.0</v>
      </c>
      <c r="I80" s="272">
        <v>9.0</v>
      </c>
      <c r="J80" s="273">
        <v>9.0</v>
      </c>
      <c r="K80" s="284">
        <v>58.0</v>
      </c>
      <c r="L80" s="283">
        <v>79.0</v>
      </c>
      <c r="M80" s="283" t="s">
        <v>312</v>
      </c>
      <c r="N80" s="269">
        <v>0.0</v>
      </c>
      <c r="O80" s="283">
        <f t="shared" si="1"/>
        <v>5</v>
      </c>
      <c r="P80" s="283">
        <f t="shared" si="2"/>
        <v>14</v>
      </c>
      <c r="Q80" s="283">
        <f t="shared" si="3"/>
        <v>21</v>
      </c>
      <c r="R80" s="283">
        <f t="shared" si="4"/>
        <v>30</v>
      </c>
      <c r="S80" s="283">
        <f t="shared" si="5"/>
        <v>33</v>
      </c>
      <c r="T80" s="283">
        <f t="shared" si="6"/>
        <v>40</v>
      </c>
      <c r="U80" s="283">
        <f t="shared" si="7"/>
        <v>49</v>
      </c>
      <c r="V80" s="283">
        <f t="shared" si="8"/>
        <v>58</v>
      </c>
      <c r="W80" s="283"/>
    </row>
    <row r="81">
      <c r="A81" s="270">
        <v>80.0</v>
      </c>
      <c r="B81" s="271" t="s">
        <v>313</v>
      </c>
      <c r="C81" s="272">
        <v>7.0</v>
      </c>
      <c r="D81" s="272">
        <v>5.0</v>
      </c>
      <c r="E81" s="272">
        <v>11.0</v>
      </c>
      <c r="F81" s="272">
        <v>7.0</v>
      </c>
      <c r="G81" s="272">
        <v>3.0</v>
      </c>
      <c r="H81" s="272">
        <v>3.0</v>
      </c>
      <c r="I81" s="272">
        <v>7.0</v>
      </c>
      <c r="J81" s="273">
        <v>13.0</v>
      </c>
      <c r="K81" s="284">
        <v>56.0</v>
      </c>
      <c r="L81" s="283">
        <v>80.0</v>
      </c>
      <c r="M81" s="283" t="s">
        <v>313</v>
      </c>
      <c r="N81" s="269">
        <v>0.0</v>
      </c>
      <c r="O81" s="283">
        <f t="shared" si="1"/>
        <v>7</v>
      </c>
      <c r="P81" s="283">
        <f t="shared" si="2"/>
        <v>12</v>
      </c>
      <c r="Q81" s="283">
        <f t="shared" si="3"/>
        <v>23</v>
      </c>
      <c r="R81" s="283">
        <f t="shared" si="4"/>
        <v>30</v>
      </c>
      <c r="S81" s="283">
        <f t="shared" si="5"/>
        <v>33</v>
      </c>
      <c r="T81" s="283">
        <f t="shared" si="6"/>
        <v>36</v>
      </c>
      <c r="U81" s="283">
        <f t="shared" si="7"/>
        <v>43</v>
      </c>
      <c r="V81" s="283">
        <f t="shared" si="8"/>
        <v>56</v>
      </c>
      <c r="W81" s="283"/>
    </row>
  </sheetData>
  <conditionalFormatting sqref="C2:J81">
    <cfRule type="colorScale" priority="1">
      <colorScale>
        <cfvo type="formula" val="3"/>
        <cfvo type="formula" val="11"/>
        <cfvo type="formula" val="21"/>
        <color rgb="FFEA9999"/>
        <color rgb="FFFFFFFF"/>
        <color rgb="FF57BB8A"/>
      </colorScale>
    </cfRule>
  </conditionalFormatting>
  <conditionalFormatting sqref="K2:K33">
    <cfRule type="colorScale" priority="2">
      <colorScale>
        <cfvo type="min"/>
        <cfvo type="max"/>
        <color rgb="FFFFFFFF"/>
        <color rgb="FFFFD666"/>
      </colorScale>
    </cfRule>
  </conditionalFormatting>
  <conditionalFormatting sqref="C2:J81">
    <cfRule type="cellIs" dxfId="0" priority="3" operator="equal">
      <formula>21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5.13"/>
    <col customWidth="1" min="2" max="2" width="19.5"/>
    <col customWidth="1" min="3" max="3" width="5.13"/>
    <col customWidth="1" min="4" max="4" width="1.13"/>
    <col customWidth="1" min="5" max="5" width="5.13"/>
    <col customWidth="1" min="6" max="6" width="19.5"/>
    <col customWidth="1" min="7" max="7" width="5.13"/>
    <col customWidth="1" min="8" max="8" width="1.13"/>
    <col customWidth="1" min="9" max="9" width="5.13"/>
    <col customWidth="1" min="10" max="10" width="19.5"/>
    <col customWidth="1" min="11" max="11" width="5.13"/>
    <col customWidth="1" min="12" max="12" width="1.13"/>
    <col customWidth="1" min="13" max="13" width="5.13"/>
    <col customWidth="1" min="14" max="14" width="19.5"/>
    <col customWidth="1" min="15" max="15" width="5.13"/>
    <col customWidth="1" min="16" max="16" width="1.13"/>
    <col customWidth="1" min="17" max="17" width="5.13"/>
    <col customWidth="1" min="18" max="18" width="19.5"/>
    <col customWidth="1" min="19" max="19" width="5.13"/>
    <col customWidth="1" min="20" max="20" width="1.13"/>
    <col customWidth="1" min="21" max="21" width="5.13"/>
    <col customWidth="1" min="22" max="22" width="19.5"/>
    <col customWidth="1" min="23" max="23" width="5.13"/>
    <col customWidth="1" min="24" max="24" width="1.13"/>
    <col customWidth="1" min="25" max="25" width="5.13"/>
    <col customWidth="1" min="26" max="26" width="19.5"/>
    <col customWidth="1" min="27" max="27" width="5.13"/>
    <col customWidth="1" min="28" max="28" width="1.25"/>
    <col customWidth="1" min="29" max="29" width="5.13"/>
    <col customWidth="1" min="30" max="30" width="19.5"/>
    <col customWidth="1" min="31" max="31" width="5.13"/>
  </cols>
  <sheetData>
    <row r="1">
      <c r="A1" s="286" t="s">
        <v>314</v>
      </c>
      <c r="B1" s="287"/>
      <c r="C1" s="288"/>
      <c r="D1" s="259"/>
      <c r="E1" s="286" t="s">
        <v>315</v>
      </c>
      <c r="F1" s="287"/>
      <c r="G1" s="288"/>
      <c r="H1" s="259"/>
      <c r="I1" s="286" t="s">
        <v>316</v>
      </c>
      <c r="J1" s="287"/>
      <c r="K1" s="288"/>
      <c r="L1" s="259"/>
      <c r="M1" s="286" t="s">
        <v>317</v>
      </c>
      <c r="N1" s="287"/>
      <c r="O1" s="288"/>
      <c r="P1" s="259"/>
      <c r="Q1" s="286" t="s">
        <v>318</v>
      </c>
      <c r="R1" s="287"/>
      <c r="S1" s="288"/>
      <c r="T1" s="259"/>
      <c r="U1" s="286" t="s">
        <v>319</v>
      </c>
      <c r="V1" s="287"/>
      <c r="W1" s="288"/>
      <c r="X1" s="259"/>
      <c r="Y1" s="286" t="s">
        <v>320</v>
      </c>
      <c r="Z1" s="287"/>
      <c r="AA1" s="288"/>
      <c r="AB1" s="259"/>
      <c r="AC1" s="286" t="s">
        <v>321</v>
      </c>
      <c r="AD1" s="287"/>
      <c r="AE1" s="288"/>
    </row>
    <row r="2">
      <c r="A2" s="289" t="s">
        <v>245</v>
      </c>
      <c r="B2" s="290" t="s">
        <v>246</v>
      </c>
      <c r="C2" s="291" t="s">
        <v>322</v>
      </c>
      <c r="D2" s="259"/>
      <c r="E2" s="289" t="s">
        <v>245</v>
      </c>
      <c r="F2" s="290" t="s">
        <v>246</v>
      </c>
      <c r="G2" s="291" t="s">
        <v>322</v>
      </c>
      <c r="H2" s="259"/>
      <c r="I2" s="289" t="s">
        <v>245</v>
      </c>
      <c r="J2" s="290" t="s">
        <v>246</v>
      </c>
      <c r="K2" s="291" t="s">
        <v>322</v>
      </c>
      <c r="L2" s="259"/>
      <c r="M2" s="289" t="s">
        <v>245</v>
      </c>
      <c r="N2" s="290" t="s">
        <v>246</v>
      </c>
      <c r="O2" s="291" t="s">
        <v>322</v>
      </c>
      <c r="P2" s="259"/>
      <c r="Q2" s="289" t="s">
        <v>245</v>
      </c>
      <c r="R2" s="290" t="s">
        <v>246</v>
      </c>
      <c r="S2" s="291" t="s">
        <v>322</v>
      </c>
      <c r="T2" s="259"/>
      <c r="U2" s="289" t="s">
        <v>245</v>
      </c>
      <c r="V2" s="290" t="s">
        <v>246</v>
      </c>
      <c r="W2" s="291" t="s">
        <v>322</v>
      </c>
      <c r="X2" s="259"/>
      <c r="Y2" s="289" t="s">
        <v>245</v>
      </c>
      <c r="Z2" s="290" t="s">
        <v>246</v>
      </c>
      <c r="AA2" s="291" t="s">
        <v>322</v>
      </c>
      <c r="AB2" s="259"/>
      <c r="AC2" s="289" t="s">
        <v>245</v>
      </c>
      <c r="AD2" s="290" t="s">
        <v>246</v>
      </c>
      <c r="AE2" s="291" t="s">
        <v>322</v>
      </c>
    </row>
    <row r="3">
      <c r="A3" s="292">
        <v>1.0</v>
      </c>
      <c r="B3" s="293" t="s">
        <v>257</v>
      </c>
      <c r="C3" s="294">
        <v>19.0</v>
      </c>
      <c r="D3" s="295"/>
      <c r="E3" s="292">
        <v>1.0</v>
      </c>
      <c r="F3" s="293" t="s">
        <v>281</v>
      </c>
      <c r="G3" s="294">
        <v>19.0</v>
      </c>
      <c r="H3" s="295"/>
      <c r="I3" s="292">
        <v>1.0</v>
      </c>
      <c r="J3" s="293" t="s">
        <v>256</v>
      </c>
      <c r="K3" s="294">
        <v>21.0</v>
      </c>
      <c r="L3" s="295"/>
      <c r="M3" s="292">
        <v>1.0</v>
      </c>
      <c r="N3" s="293" t="s">
        <v>63</v>
      </c>
      <c r="O3" s="294">
        <v>21.0</v>
      </c>
      <c r="P3" s="295"/>
      <c r="Q3" s="292">
        <v>1.0</v>
      </c>
      <c r="R3" s="293" t="s">
        <v>149</v>
      </c>
      <c r="S3" s="294">
        <v>21.0</v>
      </c>
      <c r="T3" s="295"/>
      <c r="U3" s="292">
        <v>1.0</v>
      </c>
      <c r="V3" s="293" t="s">
        <v>149</v>
      </c>
      <c r="W3" s="294">
        <v>21.0</v>
      </c>
      <c r="X3" s="295"/>
      <c r="Y3" s="292">
        <v>1.0</v>
      </c>
      <c r="Z3" s="293" t="s">
        <v>152</v>
      </c>
      <c r="AA3" s="294">
        <v>21.0</v>
      </c>
      <c r="AB3" s="295"/>
      <c r="AC3" s="292">
        <v>1.0</v>
      </c>
      <c r="AD3" s="293" t="s">
        <v>87</v>
      </c>
      <c r="AE3" s="294">
        <v>21.0</v>
      </c>
    </row>
    <row r="4">
      <c r="A4" s="296">
        <v>1.0</v>
      </c>
      <c r="B4" s="271" t="s">
        <v>102</v>
      </c>
      <c r="C4" s="297">
        <v>19.0</v>
      </c>
      <c r="D4" s="295"/>
      <c r="E4" s="296">
        <v>1.0</v>
      </c>
      <c r="F4" s="271" t="s">
        <v>264</v>
      </c>
      <c r="G4" s="297">
        <v>19.0</v>
      </c>
      <c r="H4" s="295"/>
      <c r="I4" s="296">
        <v>2.0</v>
      </c>
      <c r="J4" s="271" t="s">
        <v>102</v>
      </c>
      <c r="K4" s="297">
        <v>19.0</v>
      </c>
      <c r="L4" s="295"/>
      <c r="M4" s="296">
        <v>1.0</v>
      </c>
      <c r="N4" s="271" t="s">
        <v>64</v>
      </c>
      <c r="O4" s="297">
        <v>21.0</v>
      </c>
      <c r="P4" s="295"/>
      <c r="Q4" s="296">
        <v>1.0</v>
      </c>
      <c r="R4" s="271" t="s">
        <v>152</v>
      </c>
      <c r="S4" s="297">
        <v>21.0</v>
      </c>
      <c r="T4" s="295"/>
      <c r="U4" s="296">
        <v>1.0</v>
      </c>
      <c r="V4" s="271" t="s">
        <v>63</v>
      </c>
      <c r="W4" s="297">
        <v>21.0</v>
      </c>
      <c r="X4" s="295"/>
      <c r="Y4" s="296">
        <v>2.0</v>
      </c>
      <c r="Z4" s="271" t="s">
        <v>86</v>
      </c>
      <c r="AA4" s="297">
        <v>19.0</v>
      </c>
      <c r="AB4" s="295"/>
      <c r="AC4" s="296">
        <v>1.0</v>
      </c>
      <c r="AD4" s="271" t="s">
        <v>132</v>
      </c>
      <c r="AE4" s="297">
        <v>21.0</v>
      </c>
    </row>
    <row r="5">
      <c r="A5" s="296">
        <v>1.0</v>
      </c>
      <c r="B5" s="271" t="s">
        <v>145</v>
      </c>
      <c r="C5" s="297">
        <v>19.0</v>
      </c>
      <c r="D5" s="295"/>
      <c r="E5" s="296">
        <v>1.0</v>
      </c>
      <c r="F5" s="271" t="s">
        <v>266</v>
      </c>
      <c r="G5" s="297">
        <v>19.0</v>
      </c>
      <c r="H5" s="295"/>
      <c r="I5" s="296">
        <v>2.0</v>
      </c>
      <c r="J5" s="271" t="s">
        <v>63</v>
      </c>
      <c r="K5" s="297">
        <v>19.0</v>
      </c>
      <c r="L5" s="295"/>
      <c r="M5" s="296">
        <v>1.0</v>
      </c>
      <c r="N5" s="271" t="s">
        <v>290</v>
      </c>
      <c r="O5" s="297">
        <v>21.0</v>
      </c>
      <c r="P5" s="295"/>
      <c r="Q5" s="296">
        <v>3.0</v>
      </c>
      <c r="R5" s="271" t="s">
        <v>62</v>
      </c>
      <c r="S5" s="297">
        <v>19.0</v>
      </c>
      <c r="T5" s="295"/>
      <c r="U5" s="296">
        <v>1.0</v>
      </c>
      <c r="V5" s="271" t="s">
        <v>130</v>
      </c>
      <c r="W5" s="297">
        <v>21.0</v>
      </c>
      <c r="X5" s="295"/>
      <c r="Y5" s="296">
        <v>2.0</v>
      </c>
      <c r="Z5" s="271" t="s">
        <v>101</v>
      </c>
      <c r="AA5" s="297">
        <v>19.0</v>
      </c>
      <c r="AB5" s="295"/>
      <c r="AC5" s="296">
        <v>3.0</v>
      </c>
      <c r="AD5" s="271" t="s">
        <v>171</v>
      </c>
      <c r="AE5" s="297">
        <v>19.0</v>
      </c>
    </row>
    <row r="6">
      <c r="A6" s="296">
        <v>1.0</v>
      </c>
      <c r="B6" s="271" t="s">
        <v>282</v>
      </c>
      <c r="C6" s="297">
        <v>19.0</v>
      </c>
      <c r="D6" s="295"/>
      <c r="E6" s="296">
        <v>1.0</v>
      </c>
      <c r="F6" s="271" t="s">
        <v>149</v>
      </c>
      <c r="G6" s="297">
        <v>19.0</v>
      </c>
      <c r="H6" s="295"/>
      <c r="I6" s="296">
        <v>2.0</v>
      </c>
      <c r="J6" s="271" t="s">
        <v>148</v>
      </c>
      <c r="K6" s="297">
        <v>19.0</v>
      </c>
      <c r="L6" s="295"/>
      <c r="M6" s="296">
        <v>4.0</v>
      </c>
      <c r="N6" s="271" t="s">
        <v>256</v>
      </c>
      <c r="O6" s="297">
        <v>19.0</v>
      </c>
      <c r="P6" s="295"/>
      <c r="Q6" s="296">
        <v>3.0</v>
      </c>
      <c r="R6" s="271" t="s">
        <v>285</v>
      </c>
      <c r="S6" s="297">
        <v>19.0</v>
      </c>
      <c r="T6" s="295"/>
      <c r="U6" s="296">
        <v>4.0</v>
      </c>
      <c r="V6" s="271" t="s">
        <v>171</v>
      </c>
      <c r="W6" s="297">
        <v>19.0</v>
      </c>
      <c r="X6" s="295"/>
      <c r="Y6" s="296">
        <v>2.0</v>
      </c>
      <c r="Z6" s="271" t="s">
        <v>263</v>
      </c>
      <c r="AA6" s="297">
        <v>19.0</v>
      </c>
      <c r="AB6" s="295"/>
      <c r="AC6" s="296">
        <v>3.0</v>
      </c>
      <c r="AD6" s="271" t="s">
        <v>130</v>
      </c>
      <c r="AE6" s="297">
        <v>19.0</v>
      </c>
    </row>
    <row r="7">
      <c r="A7" s="296">
        <v>5.0</v>
      </c>
      <c r="B7" s="271" t="s">
        <v>171</v>
      </c>
      <c r="C7" s="297">
        <v>17.0</v>
      </c>
      <c r="D7" s="295"/>
      <c r="E7" s="296">
        <v>5.0</v>
      </c>
      <c r="F7" s="271" t="s">
        <v>102</v>
      </c>
      <c r="G7" s="297">
        <v>17.0</v>
      </c>
      <c r="H7" s="295"/>
      <c r="I7" s="296">
        <v>2.0</v>
      </c>
      <c r="J7" s="271" t="s">
        <v>267</v>
      </c>
      <c r="K7" s="297">
        <v>19.0</v>
      </c>
      <c r="L7" s="295"/>
      <c r="M7" s="296">
        <v>4.0</v>
      </c>
      <c r="N7" s="271" t="s">
        <v>309</v>
      </c>
      <c r="O7" s="297">
        <v>19.0</v>
      </c>
      <c r="P7" s="295"/>
      <c r="Q7" s="296">
        <v>3.0</v>
      </c>
      <c r="R7" s="271" t="s">
        <v>86</v>
      </c>
      <c r="S7" s="297">
        <v>19.0</v>
      </c>
      <c r="T7" s="295"/>
      <c r="U7" s="296">
        <v>4.0</v>
      </c>
      <c r="V7" s="271" t="s">
        <v>272</v>
      </c>
      <c r="W7" s="297">
        <v>19.0</v>
      </c>
      <c r="X7" s="295"/>
      <c r="Y7" s="296">
        <v>2.0</v>
      </c>
      <c r="Z7" s="271" t="s">
        <v>283</v>
      </c>
      <c r="AA7" s="297">
        <v>19.0</v>
      </c>
      <c r="AB7" s="295"/>
      <c r="AC7" s="296">
        <v>3.0</v>
      </c>
      <c r="AD7" s="271" t="s">
        <v>259</v>
      </c>
      <c r="AE7" s="297">
        <v>19.0</v>
      </c>
    </row>
    <row r="8">
      <c r="A8" s="296">
        <v>5.0</v>
      </c>
      <c r="B8" s="271" t="s">
        <v>277</v>
      </c>
      <c r="C8" s="297">
        <v>17.0</v>
      </c>
      <c r="D8" s="295"/>
      <c r="E8" s="296">
        <v>5.0</v>
      </c>
      <c r="F8" s="271" t="s">
        <v>84</v>
      </c>
      <c r="G8" s="297">
        <v>17.0</v>
      </c>
      <c r="H8" s="295"/>
      <c r="I8" s="296">
        <v>6.0</v>
      </c>
      <c r="J8" s="271" t="s">
        <v>159</v>
      </c>
      <c r="K8" s="297">
        <v>17.0</v>
      </c>
      <c r="L8" s="295"/>
      <c r="M8" s="296">
        <v>6.0</v>
      </c>
      <c r="N8" s="271" t="s">
        <v>100</v>
      </c>
      <c r="O8" s="297">
        <v>17.0</v>
      </c>
      <c r="P8" s="295"/>
      <c r="Q8" s="296">
        <v>6.0</v>
      </c>
      <c r="R8" s="271" t="s">
        <v>282</v>
      </c>
      <c r="S8" s="297">
        <v>17.0</v>
      </c>
      <c r="T8" s="295"/>
      <c r="U8" s="296">
        <v>4.0</v>
      </c>
      <c r="V8" s="271" t="s">
        <v>273</v>
      </c>
      <c r="W8" s="297">
        <v>19.0</v>
      </c>
      <c r="X8" s="295"/>
      <c r="Y8" s="296">
        <v>2.0</v>
      </c>
      <c r="Z8" s="271" t="s">
        <v>302</v>
      </c>
      <c r="AA8" s="297">
        <v>19.0</v>
      </c>
      <c r="AB8" s="295"/>
      <c r="AC8" s="296">
        <v>3.0</v>
      </c>
      <c r="AD8" s="271" t="s">
        <v>178</v>
      </c>
      <c r="AE8" s="297">
        <v>19.0</v>
      </c>
    </row>
    <row r="9">
      <c r="A9" s="296">
        <v>5.0</v>
      </c>
      <c r="B9" s="271" t="s">
        <v>291</v>
      </c>
      <c r="C9" s="297">
        <v>17.0</v>
      </c>
      <c r="D9" s="295"/>
      <c r="E9" s="296">
        <v>5.0</v>
      </c>
      <c r="F9" s="271" t="s">
        <v>63</v>
      </c>
      <c r="G9" s="297">
        <v>17.0</v>
      </c>
      <c r="H9" s="295"/>
      <c r="I9" s="296">
        <v>6.0</v>
      </c>
      <c r="J9" s="271" t="s">
        <v>279</v>
      </c>
      <c r="K9" s="297">
        <v>17.0</v>
      </c>
      <c r="L9" s="295"/>
      <c r="M9" s="296">
        <v>6.0</v>
      </c>
      <c r="N9" s="271" t="s">
        <v>286</v>
      </c>
      <c r="O9" s="297">
        <v>17.0</v>
      </c>
      <c r="P9" s="295"/>
      <c r="Q9" s="296">
        <v>6.0</v>
      </c>
      <c r="R9" s="271" t="s">
        <v>101</v>
      </c>
      <c r="S9" s="297">
        <v>17.0</v>
      </c>
      <c r="T9" s="295"/>
      <c r="U9" s="296">
        <v>4.0</v>
      </c>
      <c r="V9" s="271" t="s">
        <v>287</v>
      </c>
      <c r="W9" s="297">
        <v>19.0</v>
      </c>
      <c r="X9" s="295"/>
      <c r="Y9" s="296">
        <v>7.0</v>
      </c>
      <c r="Z9" s="271" t="s">
        <v>63</v>
      </c>
      <c r="AA9" s="297">
        <v>17.0</v>
      </c>
      <c r="AB9" s="295"/>
      <c r="AC9" s="296">
        <v>3.0</v>
      </c>
      <c r="AD9" s="271" t="s">
        <v>267</v>
      </c>
      <c r="AE9" s="297">
        <v>19.0</v>
      </c>
    </row>
    <row r="10">
      <c r="A10" s="296">
        <v>5.0</v>
      </c>
      <c r="B10" s="271" t="s">
        <v>170</v>
      </c>
      <c r="C10" s="297">
        <v>17.0</v>
      </c>
      <c r="D10" s="295"/>
      <c r="E10" s="296">
        <v>5.0</v>
      </c>
      <c r="F10" s="271" t="s">
        <v>62</v>
      </c>
      <c r="G10" s="297">
        <v>17.0</v>
      </c>
      <c r="H10" s="295"/>
      <c r="I10" s="296">
        <v>6.0</v>
      </c>
      <c r="J10" s="271" t="s">
        <v>62</v>
      </c>
      <c r="K10" s="297">
        <v>17.0</v>
      </c>
      <c r="L10" s="295"/>
      <c r="M10" s="296">
        <v>6.0</v>
      </c>
      <c r="N10" s="271" t="s">
        <v>301</v>
      </c>
      <c r="O10" s="297">
        <v>17.0</v>
      </c>
      <c r="P10" s="295"/>
      <c r="Q10" s="296">
        <v>6.0</v>
      </c>
      <c r="R10" s="271" t="s">
        <v>278</v>
      </c>
      <c r="S10" s="297">
        <v>17.0</v>
      </c>
      <c r="T10" s="295"/>
      <c r="U10" s="296">
        <v>8.0</v>
      </c>
      <c r="V10" s="271" t="s">
        <v>260</v>
      </c>
      <c r="W10" s="297">
        <v>17.0</v>
      </c>
      <c r="X10" s="295"/>
      <c r="Y10" s="296">
        <v>7.0</v>
      </c>
      <c r="Z10" s="271" t="s">
        <v>148</v>
      </c>
      <c r="AA10" s="297">
        <v>17.0</v>
      </c>
      <c r="AB10" s="295"/>
      <c r="AC10" s="296">
        <v>8.0</v>
      </c>
      <c r="AD10" s="271" t="s">
        <v>159</v>
      </c>
      <c r="AE10" s="297">
        <v>17.0</v>
      </c>
    </row>
    <row r="11">
      <c r="A11" s="296">
        <v>5.0</v>
      </c>
      <c r="B11" s="271" t="s">
        <v>63</v>
      </c>
      <c r="C11" s="297">
        <v>17.0</v>
      </c>
      <c r="D11" s="295"/>
      <c r="E11" s="296">
        <v>5.0</v>
      </c>
      <c r="F11" s="271" t="s">
        <v>170</v>
      </c>
      <c r="G11" s="297">
        <v>17.0</v>
      </c>
      <c r="H11" s="295"/>
      <c r="I11" s="296">
        <v>6.0</v>
      </c>
      <c r="J11" s="271" t="s">
        <v>100</v>
      </c>
      <c r="K11" s="297">
        <v>17.0</v>
      </c>
      <c r="L11" s="295"/>
      <c r="M11" s="296">
        <v>6.0</v>
      </c>
      <c r="N11" s="271" t="s">
        <v>262</v>
      </c>
      <c r="O11" s="297">
        <v>17.0</v>
      </c>
      <c r="P11" s="295"/>
      <c r="Q11" s="296">
        <v>6.0</v>
      </c>
      <c r="R11" s="271" t="s">
        <v>130</v>
      </c>
      <c r="S11" s="297">
        <v>17.0</v>
      </c>
      <c r="T11" s="295"/>
      <c r="U11" s="296">
        <v>8.0</v>
      </c>
      <c r="V11" s="271" t="s">
        <v>278</v>
      </c>
      <c r="W11" s="297">
        <v>17.0</v>
      </c>
      <c r="X11" s="295"/>
      <c r="Y11" s="296">
        <v>7.0</v>
      </c>
      <c r="Z11" s="271" t="s">
        <v>258</v>
      </c>
      <c r="AA11" s="297">
        <v>17.0</v>
      </c>
      <c r="AB11" s="295"/>
      <c r="AC11" s="296">
        <v>8.0</v>
      </c>
      <c r="AD11" s="271" t="s">
        <v>86</v>
      </c>
      <c r="AE11" s="297">
        <v>17.0</v>
      </c>
    </row>
    <row r="12">
      <c r="A12" s="296">
        <v>5.0</v>
      </c>
      <c r="B12" s="271" t="s">
        <v>261</v>
      </c>
      <c r="C12" s="297">
        <v>17.0</v>
      </c>
      <c r="D12" s="295"/>
      <c r="E12" s="296">
        <v>5.0</v>
      </c>
      <c r="F12" s="271" t="s">
        <v>137</v>
      </c>
      <c r="G12" s="297">
        <v>17.0</v>
      </c>
      <c r="H12" s="295"/>
      <c r="I12" s="296">
        <v>6.0</v>
      </c>
      <c r="J12" s="271" t="s">
        <v>265</v>
      </c>
      <c r="K12" s="297">
        <v>17.0</v>
      </c>
      <c r="L12" s="295"/>
      <c r="M12" s="296">
        <v>10.0</v>
      </c>
      <c r="N12" s="271" t="s">
        <v>149</v>
      </c>
      <c r="O12" s="297">
        <v>15.0</v>
      </c>
      <c r="P12" s="295"/>
      <c r="Q12" s="296">
        <v>6.0</v>
      </c>
      <c r="R12" s="271" t="s">
        <v>305</v>
      </c>
      <c r="S12" s="297">
        <v>17.0</v>
      </c>
      <c r="T12" s="295"/>
      <c r="U12" s="296">
        <v>8.0</v>
      </c>
      <c r="V12" s="271" t="s">
        <v>271</v>
      </c>
      <c r="W12" s="297">
        <v>17.0</v>
      </c>
      <c r="X12" s="295"/>
      <c r="Y12" s="296">
        <v>7.0</v>
      </c>
      <c r="Z12" s="271" t="s">
        <v>274</v>
      </c>
      <c r="AA12" s="297">
        <v>17.0</v>
      </c>
      <c r="AB12" s="295"/>
      <c r="AC12" s="296">
        <v>8.0</v>
      </c>
      <c r="AD12" s="271" t="s">
        <v>134</v>
      </c>
      <c r="AE12" s="297">
        <v>17.0</v>
      </c>
    </row>
    <row r="13">
      <c r="A13" s="296">
        <v>5.0</v>
      </c>
      <c r="B13" s="271" t="s">
        <v>256</v>
      </c>
      <c r="C13" s="297">
        <v>17.0</v>
      </c>
      <c r="D13" s="295"/>
      <c r="E13" s="296">
        <v>5.0</v>
      </c>
      <c r="F13" s="271" t="s">
        <v>101</v>
      </c>
      <c r="G13" s="297">
        <v>17.0</v>
      </c>
      <c r="H13" s="295"/>
      <c r="I13" s="296">
        <v>6.0</v>
      </c>
      <c r="J13" s="271" t="s">
        <v>287</v>
      </c>
      <c r="K13" s="297">
        <v>17.0</v>
      </c>
      <c r="L13" s="295"/>
      <c r="M13" s="296">
        <v>10.0</v>
      </c>
      <c r="N13" s="271" t="s">
        <v>261</v>
      </c>
      <c r="O13" s="297">
        <v>15.0</v>
      </c>
      <c r="P13" s="295"/>
      <c r="Q13" s="296">
        <v>6.0</v>
      </c>
      <c r="R13" s="271" t="s">
        <v>303</v>
      </c>
      <c r="S13" s="297">
        <v>17.0</v>
      </c>
      <c r="T13" s="295"/>
      <c r="U13" s="296">
        <v>8.0</v>
      </c>
      <c r="V13" s="271" t="s">
        <v>275</v>
      </c>
      <c r="W13" s="297">
        <v>17.0</v>
      </c>
      <c r="X13" s="295"/>
      <c r="Y13" s="296">
        <v>7.0</v>
      </c>
      <c r="Z13" s="271" t="s">
        <v>62</v>
      </c>
      <c r="AA13" s="297">
        <v>17.0</v>
      </c>
      <c r="AB13" s="295"/>
      <c r="AC13" s="296">
        <v>8.0</v>
      </c>
      <c r="AD13" s="271" t="s">
        <v>266</v>
      </c>
      <c r="AE13" s="297">
        <v>17.0</v>
      </c>
    </row>
    <row r="14">
      <c r="A14" s="296">
        <v>5.0</v>
      </c>
      <c r="B14" s="271" t="s">
        <v>134</v>
      </c>
      <c r="C14" s="297">
        <v>17.0</v>
      </c>
      <c r="D14" s="295"/>
      <c r="E14" s="296">
        <v>5.0</v>
      </c>
      <c r="F14" s="271" t="s">
        <v>276</v>
      </c>
      <c r="G14" s="297">
        <v>17.0</v>
      </c>
      <c r="H14" s="295"/>
      <c r="I14" s="296">
        <v>6.0</v>
      </c>
      <c r="J14" s="271" t="s">
        <v>260</v>
      </c>
      <c r="K14" s="297">
        <v>17.0</v>
      </c>
      <c r="L14" s="295"/>
      <c r="M14" s="296">
        <v>10.0</v>
      </c>
      <c r="N14" s="271" t="s">
        <v>170</v>
      </c>
      <c r="O14" s="297">
        <v>15.0</v>
      </c>
      <c r="P14" s="295"/>
      <c r="Q14" s="296">
        <v>12.0</v>
      </c>
      <c r="R14" s="271" t="s">
        <v>100</v>
      </c>
      <c r="S14" s="297">
        <v>15.0</v>
      </c>
      <c r="T14" s="295"/>
      <c r="U14" s="296">
        <v>8.0</v>
      </c>
      <c r="V14" s="271" t="s">
        <v>284</v>
      </c>
      <c r="W14" s="297">
        <v>17.0</v>
      </c>
      <c r="X14" s="295"/>
      <c r="Y14" s="296">
        <v>7.0</v>
      </c>
      <c r="Z14" s="271" t="s">
        <v>134</v>
      </c>
      <c r="AA14" s="297">
        <v>17.0</v>
      </c>
      <c r="AB14" s="295"/>
      <c r="AC14" s="296">
        <v>8.0</v>
      </c>
      <c r="AD14" s="271" t="s">
        <v>275</v>
      </c>
      <c r="AE14" s="297">
        <v>17.0</v>
      </c>
    </row>
    <row r="15">
      <c r="A15" s="296">
        <v>13.0</v>
      </c>
      <c r="B15" s="271" t="s">
        <v>159</v>
      </c>
      <c r="C15" s="297">
        <v>15.0</v>
      </c>
      <c r="D15" s="295"/>
      <c r="E15" s="296">
        <v>5.0</v>
      </c>
      <c r="F15" s="271" t="s">
        <v>274</v>
      </c>
      <c r="G15" s="297">
        <v>17.0</v>
      </c>
      <c r="H15" s="295"/>
      <c r="I15" s="296">
        <v>6.0</v>
      </c>
      <c r="J15" s="271" t="s">
        <v>87</v>
      </c>
      <c r="K15" s="297">
        <v>17.0</v>
      </c>
      <c r="L15" s="295"/>
      <c r="M15" s="296">
        <v>10.0</v>
      </c>
      <c r="N15" s="271" t="s">
        <v>279</v>
      </c>
      <c r="O15" s="297">
        <v>15.0</v>
      </c>
      <c r="P15" s="295"/>
      <c r="Q15" s="296">
        <v>12.0</v>
      </c>
      <c r="R15" s="271" t="s">
        <v>148</v>
      </c>
      <c r="S15" s="297">
        <v>15.0</v>
      </c>
      <c r="T15" s="295"/>
      <c r="U15" s="296">
        <v>8.0</v>
      </c>
      <c r="V15" s="271" t="s">
        <v>296</v>
      </c>
      <c r="W15" s="297">
        <v>17.0</v>
      </c>
      <c r="X15" s="295"/>
      <c r="Y15" s="296">
        <v>7.0</v>
      </c>
      <c r="Z15" s="271" t="s">
        <v>286</v>
      </c>
      <c r="AA15" s="297">
        <v>17.0</v>
      </c>
      <c r="AB15" s="295"/>
      <c r="AC15" s="296">
        <v>13.0</v>
      </c>
      <c r="AD15" s="271" t="s">
        <v>63</v>
      </c>
      <c r="AE15" s="297">
        <v>15.0</v>
      </c>
    </row>
    <row r="16">
      <c r="A16" s="296">
        <v>13.0</v>
      </c>
      <c r="B16" s="271" t="s">
        <v>149</v>
      </c>
      <c r="C16" s="297">
        <v>15.0</v>
      </c>
      <c r="D16" s="295"/>
      <c r="E16" s="296">
        <v>14.0</v>
      </c>
      <c r="F16" s="271" t="s">
        <v>145</v>
      </c>
      <c r="G16" s="297">
        <v>15.0</v>
      </c>
      <c r="H16" s="295"/>
      <c r="I16" s="296">
        <v>14.0</v>
      </c>
      <c r="J16" s="271" t="s">
        <v>170</v>
      </c>
      <c r="K16" s="297">
        <v>15.0</v>
      </c>
      <c r="L16" s="295"/>
      <c r="M16" s="296">
        <v>10.0</v>
      </c>
      <c r="N16" s="271" t="s">
        <v>282</v>
      </c>
      <c r="O16" s="297">
        <v>15.0</v>
      </c>
      <c r="P16" s="295"/>
      <c r="Q16" s="296">
        <v>12.0</v>
      </c>
      <c r="R16" s="271" t="s">
        <v>84</v>
      </c>
      <c r="S16" s="297">
        <v>15.0</v>
      </c>
      <c r="T16" s="295"/>
      <c r="U16" s="296">
        <v>14.0</v>
      </c>
      <c r="V16" s="271" t="s">
        <v>87</v>
      </c>
      <c r="W16" s="297">
        <v>15.0</v>
      </c>
      <c r="X16" s="295"/>
      <c r="Y16" s="296">
        <v>7.0</v>
      </c>
      <c r="Z16" s="271" t="s">
        <v>289</v>
      </c>
      <c r="AA16" s="297">
        <v>17.0</v>
      </c>
      <c r="AB16" s="295"/>
      <c r="AC16" s="296">
        <v>13.0</v>
      </c>
      <c r="AD16" s="271" t="s">
        <v>102</v>
      </c>
      <c r="AE16" s="297">
        <v>15.0</v>
      </c>
    </row>
    <row r="17">
      <c r="A17" s="296">
        <v>13.0</v>
      </c>
      <c r="B17" s="271" t="s">
        <v>86</v>
      </c>
      <c r="C17" s="297">
        <v>15.0</v>
      </c>
      <c r="D17" s="295"/>
      <c r="E17" s="296">
        <v>14.0</v>
      </c>
      <c r="F17" s="271" t="s">
        <v>304</v>
      </c>
      <c r="G17" s="297">
        <v>15.0</v>
      </c>
      <c r="H17" s="295"/>
      <c r="I17" s="296">
        <v>14.0</v>
      </c>
      <c r="J17" s="271" t="s">
        <v>145</v>
      </c>
      <c r="K17" s="297">
        <v>15.0</v>
      </c>
      <c r="L17" s="295"/>
      <c r="M17" s="296">
        <v>10.0</v>
      </c>
      <c r="N17" s="271" t="s">
        <v>159</v>
      </c>
      <c r="O17" s="297">
        <v>15.0</v>
      </c>
      <c r="P17" s="295"/>
      <c r="Q17" s="296">
        <v>12.0</v>
      </c>
      <c r="R17" s="271" t="s">
        <v>260</v>
      </c>
      <c r="S17" s="297">
        <v>15.0</v>
      </c>
      <c r="T17" s="295"/>
      <c r="U17" s="296">
        <v>14.0</v>
      </c>
      <c r="V17" s="271" t="s">
        <v>102</v>
      </c>
      <c r="W17" s="297">
        <v>15.0</v>
      </c>
      <c r="X17" s="295"/>
      <c r="Y17" s="296">
        <v>7.0</v>
      </c>
      <c r="Z17" s="271" t="s">
        <v>132</v>
      </c>
      <c r="AA17" s="297">
        <v>17.0</v>
      </c>
      <c r="AB17" s="295"/>
      <c r="AC17" s="296">
        <v>13.0</v>
      </c>
      <c r="AD17" s="271" t="s">
        <v>158</v>
      </c>
      <c r="AE17" s="297">
        <v>15.0</v>
      </c>
    </row>
    <row r="18">
      <c r="A18" s="296">
        <v>13.0</v>
      </c>
      <c r="B18" s="271" t="s">
        <v>100</v>
      </c>
      <c r="C18" s="297">
        <v>15.0</v>
      </c>
      <c r="D18" s="295"/>
      <c r="E18" s="296">
        <v>14.0</v>
      </c>
      <c r="F18" s="271" t="s">
        <v>282</v>
      </c>
      <c r="G18" s="297">
        <v>15.0</v>
      </c>
      <c r="H18" s="295"/>
      <c r="I18" s="296">
        <v>14.0</v>
      </c>
      <c r="J18" s="271" t="s">
        <v>297</v>
      </c>
      <c r="K18" s="297">
        <v>15.0</v>
      </c>
      <c r="L18" s="295"/>
      <c r="M18" s="296">
        <v>10.0</v>
      </c>
      <c r="N18" s="271" t="s">
        <v>178</v>
      </c>
      <c r="O18" s="297">
        <v>15.0</v>
      </c>
      <c r="P18" s="295"/>
      <c r="Q18" s="296">
        <v>12.0</v>
      </c>
      <c r="R18" s="271" t="s">
        <v>158</v>
      </c>
      <c r="S18" s="297">
        <v>15.0</v>
      </c>
      <c r="T18" s="295"/>
      <c r="U18" s="296">
        <v>14.0</v>
      </c>
      <c r="V18" s="271" t="s">
        <v>148</v>
      </c>
      <c r="W18" s="297">
        <v>15.0</v>
      </c>
      <c r="X18" s="295"/>
      <c r="Y18" s="296">
        <v>16.0</v>
      </c>
      <c r="Z18" s="271" t="s">
        <v>149</v>
      </c>
      <c r="AA18" s="297">
        <v>15.0</v>
      </c>
      <c r="AB18" s="295"/>
      <c r="AC18" s="296">
        <v>13.0</v>
      </c>
      <c r="AD18" s="271" t="s">
        <v>101</v>
      </c>
      <c r="AE18" s="297">
        <v>15.0</v>
      </c>
    </row>
    <row r="19">
      <c r="A19" s="296">
        <v>13.0</v>
      </c>
      <c r="B19" s="271" t="s">
        <v>158</v>
      </c>
      <c r="C19" s="297">
        <v>15.0</v>
      </c>
      <c r="D19" s="295"/>
      <c r="E19" s="296">
        <v>14.0</v>
      </c>
      <c r="F19" s="271" t="s">
        <v>291</v>
      </c>
      <c r="G19" s="297">
        <v>15.0</v>
      </c>
      <c r="H19" s="295"/>
      <c r="I19" s="296">
        <v>14.0</v>
      </c>
      <c r="J19" s="271" t="s">
        <v>149</v>
      </c>
      <c r="K19" s="297">
        <v>15.0</v>
      </c>
      <c r="L19" s="295"/>
      <c r="M19" s="296">
        <v>10.0</v>
      </c>
      <c r="N19" s="271" t="s">
        <v>300</v>
      </c>
      <c r="O19" s="297">
        <v>15.0</v>
      </c>
      <c r="P19" s="295"/>
      <c r="Q19" s="296">
        <v>12.0</v>
      </c>
      <c r="R19" s="271" t="s">
        <v>262</v>
      </c>
      <c r="S19" s="297">
        <v>15.0</v>
      </c>
      <c r="T19" s="295"/>
      <c r="U19" s="296">
        <v>14.0</v>
      </c>
      <c r="V19" s="271" t="s">
        <v>137</v>
      </c>
      <c r="W19" s="297">
        <v>15.0</v>
      </c>
      <c r="X19" s="295"/>
      <c r="Y19" s="296">
        <v>16.0</v>
      </c>
      <c r="Z19" s="271" t="s">
        <v>159</v>
      </c>
      <c r="AA19" s="297">
        <v>15.0</v>
      </c>
      <c r="AB19" s="295"/>
      <c r="AC19" s="296">
        <v>13.0</v>
      </c>
      <c r="AD19" s="271" t="s">
        <v>265</v>
      </c>
      <c r="AE19" s="297">
        <v>15.0</v>
      </c>
    </row>
    <row r="20">
      <c r="A20" s="296">
        <v>13.0</v>
      </c>
      <c r="B20" s="271" t="s">
        <v>302</v>
      </c>
      <c r="C20" s="297">
        <v>15.0</v>
      </c>
      <c r="D20" s="295"/>
      <c r="E20" s="296">
        <v>14.0</v>
      </c>
      <c r="F20" s="271" t="s">
        <v>171</v>
      </c>
      <c r="G20" s="297">
        <v>15.0</v>
      </c>
      <c r="H20" s="295"/>
      <c r="I20" s="296">
        <v>14.0</v>
      </c>
      <c r="J20" s="271" t="s">
        <v>266</v>
      </c>
      <c r="K20" s="297">
        <v>15.0</v>
      </c>
      <c r="L20" s="295"/>
      <c r="M20" s="296">
        <v>10.0</v>
      </c>
      <c r="N20" s="271" t="s">
        <v>285</v>
      </c>
      <c r="O20" s="297">
        <v>15.0</v>
      </c>
      <c r="P20" s="295"/>
      <c r="Q20" s="296">
        <v>12.0</v>
      </c>
      <c r="R20" s="271" t="s">
        <v>264</v>
      </c>
      <c r="S20" s="297">
        <v>15.0</v>
      </c>
      <c r="T20" s="295"/>
      <c r="U20" s="296">
        <v>14.0</v>
      </c>
      <c r="V20" s="271" t="s">
        <v>258</v>
      </c>
      <c r="W20" s="297">
        <v>15.0</v>
      </c>
      <c r="X20" s="295"/>
      <c r="Y20" s="296">
        <v>16.0</v>
      </c>
      <c r="Z20" s="271" t="s">
        <v>257</v>
      </c>
      <c r="AA20" s="297">
        <v>15.0</v>
      </c>
      <c r="AB20" s="295"/>
      <c r="AC20" s="296">
        <v>13.0</v>
      </c>
      <c r="AD20" s="271" t="s">
        <v>271</v>
      </c>
      <c r="AE20" s="297">
        <v>15.0</v>
      </c>
    </row>
    <row r="21">
      <c r="A21" s="296">
        <v>13.0</v>
      </c>
      <c r="B21" s="271" t="s">
        <v>276</v>
      </c>
      <c r="C21" s="297">
        <v>15.0</v>
      </c>
      <c r="D21" s="295"/>
      <c r="E21" s="296">
        <v>14.0</v>
      </c>
      <c r="F21" s="271" t="s">
        <v>277</v>
      </c>
      <c r="G21" s="297">
        <v>15.0</v>
      </c>
      <c r="H21" s="295"/>
      <c r="I21" s="296">
        <v>14.0</v>
      </c>
      <c r="J21" s="271" t="s">
        <v>295</v>
      </c>
      <c r="K21" s="297">
        <v>15.0</v>
      </c>
      <c r="L21" s="295"/>
      <c r="M21" s="296">
        <v>10.0</v>
      </c>
      <c r="N21" s="271" t="s">
        <v>269</v>
      </c>
      <c r="O21" s="297">
        <v>15.0</v>
      </c>
      <c r="P21" s="295"/>
      <c r="Q21" s="296">
        <v>12.0</v>
      </c>
      <c r="R21" s="271" t="s">
        <v>87</v>
      </c>
      <c r="S21" s="297">
        <v>15.0</v>
      </c>
      <c r="T21" s="295"/>
      <c r="U21" s="296">
        <v>14.0</v>
      </c>
      <c r="V21" s="271" t="s">
        <v>86</v>
      </c>
      <c r="W21" s="297">
        <v>15.0</v>
      </c>
      <c r="X21" s="295"/>
      <c r="Y21" s="296">
        <v>16.0</v>
      </c>
      <c r="Z21" s="271" t="s">
        <v>158</v>
      </c>
      <c r="AA21" s="297">
        <v>15.0</v>
      </c>
      <c r="AB21" s="295"/>
      <c r="AC21" s="296">
        <v>13.0</v>
      </c>
      <c r="AD21" s="271" t="s">
        <v>269</v>
      </c>
      <c r="AE21" s="297">
        <v>15.0</v>
      </c>
    </row>
    <row r="22">
      <c r="A22" s="296">
        <v>13.0</v>
      </c>
      <c r="B22" s="271" t="s">
        <v>269</v>
      </c>
      <c r="C22" s="297">
        <v>15.0</v>
      </c>
      <c r="D22" s="295"/>
      <c r="E22" s="296">
        <v>14.0</v>
      </c>
      <c r="F22" s="271" t="s">
        <v>256</v>
      </c>
      <c r="G22" s="297">
        <v>15.0</v>
      </c>
      <c r="H22" s="295"/>
      <c r="I22" s="296">
        <v>14.0</v>
      </c>
      <c r="J22" s="271" t="s">
        <v>64</v>
      </c>
      <c r="K22" s="297">
        <v>15.0</v>
      </c>
      <c r="L22" s="295"/>
      <c r="M22" s="296">
        <v>10.0</v>
      </c>
      <c r="N22" s="271" t="s">
        <v>298</v>
      </c>
      <c r="O22" s="297">
        <v>15.0</v>
      </c>
      <c r="P22" s="295"/>
      <c r="Q22" s="296">
        <v>12.0</v>
      </c>
      <c r="R22" s="271" t="s">
        <v>293</v>
      </c>
      <c r="S22" s="297">
        <v>15.0</v>
      </c>
      <c r="T22" s="295"/>
      <c r="U22" s="296">
        <v>14.0</v>
      </c>
      <c r="V22" s="271" t="s">
        <v>268</v>
      </c>
      <c r="W22" s="297">
        <v>15.0</v>
      </c>
      <c r="X22" s="295"/>
      <c r="Y22" s="296">
        <v>16.0</v>
      </c>
      <c r="Z22" s="271" t="s">
        <v>262</v>
      </c>
      <c r="AA22" s="297">
        <v>15.0</v>
      </c>
      <c r="AB22" s="295"/>
      <c r="AC22" s="296">
        <v>13.0</v>
      </c>
      <c r="AD22" s="271" t="s">
        <v>272</v>
      </c>
      <c r="AE22" s="297">
        <v>15.0</v>
      </c>
    </row>
    <row r="23">
      <c r="A23" s="296">
        <v>13.0</v>
      </c>
      <c r="B23" s="271" t="s">
        <v>298</v>
      </c>
      <c r="C23" s="297">
        <v>15.0</v>
      </c>
      <c r="D23" s="295"/>
      <c r="E23" s="296">
        <v>14.0</v>
      </c>
      <c r="F23" s="271" t="s">
        <v>130</v>
      </c>
      <c r="G23" s="297">
        <v>15.0</v>
      </c>
      <c r="H23" s="295"/>
      <c r="I23" s="296">
        <v>14.0</v>
      </c>
      <c r="J23" s="271" t="s">
        <v>304</v>
      </c>
      <c r="K23" s="297">
        <v>15.0</v>
      </c>
      <c r="L23" s="295"/>
      <c r="M23" s="296">
        <v>21.0</v>
      </c>
      <c r="N23" s="271" t="s">
        <v>137</v>
      </c>
      <c r="O23" s="297">
        <v>13.0</v>
      </c>
      <c r="P23" s="295"/>
      <c r="Q23" s="296">
        <v>12.0</v>
      </c>
      <c r="R23" s="271" t="s">
        <v>288</v>
      </c>
      <c r="S23" s="297">
        <v>15.0</v>
      </c>
      <c r="T23" s="295"/>
      <c r="U23" s="296">
        <v>14.0</v>
      </c>
      <c r="V23" s="271" t="s">
        <v>178</v>
      </c>
      <c r="W23" s="297">
        <v>15.0</v>
      </c>
      <c r="X23" s="295"/>
      <c r="Y23" s="296">
        <v>16.0</v>
      </c>
      <c r="Z23" s="271" t="s">
        <v>270</v>
      </c>
      <c r="AA23" s="297">
        <v>15.0</v>
      </c>
      <c r="AB23" s="295"/>
      <c r="AC23" s="296">
        <v>13.0</v>
      </c>
      <c r="AD23" s="271" t="s">
        <v>287</v>
      </c>
      <c r="AE23" s="297">
        <v>15.0</v>
      </c>
    </row>
    <row r="24">
      <c r="A24" s="296">
        <v>13.0</v>
      </c>
      <c r="B24" s="271" t="s">
        <v>294</v>
      </c>
      <c r="C24" s="297">
        <v>15.0</v>
      </c>
      <c r="D24" s="295"/>
      <c r="E24" s="296">
        <v>14.0</v>
      </c>
      <c r="F24" s="271" t="s">
        <v>278</v>
      </c>
      <c r="G24" s="297">
        <v>15.0</v>
      </c>
      <c r="H24" s="295"/>
      <c r="I24" s="296">
        <v>14.0</v>
      </c>
      <c r="J24" s="271" t="s">
        <v>309</v>
      </c>
      <c r="K24" s="297">
        <v>15.0</v>
      </c>
      <c r="L24" s="295"/>
      <c r="M24" s="296">
        <v>21.0</v>
      </c>
      <c r="N24" s="271" t="s">
        <v>158</v>
      </c>
      <c r="O24" s="297">
        <v>13.0</v>
      </c>
      <c r="P24" s="295"/>
      <c r="Q24" s="296">
        <v>12.0</v>
      </c>
      <c r="R24" s="271" t="s">
        <v>306</v>
      </c>
      <c r="S24" s="297">
        <v>15.0</v>
      </c>
      <c r="T24" s="295"/>
      <c r="U24" s="296">
        <v>14.0</v>
      </c>
      <c r="V24" s="271" t="s">
        <v>263</v>
      </c>
      <c r="W24" s="297">
        <v>15.0</v>
      </c>
      <c r="X24" s="295"/>
      <c r="Y24" s="296">
        <v>16.0</v>
      </c>
      <c r="Z24" s="271" t="s">
        <v>284</v>
      </c>
      <c r="AA24" s="297">
        <v>15.0</v>
      </c>
      <c r="AB24" s="295"/>
      <c r="AC24" s="296">
        <v>13.0</v>
      </c>
      <c r="AD24" s="271" t="s">
        <v>295</v>
      </c>
      <c r="AE24" s="297">
        <v>15.0</v>
      </c>
    </row>
    <row r="25">
      <c r="A25" s="296">
        <v>13.0</v>
      </c>
      <c r="B25" s="271" t="s">
        <v>271</v>
      </c>
      <c r="C25" s="297">
        <v>15.0</v>
      </c>
      <c r="D25" s="295"/>
      <c r="E25" s="296">
        <v>14.0</v>
      </c>
      <c r="F25" s="271" t="s">
        <v>268</v>
      </c>
      <c r="G25" s="297">
        <v>15.0</v>
      </c>
      <c r="H25" s="295"/>
      <c r="I25" s="296">
        <v>23.0</v>
      </c>
      <c r="J25" s="271" t="s">
        <v>84</v>
      </c>
      <c r="K25" s="297">
        <v>13.0</v>
      </c>
      <c r="L25" s="295"/>
      <c r="M25" s="296">
        <v>21.0</v>
      </c>
      <c r="N25" s="271" t="s">
        <v>266</v>
      </c>
      <c r="O25" s="297">
        <v>13.0</v>
      </c>
      <c r="P25" s="295"/>
      <c r="Q25" s="296">
        <v>12.0</v>
      </c>
      <c r="R25" s="271" t="s">
        <v>308</v>
      </c>
      <c r="S25" s="297">
        <v>15.0</v>
      </c>
      <c r="T25" s="295"/>
      <c r="U25" s="296">
        <v>14.0</v>
      </c>
      <c r="V25" s="271" t="s">
        <v>288</v>
      </c>
      <c r="W25" s="297">
        <v>15.0</v>
      </c>
      <c r="X25" s="295"/>
      <c r="Y25" s="296">
        <v>16.0</v>
      </c>
      <c r="Z25" s="271" t="s">
        <v>277</v>
      </c>
      <c r="AA25" s="297">
        <v>15.0</v>
      </c>
      <c r="AB25" s="295"/>
      <c r="AC25" s="296">
        <v>13.0</v>
      </c>
      <c r="AD25" s="271" t="s">
        <v>305</v>
      </c>
      <c r="AE25" s="297">
        <v>15.0</v>
      </c>
    </row>
    <row r="26">
      <c r="A26" s="296">
        <v>13.0</v>
      </c>
      <c r="B26" s="271" t="s">
        <v>280</v>
      </c>
      <c r="C26" s="297">
        <v>15.0</v>
      </c>
      <c r="D26" s="295"/>
      <c r="E26" s="296">
        <v>14.0</v>
      </c>
      <c r="F26" s="271" t="s">
        <v>280</v>
      </c>
      <c r="G26" s="297">
        <v>15.0</v>
      </c>
      <c r="H26" s="295"/>
      <c r="I26" s="296">
        <v>23.0</v>
      </c>
      <c r="J26" s="271" t="s">
        <v>271</v>
      </c>
      <c r="K26" s="297">
        <v>13.0</v>
      </c>
      <c r="L26" s="295"/>
      <c r="M26" s="296">
        <v>21.0</v>
      </c>
      <c r="N26" s="271" t="s">
        <v>84</v>
      </c>
      <c r="O26" s="297">
        <v>13.0</v>
      </c>
      <c r="P26" s="295"/>
      <c r="Q26" s="296">
        <v>12.0</v>
      </c>
      <c r="R26" s="271" t="s">
        <v>296</v>
      </c>
      <c r="S26" s="297">
        <v>15.0</v>
      </c>
      <c r="T26" s="295"/>
      <c r="U26" s="296">
        <v>14.0</v>
      </c>
      <c r="V26" s="271" t="s">
        <v>289</v>
      </c>
      <c r="W26" s="297">
        <v>15.0</v>
      </c>
      <c r="X26" s="295"/>
      <c r="Y26" s="296">
        <v>16.0</v>
      </c>
      <c r="Z26" s="271" t="s">
        <v>304</v>
      </c>
      <c r="AA26" s="297">
        <v>15.0</v>
      </c>
      <c r="AB26" s="295"/>
      <c r="AC26" s="296">
        <v>13.0</v>
      </c>
      <c r="AD26" s="271" t="s">
        <v>307</v>
      </c>
      <c r="AE26" s="297">
        <v>15.0</v>
      </c>
    </row>
    <row r="27">
      <c r="A27" s="296">
        <v>13.0</v>
      </c>
      <c r="B27" s="271" t="s">
        <v>272</v>
      </c>
      <c r="C27" s="297">
        <v>15.0</v>
      </c>
      <c r="D27" s="295"/>
      <c r="E27" s="296">
        <v>14.0</v>
      </c>
      <c r="F27" s="271" t="s">
        <v>158</v>
      </c>
      <c r="G27" s="297">
        <v>15.0</v>
      </c>
      <c r="H27" s="295"/>
      <c r="I27" s="296">
        <v>23.0</v>
      </c>
      <c r="J27" s="271" t="s">
        <v>270</v>
      </c>
      <c r="K27" s="297">
        <v>13.0</v>
      </c>
      <c r="L27" s="295"/>
      <c r="M27" s="296">
        <v>21.0</v>
      </c>
      <c r="N27" s="271" t="s">
        <v>280</v>
      </c>
      <c r="O27" s="297">
        <v>13.0</v>
      </c>
      <c r="P27" s="295"/>
      <c r="Q27" s="296">
        <v>12.0</v>
      </c>
      <c r="R27" s="271" t="s">
        <v>304</v>
      </c>
      <c r="S27" s="297">
        <v>15.0</v>
      </c>
      <c r="T27" s="295"/>
      <c r="U27" s="296">
        <v>14.0</v>
      </c>
      <c r="V27" s="271" t="s">
        <v>286</v>
      </c>
      <c r="W27" s="297">
        <v>15.0</v>
      </c>
      <c r="X27" s="295"/>
      <c r="Y27" s="296">
        <v>25.0</v>
      </c>
      <c r="Z27" s="271" t="s">
        <v>171</v>
      </c>
      <c r="AA27" s="297">
        <v>13.0</v>
      </c>
      <c r="AB27" s="295"/>
      <c r="AC27" s="296">
        <v>13.0</v>
      </c>
      <c r="AD27" s="271" t="s">
        <v>308</v>
      </c>
      <c r="AE27" s="297">
        <v>15.0</v>
      </c>
    </row>
    <row r="28">
      <c r="A28" s="296">
        <v>13.0</v>
      </c>
      <c r="B28" s="271" t="s">
        <v>297</v>
      </c>
      <c r="C28" s="297">
        <v>15.0</v>
      </c>
      <c r="D28" s="295"/>
      <c r="E28" s="296">
        <v>14.0</v>
      </c>
      <c r="F28" s="271" t="s">
        <v>294</v>
      </c>
      <c r="G28" s="297">
        <v>15.0</v>
      </c>
      <c r="H28" s="295"/>
      <c r="I28" s="296">
        <v>23.0</v>
      </c>
      <c r="J28" s="271" t="s">
        <v>282</v>
      </c>
      <c r="K28" s="297">
        <v>13.0</v>
      </c>
      <c r="L28" s="295"/>
      <c r="M28" s="296">
        <v>21.0</v>
      </c>
      <c r="N28" s="271" t="s">
        <v>257</v>
      </c>
      <c r="O28" s="297">
        <v>13.0</v>
      </c>
      <c r="P28" s="295"/>
      <c r="Q28" s="296">
        <v>12.0</v>
      </c>
      <c r="R28" s="271" t="s">
        <v>275</v>
      </c>
      <c r="S28" s="297">
        <v>15.0</v>
      </c>
      <c r="T28" s="295"/>
      <c r="U28" s="296">
        <v>26.0</v>
      </c>
      <c r="V28" s="271" t="s">
        <v>256</v>
      </c>
      <c r="W28" s="297">
        <v>13.0</v>
      </c>
      <c r="X28" s="295"/>
      <c r="Y28" s="296">
        <v>25.0</v>
      </c>
      <c r="Z28" s="271" t="s">
        <v>170</v>
      </c>
      <c r="AA28" s="297">
        <v>13.0</v>
      </c>
      <c r="AB28" s="295"/>
      <c r="AC28" s="296">
        <v>26.0</v>
      </c>
      <c r="AD28" s="271" t="s">
        <v>62</v>
      </c>
      <c r="AE28" s="297">
        <v>13.0</v>
      </c>
    </row>
    <row r="29">
      <c r="A29" s="296">
        <v>13.0</v>
      </c>
      <c r="B29" s="271" t="s">
        <v>283</v>
      </c>
      <c r="C29" s="297">
        <v>15.0</v>
      </c>
      <c r="D29" s="295"/>
      <c r="E29" s="296">
        <v>14.0</v>
      </c>
      <c r="F29" s="271" t="s">
        <v>289</v>
      </c>
      <c r="G29" s="297">
        <v>15.0</v>
      </c>
      <c r="H29" s="295"/>
      <c r="I29" s="296">
        <v>23.0</v>
      </c>
      <c r="J29" s="271" t="s">
        <v>258</v>
      </c>
      <c r="K29" s="297">
        <v>13.0</v>
      </c>
      <c r="L29" s="295"/>
      <c r="M29" s="296">
        <v>21.0</v>
      </c>
      <c r="N29" s="271" t="s">
        <v>171</v>
      </c>
      <c r="O29" s="297">
        <v>13.0</v>
      </c>
      <c r="P29" s="295"/>
      <c r="Q29" s="296">
        <v>27.0</v>
      </c>
      <c r="R29" s="271" t="s">
        <v>257</v>
      </c>
      <c r="S29" s="297">
        <v>13.0</v>
      </c>
      <c r="T29" s="295"/>
      <c r="U29" s="296">
        <v>26.0</v>
      </c>
      <c r="V29" s="271" t="s">
        <v>159</v>
      </c>
      <c r="W29" s="297">
        <v>13.0</v>
      </c>
      <c r="X29" s="295"/>
      <c r="Y29" s="296">
        <v>25.0</v>
      </c>
      <c r="Z29" s="271" t="s">
        <v>261</v>
      </c>
      <c r="AA29" s="297">
        <v>13.0</v>
      </c>
      <c r="AB29" s="295"/>
      <c r="AC29" s="296">
        <v>26.0</v>
      </c>
      <c r="AD29" s="271" t="s">
        <v>170</v>
      </c>
      <c r="AE29" s="297">
        <v>13.0</v>
      </c>
    </row>
    <row r="30">
      <c r="A30" s="296">
        <v>28.0</v>
      </c>
      <c r="B30" s="271" t="s">
        <v>264</v>
      </c>
      <c r="C30" s="297">
        <v>13.0</v>
      </c>
      <c r="D30" s="295"/>
      <c r="E30" s="296">
        <v>28.0</v>
      </c>
      <c r="F30" s="271" t="s">
        <v>259</v>
      </c>
      <c r="G30" s="297">
        <v>13.0</v>
      </c>
      <c r="H30" s="295"/>
      <c r="I30" s="296">
        <v>23.0</v>
      </c>
      <c r="J30" s="271" t="s">
        <v>257</v>
      </c>
      <c r="K30" s="297">
        <v>13.0</v>
      </c>
      <c r="L30" s="295"/>
      <c r="M30" s="296">
        <v>21.0</v>
      </c>
      <c r="N30" s="271" t="s">
        <v>260</v>
      </c>
      <c r="O30" s="297">
        <v>13.0</v>
      </c>
      <c r="P30" s="295"/>
      <c r="Q30" s="296">
        <v>27.0</v>
      </c>
      <c r="R30" s="271" t="s">
        <v>145</v>
      </c>
      <c r="S30" s="297">
        <v>13.0</v>
      </c>
      <c r="T30" s="295"/>
      <c r="U30" s="296">
        <v>26.0</v>
      </c>
      <c r="V30" s="271" t="s">
        <v>64</v>
      </c>
      <c r="W30" s="297">
        <v>13.0</v>
      </c>
      <c r="X30" s="295"/>
      <c r="Y30" s="296">
        <v>25.0</v>
      </c>
      <c r="Z30" s="271" t="s">
        <v>278</v>
      </c>
      <c r="AA30" s="297">
        <v>13.0</v>
      </c>
      <c r="AB30" s="295"/>
      <c r="AC30" s="296">
        <v>26.0</v>
      </c>
      <c r="AD30" s="271" t="s">
        <v>260</v>
      </c>
      <c r="AE30" s="297">
        <v>13.0</v>
      </c>
    </row>
    <row r="31">
      <c r="A31" s="296">
        <v>28.0</v>
      </c>
      <c r="B31" s="271" t="s">
        <v>262</v>
      </c>
      <c r="C31" s="297">
        <v>13.0</v>
      </c>
      <c r="D31" s="295"/>
      <c r="E31" s="296">
        <v>28.0</v>
      </c>
      <c r="F31" s="271" t="s">
        <v>257</v>
      </c>
      <c r="G31" s="297">
        <v>13.0</v>
      </c>
      <c r="H31" s="295"/>
      <c r="I31" s="296">
        <v>23.0</v>
      </c>
      <c r="J31" s="271" t="s">
        <v>281</v>
      </c>
      <c r="K31" s="297">
        <v>13.0</v>
      </c>
      <c r="L31" s="295"/>
      <c r="M31" s="296">
        <v>21.0</v>
      </c>
      <c r="N31" s="271" t="s">
        <v>87</v>
      </c>
      <c r="O31" s="297">
        <v>13.0</v>
      </c>
      <c r="P31" s="295"/>
      <c r="Q31" s="296">
        <v>27.0</v>
      </c>
      <c r="R31" s="271" t="s">
        <v>102</v>
      </c>
      <c r="S31" s="297">
        <v>13.0</v>
      </c>
      <c r="T31" s="295"/>
      <c r="U31" s="296">
        <v>26.0</v>
      </c>
      <c r="V31" s="271" t="s">
        <v>152</v>
      </c>
      <c r="W31" s="297">
        <v>13.0</v>
      </c>
      <c r="X31" s="295"/>
      <c r="Y31" s="296">
        <v>25.0</v>
      </c>
      <c r="Z31" s="271" t="s">
        <v>259</v>
      </c>
      <c r="AA31" s="297">
        <v>13.0</v>
      </c>
      <c r="AB31" s="295"/>
      <c r="AC31" s="296">
        <v>26.0</v>
      </c>
      <c r="AD31" s="271" t="s">
        <v>137</v>
      </c>
      <c r="AE31" s="297">
        <v>13.0</v>
      </c>
    </row>
    <row r="32">
      <c r="A32" s="296">
        <v>28.0</v>
      </c>
      <c r="B32" s="271" t="s">
        <v>137</v>
      </c>
      <c r="C32" s="297">
        <v>13.0</v>
      </c>
      <c r="D32" s="295"/>
      <c r="E32" s="296">
        <v>28.0</v>
      </c>
      <c r="F32" s="271" t="s">
        <v>310</v>
      </c>
      <c r="G32" s="297">
        <v>13.0</v>
      </c>
      <c r="H32" s="295"/>
      <c r="I32" s="296">
        <v>23.0</v>
      </c>
      <c r="J32" s="271" t="s">
        <v>178</v>
      </c>
      <c r="K32" s="297">
        <v>13.0</v>
      </c>
      <c r="L32" s="295"/>
      <c r="M32" s="296">
        <v>21.0</v>
      </c>
      <c r="N32" s="271" t="s">
        <v>283</v>
      </c>
      <c r="O32" s="297">
        <v>13.0</v>
      </c>
      <c r="P32" s="295"/>
      <c r="Q32" s="296">
        <v>27.0</v>
      </c>
      <c r="R32" s="271" t="s">
        <v>274</v>
      </c>
      <c r="S32" s="297">
        <v>13.0</v>
      </c>
      <c r="T32" s="295"/>
      <c r="U32" s="296">
        <v>26.0</v>
      </c>
      <c r="V32" s="271" t="s">
        <v>158</v>
      </c>
      <c r="W32" s="297">
        <v>13.0</v>
      </c>
      <c r="X32" s="295"/>
      <c r="Y32" s="296">
        <v>25.0</v>
      </c>
      <c r="Z32" s="271" t="s">
        <v>265</v>
      </c>
      <c r="AA32" s="297">
        <v>13.0</v>
      </c>
      <c r="AB32" s="295"/>
      <c r="AC32" s="296">
        <v>26.0</v>
      </c>
      <c r="AD32" s="271" t="s">
        <v>263</v>
      </c>
      <c r="AE32" s="297">
        <v>13.0</v>
      </c>
    </row>
    <row r="33">
      <c r="A33" s="296">
        <v>28.0</v>
      </c>
      <c r="B33" s="271" t="s">
        <v>279</v>
      </c>
      <c r="C33" s="297">
        <v>13.0</v>
      </c>
      <c r="D33" s="295"/>
      <c r="E33" s="296">
        <v>28.0</v>
      </c>
      <c r="F33" s="271" t="s">
        <v>270</v>
      </c>
      <c r="G33" s="297">
        <v>13.0</v>
      </c>
      <c r="H33" s="295"/>
      <c r="I33" s="296">
        <v>23.0</v>
      </c>
      <c r="J33" s="271" t="s">
        <v>263</v>
      </c>
      <c r="K33" s="297">
        <v>13.0</v>
      </c>
      <c r="L33" s="295"/>
      <c r="M33" s="296">
        <v>21.0</v>
      </c>
      <c r="N33" s="271" t="s">
        <v>307</v>
      </c>
      <c r="O33" s="297">
        <v>13.0</v>
      </c>
      <c r="P33" s="295"/>
      <c r="Q33" s="296">
        <v>27.0</v>
      </c>
      <c r="R33" s="271" t="s">
        <v>309</v>
      </c>
      <c r="S33" s="297">
        <v>13.0</v>
      </c>
      <c r="T33" s="295"/>
      <c r="U33" s="296">
        <v>26.0</v>
      </c>
      <c r="V33" s="271" t="s">
        <v>274</v>
      </c>
      <c r="W33" s="297">
        <v>13.0</v>
      </c>
      <c r="X33" s="295"/>
      <c r="Y33" s="296">
        <v>25.0</v>
      </c>
      <c r="Z33" s="271" t="s">
        <v>276</v>
      </c>
      <c r="AA33" s="297">
        <v>13.0</v>
      </c>
      <c r="AB33" s="295"/>
      <c r="AC33" s="296">
        <v>26.0</v>
      </c>
      <c r="AD33" s="271" t="s">
        <v>64</v>
      </c>
      <c r="AE33" s="297">
        <v>13.0</v>
      </c>
    </row>
    <row r="34">
      <c r="A34" s="296">
        <v>28.0</v>
      </c>
      <c r="B34" s="271" t="s">
        <v>101</v>
      </c>
      <c r="C34" s="297">
        <v>13.0</v>
      </c>
      <c r="D34" s="295"/>
      <c r="E34" s="296">
        <v>28.0</v>
      </c>
      <c r="F34" s="271" t="s">
        <v>261</v>
      </c>
      <c r="G34" s="297">
        <v>13.0</v>
      </c>
      <c r="H34" s="295"/>
      <c r="I34" s="296">
        <v>23.0</v>
      </c>
      <c r="J34" s="271" t="s">
        <v>259</v>
      </c>
      <c r="K34" s="297">
        <v>13.0</v>
      </c>
      <c r="L34" s="295"/>
      <c r="M34" s="296">
        <v>21.0</v>
      </c>
      <c r="N34" s="271" t="s">
        <v>293</v>
      </c>
      <c r="O34" s="297">
        <v>13.0</v>
      </c>
      <c r="P34" s="295"/>
      <c r="Q34" s="296">
        <v>27.0</v>
      </c>
      <c r="R34" s="271" t="s">
        <v>258</v>
      </c>
      <c r="S34" s="297">
        <v>13.0</v>
      </c>
      <c r="T34" s="295"/>
      <c r="U34" s="296">
        <v>26.0</v>
      </c>
      <c r="V34" s="271" t="s">
        <v>276</v>
      </c>
      <c r="W34" s="297">
        <v>13.0</v>
      </c>
      <c r="X34" s="295"/>
      <c r="Y34" s="296">
        <v>25.0</v>
      </c>
      <c r="Z34" s="271" t="s">
        <v>273</v>
      </c>
      <c r="AA34" s="297">
        <v>13.0</v>
      </c>
      <c r="AB34" s="295"/>
      <c r="AC34" s="296">
        <v>26.0</v>
      </c>
      <c r="AD34" s="271" t="s">
        <v>264</v>
      </c>
      <c r="AE34" s="297">
        <v>13.0</v>
      </c>
    </row>
    <row r="35">
      <c r="A35" s="296">
        <v>28.0</v>
      </c>
      <c r="B35" s="271" t="s">
        <v>258</v>
      </c>
      <c r="C35" s="297">
        <v>13.0</v>
      </c>
      <c r="D35" s="295"/>
      <c r="E35" s="296">
        <v>28.0</v>
      </c>
      <c r="F35" s="271" t="s">
        <v>148</v>
      </c>
      <c r="G35" s="297">
        <v>13.0</v>
      </c>
      <c r="H35" s="295"/>
      <c r="I35" s="296">
        <v>23.0</v>
      </c>
      <c r="J35" s="271" t="s">
        <v>293</v>
      </c>
      <c r="K35" s="297">
        <v>13.0</v>
      </c>
      <c r="L35" s="295"/>
      <c r="M35" s="296">
        <v>21.0</v>
      </c>
      <c r="N35" s="271" t="s">
        <v>263</v>
      </c>
      <c r="O35" s="297">
        <v>13.0</v>
      </c>
      <c r="P35" s="295"/>
      <c r="Q35" s="296">
        <v>27.0</v>
      </c>
      <c r="R35" s="271" t="s">
        <v>259</v>
      </c>
      <c r="S35" s="297">
        <v>13.0</v>
      </c>
      <c r="T35" s="295"/>
      <c r="U35" s="296">
        <v>26.0</v>
      </c>
      <c r="V35" s="271" t="s">
        <v>265</v>
      </c>
      <c r="W35" s="297">
        <v>13.0</v>
      </c>
      <c r="X35" s="295"/>
      <c r="Y35" s="296">
        <v>25.0</v>
      </c>
      <c r="Z35" s="271" t="s">
        <v>280</v>
      </c>
      <c r="AA35" s="297">
        <v>13.0</v>
      </c>
      <c r="AB35" s="295"/>
      <c r="AC35" s="296">
        <v>26.0</v>
      </c>
      <c r="AD35" s="271" t="s">
        <v>273</v>
      </c>
      <c r="AE35" s="297">
        <v>13.0</v>
      </c>
    </row>
    <row r="36">
      <c r="A36" s="296">
        <v>28.0</v>
      </c>
      <c r="B36" s="271" t="s">
        <v>148</v>
      </c>
      <c r="C36" s="297">
        <v>13.0</v>
      </c>
      <c r="D36" s="295"/>
      <c r="E36" s="296">
        <v>28.0</v>
      </c>
      <c r="F36" s="271" t="s">
        <v>152</v>
      </c>
      <c r="G36" s="297">
        <v>13.0</v>
      </c>
      <c r="H36" s="295"/>
      <c r="I36" s="296">
        <v>23.0</v>
      </c>
      <c r="J36" s="271" t="s">
        <v>310</v>
      </c>
      <c r="K36" s="297">
        <v>13.0</v>
      </c>
      <c r="L36" s="295"/>
      <c r="M36" s="296">
        <v>21.0</v>
      </c>
      <c r="N36" s="271" t="s">
        <v>310</v>
      </c>
      <c r="O36" s="297">
        <v>13.0</v>
      </c>
      <c r="P36" s="295"/>
      <c r="Q36" s="296">
        <v>27.0</v>
      </c>
      <c r="R36" s="271" t="s">
        <v>292</v>
      </c>
      <c r="S36" s="297">
        <v>13.0</v>
      </c>
      <c r="T36" s="295"/>
      <c r="U36" s="296">
        <v>26.0</v>
      </c>
      <c r="V36" s="271" t="s">
        <v>270</v>
      </c>
      <c r="W36" s="297">
        <v>13.0</v>
      </c>
      <c r="X36" s="295"/>
      <c r="Y36" s="296">
        <v>25.0</v>
      </c>
      <c r="Z36" s="271" t="s">
        <v>178</v>
      </c>
      <c r="AA36" s="297">
        <v>13.0</v>
      </c>
      <c r="AB36" s="295"/>
      <c r="AC36" s="296">
        <v>26.0</v>
      </c>
      <c r="AD36" s="271" t="s">
        <v>277</v>
      </c>
      <c r="AE36" s="297">
        <v>13.0</v>
      </c>
    </row>
    <row r="37">
      <c r="A37" s="296">
        <v>28.0</v>
      </c>
      <c r="B37" s="271" t="s">
        <v>64</v>
      </c>
      <c r="C37" s="297">
        <v>13.0</v>
      </c>
      <c r="D37" s="295"/>
      <c r="E37" s="296">
        <v>28.0</v>
      </c>
      <c r="F37" s="271" t="s">
        <v>258</v>
      </c>
      <c r="G37" s="297">
        <v>13.0</v>
      </c>
      <c r="H37" s="295"/>
      <c r="I37" s="296">
        <v>23.0</v>
      </c>
      <c r="J37" s="271" t="s">
        <v>273</v>
      </c>
      <c r="K37" s="297">
        <v>13.0</v>
      </c>
      <c r="L37" s="295"/>
      <c r="M37" s="296">
        <v>21.0</v>
      </c>
      <c r="N37" s="271" t="s">
        <v>308</v>
      </c>
      <c r="O37" s="297">
        <v>13.0</v>
      </c>
      <c r="P37" s="295"/>
      <c r="Q37" s="296">
        <v>27.0</v>
      </c>
      <c r="R37" s="271" t="s">
        <v>301</v>
      </c>
      <c r="S37" s="297">
        <v>13.0</v>
      </c>
      <c r="T37" s="295"/>
      <c r="U37" s="296">
        <v>26.0</v>
      </c>
      <c r="V37" s="271" t="s">
        <v>269</v>
      </c>
      <c r="W37" s="297">
        <v>13.0</v>
      </c>
      <c r="X37" s="295"/>
      <c r="Y37" s="296">
        <v>25.0</v>
      </c>
      <c r="Z37" s="271" t="s">
        <v>298</v>
      </c>
      <c r="AA37" s="297">
        <v>13.0</v>
      </c>
      <c r="AB37" s="295"/>
      <c r="AC37" s="296">
        <v>26.0</v>
      </c>
      <c r="AD37" s="271" t="s">
        <v>281</v>
      </c>
      <c r="AE37" s="297">
        <v>13.0</v>
      </c>
    </row>
    <row r="38">
      <c r="A38" s="296">
        <v>28.0</v>
      </c>
      <c r="B38" s="271" t="s">
        <v>281</v>
      </c>
      <c r="C38" s="297">
        <v>13.0</v>
      </c>
      <c r="D38" s="295"/>
      <c r="E38" s="296">
        <v>28.0</v>
      </c>
      <c r="F38" s="271" t="s">
        <v>134</v>
      </c>
      <c r="G38" s="297">
        <v>13.0</v>
      </c>
      <c r="H38" s="295"/>
      <c r="I38" s="296">
        <v>23.0</v>
      </c>
      <c r="J38" s="271" t="s">
        <v>132</v>
      </c>
      <c r="K38" s="297">
        <v>13.0</v>
      </c>
      <c r="L38" s="295"/>
      <c r="M38" s="296">
        <v>21.0</v>
      </c>
      <c r="N38" s="271" t="s">
        <v>268</v>
      </c>
      <c r="O38" s="297">
        <v>13.0</v>
      </c>
      <c r="P38" s="295"/>
      <c r="Q38" s="296">
        <v>27.0</v>
      </c>
      <c r="R38" s="271" t="s">
        <v>268</v>
      </c>
      <c r="S38" s="297">
        <v>13.0</v>
      </c>
      <c r="T38" s="295"/>
      <c r="U38" s="296">
        <v>26.0</v>
      </c>
      <c r="V38" s="271" t="s">
        <v>259</v>
      </c>
      <c r="W38" s="297">
        <v>13.0</v>
      </c>
      <c r="X38" s="295"/>
      <c r="Y38" s="296">
        <v>25.0</v>
      </c>
      <c r="Z38" s="271" t="s">
        <v>275</v>
      </c>
      <c r="AA38" s="297">
        <v>13.0</v>
      </c>
      <c r="AB38" s="295"/>
      <c r="AC38" s="296">
        <v>26.0</v>
      </c>
      <c r="AD38" s="271" t="s">
        <v>292</v>
      </c>
      <c r="AE38" s="297">
        <v>13.0</v>
      </c>
    </row>
    <row r="39">
      <c r="A39" s="296">
        <v>28.0</v>
      </c>
      <c r="B39" s="271" t="s">
        <v>284</v>
      </c>
      <c r="C39" s="297">
        <v>13.0</v>
      </c>
      <c r="D39" s="295"/>
      <c r="E39" s="296">
        <v>28.0</v>
      </c>
      <c r="F39" s="271" t="s">
        <v>290</v>
      </c>
      <c r="G39" s="297">
        <v>13.0</v>
      </c>
      <c r="H39" s="295"/>
      <c r="I39" s="296">
        <v>23.0</v>
      </c>
      <c r="J39" s="271" t="s">
        <v>305</v>
      </c>
      <c r="K39" s="297">
        <v>13.0</v>
      </c>
      <c r="L39" s="295"/>
      <c r="M39" s="296">
        <v>21.0</v>
      </c>
      <c r="N39" s="271" t="s">
        <v>299</v>
      </c>
      <c r="O39" s="297">
        <v>13.0</v>
      </c>
      <c r="P39" s="295"/>
      <c r="Q39" s="296">
        <v>27.0</v>
      </c>
      <c r="R39" s="271" t="s">
        <v>265</v>
      </c>
      <c r="S39" s="297">
        <v>13.0</v>
      </c>
      <c r="T39" s="295"/>
      <c r="U39" s="296">
        <v>26.0</v>
      </c>
      <c r="V39" s="271" t="s">
        <v>285</v>
      </c>
      <c r="W39" s="297">
        <v>13.0</v>
      </c>
      <c r="X39" s="295"/>
      <c r="Y39" s="296">
        <v>25.0</v>
      </c>
      <c r="Z39" s="271" t="s">
        <v>301</v>
      </c>
      <c r="AA39" s="297">
        <v>13.0</v>
      </c>
      <c r="AB39" s="295"/>
      <c r="AC39" s="296">
        <v>26.0</v>
      </c>
      <c r="AD39" s="271" t="s">
        <v>291</v>
      </c>
      <c r="AE39" s="297">
        <v>13.0</v>
      </c>
    </row>
    <row r="40">
      <c r="A40" s="296">
        <v>28.0</v>
      </c>
      <c r="B40" s="271" t="s">
        <v>130</v>
      </c>
      <c r="C40" s="297">
        <v>13.0</v>
      </c>
      <c r="D40" s="295"/>
      <c r="E40" s="296">
        <v>28.0</v>
      </c>
      <c r="F40" s="271" t="s">
        <v>271</v>
      </c>
      <c r="G40" s="297">
        <v>13.0</v>
      </c>
      <c r="H40" s="295"/>
      <c r="I40" s="296">
        <v>38.0</v>
      </c>
      <c r="J40" s="271" t="s">
        <v>137</v>
      </c>
      <c r="K40" s="297">
        <v>11.0</v>
      </c>
      <c r="L40" s="295"/>
      <c r="M40" s="296">
        <v>21.0</v>
      </c>
      <c r="N40" s="271" t="s">
        <v>295</v>
      </c>
      <c r="O40" s="297">
        <v>13.0</v>
      </c>
      <c r="P40" s="295"/>
      <c r="Q40" s="296">
        <v>27.0</v>
      </c>
      <c r="R40" s="271" t="s">
        <v>295</v>
      </c>
      <c r="S40" s="297">
        <v>13.0</v>
      </c>
      <c r="T40" s="295"/>
      <c r="U40" s="296">
        <v>26.0</v>
      </c>
      <c r="V40" s="271" t="s">
        <v>134</v>
      </c>
      <c r="W40" s="297">
        <v>13.0</v>
      </c>
      <c r="X40" s="295"/>
      <c r="Y40" s="296">
        <v>25.0</v>
      </c>
      <c r="Z40" s="271" t="s">
        <v>296</v>
      </c>
      <c r="AA40" s="297">
        <v>13.0</v>
      </c>
      <c r="AB40" s="295"/>
      <c r="AC40" s="296">
        <v>26.0</v>
      </c>
      <c r="AD40" s="271" t="s">
        <v>294</v>
      </c>
      <c r="AE40" s="297">
        <v>13.0</v>
      </c>
    </row>
    <row r="41">
      <c r="A41" s="296">
        <v>28.0</v>
      </c>
      <c r="B41" s="271" t="s">
        <v>84</v>
      </c>
      <c r="C41" s="297">
        <v>13.0</v>
      </c>
      <c r="D41" s="295"/>
      <c r="E41" s="296">
        <v>28.0</v>
      </c>
      <c r="F41" s="271" t="s">
        <v>297</v>
      </c>
      <c r="G41" s="297">
        <v>13.0</v>
      </c>
      <c r="H41" s="295"/>
      <c r="I41" s="296">
        <v>38.0</v>
      </c>
      <c r="J41" s="271" t="s">
        <v>289</v>
      </c>
      <c r="K41" s="297">
        <v>11.0</v>
      </c>
      <c r="L41" s="295"/>
      <c r="M41" s="296">
        <v>21.0</v>
      </c>
      <c r="N41" s="271" t="s">
        <v>152</v>
      </c>
      <c r="O41" s="297">
        <v>13.0</v>
      </c>
      <c r="P41" s="295"/>
      <c r="Q41" s="296">
        <v>27.0</v>
      </c>
      <c r="R41" s="271" t="s">
        <v>134</v>
      </c>
      <c r="S41" s="297">
        <v>13.0</v>
      </c>
      <c r="T41" s="295"/>
      <c r="U41" s="296">
        <v>26.0</v>
      </c>
      <c r="V41" s="271" t="s">
        <v>292</v>
      </c>
      <c r="W41" s="297">
        <v>13.0</v>
      </c>
      <c r="X41" s="295"/>
      <c r="Y41" s="296">
        <v>25.0</v>
      </c>
      <c r="Z41" s="271" t="s">
        <v>267</v>
      </c>
      <c r="AA41" s="297">
        <v>13.0</v>
      </c>
      <c r="AB41" s="295"/>
      <c r="AC41" s="296">
        <v>26.0</v>
      </c>
      <c r="AD41" s="271" t="s">
        <v>299</v>
      </c>
      <c r="AE41" s="297">
        <v>13.0</v>
      </c>
    </row>
    <row r="42">
      <c r="A42" s="296">
        <v>28.0</v>
      </c>
      <c r="B42" s="271" t="s">
        <v>87</v>
      </c>
      <c r="C42" s="297">
        <v>13.0</v>
      </c>
      <c r="D42" s="295"/>
      <c r="E42" s="296">
        <v>28.0</v>
      </c>
      <c r="F42" s="271" t="s">
        <v>288</v>
      </c>
      <c r="G42" s="297">
        <v>13.0</v>
      </c>
      <c r="H42" s="295"/>
      <c r="I42" s="296">
        <v>38.0</v>
      </c>
      <c r="J42" s="271" t="s">
        <v>130</v>
      </c>
      <c r="K42" s="297">
        <v>11.0</v>
      </c>
      <c r="L42" s="295"/>
      <c r="M42" s="296">
        <v>21.0</v>
      </c>
      <c r="N42" s="271" t="s">
        <v>132</v>
      </c>
      <c r="O42" s="297">
        <v>13.0</v>
      </c>
      <c r="P42" s="295"/>
      <c r="Q42" s="296">
        <v>27.0</v>
      </c>
      <c r="R42" s="271" t="s">
        <v>273</v>
      </c>
      <c r="S42" s="297">
        <v>13.0</v>
      </c>
      <c r="T42" s="295"/>
      <c r="U42" s="296">
        <v>26.0</v>
      </c>
      <c r="V42" s="271" t="s">
        <v>310</v>
      </c>
      <c r="W42" s="297">
        <v>13.0</v>
      </c>
      <c r="X42" s="295"/>
      <c r="Y42" s="296">
        <v>25.0</v>
      </c>
      <c r="Z42" s="271" t="s">
        <v>307</v>
      </c>
      <c r="AA42" s="297">
        <v>13.0</v>
      </c>
      <c r="AB42" s="295"/>
      <c r="AC42" s="296">
        <v>26.0</v>
      </c>
      <c r="AD42" s="271" t="s">
        <v>313</v>
      </c>
      <c r="AE42" s="297">
        <v>13.0</v>
      </c>
    </row>
    <row r="43">
      <c r="A43" s="296">
        <v>41.0</v>
      </c>
      <c r="B43" s="271" t="s">
        <v>285</v>
      </c>
      <c r="C43" s="297">
        <v>11.0</v>
      </c>
      <c r="D43" s="295"/>
      <c r="E43" s="296">
        <v>28.0</v>
      </c>
      <c r="F43" s="271" t="s">
        <v>260</v>
      </c>
      <c r="G43" s="297">
        <v>13.0</v>
      </c>
      <c r="H43" s="295"/>
      <c r="I43" s="296">
        <v>38.0</v>
      </c>
      <c r="J43" s="271" t="s">
        <v>101</v>
      </c>
      <c r="K43" s="297">
        <v>11.0</v>
      </c>
      <c r="L43" s="295"/>
      <c r="M43" s="296">
        <v>41.0</v>
      </c>
      <c r="N43" s="271" t="s">
        <v>272</v>
      </c>
      <c r="O43" s="297">
        <v>11.0</v>
      </c>
      <c r="P43" s="295"/>
      <c r="Q43" s="296">
        <v>41.0</v>
      </c>
      <c r="R43" s="271" t="s">
        <v>63</v>
      </c>
      <c r="S43" s="297">
        <v>11.0</v>
      </c>
      <c r="T43" s="295"/>
      <c r="U43" s="296">
        <v>26.0</v>
      </c>
      <c r="V43" s="271" t="s">
        <v>132</v>
      </c>
      <c r="W43" s="297">
        <v>13.0</v>
      </c>
      <c r="X43" s="295"/>
      <c r="Y43" s="296">
        <v>25.0</v>
      </c>
      <c r="Z43" s="271" t="s">
        <v>299</v>
      </c>
      <c r="AA43" s="297">
        <v>13.0</v>
      </c>
      <c r="AB43" s="295"/>
      <c r="AC43" s="296">
        <v>41.0</v>
      </c>
      <c r="AD43" s="271" t="s">
        <v>100</v>
      </c>
      <c r="AE43" s="297">
        <v>11.0</v>
      </c>
    </row>
    <row r="44">
      <c r="A44" s="296">
        <v>41.0</v>
      </c>
      <c r="B44" s="271" t="s">
        <v>259</v>
      </c>
      <c r="C44" s="297">
        <v>11.0</v>
      </c>
      <c r="D44" s="295"/>
      <c r="E44" s="296">
        <v>28.0</v>
      </c>
      <c r="F44" s="271" t="s">
        <v>272</v>
      </c>
      <c r="G44" s="297">
        <v>13.0</v>
      </c>
      <c r="H44" s="295"/>
      <c r="I44" s="296">
        <v>38.0</v>
      </c>
      <c r="J44" s="271" t="s">
        <v>290</v>
      </c>
      <c r="K44" s="297">
        <v>11.0</v>
      </c>
      <c r="L44" s="295"/>
      <c r="M44" s="296">
        <v>41.0</v>
      </c>
      <c r="N44" s="271" t="s">
        <v>294</v>
      </c>
      <c r="O44" s="297">
        <v>11.0</v>
      </c>
      <c r="P44" s="295"/>
      <c r="Q44" s="296">
        <v>41.0</v>
      </c>
      <c r="R44" s="271" t="s">
        <v>159</v>
      </c>
      <c r="S44" s="297">
        <v>11.0</v>
      </c>
      <c r="T44" s="295"/>
      <c r="U44" s="296">
        <v>42.0</v>
      </c>
      <c r="V44" s="271" t="s">
        <v>84</v>
      </c>
      <c r="W44" s="297">
        <v>11.0</v>
      </c>
      <c r="X44" s="295"/>
      <c r="Y44" s="296">
        <v>42.0</v>
      </c>
      <c r="Z44" s="271" t="s">
        <v>102</v>
      </c>
      <c r="AA44" s="297">
        <v>11.0</v>
      </c>
      <c r="AB44" s="295"/>
      <c r="AC44" s="296">
        <v>41.0</v>
      </c>
      <c r="AD44" s="271" t="s">
        <v>145</v>
      </c>
      <c r="AE44" s="297">
        <v>11.0</v>
      </c>
    </row>
    <row r="45">
      <c r="A45" s="296">
        <v>41.0</v>
      </c>
      <c r="B45" s="271" t="s">
        <v>263</v>
      </c>
      <c r="C45" s="297">
        <v>11.0</v>
      </c>
      <c r="D45" s="295"/>
      <c r="E45" s="296">
        <v>43.0</v>
      </c>
      <c r="F45" s="271" t="s">
        <v>132</v>
      </c>
      <c r="G45" s="297">
        <v>11.0</v>
      </c>
      <c r="H45" s="295"/>
      <c r="I45" s="296">
        <v>38.0</v>
      </c>
      <c r="J45" s="271" t="s">
        <v>261</v>
      </c>
      <c r="K45" s="297">
        <v>11.0</v>
      </c>
      <c r="L45" s="295"/>
      <c r="M45" s="296">
        <v>41.0</v>
      </c>
      <c r="N45" s="271" t="s">
        <v>62</v>
      </c>
      <c r="O45" s="297">
        <v>11.0</v>
      </c>
      <c r="P45" s="295"/>
      <c r="Q45" s="296">
        <v>41.0</v>
      </c>
      <c r="R45" s="271" t="s">
        <v>266</v>
      </c>
      <c r="S45" s="297">
        <v>11.0</v>
      </c>
      <c r="T45" s="295"/>
      <c r="U45" s="296">
        <v>42.0</v>
      </c>
      <c r="V45" s="271" t="s">
        <v>100</v>
      </c>
      <c r="W45" s="297">
        <v>11.0</v>
      </c>
      <c r="X45" s="295"/>
      <c r="Y45" s="296">
        <v>42.0</v>
      </c>
      <c r="Z45" s="271" t="s">
        <v>130</v>
      </c>
      <c r="AA45" s="297">
        <v>11.0</v>
      </c>
      <c r="AB45" s="295"/>
      <c r="AC45" s="296">
        <v>41.0</v>
      </c>
      <c r="AD45" s="271" t="s">
        <v>262</v>
      </c>
      <c r="AE45" s="297">
        <v>11.0</v>
      </c>
    </row>
    <row r="46">
      <c r="A46" s="296">
        <v>41.0</v>
      </c>
      <c r="B46" s="271" t="s">
        <v>286</v>
      </c>
      <c r="C46" s="297">
        <v>11.0</v>
      </c>
      <c r="D46" s="295"/>
      <c r="E46" s="296">
        <v>43.0</v>
      </c>
      <c r="F46" s="271" t="s">
        <v>279</v>
      </c>
      <c r="G46" s="297">
        <v>11.0</v>
      </c>
      <c r="H46" s="295"/>
      <c r="I46" s="296">
        <v>38.0</v>
      </c>
      <c r="J46" s="271" t="s">
        <v>294</v>
      </c>
      <c r="K46" s="297">
        <v>11.0</v>
      </c>
      <c r="L46" s="295"/>
      <c r="M46" s="296">
        <v>41.0</v>
      </c>
      <c r="N46" s="271" t="s">
        <v>274</v>
      </c>
      <c r="O46" s="297">
        <v>11.0</v>
      </c>
      <c r="P46" s="295"/>
      <c r="Q46" s="296">
        <v>41.0</v>
      </c>
      <c r="R46" s="271" t="s">
        <v>256</v>
      </c>
      <c r="S46" s="297">
        <v>11.0</v>
      </c>
      <c r="T46" s="295"/>
      <c r="U46" s="296">
        <v>42.0</v>
      </c>
      <c r="V46" s="271" t="s">
        <v>261</v>
      </c>
      <c r="W46" s="297">
        <v>11.0</v>
      </c>
      <c r="X46" s="295"/>
      <c r="Y46" s="296">
        <v>42.0</v>
      </c>
      <c r="Z46" s="271" t="s">
        <v>100</v>
      </c>
      <c r="AA46" s="297">
        <v>11.0</v>
      </c>
      <c r="AB46" s="295"/>
      <c r="AC46" s="296">
        <v>41.0</v>
      </c>
      <c r="AD46" s="271" t="s">
        <v>261</v>
      </c>
      <c r="AE46" s="297">
        <v>11.0</v>
      </c>
    </row>
    <row r="47">
      <c r="A47" s="296">
        <v>41.0</v>
      </c>
      <c r="B47" s="271" t="s">
        <v>275</v>
      </c>
      <c r="C47" s="297">
        <v>11.0</v>
      </c>
      <c r="D47" s="295"/>
      <c r="E47" s="296">
        <v>43.0</v>
      </c>
      <c r="F47" s="271" t="s">
        <v>311</v>
      </c>
      <c r="G47" s="297">
        <v>11.0</v>
      </c>
      <c r="H47" s="295"/>
      <c r="I47" s="296">
        <v>38.0</v>
      </c>
      <c r="J47" s="271" t="s">
        <v>264</v>
      </c>
      <c r="K47" s="297">
        <v>11.0</v>
      </c>
      <c r="L47" s="295"/>
      <c r="M47" s="296">
        <v>41.0</v>
      </c>
      <c r="N47" s="271" t="s">
        <v>145</v>
      </c>
      <c r="O47" s="297">
        <v>11.0</v>
      </c>
      <c r="P47" s="295"/>
      <c r="Q47" s="296">
        <v>41.0</v>
      </c>
      <c r="R47" s="271" t="s">
        <v>261</v>
      </c>
      <c r="S47" s="297">
        <v>11.0</v>
      </c>
      <c r="T47" s="295"/>
      <c r="U47" s="296">
        <v>42.0</v>
      </c>
      <c r="V47" s="271" t="s">
        <v>145</v>
      </c>
      <c r="W47" s="297">
        <v>11.0</v>
      </c>
      <c r="X47" s="295"/>
      <c r="Y47" s="296">
        <v>42.0</v>
      </c>
      <c r="Z47" s="271" t="s">
        <v>84</v>
      </c>
      <c r="AA47" s="297">
        <v>11.0</v>
      </c>
      <c r="AB47" s="295"/>
      <c r="AC47" s="296">
        <v>41.0</v>
      </c>
      <c r="AD47" s="271" t="s">
        <v>276</v>
      </c>
      <c r="AE47" s="297">
        <v>11.0</v>
      </c>
    </row>
    <row r="48">
      <c r="A48" s="296">
        <v>41.0</v>
      </c>
      <c r="B48" s="271" t="s">
        <v>303</v>
      </c>
      <c r="C48" s="297">
        <v>11.0</v>
      </c>
      <c r="D48" s="295"/>
      <c r="E48" s="296">
        <v>43.0</v>
      </c>
      <c r="F48" s="271" t="s">
        <v>265</v>
      </c>
      <c r="G48" s="297">
        <v>11.0</v>
      </c>
      <c r="H48" s="295"/>
      <c r="I48" s="296">
        <v>38.0</v>
      </c>
      <c r="J48" s="271" t="s">
        <v>171</v>
      </c>
      <c r="K48" s="297">
        <v>11.0</v>
      </c>
      <c r="L48" s="295"/>
      <c r="M48" s="296">
        <v>41.0</v>
      </c>
      <c r="N48" s="271" t="s">
        <v>297</v>
      </c>
      <c r="O48" s="297">
        <v>11.0</v>
      </c>
      <c r="P48" s="295"/>
      <c r="Q48" s="296">
        <v>41.0</v>
      </c>
      <c r="R48" s="271" t="s">
        <v>297</v>
      </c>
      <c r="S48" s="297">
        <v>11.0</v>
      </c>
      <c r="T48" s="295"/>
      <c r="U48" s="296">
        <v>42.0</v>
      </c>
      <c r="V48" s="271" t="s">
        <v>262</v>
      </c>
      <c r="W48" s="297">
        <v>11.0</v>
      </c>
      <c r="X48" s="295"/>
      <c r="Y48" s="296">
        <v>42.0</v>
      </c>
      <c r="Z48" s="271" t="s">
        <v>137</v>
      </c>
      <c r="AA48" s="297">
        <v>11.0</v>
      </c>
      <c r="AB48" s="295"/>
      <c r="AC48" s="296">
        <v>41.0</v>
      </c>
      <c r="AD48" s="271" t="s">
        <v>268</v>
      </c>
      <c r="AE48" s="297">
        <v>11.0</v>
      </c>
    </row>
    <row r="49">
      <c r="A49" s="296">
        <v>41.0</v>
      </c>
      <c r="B49" s="271" t="s">
        <v>296</v>
      </c>
      <c r="C49" s="297">
        <v>11.0</v>
      </c>
      <c r="D49" s="295"/>
      <c r="E49" s="296">
        <v>43.0</v>
      </c>
      <c r="F49" s="271" t="s">
        <v>64</v>
      </c>
      <c r="G49" s="297">
        <v>11.0</v>
      </c>
      <c r="H49" s="295"/>
      <c r="I49" s="296">
        <v>38.0</v>
      </c>
      <c r="J49" s="271" t="s">
        <v>283</v>
      </c>
      <c r="K49" s="297">
        <v>11.0</v>
      </c>
      <c r="L49" s="295"/>
      <c r="M49" s="296">
        <v>41.0</v>
      </c>
      <c r="N49" s="271" t="s">
        <v>270</v>
      </c>
      <c r="O49" s="297">
        <v>11.0</v>
      </c>
      <c r="P49" s="295"/>
      <c r="Q49" s="296">
        <v>41.0</v>
      </c>
      <c r="R49" s="271" t="s">
        <v>281</v>
      </c>
      <c r="S49" s="297">
        <v>11.0</v>
      </c>
      <c r="T49" s="295"/>
      <c r="U49" s="296">
        <v>42.0</v>
      </c>
      <c r="V49" s="271" t="s">
        <v>279</v>
      </c>
      <c r="W49" s="297">
        <v>11.0</v>
      </c>
      <c r="X49" s="295"/>
      <c r="Y49" s="296">
        <v>42.0</v>
      </c>
      <c r="Z49" s="271" t="s">
        <v>264</v>
      </c>
      <c r="AA49" s="297">
        <v>11.0</v>
      </c>
      <c r="AB49" s="295"/>
      <c r="AC49" s="296">
        <v>41.0</v>
      </c>
      <c r="AD49" s="271" t="s">
        <v>280</v>
      </c>
      <c r="AE49" s="297">
        <v>11.0</v>
      </c>
    </row>
    <row r="50">
      <c r="A50" s="296">
        <v>41.0</v>
      </c>
      <c r="B50" s="271" t="s">
        <v>290</v>
      </c>
      <c r="C50" s="297">
        <v>11.0</v>
      </c>
      <c r="D50" s="295"/>
      <c r="E50" s="296">
        <v>43.0</v>
      </c>
      <c r="F50" s="271" t="s">
        <v>178</v>
      </c>
      <c r="G50" s="297">
        <v>11.0</v>
      </c>
      <c r="H50" s="295"/>
      <c r="I50" s="296">
        <v>38.0</v>
      </c>
      <c r="J50" s="271" t="s">
        <v>276</v>
      </c>
      <c r="K50" s="297">
        <v>11.0</v>
      </c>
      <c r="L50" s="295"/>
      <c r="M50" s="296">
        <v>41.0</v>
      </c>
      <c r="N50" s="271" t="s">
        <v>258</v>
      </c>
      <c r="O50" s="297">
        <v>11.0</v>
      </c>
      <c r="P50" s="295"/>
      <c r="Q50" s="296">
        <v>41.0</v>
      </c>
      <c r="R50" s="271" t="s">
        <v>171</v>
      </c>
      <c r="S50" s="297">
        <v>11.0</v>
      </c>
      <c r="T50" s="295"/>
      <c r="U50" s="296">
        <v>42.0</v>
      </c>
      <c r="V50" s="271" t="s">
        <v>297</v>
      </c>
      <c r="W50" s="297">
        <v>11.0</v>
      </c>
      <c r="X50" s="295"/>
      <c r="Y50" s="296">
        <v>42.0</v>
      </c>
      <c r="Z50" s="271" t="s">
        <v>268</v>
      </c>
      <c r="AA50" s="297">
        <v>11.0</v>
      </c>
      <c r="AB50" s="295"/>
      <c r="AC50" s="296">
        <v>41.0</v>
      </c>
      <c r="AD50" s="271" t="s">
        <v>285</v>
      </c>
      <c r="AE50" s="297">
        <v>11.0</v>
      </c>
    </row>
    <row r="51">
      <c r="A51" s="296">
        <v>41.0</v>
      </c>
      <c r="B51" s="271" t="s">
        <v>273</v>
      </c>
      <c r="C51" s="297">
        <v>11.0</v>
      </c>
      <c r="D51" s="295"/>
      <c r="E51" s="296">
        <v>43.0</v>
      </c>
      <c r="F51" s="271" t="s">
        <v>283</v>
      </c>
      <c r="G51" s="297">
        <v>11.0</v>
      </c>
      <c r="H51" s="295"/>
      <c r="I51" s="296">
        <v>38.0</v>
      </c>
      <c r="J51" s="271" t="s">
        <v>274</v>
      </c>
      <c r="K51" s="297">
        <v>11.0</v>
      </c>
      <c r="L51" s="295"/>
      <c r="M51" s="296">
        <v>41.0</v>
      </c>
      <c r="N51" s="271" t="s">
        <v>281</v>
      </c>
      <c r="O51" s="297">
        <v>11.0</v>
      </c>
      <c r="P51" s="295"/>
      <c r="Q51" s="296">
        <v>41.0</v>
      </c>
      <c r="R51" s="271" t="s">
        <v>270</v>
      </c>
      <c r="S51" s="297">
        <v>11.0</v>
      </c>
      <c r="T51" s="295"/>
      <c r="U51" s="296">
        <v>42.0</v>
      </c>
      <c r="V51" s="271" t="s">
        <v>293</v>
      </c>
      <c r="W51" s="297">
        <v>11.0</v>
      </c>
      <c r="X51" s="295"/>
      <c r="Y51" s="296">
        <v>42.0</v>
      </c>
      <c r="Z51" s="271" t="s">
        <v>279</v>
      </c>
      <c r="AA51" s="297">
        <v>11.0</v>
      </c>
      <c r="AB51" s="295"/>
      <c r="AC51" s="296">
        <v>41.0</v>
      </c>
      <c r="AD51" s="271" t="s">
        <v>290</v>
      </c>
      <c r="AE51" s="297">
        <v>11.0</v>
      </c>
    </row>
    <row r="52">
      <c r="A52" s="296">
        <v>41.0</v>
      </c>
      <c r="B52" s="271" t="s">
        <v>306</v>
      </c>
      <c r="C52" s="297">
        <v>11.0</v>
      </c>
      <c r="D52" s="295"/>
      <c r="E52" s="296">
        <v>43.0</v>
      </c>
      <c r="F52" s="271" t="s">
        <v>306</v>
      </c>
      <c r="G52" s="297">
        <v>11.0</v>
      </c>
      <c r="H52" s="295"/>
      <c r="I52" s="296">
        <v>38.0</v>
      </c>
      <c r="J52" s="271" t="s">
        <v>313</v>
      </c>
      <c r="K52" s="297">
        <v>11.0</v>
      </c>
      <c r="L52" s="295"/>
      <c r="M52" s="296">
        <v>41.0</v>
      </c>
      <c r="N52" s="271" t="s">
        <v>267</v>
      </c>
      <c r="O52" s="297">
        <v>11.0</v>
      </c>
      <c r="P52" s="295"/>
      <c r="Q52" s="296">
        <v>41.0</v>
      </c>
      <c r="R52" s="271" t="s">
        <v>298</v>
      </c>
      <c r="S52" s="297">
        <v>11.0</v>
      </c>
      <c r="T52" s="295"/>
      <c r="U52" s="296">
        <v>42.0</v>
      </c>
      <c r="V52" s="271" t="s">
        <v>301</v>
      </c>
      <c r="W52" s="297">
        <v>11.0</v>
      </c>
      <c r="X52" s="295"/>
      <c r="Y52" s="296">
        <v>42.0</v>
      </c>
      <c r="Z52" s="271" t="s">
        <v>288</v>
      </c>
      <c r="AA52" s="297">
        <v>11.0</v>
      </c>
      <c r="AB52" s="295"/>
      <c r="AC52" s="296">
        <v>41.0</v>
      </c>
      <c r="AD52" s="271" t="s">
        <v>296</v>
      </c>
      <c r="AE52" s="297">
        <v>11.0</v>
      </c>
    </row>
    <row r="53">
      <c r="A53" s="296">
        <v>41.0</v>
      </c>
      <c r="B53" s="271" t="s">
        <v>270</v>
      </c>
      <c r="C53" s="297">
        <v>11.0</v>
      </c>
      <c r="D53" s="295"/>
      <c r="E53" s="296">
        <v>43.0</v>
      </c>
      <c r="F53" s="271" t="s">
        <v>300</v>
      </c>
      <c r="G53" s="297">
        <v>11.0</v>
      </c>
      <c r="H53" s="295"/>
      <c r="I53" s="296">
        <v>38.0</v>
      </c>
      <c r="J53" s="271" t="s">
        <v>296</v>
      </c>
      <c r="K53" s="297">
        <v>11.0</v>
      </c>
      <c r="L53" s="295"/>
      <c r="M53" s="296">
        <v>41.0</v>
      </c>
      <c r="N53" s="271" t="s">
        <v>292</v>
      </c>
      <c r="O53" s="297">
        <v>11.0</v>
      </c>
      <c r="P53" s="295"/>
      <c r="Q53" s="296">
        <v>41.0</v>
      </c>
      <c r="R53" s="271" t="s">
        <v>271</v>
      </c>
      <c r="S53" s="297">
        <v>11.0</v>
      </c>
      <c r="T53" s="295"/>
      <c r="U53" s="296">
        <v>42.0</v>
      </c>
      <c r="V53" s="271" t="s">
        <v>300</v>
      </c>
      <c r="W53" s="297">
        <v>11.0</v>
      </c>
      <c r="X53" s="295"/>
      <c r="Y53" s="296">
        <v>42.0</v>
      </c>
      <c r="Z53" s="271" t="s">
        <v>293</v>
      </c>
      <c r="AA53" s="297">
        <v>11.0</v>
      </c>
      <c r="AB53" s="295"/>
      <c r="AC53" s="296">
        <v>41.0</v>
      </c>
      <c r="AD53" s="271" t="s">
        <v>300</v>
      </c>
      <c r="AE53" s="297">
        <v>11.0</v>
      </c>
    </row>
    <row r="54">
      <c r="A54" s="296">
        <v>41.0</v>
      </c>
      <c r="B54" s="271" t="s">
        <v>268</v>
      </c>
      <c r="C54" s="297">
        <v>11.0</v>
      </c>
      <c r="D54" s="295"/>
      <c r="E54" s="296">
        <v>43.0</v>
      </c>
      <c r="F54" s="271" t="s">
        <v>159</v>
      </c>
      <c r="G54" s="297">
        <v>11.0</v>
      </c>
      <c r="H54" s="295"/>
      <c r="I54" s="296">
        <v>38.0</v>
      </c>
      <c r="J54" s="271" t="s">
        <v>292</v>
      </c>
      <c r="K54" s="297">
        <v>11.0</v>
      </c>
      <c r="L54" s="295"/>
      <c r="M54" s="296">
        <v>41.0</v>
      </c>
      <c r="N54" s="271" t="s">
        <v>278</v>
      </c>
      <c r="O54" s="297">
        <v>11.0</v>
      </c>
      <c r="P54" s="295"/>
      <c r="Q54" s="296">
        <v>41.0</v>
      </c>
      <c r="R54" s="271" t="s">
        <v>300</v>
      </c>
      <c r="S54" s="297">
        <v>11.0</v>
      </c>
      <c r="T54" s="295"/>
      <c r="U54" s="296">
        <v>42.0</v>
      </c>
      <c r="V54" s="271" t="s">
        <v>277</v>
      </c>
      <c r="W54" s="297">
        <v>11.0</v>
      </c>
      <c r="X54" s="295"/>
      <c r="Y54" s="296">
        <v>42.0</v>
      </c>
      <c r="Z54" s="271" t="s">
        <v>285</v>
      </c>
      <c r="AA54" s="297">
        <v>11.0</v>
      </c>
      <c r="AB54" s="295"/>
      <c r="AC54" s="296">
        <v>41.0</v>
      </c>
      <c r="AD54" s="271" t="s">
        <v>306</v>
      </c>
      <c r="AE54" s="297">
        <v>11.0</v>
      </c>
    </row>
    <row r="55">
      <c r="A55" s="296">
        <v>41.0</v>
      </c>
      <c r="B55" s="271" t="s">
        <v>309</v>
      </c>
      <c r="C55" s="297">
        <v>11.0</v>
      </c>
      <c r="D55" s="295"/>
      <c r="E55" s="296">
        <v>43.0</v>
      </c>
      <c r="F55" s="271" t="s">
        <v>302</v>
      </c>
      <c r="G55" s="297">
        <v>11.0</v>
      </c>
      <c r="H55" s="295"/>
      <c r="I55" s="296">
        <v>38.0</v>
      </c>
      <c r="J55" s="271" t="s">
        <v>301</v>
      </c>
      <c r="K55" s="297">
        <v>11.0</v>
      </c>
      <c r="L55" s="295"/>
      <c r="M55" s="296">
        <v>41.0</v>
      </c>
      <c r="N55" s="271" t="s">
        <v>265</v>
      </c>
      <c r="O55" s="297">
        <v>11.0</v>
      </c>
      <c r="P55" s="295"/>
      <c r="Q55" s="296">
        <v>41.0</v>
      </c>
      <c r="R55" s="271" t="s">
        <v>299</v>
      </c>
      <c r="S55" s="297">
        <v>11.0</v>
      </c>
      <c r="T55" s="295"/>
      <c r="U55" s="296">
        <v>42.0</v>
      </c>
      <c r="V55" s="271" t="s">
        <v>305</v>
      </c>
      <c r="W55" s="297">
        <v>11.0</v>
      </c>
      <c r="X55" s="295"/>
      <c r="Y55" s="296">
        <v>42.0</v>
      </c>
      <c r="Z55" s="271" t="s">
        <v>269</v>
      </c>
      <c r="AA55" s="297">
        <v>11.0</v>
      </c>
      <c r="AB55" s="295"/>
      <c r="AC55" s="296">
        <v>41.0</v>
      </c>
      <c r="AD55" s="271" t="s">
        <v>311</v>
      </c>
      <c r="AE55" s="297">
        <v>11.0</v>
      </c>
    </row>
    <row r="56">
      <c r="A56" s="296">
        <v>41.0</v>
      </c>
      <c r="B56" s="271" t="s">
        <v>267</v>
      </c>
      <c r="C56" s="297">
        <v>11.0</v>
      </c>
      <c r="D56" s="295"/>
      <c r="E56" s="296">
        <v>43.0</v>
      </c>
      <c r="F56" s="271" t="s">
        <v>298</v>
      </c>
      <c r="G56" s="297">
        <v>11.0</v>
      </c>
      <c r="H56" s="295"/>
      <c r="I56" s="296">
        <v>38.0</v>
      </c>
      <c r="J56" s="271" t="s">
        <v>306</v>
      </c>
      <c r="K56" s="297">
        <v>11.0</v>
      </c>
      <c r="L56" s="295"/>
      <c r="M56" s="296">
        <v>41.0</v>
      </c>
      <c r="N56" s="271" t="s">
        <v>288</v>
      </c>
      <c r="O56" s="297">
        <v>11.0</v>
      </c>
      <c r="P56" s="295"/>
      <c r="Q56" s="296">
        <v>54.0</v>
      </c>
      <c r="R56" s="271" t="s">
        <v>290</v>
      </c>
      <c r="S56" s="297">
        <v>9.0</v>
      </c>
      <c r="T56" s="295"/>
      <c r="U56" s="296">
        <v>42.0</v>
      </c>
      <c r="V56" s="271" t="s">
        <v>291</v>
      </c>
      <c r="W56" s="297">
        <v>11.0</v>
      </c>
      <c r="X56" s="295"/>
      <c r="Y56" s="296">
        <v>42.0</v>
      </c>
      <c r="Z56" s="271" t="s">
        <v>303</v>
      </c>
      <c r="AA56" s="297">
        <v>11.0</v>
      </c>
      <c r="AB56" s="295"/>
      <c r="AC56" s="296">
        <v>54.0</v>
      </c>
      <c r="AD56" s="271" t="s">
        <v>149</v>
      </c>
      <c r="AE56" s="297">
        <v>9.0</v>
      </c>
    </row>
    <row r="57">
      <c r="A57" s="296">
        <v>41.0</v>
      </c>
      <c r="B57" s="271" t="s">
        <v>287</v>
      </c>
      <c r="C57" s="297">
        <v>11.0</v>
      </c>
      <c r="D57" s="295"/>
      <c r="E57" s="296">
        <v>43.0</v>
      </c>
      <c r="F57" s="271" t="s">
        <v>292</v>
      </c>
      <c r="G57" s="297">
        <v>11.0</v>
      </c>
      <c r="H57" s="295"/>
      <c r="I57" s="296">
        <v>38.0</v>
      </c>
      <c r="J57" s="271" t="s">
        <v>262</v>
      </c>
      <c r="K57" s="297">
        <v>11.0</v>
      </c>
      <c r="L57" s="295"/>
      <c r="M57" s="296">
        <v>41.0</v>
      </c>
      <c r="N57" s="271" t="s">
        <v>303</v>
      </c>
      <c r="O57" s="297">
        <v>11.0</v>
      </c>
      <c r="P57" s="295"/>
      <c r="Q57" s="296">
        <v>54.0</v>
      </c>
      <c r="R57" s="271" t="s">
        <v>170</v>
      </c>
      <c r="S57" s="297">
        <v>9.0</v>
      </c>
      <c r="T57" s="295"/>
      <c r="U57" s="296">
        <v>42.0</v>
      </c>
      <c r="V57" s="271" t="s">
        <v>304</v>
      </c>
      <c r="W57" s="297">
        <v>11.0</v>
      </c>
      <c r="X57" s="295"/>
      <c r="Y57" s="296">
        <v>42.0</v>
      </c>
      <c r="Z57" s="271" t="s">
        <v>287</v>
      </c>
      <c r="AA57" s="297">
        <v>11.0</v>
      </c>
      <c r="AB57" s="295"/>
      <c r="AC57" s="296">
        <v>54.0</v>
      </c>
      <c r="AD57" s="271" t="s">
        <v>256</v>
      </c>
      <c r="AE57" s="297">
        <v>9.0</v>
      </c>
    </row>
    <row r="58">
      <c r="A58" s="296">
        <v>41.0</v>
      </c>
      <c r="B58" s="271" t="s">
        <v>152</v>
      </c>
      <c r="C58" s="297">
        <v>11.0</v>
      </c>
      <c r="D58" s="295"/>
      <c r="E58" s="296">
        <v>56.0</v>
      </c>
      <c r="F58" s="271" t="s">
        <v>262</v>
      </c>
      <c r="G58" s="297">
        <v>9.0</v>
      </c>
      <c r="H58" s="295"/>
      <c r="I58" s="296">
        <v>38.0</v>
      </c>
      <c r="J58" s="271" t="s">
        <v>300</v>
      </c>
      <c r="K58" s="297">
        <v>11.0</v>
      </c>
      <c r="L58" s="295"/>
      <c r="M58" s="296">
        <v>41.0</v>
      </c>
      <c r="N58" s="271" t="s">
        <v>273</v>
      </c>
      <c r="O58" s="297">
        <v>11.0</v>
      </c>
      <c r="P58" s="295"/>
      <c r="Q58" s="296">
        <v>54.0</v>
      </c>
      <c r="R58" s="271" t="s">
        <v>137</v>
      </c>
      <c r="S58" s="297">
        <v>9.0</v>
      </c>
      <c r="T58" s="295"/>
      <c r="U58" s="296">
        <v>42.0</v>
      </c>
      <c r="V58" s="271" t="s">
        <v>299</v>
      </c>
      <c r="W58" s="297">
        <v>11.0</v>
      </c>
      <c r="X58" s="295"/>
      <c r="Y58" s="296">
        <v>42.0</v>
      </c>
      <c r="Z58" s="271" t="s">
        <v>308</v>
      </c>
      <c r="AA58" s="297">
        <v>11.0</v>
      </c>
      <c r="AB58" s="295"/>
      <c r="AC58" s="296">
        <v>54.0</v>
      </c>
      <c r="AD58" s="271" t="s">
        <v>258</v>
      </c>
      <c r="AE58" s="297">
        <v>9.0</v>
      </c>
    </row>
    <row r="59">
      <c r="A59" s="296">
        <v>57.0</v>
      </c>
      <c r="B59" s="271" t="s">
        <v>293</v>
      </c>
      <c r="C59" s="297">
        <v>9.0</v>
      </c>
      <c r="D59" s="295"/>
      <c r="E59" s="296">
        <v>56.0</v>
      </c>
      <c r="F59" s="271" t="s">
        <v>87</v>
      </c>
      <c r="G59" s="297">
        <v>9.0</v>
      </c>
      <c r="H59" s="295"/>
      <c r="I59" s="296">
        <v>38.0</v>
      </c>
      <c r="J59" s="271" t="s">
        <v>284</v>
      </c>
      <c r="K59" s="297">
        <v>11.0</v>
      </c>
      <c r="L59" s="295"/>
      <c r="M59" s="296">
        <v>41.0</v>
      </c>
      <c r="N59" s="271" t="s">
        <v>86</v>
      </c>
      <c r="O59" s="297">
        <v>11.0</v>
      </c>
      <c r="P59" s="295"/>
      <c r="Q59" s="296">
        <v>54.0</v>
      </c>
      <c r="R59" s="271" t="s">
        <v>276</v>
      </c>
      <c r="S59" s="297">
        <v>9.0</v>
      </c>
      <c r="T59" s="295"/>
      <c r="U59" s="296">
        <v>42.0</v>
      </c>
      <c r="V59" s="271" t="s">
        <v>307</v>
      </c>
      <c r="W59" s="297">
        <v>11.0</v>
      </c>
      <c r="X59" s="295"/>
      <c r="Y59" s="296">
        <v>57.0</v>
      </c>
      <c r="Z59" s="271" t="s">
        <v>256</v>
      </c>
      <c r="AA59" s="297">
        <v>9.0</v>
      </c>
      <c r="AB59" s="295"/>
      <c r="AC59" s="296">
        <v>54.0</v>
      </c>
      <c r="AD59" s="271" t="s">
        <v>257</v>
      </c>
      <c r="AE59" s="297">
        <v>9.0</v>
      </c>
    </row>
    <row r="60">
      <c r="A60" s="296">
        <v>57.0</v>
      </c>
      <c r="B60" s="271" t="s">
        <v>300</v>
      </c>
      <c r="C60" s="297">
        <v>9.0</v>
      </c>
      <c r="D60" s="295"/>
      <c r="E60" s="296">
        <v>56.0</v>
      </c>
      <c r="F60" s="271" t="s">
        <v>312</v>
      </c>
      <c r="G60" s="297">
        <v>9.0</v>
      </c>
      <c r="H60" s="295"/>
      <c r="I60" s="296">
        <v>58.0</v>
      </c>
      <c r="J60" s="271" t="s">
        <v>280</v>
      </c>
      <c r="K60" s="297">
        <v>9.0</v>
      </c>
      <c r="L60" s="295"/>
      <c r="M60" s="296">
        <v>58.0</v>
      </c>
      <c r="N60" s="271" t="s">
        <v>259</v>
      </c>
      <c r="O60" s="297">
        <v>9.0</v>
      </c>
      <c r="P60" s="295"/>
      <c r="Q60" s="296">
        <v>54.0</v>
      </c>
      <c r="R60" s="271" t="s">
        <v>280</v>
      </c>
      <c r="S60" s="297">
        <v>9.0</v>
      </c>
      <c r="T60" s="295"/>
      <c r="U60" s="296">
        <v>58.0</v>
      </c>
      <c r="V60" s="271" t="s">
        <v>264</v>
      </c>
      <c r="W60" s="297">
        <v>9.0</v>
      </c>
      <c r="X60" s="295"/>
      <c r="Y60" s="296">
        <v>57.0</v>
      </c>
      <c r="Z60" s="271" t="s">
        <v>145</v>
      </c>
      <c r="AA60" s="297">
        <v>9.0</v>
      </c>
      <c r="AB60" s="295"/>
      <c r="AC60" s="296">
        <v>54.0</v>
      </c>
      <c r="AD60" s="271" t="s">
        <v>84</v>
      </c>
      <c r="AE60" s="297">
        <v>9.0</v>
      </c>
    </row>
    <row r="61">
      <c r="A61" s="296">
        <v>57.0</v>
      </c>
      <c r="B61" s="271" t="s">
        <v>292</v>
      </c>
      <c r="C61" s="297">
        <v>9.0</v>
      </c>
      <c r="D61" s="295"/>
      <c r="E61" s="296">
        <v>56.0</v>
      </c>
      <c r="F61" s="271" t="s">
        <v>284</v>
      </c>
      <c r="G61" s="297">
        <v>9.0</v>
      </c>
      <c r="H61" s="295"/>
      <c r="I61" s="296">
        <v>58.0</v>
      </c>
      <c r="J61" s="271" t="s">
        <v>269</v>
      </c>
      <c r="K61" s="297">
        <v>9.0</v>
      </c>
      <c r="L61" s="295"/>
      <c r="M61" s="296">
        <v>58.0</v>
      </c>
      <c r="N61" s="271" t="s">
        <v>101</v>
      </c>
      <c r="O61" s="297">
        <v>9.0</v>
      </c>
      <c r="P61" s="295"/>
      <c r="Q61" s="296">
        <v>54.0</v>
      </c>
      <c r="R61" s="271" t="s">
        <v>269</v>
      </c>
      <c r="S61" s="297">
        <v>9.0</v>
      </c>
      <c r="T61" s="295"/>
      <c r="U61" s="296">
        <v>58.0</v>
      </c>
      <c r="V61" s="271" t="s">
        <v>257</v>
      </c>
      <c r="W61" s="297">
        <v>9.0</v>
      </c>
      <c r="X61" s="295"/>
      <c r="Y61" s="296">
        <v>57.0</v>
      </c>
      <c r="Z61" s="271" t="s">
        <v>64</v>
      </c>
      <c r="AA61" s="297">
        <v>9.0</v>
      </c>
      <c r="AB61" s="295"/>
      <c r="AC61" s="296">
        <v>54.0</v>
      </c>
      <c r="AD61" s="271" t="s">
        <v>270</v>
      </c>
      <c r="AE61" s="297">
        <v>9.0</v>
      </c>
    </row>
    <row r="62">
      <c r="A62" s="296">
        <v>57.0</v>
      </c>
      <c r="B62" s="271" t="s">
        <v>260</v>
      </c>
      <c r="C62" s="297">
        <v>9.0</v>
      </c>
      <c r="D62" s="295"/>
      <c r="E62" s="296">
        <v>56.0</v>
      </c>
      <c r="F62" s="271" t="s">
        <v>299</v>
      </c>
      <c r="G62" s="297">
        <v>9.0</v>
      </c>
      <c r="H62" s="295"/>
      <c r="I62" s="296">
        <v>58.0</v>
      </c>
      <c r="J62" s="271" t="s">
        <v>272</v>
      </c>
      <c r="K62" s="297">
        <v>9.0</v>
      </c>
      <c r="L62" s="295"/>
      <c r="M62" s="296">
        <v>58.0</v>
      </c>
      <c r="N62" s="271" t="s">
        <v>264</v>
      </c>
      <c r="O62" s="297">
        <v>9.0</v>
      </c>
      <c r="P62" s="295"/>
      <c r="Q62" s="296">
        <v>54.0</v>
      </c>
      <c r="R62" s="271" t="s">
        <v>283</v>
      </c>
      <c r="S62" s="297">
        <v>9.0</v>
      </c>
      <c r="T62" s="295"/>
      <c r="U62" s="296">
        <v>58.0</v>
      </c>
      <c r="V62" s="271" t="s">
        <v>266</v>
      </c>
      <c r="W62" s="297">
        <v>9.0</v>
      </c>
      <c r="X62" s="295"/>
      <c r="Y62" s="296">
        <v>57.0</v>
      </c>
      <c r="Z62" s="271" t="s">
        <v>271</v>
      </c>
      <c r="AA62" s="297">
        <v>9.0</v>
      </c>
      <c r="AB62" s="295"/>
      <c r="AC62" s="296">
        <v>54.0</v>
      </c>
      <c r="AD62" s="271" t="s">
        <v>283</v>
      </c>
      <c r="AE62" s="297">
        <v>9.0</v>
      </c>
    </row>
    <row r="63">
      <c r="A63" s="296">
        <v>57.0</v>
      </c>
      <c r="B63" s="271" t="s">
        <v>289</v>
      </c>
      <c r="C63" s="297">
        <v>9.0</v>
      </c>
      <c r="D63" s="295"/>
      <c r="E63" s="296">
        <v>56.0</v>
      </c>
      <c r="F63" s="271" t="s">
        <v>303</v>
      </c>
      <c r="G63" s="297">
        <v>9.0</v>
      </c>
      <c r="H63" s="295"/>
      <c r="I63" s="296">
        <v>58.0</v>
      </c>
      <c r="J63" s="271" t="s">
        <v>302</v>
      </c>
      <c r="K63" s="297">
        <v>9.0</v>
      </c>
      <c r="L63" s="295"/>
      <c r="M63" s="296">
        <v>58.0</v>
      </c>
      <c r="N63" s="271" t="s">
        <v>277</v>
      </c>
      <c r="O63" s="297">
        <v>9.0</v>
      </c>
      <c r="P63" s="295"/>
      <c r="Q63" s="296">
        <v>54.0</v>
      </c>
      <c r="R63" s="271" t="s">
        <v>272</v>
      </c>
      <c r="S63" s="297">
        <v>9.0</v>
      </c>
      <c r="T63" s="295"/>
      <c r="U63" s="296">
        <v>58.0</v>
      </c>
      <c r="V63" s="271" t="s">
        <v>280</v>
      </c>
      <c r="W63" s="297">
        <v>9.0</v>
      </c>
      <c r="X63" s="295"/>
      <c r="Y63" s="296">
        <v>57.0</v>
      </c>
      <c r="Z63" s="271" t="s">
        <v>281</v>
      </c>
      <c r="AA63" s="297">
        <v>9.0</v>
      </c>
      <c r="AB63" s="295"/>
      <c r="AC63" s="296">
        <v>54.0</v>
      </c>
      <c r="AD63" s="271" t="s">
        <v>279</v>
      </c>
      <c r="AE63" s="297">
        <v>9.0</v>
      </c>
    </row>
    <row r="64">
      <c r="A64" s="296">
        <v>57.0</v>
      </c>
      <c r="B64" s="271" t="s">
        <v>295</v>
      </c>
      <c r="C64" s="297">
        <v>9.0</v>
      </c>
      <c r="D64" s="295"/>
      <c r="E64" s="296">
        <v>56.0</v>
      </c>
      <c r="F64" s="271" t="s">
        <v>305</v>
      </c>
      <c r="G64" s="297">
        <v>9.0</v>
      </c>
      <c r="H64" s="295"/>
      <c r="I64" s="296">
        <v>58.0</v>
      </c>
      <c r="J64" s="271" t="s">
        <v>291</v>
      </c>
      <c r="K64" s="297">
        <v>9.0</v>
      </c>
      <c r="L64" s="295"/>
      <c r="M64" s="296">
        <v>58.0</v>
      </c>
      <c r="N64" s="271" t="s">
        <v>130</v>
      </c>
      <c r="O64" s="297">
        <v>9.0</v>
      </c>
      <c r="P64" s="295"/>
      <c r="Q64" s="296">
        <v>54.0</v>
      </c>
      <c r="R64" s="271" t="s">
        <v>178</v>
      </c>
      <c r="S64" s="297">
        <v>9.0</v>
      </c>
      <c r="T64" s="295"/>
      <c r="U64" s="296">
        <v>58.0</v>
      </c>
      <c r="V64" s="271" t="s">
        <v>294</v>
      </c>
      <c r="W64" s="297">
        <v>9.0</v>
      </c>
      <c r="X64" s="295"/>
      <c r="Y64" s="296">
        <v>57.0</v>
      </c>
      <c r="Z64" s="271" t="s">
        <v>291</v>
      </c>
      <c r="AA64" s="297">
        <v>9.0</v>
      </c>
      <c r="AB64" s="295"/>
      <c r="AC64" s="296">
        <v>54.0</v>
      </c>
      <c r="AD64" s="271" t="s">
        <v>284</v>
      </c>
      <c r="AE64" s="297">
        <v>9.0</v>
      </c>
    </row>
    <row r="65">
      <c r="A65" s="296">
        <v>57.0</v>
      </c>
      <c r="B65" s="271" t="s">
        <v>274</v>
      </c>
      <c r="C65" s="297">
        <v>9.0</v>
      </c>
      <c r="D65" s="295"/>
      <c r="E65" s="296">
        <v>56.0</v>
      </c>
      <c r="F65" s="271" t="s">
        <v>267</v>
      </c>
      <c r="G65" s="297">
        <v>9.0</v>
      </c>
      <c r="H65" s="295"/>
      <c r="I65" s="296">
        <v>58.0</v>
      </c>
      <c r="J65" s="271" t="s">
        <v>152</v>
      </c>
      <c r="K65" s="297">
        <v>9.0</v>
      </c>
      <c r="L65" s="295"/>
      <c r="M65" s="296">
        <v>58.0</v>
      </c>
      <c r="N65" s="271" t="s">
        <v>148</v>
      </c>
      <c r="O65" s="297">
        <v>9.0</v>
      </c>
      <c r="P65" s="295"/>
      <c r="Q65" s="296">
        <v>54.0</v>
      </c>
      <c r="R65" s="271" t="s">
        <v>263</v>
      </c>
      <c r="S65" s="297">
        <v>9.0</v>
      </c>
      <c r="T65" s="295"/>
      <c r="U65" s="296">
        <v>58.0</v>
      </c>
      <c r="V65" s="271" t="s">
        <v>306</v>
      </c>
      <c r="W65" s="297">
        <v>9.0</v>
      </c>
      <c r="X65" s="295"/>
      <c r="Y65" s="296">
        <v>57.0</v>
      </c>
      <c r="Z65" s="271" t="s">
        <v>292</v>
      </c>
      <c r="AA65" s="297">
        <v>9.0</v>
      </c>
      <c r="AB65" s="295"/>
      <c r="AC65" s="296">
        <v>54.0</v>
      </c>
      <c r="AD65" s="271" t="s">
        <v>286</v>
      </c>
      <c r="AE65" s="297">
        <v>9.0</v>
      </c>
    </row>
    <row r="66">
      <c r="A66" s="296">
        <v>57.0</v>
      </c>
      <c r="B66" s="271" t="s">
        <v>278</v>
      </c>
      <c r="C66" s="297">
        <v>9.0</v>
      </c>
      <c r="D66" s="295"/>
      <c r="E66" s="296">
        <v>56.0</v>
      </c>
      <c r="F66" s="271" t="s">
        <v>293</v>
      </c>
      <c r="G66" s="297">
        <v>9.0</v>
      </c>
      <c r="H66" s="295"/>
      <c r="I66" s="296">
        <v>58.0</v>
      </c>
      <c r="J66" s="271" t="s">
        <v>286</v>
      </c>
      <c r="K66" s="297">
        <v>9.0</v>
      </c>
      <c r="L66" s="295"/>
      <c r="M66" s="296">
        <v>58.0</v>
      </c>
      <c r="N66" s="271" t="s">
        <v>312</v>
      </c>
      <c r="O66" s="297">
        <v>9.0</v>
      </c>
      <c r="P66" s="295"/>
      <c r="Q66" s="296">
        <v>54.0</v>
      </c>
      <c r="R66" s="271" t="s">
        <v>291</v>
      </c>
      <c r="S66" s="297">
        <v>9.0</v>
      </c>
      <c r="T66" s="295"/>
      <c r="U66" s="296">
        <v>58.0</v>
      </c>
      <c r="V66" s="271" t="s">
        <v>303</v>
      </c>
      <c r="W66" s="297">
        <v>9.0</v>
      </c>
      <c r="X66" s="295"/>
      <c r="Y66" s="296">
        <v>57.0</v>
      </c>
      <c r="Z66" s="271" t="s">
        <v>295</v>
      </c>
      <c r="AA66" s="297">
        <v>9.0</v>
      </c>
      <c r="AB66" s="295"/>
      <c r="AC66" s="296">
        <v>54.0</v>
      </c>
      <c r="AD66" s="271" t="s">
        <v>288</v>
      </c>
      <c r="AE66" s="297">
        <v>9.0</v>
      </c>
    </row>
    <row r="67">
      <c r="A67" s="296">
        <v>57.0</v>
      </c>
      <c r="B67" s="271" t="s">
        <v>301</v>
      </c>
      <c r="C67" s="297">
        <v>9.0</v>
      </c>
      <c r="D67" s="295"/>
      <c r="E67" s="296">
        <v>56.0</v>
      </c>
      <c r="F67" s="271" t="s">
        <v>269</v>
      </c>
      <c r="G67" s="297">
        <v>9.0</v>
      </c>
      <c r="H67" s="295"/>
      <c r="I67" s="296">
        <v>58.0</v>
      </c>
      <c r="J67" s="271" t="s">
        <v>299</v>
      </c>
      <c r="K67" s="297">
        <v>9.0</v>
      </c>
      <c r="L67" s="295"/>
      <c r="M67" s="296">
        <v>58.0</v>
      </c>
      <c r="N67" s="271" t="s">
        <v>311</v>
      </c>
      <c r="O67" s="297">
        <v>9.0</v>
      </c>
      <c r="P67" s="295"/>
      <c r="Q67" s="296">
        <v>54.0</v>
      </c>
      <c r="R67" s="271" t="s">
        <v>310</v>
      </c>
      <c r="S67" s="297">
        <v>9.0</v>
      </c>
      <c r="T67" s="295"/>
      <c r="U67" s="296">
        <v>65.0</v>
      </c>
      <c r="V67" s="271" t="s">
        <v>170</v>
      </c>
      <c r="W67" s="297">
        <v>7.0</v>
      </c>
      <c r="X67" s="295"/>
      <c r="Y67" s="296">
        <v>57.0</v>
      </c>
      <c r="Z67" s="271" t="s">
        <v>312</v>
      </c>
      <c r="AA67" s="297">
        <v>9.0</v>
      </c>
      <c r="AB67" s="295"/>
      <c r="AC67" s="296">
        <v>54.0</v>
      </c>
      <c r="AD67" s="271" t="s">
        <v>293</v>
      </c>
      <c r="AE67" s="297">
        <v>9.0</v>
      </c>
    </row>
    <row r="68">
      <c r="A68" s="296">
        <v>57.0</v>
      </c>
      <c r="B68" s="271" t="s">
        <v>288</v>
      </c>
      <c r="C68" s="297">
        <v>9.0</v>
      </c>
      <c r="D68" s="295"/>
      <c r="E68" s="296">
        <v>56.0</v>
      </c>
      <c r="F68" s="271" t="s">
        <v>295</v>
      </c>
      <c r="G68" s="297">
        <v>9.0</v>
      </c>
      <c r="H68" s="295"/>
      <c r="I68" s="296">
        <v>58.0</v>
      </c>
      <c r="J68" s="271" t="s">
        <v>288</v>
      </c>
      <c r="K68" s="297">
        <v>9.0</v>
      </c>
      <c r="L68" s="295"/>
      <c r="M68" s="296">
        <v>58.0</v>
      </c>
      <c r="N68" s="271" t="s">
        <v>305</v>
      </c>
      <c r="O68" s="297">
        <v>9.0</v>
      </c>
      <c r="P68" s="295"/>
      <c r="Q68" s="296">
        <v>54.0</v>
      </c>
      <c r="R68" s="271" t="s">
        <v>284</v>
      </c>
      <c r="S68" s="297">
        <v>9.0</v>
      </c>
      <c r="T68" s="295"/>
      <c r="U68" s="296">
        <v>65.0</v>
      </c>
      <c r="V68" s="271" t="s">
        <v>309</v>
      </c>
      <c r="W68" s="297">
        <v>7.0</v>
      </c>
      <c r="X68" s="295"/>
      <c r="Y68" s="296">
        <v>66.0</v>
      </c>
      <c r="Z68" s="271" t="s">
        <v>87</v>
      </c>
      <c r="AA68" s="297">
        <v>7.0</v>
      </c>
      <c r="AB68" s="295"/>
      <c r="AC68" s="296">
        <v>54.0</v>
      </c>
      <c r="AD68" s="271" t="s">
        <v>289</v>
      </c>
      <c r="AE68" s="297">
        <v>9.0</v>
      </c>
    </row>
    <row r="69">
      <c r="A69" s="296">
        <v>57.0</v>
      </c>
      <c r="B69" s="271" t="s">
        <v>308</v>
      </c>
      <c r="C69" s="297">
        <v>9.0</v>
      </c>
      <c r="D69" s="295"/>
      <c r="E69" s="296">
        <v>56.0</v>
      </c>
      <c r="F69" s="271" t="s">
        <v>100</v>
      </c>
      <c r="G69" s="297">
        <v>9.0</v>
      </c>
      <c r="H69" s="295"/>
      <c r="I69" s="296">
        <v>67.0</v>
      </c>
      <c r="J69" s="271" t="s">
        <v>134</v>
      </c>
      <c r="K69" s="297">
        <v>7.0</v>
      </c>
      <c r="L69" s="295"/>
      <c r="M69" s="296">
        <v>58.0</v>
      </c>
      <c r="N69" s="271" t="s">
        <v>302</v>
      </c>
      <c r="O69" s="297">
        <v>9.0</v>
      </c>
      <c r="P69" s="295"/>
      <c r="Q69" s="296">
        <v>54.0</v>
      </c>
      <c r="R69" s="271" t="s">
        <v>289</v>
      </c>
      <c r="S69" s="297">
        <v>9.0</v>
      </c>
      <c r="T69" s="295"/>
      <c r="U69" s="296">
        <v>65.0</v>
      </c>
      <c r="V69" s="271" t="s">
        <v>290</v>
      </c>
      <c r="W69" s="297">
        <v>7.0</v>
      </c>
      <c r="X69" s="295"/>
      <c r="Y69" s="296">
        <v>66.0</v>
      </c>
      <c r="Z69" s="271" t="s">
        <v>282</v>
      </c>
      <c r="AA69" s="297">
        <v>7.0</v>
      </c>
      <c r="AB69" s="295"/>
      <c r="AC69" s="296">
        <v>54.0</v>
      </c>
      <c r="AD69" s="271" t="s">
        <v>298</v>
      </c>
      <c r="AE69" s="297">
        <v>9.0</v>
      </c>
    </row>
    <row r="70">
      <c r="A70" s="296">
        <v>68.0</v>
      </c>
      <c r="B70" s="271" t="s">
        <v>178</v>
      </c>
      <c r="C70" s="297">
        <v>7.0</v>
      </c>
      <c r="D70" s="295"/>
      <c r="E70" s="296">
        <v>68.0</v>
      </c>
      <c r="F70" s="271" t="s">
        <v>263</v>
      </c>
      <c r="G70" s="297">
        <v>7.0</v>
      </c>
      <c r="H70" s="295"/>
      <c r="I70" s="296">
        <v>67.0</v>
      </c>
      <c r="J70" s="271" t="s">
        <v>278</v>
      </c>
      <c r="K70" s="297">
        <v>7.0</v>
      </c>
      <c r="L70" s="295"/>
      <c r="M70" s="296">
        <v>58.0</v>
      </c>
      <c r="N70" s="271" t="s">
        <v>306</v>
      </c>
      <c r="O70" s="297">
        <v>9.0</v>
      </c>
      <c r="P70" s="295"/>
      <c r="Q70" s="296">
        <v>54.0</v>
      </c>
      <c r="R70" s="271" t="s">
        <v>132</v>
      </c>
      <c r="S70" s="297">
        <v>9.0</v>
      </c>
      <c r="T70" s="295"/>
      <c r="U70" s="296">
        <v>65.0</v>
      </c>
      <c r="V70" s="271" t="s">
        <v>298</v>
      </c>
      <c r="W70" s="297">
        <v>7.0</v>
      </c>
      <c r="X70" s="295"/>
      <c r="Y70" s="296">
        <v>66.0</v>
      </c>
      <c r="Z70" s="271" t="s">
        <v>266</v>
      </c>
      <c r="AA70" s="297">
        <v>7.0</v>
      </c>
      <c r="AB70" s="295"/>
      <c r="AC70" s="296">
        <v>54.0</v>
      </c>
      <c r="AD70" s="271" t="s">
        <v>302</v>
      </c>
      <c r="AE70" s="297">
        <v>9.0</v>
      </c>
    </row>
    <row r="71">
      <c r="A71" s="296">
        <v>68.0</v>
      </c>
      <c r="B71" s="271" t="s">
        <v>307</v>
      </c>
      <c r="C71" s="297">
        <v>7.0</v>
      </c>
      <c r="D71" s="295"/>
      <c r="E71" s="296">
        <v>68.0</v>
      </c>
      <c r="F71" s="271" t="s">
        <v>285</v>
      </c>
      <c r="G71" s="297">
        <v>7.0</v>
      </c>
      <c r="H71" s="295"/>
      <c r="I71" s="296">
        <v>67.0</v>
      </c>
      <c r="J71" s="271" t="s">
        <v>158</v>
      </c>
      <c r="K71" s="297">
        <v>7.0</v>
      </c>
      <c r="L71" s="295"/>
      <c r="M71" s="296">
        <v>58.0</v>
      </c>
      <c r="N71" s="271" t="s">
        <v>284</v>
      </c>
      <c r="O71" s="297">
        <v>9.0</v>
      </c>
      <c r="P71" s="295"/>
      <c r="Q71" s="296">
        <v>54.0</v>
      </c>
      <c r="R71" s="271" t="s">
        <v>307</v>
      </c>
      <c r="S71" s="297">
        <v>9.0</v>
      </c>
      <c r="T71" s="295"/>
      <c r="U71" s="296">
        <v>65.0</v>
      </c>
      <c r="V71" s="271" t="s">
        <v>283</v>
      </c>
      <c r="W71" s="297">
        <v>7.0</v>
      </c>
      <c r="X71" s="295"/>
      <c r="Y71" s="296">
        <v>66.0</v>
      </c>
      <c r="Z71" s="271" t="s">
        <v>290</v>
      </c>
      <c r="AA71" s="297">
        <v>7.0</v>
      </c>
      <c r="AB71" s="295"/>
      <c r="AC71" s="296">
        <v>54.0</v>
      </c>
      <c r="AD71" s="271" t="s">
        <v>303</v>
      </c>
      <c r="AE71" s="297">
        <v>9.0</v>
      </c>
    </row>
    <row r="72">
      <c r="A72" s="296">
        <v>68.0</v>
      </c>
      <c r="B72" s="271" t="s">
        <v>299</v>
      </c>
      <c r="C72" s="297">
        <v>7.0</v>
      </c>
      <c r="D72" s="295"/>
      <c r="E72" s="296">
        <v>68.0</v>
      </c>
      <c r="F72" s="271" t="s">
        <v>287</v>
      </c>
      <c r="G72" s="297">
        <v>7.0</v>
      </c>
      <c r="H72" s="295"/>
      <c r="I72" s="296">
        <v>67.0</v>
      </c>
      <c r="J72" s="271" t="s">
        <v>277</v>
      </c>
      <c r="K72" s="297">
        <v>7.0</v>
      </c>
      <c r="L72" s="295"/>
      <c r="M72" s="296">
        <v>58.0</v>
      </c>
      <c r="N72" s="271" t="s">
        <v>275</v>
      </c>
      <c r="O72" s="297">
        <v>9.0</v>
      </c>
      <c r="P72" s="295"/>
      <c r="Q72" s="296">
        <v>70.0</v>
      </c>
      <c r="R72" s="271" t="s">
        <v>279</v>
      </c>
      <c r="S72" s="297">
        <v>7.0</v>
      </c>
      <c r="T72" s="295"/>
      <c r="U72" s="296">
        <v>65.0</v>
      </c>
      <c r="V72" s="271" t="s">
        <v>267</v>
      </c>
      <c r="W72" s="297">
        <v>7.0</v>
      </c>
      <c r="X72" s="295"/>
      <c r="Y72" s="296">
        <v>66.0</v>
      </c>
      <c r="Z72" s="271" t="s">
        <v>300</v>
      </c>
      <c r="AA72" s="297">
        <v>7.0</v>
      </c>
      <c r="AB72" s="295"/>
      <c r="AC72" s="296">
        <v>54.0</v>
      </c>
      <c r="AD72" s="271" t="s">
        <v>312</v>
      </c>
      <c r="AE72" s="297">
        <v>9.0</v>
      </c>
    </row>
    <row r="73">
      <c r="A73" s="296">
        <v>68.0</v>
      </c>
      <c r="B73" s="271" t="s">
        <v>313</v>
      </c>
      <c r="C73" s="297">
        <v>7.0</v>
      </c>
      <c r="D73" s="295"/>
      <c r="E73" s="296">
        <v>68.0</v>
      </c>
      <c r="F73" s="271" t="s">
        <v>275</v>
      </c>
      <c r="G73" s="297">
        <v>7.0</v>
      </c>
      <c r="H73" s="295"/>
      <c r="I73" s="296">
        <v>67.0</v>
      </c>
      <c r="J73" s="271" t="s">
        <v>268</v>
      </c>
      <c r="K73" s="297">
        <v>7.0</v>
      </c>
      <c r="L73" s="295"/>
      <c r="M73" s="296">
        <v>71.0</v>
      </c>
      <c r="N73" s="271" t="s">
        <v>102</v>
      </c>
      <c r="O73" s="297">
        <v>7.0</v>
      </c>
      <c r="P73" s="295"/>
      <c r="Q73" s="296">
        <v>70.0</v>
      </c>
      <c r="R73" s="271" t="s">
        <v>267</v>
      </c>
      <c r="S73" s="297">
        <v>7.0</v>
      </c>
      <c r="T73" s="295"/>
      <c r="U73" s="296">
        <v>65.0</v>
      </c>
      <c r="V73" s="271" t="s">
        <v>312</v>
      </c>
      <c r="W73" s="297">
        <v>7.0</v>
      </c>
      <c r="X73" s="295"/>
      <c r="Y73" s="296">
        <v>66.0</v>
      </c>
      <c r="Z73" s="271" t="s">
        <v>294</v>
      </c>
      <c r="AA73" s="297">
        <v>7.0</v>
      </c>
      <c r="AB73" s="295"/>
      <c r="AC73" s="296">
        <v>71.0</v>
      </c>
      <c r="AD73" s="271" t="s">
        <v>152</v>
      </c>
      <c r="AE73" s="297">
        <v>7.0</v>
      </c>
    </row>
    <row r="74">
      <c r="A74" s="296">
        <v>68.0</v>
      </c>
      <c r="B74" s="271" t="s">
        <v>62</v>
      </c>
      <c r="C74" s="297">
        <v>7.0</v>
      </c>
      <c r="D74" s="295"/>
      <c r="E74" s="296">
        <v>68.0</v>
      </c>
      <c r="F74" s="271" t="s">
        <v>307</v>
      </c>
      <c r="G74" s="297">
        <v>7.0</v>
      </c>
      <c r="H74" s="295"/>
      <c r="I74" s="296">
        <v>67.0</v>
      </c>
      <c r="J74" s="271" t="s">
        <v>298</v>
      </c>
      <c r="K74" s="297">
        <v>7.0</v>
      </c>
      <c r="L74" s="295"/>
      <c r="M74" s="296">
        <v>71.0</v>
      </c>
      <c r="N74" s="271" t="s">
        <v>291</v>
      </c>
      <c r="O74" s="297">
        <v>7.0</v>
      </c>
      <c r="P74" s="295"/>
      <c r="Q74" s="296">
        <v>70.0</v>
      </c>
      <c r="R74" s="271" t="s">
        <v>294</v>
      </c>
      <c r="S74" s="297">
        <v>7.0</v>
      </c>
      <c r="T74" s="295"/>
      <c r="U74" s="296">
        <v>65.0</v>
      </c>
      <c r="V74" s="271" t="s">
        <v>302</v>
      </c>
      <c r="W74" s="297">
        <v>7.0</v>
      </c>
      <c r="X74" s="295"/>
      <c r="Y74" s="296">
        <v>66.0</v>
      </c>
      <c r="Z74" s="271" t="s">
        <v>306</v>
      </c>
      <c r="AA74" s="297">
        <v>7.0</v>
      </c>
      <c r="AB74" s="295"/>
      <c r="AC74" s="296">
        <v>71.0</v>
      </c>
      <c r="AD74" s="271" t="s">
        <v>297</v>
      </c>
      <c r="AE74" s="297">
        <v>7.0</v>
      </c>
    </row>
    <row r="75">
      <c r="A75" s="296">
        <v>68.0</v>
      </c>
      <c r="B75" s="271" t="s">
        <v>305</v>
      </c>
      <c r="C75" s="297">
        <v>7.0</v>
      </c>
      <c r="D75" s="295"/>
      <c r="E75" s="296">
        <v>68.0</v>
      </c>
      <c r="F75" s="271" t="s">
        <v>286</v>
      </c>
      <c r="G75" s="297">
        <v>7.0</v>
      </c>
      <c r="H75" s="295"/>
      <c r="I75" s="296">
        <v>67.0</v>
      </c>
      <c r="J75" s="271" t="s">
        <v>275</v>
      </c>
      <c r="K75" s="297">
        <v>7.0</v>
      </c>
      <c r="L75" s="295"/>
      <c r="M75" s="296">
        <v>71.0</v>
      </c>
      <c r="N75" s="271" t="s">
        <v>134</v>
      </c>
      <c r="O75" s="297">
        <v>7.0</v>
      </c>
      <c r="P75" s="295"/>
      <c r="Q75" s="296">
        <v>70.0</v>
      </c>
      <c r="R75" s="271" t="s">
        <v>277</v>
      </c>
      <c r="S75" s="297">
        <v>7.0</v>
      </c>
      <c r="T75" s="295"/>
      <c r="U75" s="296">
        <v>73.0</v>
      </c>
      <c r="V75" s="271" t="s">
        <v>62</v>
      </c>
      <c r="W75" s="297">
        <v>5.0</v>
      </c>
      <c r="X75" s="295"/>
      <c r="Y75" s="296">
        <v>66.0</v>
      </c>
      <c r="Z75" s="271" t="s">
        <v>313</v>
      </c>
      <c r="AA75" s="297">
        <v>7.0</v>
      </c>
      <c r="AB75" s="295"/>
      <c r="AC75" s="296">
        <v>71.0</v>
      </c>
      <c r="AD75" s="271" t="s">
        <v>301</v>
      </c>
      <c r="AE75" s="297">
        <v>7.0</v>
      </c>
    </row>
    <row r="76">
      <c r="A76" s="296">
        <v>68.0</v>
      </c>
      <c r="B76" s="271" t="s">
        <v>265</v>
      </c>
      <c r="C76" s="297">
        <v>7.0</v>
      </c>
      <c r="D76" s="295"/>
      <c r="E76" s="296">
        <v>68.0</v>
      </c>
      <c r="F76" s="271" t="s">
        <v>308</v>
      </c>
      <c r="G76" s="297">
        <v>7.0</v>
      </c>
      <c r="H76" s="295"/>
      <c r="I76" s="296">
        <v>67.0</v>
      </c>
      <c r="J76" s="271" t="s">
        <v>312</v>
      </c>
      <c r="K76" s="297">
        <v>7.0</v>
      </c>
      <c r="L76" s="295"/>
      <c r="M76" s="296">
        <v>71.0</v>
      </c>
      <c r="N76" s="271" t="s">
        <v>276</v>
      </c>
      <c r="O76" s="297">
        <v>7.0</v>
      </c>
      <c r="P76" s="295"/>
      <c r="Q76" s="296">
        <v>70.0</v>
      </c>
      <c r="R76" s="271" t="s">
        <v>286</v>
      </c>
      <c r="S76" s="297">
        <v>7.0</v>
      </c>
      <c r="T76" s="295"/>
      <c r="U76" s="296">
        <v>73.0</v>
      </c>
      <c r="V76" s="271" t="s">
        <v>282</v>
      </c>
      <c r="W76" s="297">
        <v>5.0</v>
      </c>
      <c r="X76" s="295"/>
      <c r="Y76" s="296">
        <v>66.0</v>
      </c>
      <c r="Z76" s="271" t="s">
        <v>311</v>
      </c>
      <c r="AA76" s="297">
        <v>7.0</v>
      </c>
      <c r="AB76" s="295"/>
      <c r="AC76" s="296">
        <v>71.0</v>
      </c>
      <c r="AD76" s="271" t="s">
        <v>310</v>
      </c>
      <c r="AE76" s="297">
        <v>7.0</v>
      </c>
    </row>
    <row r="77">
      <c r="A77" s="296">
        <v>68.0</v>
      </c>
      <c r="B77" s="271" t="s">
        <v>266</v>
      </c>
      <c r="C77" s="297">
        <v>7.0</v>
      </c>
      <c r="D77" s="295"/>
      <c r="E77" s="296">
        <v>75.0</v>
      </c>
      <c r="F77" s="271" t="s">
        <v>309</v>
      </c>
      <c r="G77" s="297">
        <v>5.0</v>
      </c>
      <c r="H77" s="295"/>
      <c r="I77" s="296">
        <v>67.0</v>
      </c>
      <c r="J77" s="271" t="s">
        <v>303</v>
      </c>
      <c r="K77" s="297">
        <v>7.0</v>
      </c>
      <c r="L77" s="295"/>
      <c r="M77" s="296">
        <v>71.0</v>
      </c>
      <c r="N77" s="271" t="s">
        <v>287</v>
      </c>
      <c r="O77" s="297">
        <v>7.0</v>
      </c>
      <c r="P77" s="295"/>
      <c r="Q77" s="296">
        <v>70.0</v>
      </c>
      <c r="R77" s="271" t="s">
        <v>302</v>
      </c>
      <c r="S77" s="297">
        <v>7.0</v>
      </c>
      <c r="T77" s="295"/>
      <c r="U77" s="296">
        <v>73.0</v>
      </c>
      <c r="V77" s="271" t="s">
        <v>281</v>
      </c>
      <c r="W77" s="297">
        <v>5.0</v>
      </c>
      <c r="X77" s="295"/>
      <c r="Y77" s="296">
        <v>75.0</v>
      </c>
      <c r="Z77" s="271" t="s">
        <v>260</v>
      </c>
      <c r="AA77" s="297">
        <v>5.0</v>
      </c>
      <c r="AB77" s="295"/>
      <c r="AC77" s="296">
        <v>75.0</v>
      </c>
      <c r="AD77" s="271" t="s">
        <v>148</v>
      </c>
      <c r="AE77" s="297">
        <v>5.0</v>
      </c>
    </row>
    <row r="78">
      <c r="A78" s="296">
        <v>76.0</v>
      </c>
      <c r="B78" s="271" t="s">
        <v>304</v>
      </c>
      <c r="C78" s="297">
        <v>5.0</v>
      </c>
      <c r="D78" s="295"/>
      <c r="E78" s="296">
        <v>75.0</v>
      </c>
      <c r="F78" s="271" t="s">
        <v>313</v>
      </c>
      <c r="G78" s="297">
        <v>5.0</v>
      </c>
      <c r="H78" s="295"/>
      <c r="I78" s="296">
        <v>67.0</v>
      </c>
      <c r="J78" s="271" t="s">
        <v>307</v>
      </c>
      <c r="K78" s="297">
        <v>7.0</v>
      </c>
      <c r="L78" s="295"/>
      <c r="M78" s="296">
        <v>71.0</v>
      </c>
      <c r="N78" s="271" t="s">
        <v>313</v>
      </c>
      <c r="O78" s="297">
        <v>7.0</v>
      </c>
      <c r="P78" s="295"/>
      <c r="Q78" s="296">
        <v>70.0</v>
      </c>
      <c r="R78" s="271" t="s">
        <v>311</v>
      </c>
      <c r="S78" s="297">
        <v>7.0</v>
      </c>
      <c r="T78" s="295"/>
      <c r="U78" s="296">
        <v>73.0</v>
      </c>
      <c r="V78" s="271" t="s">
        <v>101</v>
      </c>
      <c r="W78" s="297">
        <v>5.0</v>
      </c>
      <c r="X78" s="295"/>
      <c r="Y78" s="296">
        <v>75.0</v>
      </c>
      <c r="Z78" s="271" t="s">
        <v>272</v>
      </c>
      <c r="AA78" s="297">
        <v>5.0</v>
      </c>
      <c r="AB78" s="295"/>
      <c r="AC78" s="296">
        <v>75.0</v>
      </c>
      <c r="AD78" s="271" t="s">
        <v>274</v>
      </c>
      <c r="AE78" s="297">
        <v>5.0</v>
      </c>
    </row>
    <row r="79">
      <c r="A79" s="296">
        <v>76.0</v>
      </c>
      <c r="B79" s="271" t="s">
        <v>312</v>
      </c>
      <c r="C79" s="297">
        <v>5.0</v>
      </c>
      <c r="D79" s="295"/>
      <c r="E79" s="296">
        <v>75.0</v>
      </c>
      <c r="F79" s="271" t="s">
        <v>86</v>
      </c>
      <c r="G79" s="297">
        <v>5.0</v>
      </c>
      <c r="H79" s="295"/>
      <c r="I79" s="296">
        <v>67.0</v>
      </c>
      <c r="J79" s="271" t="s">
        <v>86</v>
      </c>
      <c r="K79" s="297">
        <v>7.0</v>
      </c>
      <c r="L79" s="295"/>
      <c r="M79" s="296">
        <v>71.0</v>
      </c>
      <c r="N79" s="271" t="s">
        <v>296</v>
      </c>
      <c r="O79" s="297">
        <v>7.0</v>
      </c>
      <c r="P79" s="295"/>
      <c r="Q79" s="296">
        <v>77.0</v>
      </c>
      <c r="R79" s="271" t="s">
        <v>64</v>
      </c>
      <c r="S79" s="297">
        <v>5.0</v>
      </c>
      <c r="T79" s="295"/>
      <c r="U79" s="296">
        <v>73.0</v>
      </c>
      <c r="V79" s="271" t="s">
        <v>295</v>
      </c>
      <c r="W79" s="297">
        <v>5.0</v>
      </c>
      <c r="X79" s="295"/>
      <c r="Y79" s="296">
        <v>75.0</v>
      </c>
      <c r="Z79" s="271" t="s">
        <v>297</v>
      </c>
      <c r="AA79" s="297">
        <v>5.0</v>
      </c>
      <c r="AB79" s="295"/>
      <c r="AC79" s="296">
        <v>75.0</v>
      </c>
      <c r="AD79" s="271" t="s">
        <v>278</v>
      </c>
      <c r="AE79" s="297">
        <v>5.0</v>
      </c>
    </row>
    <row r="80">
      <c r="A80" s="296">
        <v>76.0</v>
      </c>
      <c r="B80" s="271" t="s">
        <v>310</v>
      </c>
      <c r="C80" s="297">
        <v>5.0</v>
      </c>
      <c r="D80" s="295"/>
      <c r="E80" s="296">
        <v>75.0</v>
      </c>
      <c r="F80" s="271" t="s">
        <v>301</v>
      </c>
      <c r="G80" s="297">
        <v>5.0</v>
      </c>
      <c r="H80" s="295"/>
      <c r="I80" s="296">
        <v>67.0</v>
      </c>
      <c r="J80" s="271" t="s">
        <v>311</v>
      </c>
      <c r="K80" s="297">
        <v>7.0</v>
      </c>
      <c r="L80" s="295"/>
      <c r="M80" s="296">
        <v>78.0</v>
      </c>
      <c r="N80" s="271" t="s">
        <v>304</v>
      </c>
      <c r="O80" s="297">
        <v>5.0</v>
      </c>
      <c r="P80" s="295"/>
      <c r="Q80" s="296">
        <v>77.0</v>
      </c>
      <c r="R80" s="271" t="s">
        <v>287</v>
      </c>
      <c r="S80" s="297">
        <v>5.0</v>
      </c>
      <c r="T80" s="295"/>
      <c r="U80" s="296">
        <v>73.0</v>
      </c>
      <c r="V80" s="271" t="s">
        <v>311</v>
      </c>
      <c r="W80" s="297">
        <v>5.0</v>
      </c>
      <c r="X80" s="295"/>
      <c r="Y80" s="296">
        <v>75.0</v>
      </c>
      <c r="Z80" s="271" t="s">
        <v>309</v>
      </c>
      <c r="AA80" s="297">
        <v>5.0</v>
      </c>
      <c r="AB80" s="295"/>
      <c r="AC80" s="296">
        <v>78.0</v>
      </c>
      <c r="AD80" s="271" t="s">
        <v>282</v>
      </c>
      <c r="AE80" s="297">
        <v>3.0</v>
      </c>
    </row>
    <row r="81">
      <c r="A81" s="296">
        <v>76.0</v>
      </c>
      <c r="B81" s="271" t="s">
        <v>311</v>
      </c>
      <c r="C81" s="297">
        <v>5.0</v>
      </c>
      <c r="D81" s="295"/>
      <c r="E81" s="296">
        <v>79.0</v>
      </c>
      <c r="F81" s="271" t="s">
        <v>296</v>
      </c>
      <c r="G81" s="297">
        <v>3.0</v>
      </c>
      <c r="H81" s="295"/>
      <c r="I81" s="296">
        <v>67.0</v>
      </c>
      <c r="J81" s="271" t="s">
        <v>308</v>
      </c>
      <c r="K81" s="297">
        <v>7.0</v>
      </c>
      <c r="L81" s="295"/>
      <c r="M81" s="296">
        <v>78.0</v>
      </c>
      <c r="N81" s="271" t="s">
        <v>289</v>
      </c>
      <c r="O81" s="297">
        <v>5.0</v>
      </c>
      <c r="P81" s="295"/>
      <c r="Q81" s="296">
        <v>79.0</v>
      </c>
      <c r="R81" s="271" t="s">
        <v>313</v>
      </c>
      <c r="S81" s="297">
        <v>3.0</v>
      </c>
      <c r="T81" s="295"/>
      <c r="U81" s="296">
        <v>79.0</v>
      </c>
      <c r="V81" s="271" t="s">
        <v>313</v>
      </c>
      <c r="W81" s="297">
        <v>3.0</v>
      </c>
      <c r="X81" s="295"/>
      <c r="Y81" s="296">
        <v>79.0</v>
      </c>
      <c r="Z81" s="271" t="s">
        <v>305</v>
      </c>
      <c r="AA81" s="297">
        <v>3.0</v>
      </c>
      <c r="AB81" s="295"/>
      <c r="AC81" s="296">
        <v>78.0</v>
      </c>
      <c r="AD81" s="271" t="s">
        <v>304</v>
      </c>
      <c r="AE81" s="297">
        <v>3.0</v>
      </c>
    </row>
    <row r="82">
      <c r="A82" s="298">
        <v>80.0</v>
      </c>
      <c r="B82" s="299" t="s">
        <v>132</v>
      </c>
      <c r="C82" s="300">
        <v>3.0</v>
      </c>
      <c r="D82" s="295"/>
      <c r="E82" s="298">
        <v>79.0</v>
      </c>
      <c r="F82" s="299" t="s">
        <v>273</v>
      </c>
      <c r="G82" s="300">
        <v>3.0</v>
      </c>
      <c r="H82" s="295"/>
      <c r="I82" s="298">
        <v>80.0</v>
      </c>
      <c r="J82" s="299" t="s">
        <v>285</v>
      </c>
      <c r="K82" s="300">
        <v>5.0</v>
      </c>
      <c r="L82" s="295"/>
      <c r="M82" s="298">
        <v>80.0</v>
      </c>
      <c r="N82" s="299" t="s">
        <v>271</v>
      </c>
      <c r="O82" s="300">
        <v>3.0</v>
      </c>
      <c r="P82" s="295"/>
      <c r="Q82" s="298">
        <v>79.0</v>
      </c>
      <c r="R82" s="299" t="s">
        <v>312</v>
      </c>
      <c r="S82" s="300">
        <v>3.0</v>
      </c>
      <c r="T82" s="295"/>
      <c r="U82" s="298">
        <v>79.0</v>
      </c>
      <c r="V82" s="299" t="s">
        <v>308</v>
      </c>
      <c r="W82" s="300">
        <v>3.0</v>
      </c>
      <c r="X82" s="295"/>
      <c r="Y82" s="298">
        <v>79.0</v>
      </c>
      <c r="Z82" s="299" t="s">
        <v>310</v>
      </c>
      <c r="AA82" s="300">
        <v>3.0</v>
      </c>
      <c r="AB82" s="295"/>
      <c r="AC82" s="298">
        <v>78.0</v>
      </c>
      <c r="AD82" s="299" t="s">
        <v>309</v>
      </c>
      <c r="AE82" s="300">
        <v>3.0</v>
      </c>
    </row>
  </sheetData>
  <mergeCells count="8">
    <mergeCell ref="A1:C1"/>
    <mergeCell ref="E1:G1"/>
    <mergeCell ref="I1:K1"/>
    <mergeCell ref="M1:O1"/>
    <mergeCell ref="Q1:S1"/>
    <mergeCell ref="U1:W1"/>
    <mergeCell ref="Y1:AA1"/>
    <mergeCell ref="AC1:AE1"/>
  </mergeCells>
  <conditionalFormatting sqref="C3:C82 G3:G82 K3:K82 O3:O82 S3:S82 W3:W82 AA3:AA82 AE3:AE82">
    <cfRule type="colorScale" priority="1">
      <colorScale>
        <cfvo type="formula" val="3"/>
        <cfvo type="formula" val="11"/>
        <cfvo type="formula" val="21"/>
        <color rgb="FFEA9999"/>
        <color rgb="FFFFFFFF"/>
        <color rgb="FF57BB8A"/>
      </colorScale>
    </cfRule>
  </conditionalFormatting>
  <conditionalFormatting sqref="C3:C82 G3:G82 K3:K82 O3:O82 S3:S82 W3:W82 AA3:AA82 AE3:AE82">
    <cfRule type="cellIs" dxfId="1" priority="2" operator="equal">
      <formula>21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1" t="s">
        <v>246</v>
      </c>
      <c r="B1" s="261">
        <v>0.0</v>
      </c>
      <c r="C1" s="261">
        <v>1.0</v>
      </c>
      <c r="D1" s="261">
        <v>2.0</v>
      </c>
      <c r="E1" s="261">
        <v>3.0</v>
      </c>
      <c r="F1" s="261">
        <v>4.0</v>
      </c>
      <c r="G1" s="261">
        <v>5.0</v>
      </c>
      <c r="H1" s="261">
        <v>6.0</v>
      </c>
      <c r="I1" s="261">
        <v>7.0</v>
      </c>
      <c r="J1" s="261">
        <v>8.0</v>
      </c>
      <c r="K1" s="261"/>
    </row>
    <row r="2">
      <c r="A2" s="301" t="s">
        <v>323</v>
      </c>
      <c r="B2" s="302">
        <f>Standings!$K$33</f>
        <v>100</v>
      </c>
      <c r="C2" s="302">
        <f>Standings!$K$33</f>
        <v>100</v>
      </c>
      <c r="D2" s="302">
        <f>Standings!$K$33</f>
        <v>100</v>
      </c>
      <c r="E2" s="302">
        <f>Standings!$K$33</f>
        <v>100</v>
      </c>
      <c r="F2" s="302">
        <f>Standings!$K$33</f>
        <v>100</v>
      </c>
      <c r="G2" s="302">
        <f>Standings!$K$33</f>
        <v>100</v>
      </c>
      <c r="H2" s="302">
        <f>Standings!$K$33</f>
        <v>100</v>
      </c>
      <c r="I2" s="302">
        <f>Standings!$K$33</f>
        <v>100</v>
      </c>
      <c r="J2" s="302">
        <f>Standings!$K$33</f>
        <v>100</v>
      </c>
      <c r="K2" s="302">
        <f>Standings!$K$33</f>
        <v>100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1.13"/>
    <col customWidth="1" min="3" max="11" width="5.13"/>
    <col customWidth="1" min="12" max="22" width="9.38"/>
  </cols>
  <sheetData>
    <row r="1">
      <c r="A1" s="261" t="s">
        <v>245</v>
      </c>
      <c r="B1" s="260" t="s">
        <v>246</v>
      </c>
      <c r="C1" s="259" t="s">
        <v>247</v>
      </c>
      <c r="D1" s="259" t="s">
        <v>248</v>
      </c>
      <c r="E1" s="259" t="s">
        <v>249</v>
      </c>
      <c r="F1" s="259" t="s">
        <v>250</v>
      </c>
      <c r="G1" s="259" t="s">
        <v>251</v>
      </c>
      <c r="H1" s="259" t="s">
        <v>252</v>
      </c>
      <c r="I1" s="259" t="s">
        <v>253</v>
      </c>
      <c r="J1" s="259" t="s">
        <v>254</v>
      </c>
      <c r="K1" s="259" t="s">
        <v>255</v>
      </c>
      <c r="L1" s="261"/>
      <c r="M1" s="261" t="s">
        <v>246</v>
      </c>
      <c r="N1" s="261">
        <v>0.0</v>
      </c>
      <c r="O1" s="261">
        <v>1.0</v>
      </c>
      <c r="P1" s="261">
        <v>2.0</v>
      </c>
      <c r="Q1" s="261">
        <v>3.0</v>
      </c>
      <c r="R1" s="261">
        <v>4.0</v>
      </c>
      <c r="S1" s="261">
        <v>5.0</v>
      </c>
      <c r="T1" s="261">
        <v>6.0</v>
      </c>
      <c r="U1" s="261">
        <v>7.0</v>
      </c>
      <c r="V1" s="261">
        <v>8.0</v>
      </c>
    </row>
    <row r="2">
      <c r="A2" s="303" t="str">
        <f>VLOOKUP($B2, Standings!$A2:$K81,1)</f>
        <v>#N/A</v>
      </c>
      <c r="B2" s="304" t="s">
        <v>132</v>
      </c>
      <c r="C2" s="305">
        <f>VLOOKUP($B2, data!$B2:$K81,2,false)</f>
        <v>3</v>
      </c>
      <c r="D2" s="305">
        <f>VLOOKUP($B2,Standings!$B2:$K81,3, false)</f>
        <v>11</v>
      </c>
      <c r="E2" s="305">
        <f>VLOOKUP($B2, Standings!$B2:$K81,4, false)</f>
        <v>13</v>
      </c>
      <c r="F2" s="305">
        <f>VLOOKUP($B2, Standings!$B2:$K81,5, false)</f>
        <v>13</v>
      </c>
      <c r="G2" s="305">
        <f>VLOOKUP($B2, Standings!$B2:$K81,6, false)</f>
        <v>9</v>
      </c>
      <c r="H2" s="305">
        <f>VLOOKUP($B2, Standings!$B2:$K81,7, false)</f>
        <v>13</v>
      </c>
      <c r="I2" s="305">
        <f>VLOOKUP($B2, Standings!$B2:$K81,8, false)</f>
        <v>17</v>
      </c>
      <c r="J2" s="306">
        <f>VLOOKUP($B2, Standings!$B2:$K81,9, false)</f>
        <v>21</v>
      </c>
      <c r="K2" s="307">
        <f>VLOOKUP($B2, Standings!$B2:$K81,10, false)</f>
        <v>100</v>
      </c>
      <c r="L2" s="268" t="str">
        <f t="array" ref="L2:M81">A2:B81</f>
        <v>#N/A</v>
      </c>
      <c r="M2" s="268" t="s">
        <v>132</v>
      </c>
      <c r="N2" s="301">
        <v>0.0</v>
      </c>
      <c r="O2" s="268">
        <f>$C2</f>
        <v>3</v>
      </c>
      <c r="P2" s="268">
        <f>$C2+$D2</f>
        <v>14</v>
      </c>
      <c r="Q2" s="268">
        <f>$C2+$D2+$E2</f>
        <v>27</v>
      </c>
      <c r="R2" s="268">
        <f>$C2+$D2+$E2+$F2</f>
        <v>40</v>
      </c>
      <c r="S2" s="268">
        <f>$C2+$D2+$E2+$F2+$G2</f>
        <v>49</v>
      </c>
      <c r="T2" s="268">
        <f>$C2+$D2+$E2+$F2+$G2+$H2</f>
        <v>62</v>
      </c>
      <c r="U2" s="268">
        <f>$C2+$D2+$E2+$F2+$G2+$H2+$I2</f>
        <v>79</v>
      </c>
      <c r="V2" s="268">
        <f>$C2+$D2+$E2+$F2+$G2+$H2+$I2+$J2</f>
        <v>100</v>
      </c>
    </row>
    <row r="3">
      <c r="A3" s="270"/>
      <c r="B3" s="271"/>
      <c r="C3" s="295"/>
      <c r="D3" s="295"/>
      <c r="E3" s="295"/>
      <c r="F3" s="295"/>
      <c r="G3" s="295"/>
      <c r="H3" s="295"/>
      <c r="I3" s="295"/>
      <c r="J3" s="295"/>
      <c r="K3" s="308"/>
      <c r="L3" s="275"/>
      <c r="M3" s="275"/>
      <c r="N3" s="269"/>
      <c r="O3" s="275"/>
      <c r="P3" s="275"/>
      <c r="Q3" s="275"/>
      <c r="R3" s="275"/>
      <c r="S3" s="275"/>
      <c r="T3" s="275"/>
      <c r="U3" s="275"/>
      <c r="V3" s="275"/>
    </row>
    <row r="4">
      <c r="A4" s="270"/>
      <c r="B4" s="271"/>
      <c r="C4" s="295"/>
      <c r="D4" s="295"/>
      <c r="E4" s="295"/>
      <c r="F4" s="295"/>
      <c r="G4" s="295"/>
      <c r="H4" s="295"/>
      <c r="I4" s="295"/>
      <c r="J4" s="295"/>
      <c r="K4" s="308"/>
      <c r="L4" s="275"/>
      <c r="M4" s="275"/>
      <c r="N4" s="269"/>
      <c r="O4" s="275"/>
      <c r="P4" s="275"/>
      <c r="Q4" s="275"/>
      <c r="R4" s="275"/>
      <c r="S4" s="275"/>
      <c r="T4" s="275"/>
      <c r="U4" s="275"/>
      <c r="V4" s="275"/>
    </row>
    <row r="5">
      <c r="A5" s="270"/>
      <c r="B5" s="271"/>
      <c r="C5" s="295"/>
      <c r="D5" s="295"/>
      <c r="E5" s="295"/>
      <c r="F5" s="295"/>
      <c r="G5" s="295"/>
      <c r="H5" s="295"/>
      <c r="I5" s="295"/>
      <c r="J5" s="295"/>
      <c r="K5" s="308"/>
      <c r="L5" s="275"/>
      <c r="M5" s="275"/>
      <c r="N5" s="269"/>
      <c r="O5" s="275"/>
      <c r="P5" s="275"/>
      <c r="Q5" s="275"/>
      <c r="R5" s="275"/>
      <c r="S5" s="275"/>
      <c r="T5" s="275"/>
      <c r="U5" s="275"/>
      <c r="V5" s="275"/>
    </row>
    <row r="6">
      <c r="A6" s="270"/>
      <c r="B6" s="271"/>
      <c r="C6" s="295"/>
      <c r="D6" s="295"/>
      <c r="E6" s="295"/>
      <c r="F6" s="295"/>
      <c r="G6" s="295"/>
      <c r="H6" s="295"/>
      <c r="I6" s="295"/>
      <c r="J6" s="295"/>
      <c r="K6" s="308"/>
      <c r="L6" s="275"/>
      <c r="M6" s="275"/>
      <c r="N6" s="269"/>
      <c r="O6" s="275"/>
      <c r="P6" s="275"/>
      <c r="Q6" s="275"/>
      <c r="R6" s="275"/>
      <c r="S6" s="275"/>
      <c r="T6" s="275"/>
      <c r="U6" s="275"/>
      <c r="V6" s="275"/>
    </row>
    <row r="7">
      <c r="A7" s="270"/>
      <c r="B7" s="271"/>
      <c r="C7" s="295"/>
      <c r="D7" s="295"/>
      <c r="E7" s="295"/>
      <c r="F7" s="295"/>
      <c r="G7" s="295"/>
      <c r="H7" s="295"/>
      <c r="I7" s="295"/>
      <c r="J7" s="295"/>
      <c r="K7" s="308"/>
      <c r="L7" s="275"/>
      <c r="M7" s="275"/>
      <c r="N7" s="269"/>
      <c r="O7" s="275"/>
      <c r="P7" s="275"/>
      <c r="Q7" s="275"/>
      <c r="R7" s="275"/>
      <c r="S7" s="275"/>
      <c r="T7" s="275"/>
      <c r="U7" s="275"/>
      <c r="V7" s="275"/>
    </row>
    <row r="8">
      <c r="A8" s="270"/>
      <c r="B8" s="271"/>
      <c r="C8" s="295"/>
      <c r="D8" s="295"/>
      <c r="E8" s="295"/>
      <c r="F8" s="295"/>
      <c r="G8" s="295"/>
      <c r="H8" s="295"/>
      <c r="I8" s="295"/>
      <c r="J8" s="295"/>
      <c r="K8" s="308"/>
      <c r="L8" s="275"/>
      <c r="M8" s="275"/>
      <c r="N8" s="269"/>
      <c r="O8" s="275"/>
      <c r="P8" s="275"/>
      <c r="Q8" s="275"/>
      <c r="R8" s="275"/>
      <c r="S8" s="275"/>
      <c r="T8" s="275"/>
      <c r="U8" s="275"/>
      <c r="V8" s="275"/>
    </row>
    <row r="9">
      <c r="A9" s="270"/>
      <c r="B9" s="271"/>
      <c r="C9" s="295"/>
      <c r="D9" s="295"/>
      <c r="E9" s="295"/>
      <c r="F9" s="295"/>
      <c r="G9" s="295"/>
      <c r="H9" s="295"/>
      <c r="I9" s="295"/>
      <c r="J9" s="295"/>
      <c r="K9" s="308"/>
      <c r="L9" s="275"/>
      <c r="M9" s="275"/>
      <c r="N9" s="269"/>
      <c r="O9" s="275"/>
      <c r="P9" s="275"/>
      <c r="Q9" s="275"/>
      <c r="R9" s="275"/>
      <c r="S9" s="275"/>
      <c r="T9" s="275"/>
      <c r="U9" s="275"/>
      <c r="V9" s="275"/>
    </row>
    <row r="10">
      <c r="A10" s="270"/>
      <c r="B10" s="271"/>
      <c r="C10" s="295"/>
      <c r="D10" s="295"/>
      <c r="E10" s="295"/>
      <c r="F10" s="295"/>
      <c r="G10" s="295"/>
      <c r="H10" s="295"/>
      <c r="I10" s="295"/>
      <c r="J10" s="295"/>
      <c r="K10" s="308"/>
      <c r="L10" s="275"/>
      <c r="M10" s="275"/>
      <c r="N10" s="269"/>
      <c r="O10" s="275"/>
      <c r="P10" s="275"/>
      <c r="Q10" s="275"/>
      <c r="R10" s="275"/>
      <c r="S10" s="275"/>
      <c r="T10" s="275"/>
      <c r="U10" s="275"/>
      <c r="V10" s="275"/>
    </row>
    <row r="11">
      <c r="A11" s="270"/>
      <c r="B11" s="271"/>
      <c r="C11" s="295"/>
      <c r="D11" s="295"/>
      <c r="E11" s="295"/>
      <c r="F11" s="295"/>
      <c r="G11" s="295"/>
      <c r="H11" s="295"/>
      <c r="I11" s="295"/>
      <c r="J11" s="295"/>
      <c r="K11" s="308"/>
      <c r="L11" s="275"/>
      <c r="M11" s="275"/>
      <c r="N11" s="269"/>
      <c r="O11" s="275"/>
      <c r="P11" s="275"/>
      <c r="Q11" s="275"/>
      <c r="R11" s="275"/>
      <c r="S11" s="275"/>
      <c r="T11" s="275"/>
      <c r="U11" s="275"/>
      <c r="V11" s="275"/>
    </row>
    <row r="12">
      <c r="A12" s="270"/>
      <c r="B12" s="271"/>
      <c r="C12" s="295"/>
      <c r="D12" s="295"/>
      <c r="E12" s="295"/>
      <c r="F12" s="295"/>
      <c r="G12" s="295"/>
      <c r="H12" s="295"/>
      <c r="I12" s="295"/>
      <c r="J12" s="295"/>
      <c r="K12" s="308"/>
      <c r="L12" s="275"/>
      <c r="M12" s="275"/>
      <c r="N12" s="269"/>
      <c r="O12" s="275"/>
      <c r="P12" s="275"/>
      <c r="Q12" s="275"/>
      <c r="R12" s="275"/>
      <c r="S12" s="275"/>
      <c r="T12" s="275"/>
      <c r="U12" s="275"/>
      <c r="V12" s="275"/>
    </row>
    <row r="13">
      <c r="A13" s="270"/>
      <c r="B13" s="271"/>
      <c r="C13" s="295"/>
      <c r="D13" s="295"/>
      <c r="E13" s="295"/>
      <c r="F13" s="295"/>
      <c r="G13" s="295"/>
      <c r="H13" s="295"/>
      <c r="I13" s="295"/>
      <c r="J13" s="295"/>
      <c r="K13" s="308"/>
      <c r="L13" s="275"/>
      <c r="M13" s="275"/>
      <c r="N13" s="269"/>
      <c r="O13" s="275"/>
      <c r="P13" s="275"/>
      <c r="Q13" s="275"/>
      <c r="R13" s="275"/>
      <c r="S13" s="275"/>
      <c r="T13" s="275"/>
      <c r="U13" s="275"/>
      <c r="V13" s="275"/>
    </row>
    <row r="14">
      <c r="A14" s="270"/>
      <c r="B14" s="271"/>
      <c r="C14" s="295"/>
      <c r="D14" s="295"/>
      <c r="E14" s="295"/>
      <c r="F14" s="295"/>
      <c r="G14" s="295"/>
      <c r="H14" s="295"/>
      <c r="I14" s="295"/>
      <c r="J14" s="295"/>
      <c r="K14" s="308"/>
      <c r="L14" s="275"/>
      <c r="M14" s="275"/>
      <c r="N14" s="269"/>
      <c r="O14" s="275"/>
      <c r="P14" s="275"/>
      <c r="Q14" s="275"/>
      <c r="R14" s="275"/>
      <c r="S14" s="275"/>
      <c r="T14" s="275"/>
      <c r="U14" s="275"/>
      <c r="V14" s="275"/>
    </row>
    <row r="15">
      <c r="A15" s="270"/>
      <c r="B15" s="271"/>
      <c r="C15" s="295"/>
      <c r="D15" s="295"/>
      <c r="E15" s="295"/>
      <c r="F15" s="295"/>
      <c r="G15" s="295"/>
      <c r="H15" s="295"/>
      <c r="I15" s="295"/>
      <c r="J15" s="295"/>
      <c r="K15" s="308"/>
      <c r="L15" s="275"/>
      <c r="M15" s="275"/>
      <c r="N15" s="269"/>
      <c r="O15" s="275"/>
      <c r="P15" s="275"/>
      <c r="Q15" s="275"/>
      <c r="R15" s="275"/>
      <c r="S15" s="275"/>
      <c r="T15" s="275"/>
      <c r="U15" s="275"/>
      <c r="V15" s="275"/>
    </row>
    <row r="16">
      <c r="A16" s="270"/>
      <c r="B16" s="271"/>
      <c r="C16" s="295"/>
      <c r="D16" s="295"/>
      <c r="E16" s="295"/>
      <c r="F16" s="295"/>
      <c r="G16" s="295"/>
      <c r="H16" s="295"/>
      <c r="I16" s="295"/>
      <c r="J16" s="295"/>
      <c r="K16" s="308"/>
      <c r="L16" s="275"/>
      <c r="M16" s="275"/>
      <c r="N16" s="269"/>
      <c r="O16" s="275"/>
      <c r="P16" s="275"/>
      <c r="Q16" s="275"/>
      <c r="R16" s="275"/>
      <c r="S16" s="275"/>
      <c r="T16" s="275"/>
      <c r="U16" s="275"/>
      <c r="V16" s="275"/>
    </row>
    <row r="17">
      <c r="A17" s="270"/>
      <c r="B17" s="271"/>
      <c r="C17" s="295"/>
      <c r="D17" s="295"/>
      <c r="E17" s="295"/>
      <c r="F17" s="295"/>
      <c r="G17" s="295"/>
      <c r="H17" s="295"/>
      <c r="I17" s="295"/>
      <c r="J17" s="295"/>
      <c r="K17" s="308"/>
      <c r="L17" s="275"/>
      <c r="M17" s="275"/>
      <c r="N17" s="269"/>
      <c r="O17" s="275"/>
      <c r="P17" s="275"/>
      <c r="Q17" s="275"/>
      <c r="R17" s="275"/>
      <c r="S17" s="275"/>
      <c r="T17" s="275"/>
      <c r="U17" s="275"/>
      <c r="V17" s="275"/>
    </row>
    <row r="18">
      <c r="A18" s="270"/>
      <c r="B18" s="271"/>
      <c r="C18" s="295"/>
      <c r="D18" s="295"/>
      <c r="E18" s="295"/>
      <c r="F18" s="295"/>
      <c r="G18" s="295"/>
      <c r="H18" s="295"/>
      <c r="I18" s="295"/>
      <c r="J18" s="295"/>
      <c r="K18" s="308"/>
      <c r="L18" s="275"/>
      <c r="M18" s="275"/>
      <c r="N18" s="269"/>
      <c r="O18" s="275"/>
      <c r="P18" s="275"/>
      <c r="Q18" s="275"/>
      <c r="R18" s="275"/>
      <c r="S18" s="275"/>
      <c r="T18" s="275"/>
      <c r="U18" s="275"/>
      <c r="V18" s="275"/>
    </row>
    <row r="19">
      <c r="A19" s="270"/>
      <c r="B19" s="271"/>
      <c r="C19" s="295"/>
      <c r="D19" s="295"/>
      <c r="E19" s="295"/>
      <c r="F19" s="295"/>
      <c r="G19" s="295"/>
      <c r="H19" s="295"/>
      <c r="I19" s="295"/>
      <c r="J19" s="295"/>
      <c r="K19" s="308"/>
      <c r="L19" s="275"/>
      <c r="M19" s="275"/>
      <c r="N19" s="269"/>
      <c r="O19" s="275"/>
      <c r="P19" s="275"/>
      <c r="Q19" s="275"/>
      <c r="R19" s="275"/>
      <c r="S19" s="275"/>
      <c r="T19" s="275"/>
      <c r="U19" s="275"/>
      <c r="V19" s="275"/>
    </row>
    <row r="20">
      <c r="A20" s="270"/>
      <c r="B20" s="271"/>
      <c r="C20" s="295"/>
      <c r="D20" s="295"/>
      <c r="E20" s="295"/>
      <c r="F20" s="295"/>
      <c r="G20" s="295"/>
      <c r="H20" s="295"/>
      <c r="I20" s="295"/>
      <c r="J20" s="295"/>
      <c r="K20" s="308"/>
      <c r="L20" s="275"/>
      <c r="M20" s="275"/>
      <c r="N20" s="269"/>
      <c r="O20" s="275"/>
      <c r="P20" s="275"/>
      <c r="Q20" s="275"/>
      <c r="R20" s="275"/>
      <c r="S20" s="275"/>
      <c r="T20" s="275"/>
      <c r="U20" s="275"/>
      <c r="V20" s="275"/>
    </row>
    <row r="21">
      <c r="A21" s="270"/>
      <c r="B21" s="271"/>
      <c r="C21" s="295"/>
      <c r="D21" s="295"/>
      <c r="E21" s="295"/>
      <c r="F21" s="295"/>
      <c r="G21" s="295"/>
      <c r="H21" s="295"/>
      <c r="I21" s="295"/>
      <c r="J21" s="295"/>
      <c r="K21" s="308"/>
      <c r="L21" s="275"/>
      <c r="M21" s="275"/>
      <c r="N21" s="269"/>
      <c r="O21" s="275"/>
      <c r="P21" s="275"/>
      <c r="Q21" s="275"/>
      <c r="R21" s="275"/>
      <c r="S21" s="275"/>
      <c r="T21" s="275"/>
      <c r="U21" s="275"/>
      <c r="V21" s="275"/>
    </row>
    <row r="22">
      <c r="A22" s="270"/>
      <c r="B22" s="271"/>
      <c r="C22" s="295"/>
      <c r="D22" s="295"/>
      <c r="E22" s="295"/>
      <c r="F22" s="295"/>
      <c r="G22" s="295"/>
      <c r="H22" s="295"/>
      <c r="I22" s="295"/>
      <c r="J22" s="295"/>
      <c r="K22" s="308"/>
      <c r="L22" s="275"/>
      <c r="M22" s="275"/>
      <c r="N22" s="269"/>
      <c r="O22" s="275"/>
      <c r="P22" s="275"/>
      <c r="Q22" s="275"/>
      <c r="R22" s="275"/>
      <c r="S22" s="275"/>
      <c r="T22" s="275"/>
      <c r="U22" s="275"/>
      <c r="V22" s="275"/>
    </row>
    <row r="23">
      <c r="A23" s="270"/>
      <c r="B23" s="271"/>
      <c r="C23" s="295"/>
      <c r="D23" s="295"/>
      <c r="E23" s="295"/>
      <c r="F23" s="295"/>
      <c r="G23" s="295"/>
      <c r="H23" s="295"/>
      <c r="I23" s="295"/>
      <c r="J23" s="295"/>
      <c r="K23" s="308"/>
      <c r="L23" s="275"/>
      <c r="M23" s="275"/>
      <c r="N23" s="269"/>
      <c r="O23" s="275"/>
      <c r="P23" s="275"/>
      <c r="Q23" s="275"/>
      <c r="R23" s="275"/>
      <c r="S23" s="275"/>
      <c r="T23" s="275"/>
      <c r="U23" s="275"/>
      <c r="V23" s="275"/>
    </row>
    <row r="24">
      <c r="A24" s="270"/>
      <c r="B24" s="271"/>
      <c r="C24" s="295"/>
      <c r="D24" s="295"/>
      <c r="E24" s="295"/>
      <c r="F24" s="295"/>
      <c r="G24" s="295"/>
      <c r="H24" s="295"/>
      <c r="I24" s="295"/>
      <c r="J24" s="295"/>
      <c r="K24" s="308"/>
      <c r="L24" s="275"/>
      <c r="M24" s="275"/>
      <c r="N24" s="269"/>
      <c r="O24" s="275"/>
      <c r="P24" s="275"/>
      <c r="Q24" s="275"/>
      <c r="R24" s="275"/>
      <c r="S24" s="275"/>
      <c r="T24" s="275"/>
      <c r="U24" s="275"/>
      <c r="V24" s="275"/>
    </row>
    <row r="25">
      <c r="A25" s="270"/>
      <c r="B25" s="271"/>
      <c r="C25" s="295"/>
      <c r="D25" s="295"/>
      <c r="E25" s="295"/>
      <c r="F25" s="295"/>
      <c r="G25" s="295"/>
      <c r="H25" s="295"/>
      <c r="I25" s="295"/>
      <c r="J25" s="295"/>
      <c r="K25" s="308"/>
      <c r="L25" s="275"/>
      <c r="M25" s="275"/>
      <c r="N25" s="269"/>
      <c r="O25" s="275"/>
      <c r="P25" s="275"/>
      <c r="Q25" s="275"/>
      <c r="R25" s="275"/>
      <c r="S25" s="275"/>
      <c r="T25" s="275"/>
      <c r="U25" s="275"/>
      <c r="V25" s="275"/>
    </row>
    <row r="26">
      <c r="A26" s="270"/>
      <c r="B26" s="271"/>
      <c r="C26" s="295"/>
      <c r="D26" s="295"/>
      <c r="E26" s="295"/>
      <c r="F26" s="295"/>
      <c r="G26" s="295"/>
      <c r="H26" s="295"/>
      <c r="I26" s="295"/>
      <c r="J26" s="295"/>
      <c r="K26" s="308"/>
      <c r="L26" s="275"/>
      <c r="M26" s="275"/>
      <c r="N26" s="269"/>
      <c r="O26" s="275"/>
      <c r="P26" s="275"/>
      <c r="Q26" s="275"/>
      <c r="R26" s="275"/>
      <c r="S26" s="275"/>
      <c r="T26" s="275"/>
      <c r="U26" s="275"/>
      <c r="V26" s="275"/>
    </row>
    <row r="27">
      <c r="A27" s="270"/>
      <c r="B27" s="271"/>
      <c r="C27" s="295"/>
      <c r="D27" s="295"/>
      <c r="E27" s="295"/>
      <c r="F27" s="295"/>
      <c r="G27" s="295"/>
      <c r="H27" s="295"/>
      <c r="I27" s="295"/>
      <c r="J27" s="295"/>
      <c r="K27" s="308"/>
      <c r="L27" s="275"/>
      <c r="M27" s="275"/>
      <c r="N27" s="269"/>
      <c r="O27" s="275"/>
      <c r="P27" s="275"/>
      <c r="Q27" s="275"/>
      <c r="R27" s="275"/>
      <c r="S27" s="275"/>
      <c r="T27" s="275"/>
      <c r="U27" s="275"/>
      <c r="V27" s="275"/>
    </row>
    <row r="28">
      <c r="A28" s="270"/>
      <c r="B28" s="271"/>
      <c r="C28" s="295"/>
      <c r="D28" s="295"/>
      <c r="E28" s="295"/>
      <c r="F28" s="295"/>
      <c r="G28" s="295"/>
      <c r="H28" s="295"/>
      <c r="I28" s="295"/>
      <c r="J28" s="295"/>
      <c r="K28" s="308"/>
      <c r="L28" s="275"/>
      <c r="M28" s="275"/>
      <c r="N28" s="269"/>
      <c r="O28" s="275"/>
      <c r="P28" s="275"/>
      <c r="Q28" s="275"/>
      <c r="R28" s="275"/>
      <c r="S28" s="275"/>
      <c r="T28" s="275"/>
      <c r="U28" s="275"/>
      <c r="V28" s="275"/>
    </row>
    <row r="29">
      <c r="A29" s="270"/>
      <c r="B29" s="271"/>
      <c r="C29" s="295"/>
      <c r="D29" s="295"/>
      <c r="E29" s="295"/>
      <c r="F29" s="295"/>
      <c r="G29" s="295"/>
      <c r="H29" s="295"/>
      <c r="I29" s="295"/>
      <c r="J29" s="295"/>
      <c r="K29" s="308"/>
      <c r="L29" s="275"/>
      <c r="M29" s="275"/>
      <c r="N29" s="269"/>
      <c r="O29" s="275"/>
      <c r="P29" s="275"/>
      <c r="Q29" s="275"/>
      <c r="R29" s="275"/>
      <c r="S29" s="275"/>
      <c r="T29" s="275"/>
      <c r="U29" s="275"/>
      <c r="V29" s="275"/>
    </row>
    <row r="30">
      <c r="A30" s="270"/>
      <c r="B30" s="271"/>
      <c r="C30" s="295"/>
      <c r="D30" s="295"/>
      <c r="E30" s="295"/>
      <c r="F30" s="295"/>
      <c r="G30" s="295"/>
      <c r="H30" s="295"/>
      <c r="I30" s="295"/>
      <c r="J30" s="295"/>
      <c r="K30" s="308"/>
      <c r="L30" s="275"/>
      <c r="M30" s="275"/>
      <c r="N30" s="269"/>
      <c r="O30" s="275"/>
      <c r="P30" s="275"/>
      <c r="Q30" s="275"/>
      <c r="R30" s="275"/>
      <c r="S30" s="275"/>
      <c r="T30" s="275"/>
      <c r="U30" s="275"/>
      <c r="V30" s="275"/>
    </row>
    <row r="31">
      <c r="A31" s="270"/>
      <c r="B31" s="271"/>
      <c r="C31" s="295"/>
      <c r="D31" s="295"/>
      <c r="E31" s="295"/>
      <c r="F31" s="295"/>
      <c r="G31" s="295"/>
      <c r="H31" s="295"/>
      <c r="I31" s="295"/>
      <c r="J31" s="295"/>
      <c r="K31" s="308"/>
      <c r="L31" s="275"/>
      <c r="M31" s="275"/>
      <c r="N31" s="269"/>
      <c r="O31" s="275"/>
      <c r="P31" s="275"/>
      <c r="Q31" s="275"/>
      <c r="R31" s="275"/>
      <c r="S31" s="275"/>
      <c r="T31" s="275"/>
      <c r="U31" s="275"/>
      <c r="V31" s="275"/>
    </row>
    <row r="32">
      <c r="A32" s="270"/>
      <c r="B32" s="271"/>
      <c r="C32" s="295"/>
      <c r="D32" s="295"/>
      <c r="E32" s="295"/>
      <c r="F32" s="295"/>
      <c r="G32" s="295"/>
      <c r="H32" s="295"/>
      <c r="I32" s="295"/>
      <c r="J32" s="295"/>
      <c r="K32" s="308"/>
      <c r="L32" s="275"/>
      <c r="M32" s="275"/>
      <c r="N32" s="269"/>
      <c r="O32" s="275"/>
      <c r="P32" s="275"/>
      <c r="Q32" s="275"/>
      <c r="R32" s="275"/>
      <c r="S32" s="275"/>
      <c r="T32" s="275"/>
      <c r="U32" s="275"/>
      <c r="V32" s="275"/>
    </row>
    <row r="33">
      <c r="A33" s="270"/>
      <c r="B33" s="271"/>
      <c r="C33" s="295"/>
      <c r="D33" s="295"/>
      <c r="E33" s="295"/>
      <c r="F33" s="295"/>
      <c r="G33" s="295"/>
      <c r="H33" s="295"/>
      <c r="I33" s="295"/>
      <c r="J33" s="295"/>
      <c r="K33" s="308"/>
      <c r="L33" s="275"/>
      <c r="M33" s="275"/>
      <c r="N33" s="269"/>
      <c r="O33" s="275"/>
      <c r="P33" s="275"/>
      <c r="Q33" s="275"/>
      <c r="R33" s="275"/>
      <c r="S33" s="275"/>
      <c r="T33" s="275"/>
      <c r="U33" s="275"/>
      <c r="V33" s="275"/>
    </row>
    <row r="34">
      <c r="A34" s="270"/>
      <c r="B34" s="271"/>
      <c r="C34" s="295"/>
      <c r="D34" s="295"/>
      <c r="E34" s="295"/>
      <c r="F34" s="295"/>
      <c r="G34" s="295"/>
      <c r="H34" s="295"/>
      <c r="I34" s="295"/>
      <c r="J34" s="295"/>
      <c r="K34" s="308"/>
      <c r="L34" s="283"/>
      <c r="M34" s="283"/>
      <c r="N34" s="283"/>
      <c r="O34" s="283"/>
      <c r="P34" s="283"/>
      <c r="Q34" s="283"/>
      <c r="R34" s="283"/>
      <c r="S34" s="283"/>
      <c r="T34" s="283"/>
      <c r="U34" s="283"/>
      <c r="V34" s="283"/>
    </row>
    <row r="35">
      <c r="A35" s="270"/>
      <c r="B35" s="271"/>
      <c r="C35" s="295"/>
      <c r="D35" s="295"/>
      <c r="E35" s="295"/>
      <c r="F35" s="295"/>
      <c r="G35" s="295"/>
      <c r="H35" s="295"/>
      <c r="I35" s="295"/>
      <c r="J35" s="295"/>
      <c r="K35" s="308"/>
      <c r="L35" s="283"/>
      <c r="M35" s="283"/>
      <c r="N35" s="283"/>
      <c r="O35" s="283"/>
      <c r="P35" s="283"/>
      <c r="Q35" s="283"/>
      <c r="R35" s="283"/>
      <c r="S35" s="283"/>
      <c r="T35" s="283"/>
      <c r="U35" s="283"/>
      <c r="V35" s="283"/>
    </row>
    <row r="36">
      <c r="A36" s="270"/>
      <c r="B36" s="271"/>
      <c r="C36" s="295"/>
      <c r="D36" s="295"/>
      <c r="E36" s="295"/>
      <c r="F36" s="295"/>
      <c r="G36" s="295"/>
      <c r="H36" s="295"/>
      <c r="I36" s="295"/>
      <c r="J36" s="295"/>
      <c r="K36" s="308"/>
      <c r="L36" s="283"/>
      <c r="M36" s="283"/>
      <c r="N36" s="283"/>
      <c r="O36" s="283"/>
      <c r="P36" s="283"/>
      <c r="Q36" s="283"/>
      <c r="R36" s="283"/>
      <c r="S36" s="283"/>
      <c r="T36" s="283"/>
      <c r="U36" s="283"/>
      <c r="V36" s="283"/>
    </row>
    <row r="37">
      <c r="A37" s="270"/>
      <c r="B37" s="271"/>
      <c r="C37" s="295"/>
      <c r="D37" s="295"/>
      <c r="E37" s="295"/>
      <c r="F37" s="295"/>
      <c r="G37" s="295"/>
      <c r="H37" s="295"/>
      <c r="I37" s="295"/>
      <c r="J37" s="295"/>
      <c r="K37" s="308"/>
      <c r="L37" s="283"/>
      <c r="M37" s="283"/>
      <c r="N37" s="283"/>
      <c r="O37" s="283"/>
      <c r="P37" s="283"/>
      <c r="Q37" s="283"/>
      <c r="R37" s="283"/>
      <c r="S37" s="283"/>
      <c r="T37" s="283"/>
      <c r="U37" s="283"/>
      <c r="V37" s="283"/>
    </row>
    <row r="38">
      <c r="A38" s="270"/>
      <c r="B38" s="271"/>
      <c r="C38" s="295"/>
      <c r="D38" s="295"/>
      <c r="E38" s="295"/>
      <c r="F38" s="295"/>
      <c r="G38" s="295"/>
      <c r="H38" s="295"/>
      <c r="I38" s="295"/>
      <c r="J38" s="295"/>
      <c r="K38" s="308"/>
      <c r="L38" s="283"/>
      <c r="M38" s="283"/>
      <c r="N38" s="283"/>
      <c r="O38" s="283"/>
      <c r="P38" s="283"/>
      <c r="Q38" s="283"/>
      <c r="R38" s="283"/>
      <c r="S38" s="283"/>
      <c r="T38" s="283"/>
      <c r="U38" s="283"/>
      <c r="V38" s="283"/>
    </row>
    <row r="39">
      <c r="A39" s="270"/>
      <c r="B39" s="271"/>
      <c r="C39" s="295"/>
      <c r="D39" s="295"/>
      <c r="E39" s="295"/>
      <c r="F39" s="295"/>
      <c r="G39" s="295"/>
      <c r="H39" s="295"/>
      <c r="I39" s="295"/>
      <c r="J39" s="295"/>
      <c r="K39" s="308"/>
      <c r="L39" s="283"/>
      <c r="M39" s="283"/>
      <c r="N39" s="283"/>
      <c r="O39" s="283"/>
      <c r="P39" s="283"/>
      <c r="Q39" s="283"/>
      <c r="R39" s="283"/>
      <c r="S39" s="283"/>
      <c r="T39" s="283"/>
      <c r="U39" s="283"/>
      <c r="V39" s="283"/>
    </row>
    <row r="40">
      <c r="A40" s="270"/>
      <c r="B40" s="271"/>
      <c r="C40" s="295"/>
      <c r="D40" s="295"/>
      <c r="E40" s="295"/>
      <c r="F40" s="295"/>
      <c r="G40" s="295"/>
      <c r="H40" s="295"/>
      <c r="I40" s="295"/>
      <c r="J40" s="295"/>
      <c r="K40" s="308"/>
      <c r="L40" s="283"/>
      <c r="M40" s="283"/>
      <c r="N40" s="283"/>
      <c r="O40" s="283"/>
      <c r="P40" s="283"/>
      <c r="Q40" s="283"/>
      <c r="R40" s="283"/>
      <c r="S40" s="283"/>
      <c r="T40" s="283"/>
      <c r="U40" s="283"/>
      <c r="V40" s="283"/>
    </row>
    <row r="41">
      <c r="A41" s="270"/>
      <c r="B41" s="271"/>
      <c r="C41" s="295"/>
      <c r="D41" s="295"/>
      <c r="E41" s="295"/>
      <c r="F41" s="295"/>
      <c r="G41" s="295"/>
      <c r="H41" s="295"/>
      <c r="I41" s="295"/>
      <c r="J41" s="295"/>
      <c r="K41" s="308"/>
      <c r="L41" s="283"/>
      <c r="M41" s="283"/>
      <c r="N41" s="283"/>
      <c r="O41" s="283"/>
      <c r="P41" s="283"/>
      <c r="Q41" s="283"/>
      <c r="R41" s="283"/>
      <c r="S41" s="283"/>
      <c r="T41" s="283"/>
      <c r="U41" s="283"/>
      <c r="V41" s="283"/>
    </row>
    <row r="42">
      <c r="A42" s="270"/>
      <c r="B42" s="271"/>
      <c r="C42" s="295"/>
      <c r="D42" s="295"/>
      <c r="E42" s="295"/>
      <c r="F42" s="295"/>
      <c r="G42" s="295"/>
      <c r="H42" s="295"/>
      <c r="I42" s="295"/>
      <c r="J42" s="295"/>
      <c r="K42" s="308"/>
      <c r="L42" s="283"/>
      <c r="M42" s="283"/>
      <c r="N42" s="283"/>
      <c r="O42" s="283"/>
      <c r="P42" s="283"/>
      <c r="Q42" s="283"/>
      <c r="R42" s="283"/>
      <c r="S42" s="283"/>
      <c r="T42" s="283"/>
      <c r="U42" s="283"/>
      <c r="V42" s="283"/>
    </row>
    <row r="43">
      <c r="A43" s="270"/>
      <c r="B43" s="271"/>
      <c r="C43" s="295"/>
      <c r="D43" s="295"/>
      <c r="E43" s="295"/>
      <c r="F43" s="295"/>
      <c r="G43" s="295"/>
      <c r="H43" s="295"/>
      <c r="I43" s="295"/>
      <c r="J43" s="295"/>
      <c r="K43" s="308"/>
      <c r="L43" s="283"/>
      <c r="M43" s="283"/>
      <c r="N43" s="283"/>
      <c r="O43" s="283"/>
      <c r="P43" s="283"/>
      <c r="Q43" s="283"/>
      <c r="R43" s="283"/>
      <c r="S43" s="283"/>
      <c r="T43" s="283"/>
      <c r="U43" s="283"/>
      <c r="V43" s="283"/>
    </row>
    <row r="44">
      <c r="A44" s="270"/>
      <c r="B44" s="271"/>
      <c r="C44" s="295"/>
      <c r="D44" s="295"/>
      <c r="E44" s="295"/>
      <c r="F44" s="295"/>
      <c r="G44" s="295"/>
      <c r="H44" s="295"/>
      <c r="I44" s="295"/>
      <c r="J44" s="295"/>
      <c r="K44" s="308"/>
      <c r="L44" s="283"/>
      <c r="M44" s="283"/>
      <c r="N44" s="283"/>
      <c r="O44" s="283"/>
      <c r="P44" s="283"/>
      <c r="Q44" s="283"/>
      <c r="R44" s="283"/>
      <c r="S44" s="283"/>
      <c r="T44" s="283"/>
      <c r="U44" s="283"/>
      <c r="V44" s="283"/>
    </row>
    <row r="45">
      <c r="A45" s="270"/>
      <c r="B45" s="271"/>
      <c r="C45" s="295"/>
      <c r="D45" s="295"/>
      <c r="E45" s="295"/>
      <c r="F45" s="295"/>
      <c r="G45" s="295"/>
      <c r="H45" s="295"/>
      <c r="I45" s="295"/>
      <c r="J45" s="295"/>
      <c r="K45" s="308"/>
      <c r="L45" s="283"/>
      <c r="M45" s="283"/>
      <c r="N45" s="283"/>
      <c r="O45" s="283"/>
      <c r="P45" s="283"/>
      <c r="Q45" s="283"/>
      <c r="R45" s="283"/>
      <c r="S45" s="283"/>
      <c r="T45" s="283"/>
      <c r="U45" s="283"/>
      <c r="V45" s="283"/>
    </row>
    <row r="46">
      <c r="A46" s="270"/>
      <c r="B46" s="271"/>
      <c r="C46" s="295"/>
      <c r="D46" s="295"/>
      <c r="E46" s="295"/>
      <c r="F46" s="295"/>
      <c r="G46" s="295"/>
      <c r="H46" s="295"/>
      <c r="I46" s="295"/>
      <c r="J46" s="295"/>
      <c r="K46" s="308"/>
      <c r="L46" s="283"/>
      <c r="M46" s="283"/>
      <c r="N46" s="283"/>
      <c r="O46" s="283"/>
      <c r="P46" s="283"/>
      <c r="Q46" s="283"/>
      <c r="R46" s="283"/>
      <c r="S46" s="283"/>
      <c r="T46" s="283"/>
      <c r="U46" s="283"/>
      <c r="V46" s="283"/>
    </row>
    <row r="47">
      <c r="A47" s="270"/>
      <c r="B47" s="271"/>
      <c r="C47" s="295"/>
      <c r="D47" s="295"/>
      <c r="E47" s="295"/>
      <c r="F47" s="295"/>
      <c r="G47" s="295"/>
      <c r="H47" s="295"/>
      <c r="I47" s="295"/>
      <c r="J47" s="295"/>
      <c r="K47" s="308"/>
      <c r="L47" s="283"/>
      <c r="M47" s="283"/>
      <c r="N47" s="283"/>
      <c r="O47" s="283"/>
      <c r="P47" s="283"/>
      <c r="Q47" s="283"/>
      <c r="R47" s="283"/>
      <c r="S47" s="283"/>
      <c r="T47" s="283"/>
      <c r="U47" s="283"/>
      <c r="V47" s="283"/>
    </row>
    <row r="48">
      <c r="A48" s="270"/>
      <c r="B48" s="271"/>
      <c r="C48" s="295"/>
      <c r="D48" s="295"/>
      <c r="E48" s="295"/>
      <c r="F48" s="295"/>
      <c r="G48" s="295"/>
      <c r="H48" s="295"/>
      <c r="I48" s="295"/>
      <c r="J48" s="295"/>
      <c r="K48" s="308"/>
      <c r="L48" s="283"/>
      <c r="M48" s="283"/>
      <c r="N48" s="283"/>
      <c r="O48" s="283"/>
      <c r="P48" s="283"/>
      <c r="Q48" s="283"/>
      <c r="R48" s="283"/>
      <c r="S48" s="283"/>
      <c r="T48" s="283"/>
      <c r="U48" s="283"/>
      <c r="V48" s="283"/>
    </row>
    <row r="49">
      <c r="A49" s="270"/>
      <c r="B49" s="271"/>
      <c r="C49" s="295"/>
      <c r="D49" s="295"/>
      <c r="E49" s="295"/>
      <c r="F49" s="295"/>
      <c r="G49" s="295"/>
      <c r="H49" s="295"/>
      <c r="I49" s="295"/>
      <c r="J49" s="295"/>
      <c r="K49" s="308"/>
      <c r="L49" s="283"/>
      <c r="M49" s="283"/>
      <c r="N49" s="283"/>
      <c r="O49" s="283"/>
      <c r="P49" s="283"/>
      <c r="Q49" s="283"/>
      <c r="R49" s="283"/>
      <c r="S49" s="283"/>
      <c r="T49" s="283"/>
      <c r="U49" s="283"/>
      <c r="V49" s="283"/>
    </row>
    <row r="50">
      <c r="A50" s="270"/>
      <c r="B50" s="271"/>
      <c r="C50" s="295"/>
      <c r="D50" s="295"/>
      <c r="E50" s="295"/>
      <c r="F50" s="295"/>
      <c r="G50" s="295"/>
      <c r="H50" s="295"/>
      <c r="I50" s="295"/>
      <c r="J50" s="295"/>
      <c r="K50" s="308"/>
      <c r="L50" s="283"/>
      <c r="M50" s="283"/>
      <c r="N50" s="283"/>
      <c r="O50" s="283"/>
      <c r="P50" s="283"/>
      <c r="Q50" s="283"/>
      <c r="R50" s="283"/>
      <c r="S50" s="283"/>
      <c r="T50" s="283"/>
      <c r="U50" s="283"/>
      <c r="V50" s="283"/>
    </row>
    <row r="51">
      <c r="A51" s="270"/>
      <c r="B51" s="271"/>
      <c r="C51" s="295"/>
      <c r="D51" s="295"/>
      <c r="E51" s="295"/>
      <c r="F51" s="295"/>
      <c r="G51" s="295"/>
      <c r="H51" s="295"/>
      <c r="I51" s="295"/>
      <c r="J51" s="295"/>
      <c r="K51" s="308"/>
      <c r="L51" s="283"/>
      <c r="M51" s="283"/>
      <c r="N51" s="283"/>
      <c r="O51" s="283"/>
      <c r="P51" s="283"/>
      <c r="Q51" s="283"/>
      <c r="R51" s="283"/>
      <c r="S51" s="283"/>
      <c r="T51" s="283"/>
      <c r="U51" s="283"/>
      <c r="V51" s="283"/>
    </row>
    <row r="52">
      <c r="A52" s="270"/>
      <c r="B52" s="271"/>
      <c r="C52" s="295"/>
      <c r="D52" s="295"/>
      <c r="E52" s="295"/>
      <c r="F52" s="295"/>
      <c r="G52" s="295"/>
      <c r="H52" s="295"/>
      <c r="I52" s="295"/>
      <c r="J52" s="295"/>
      <c r="K52" s="308"/>
      <c r="L52" s="283"/>
      <c r="M52" s="283"/>
      <c r="N52" s="283"/>
      <c r="O52" s="283"/>
      <c r="P52" s="283"/>
      <c r="Q52" s="283"/>
      <c r="R52" s="283"/>
      <c r="S52" s="283"/>
      <c r="T52" s="283"/>
      <c r="U52" s="283"/>
      <c r="V52" s="283"/>
    </row>
    <row r="53">
      <c r="A53" s="270"/>
      <c r="B53" s="271"/>
      <c r="C53" s="295"/>
      <c r="D53" s="295"/>
      <c r="E53" s="295"/>
      <c r="F53" s="295"/>
      <c r="G53" s="295"/>
      <c r="H53" s="295"/>
      <c r="I53" s="295"/>
      <c r="J53" s="295"/>
      <c r="K53" s="308"/>
      <c r="L53" s="283"/>
      <c r="M53" s="283"/>
      <c r="N53" s="283"/>
      <c r="O53" s="283"/>
      <c r="P53" s="283"/>
      <c r="Q53" s="283"/>
      <c r="R53" s="283"/>
      <c r="S53" s="283"/>
      <c r="T53" s="283"/>
      <c r="U53" s="283"/>
      <c r="V53" s="283"/>
    </row>
    <row r="54">
      <c r="A54" s="270"/>
      <c r="B54" s="271"/>
      <c r="C54" s="295"/>
      <c r="D54" s="295"/>
      <c r="E54" s="295"/>
      <c r="F54" s="295"/>
      <c r="G54" s="295"/>
      <c r="H54" s="295"/>
      <c r="I54" s="295"/>
      <c r="J54" s="295"/>
      <c r="K54" s="308"/>
      <c r="L54" s="283"/>
      <c r="M54" s="283"/>
      <c r="N54" s="283"/>
      <c r="O54" s="283"/>
      <c r="P54" s="283"/>
      <c r="Q54" s="283"/>
      <c r="R54" s="283"/>
      <c r="S54" s="283"/>
      <c r="T54" s="283"/>
      <c r="U54" s="283"/>
      <c r="V54" s="283"/>
    </row>
    <row r="55">
      <c r="A55" s="270"/>
      <c r="B55" s="271"/>
      <c r="C55" s="295"/>
      <c r="D55" s="295"/>
      <c r="E55" s="295"/>
      <c r="F55" s="295"/>
      <c r="G55" s="295"/>
      <c r="H55" s="295"/>
      <c r="I55" s="295"/>
      <c r="J55" s="295"/>
      <c r="K55" s="308"/>
      <c r="L55" s="283"/>
      <c r="M55" s="283"/>
      <c r="N55" s="283"/>
      <c r="O55" s="283"/>
      <c r="P55" s="283"/>
      <c r="Q55" s="283"/>
      <c r="R55" s="283"/>
      <c r="S55" s="283"/>
      <c r="T55" s="283"/>
      <c r="U55" s="283"/>
      <c r="V55" s="283"/>
    </row>
    <row r="56">
      <c r="A56" s="270"/>
      <c r="B56" s="271"/>
      <c r="C56" s="295"/>
      <c r="D56" s="295"/>
      <c r="E56" s="295"/>
      <c r="F56" s="295"/>
      <c r="G56" s="295"/>
      <c r="H56" s="295"/>
      <c r="I56" s="295"/>
      <c r="J56" s="295"/>
      <c r="K56" s="308"/>
      <c r="L56" s="283"/>
      <c r="M56" s="283"/>
      <c r="N56" s="283"/>
      <c r="O56" s="283"/>
      <c r="P56" s="283"/>
      <c r="Q56" s="283"/>
      <c r="R56" s="283"/>
      <c r="S56" s="283"/>
      <c r="T56" s="283"/>
      <c r="U56" s="283"/>
      <c r="V56" s="283"/>
    </row>
    <row r="57">
      <c r="A57" s="270"/>
      <c r="B57" s="271"/>
      <c r="C57" s="295"/>
      <c r="D57" s="295"/>
      <c r="E57" s="295"/>
      <c r="F57" s="295"/>
      <c r="G57" s="295"/>
      <c r="H57" s="295"/>
      <c r="I57" s="295"/>
      <c r="J57" s="295"/>
      <c r="K57" s="308"/>
      <c r="L57" s="283"/>
      <c r="M57" s="283"/>
      <c r="N57" s="283"/>
      <c r="O57" s="283"/>
      <c r="P57" s="283"/>
      <c r="Q57" s="283"/>
      <c r="R57" s="283"/>
      <c r="S57" s="283"/>
      <c r="T57" s="283"/>
      <c r="U57" s="283"/>
      <c r="V57" s="283"/>
    </row>
    <row r="58">
      <c r="A58" s="270"/>
      <c r="B58" s="271"/>
      <c r="C58" s="295"/>
      <c r="D58" s="295"/>
      <c r="E58" s="295"/>
      <c r="F58" s="295"/>
      <c r="G58" s="295"/>
      <c r="H58" s="295"/>
      <c r="I58" s="295"/>
      <c r="J58" s="295"/>
      <c r="K58" s="308"/>
      <c r="L58" s="283"/>
      <c r="M58" s="283"/>
      <c r="N58" s="283"/>
      <c r="O58" s="283"/>
      <c r="P58" s="283"/>
      <c r="Q58" s="283"/>
      <c r="R58" s="283"/>
      <c r="S58" s="283"/>
      <c r="T58" s="283"/>
      <c r="U58" s="283"/>
      <c r="V58" s="283"/>
    </row>
    <row r="59">
      <c r="A59" s="270"/>
      <c r="B59" s="271"/>
      <c r="C59" s="295"/>
      <c r="D59" s="295"/>
      <c r="E59" s="295"/>
      <c r="F59" s="295"/>
      <c r="G59" s="295"/>
      <c r="H59" s="295"/>
      <c r="I59" s="295"/>
      <c r="J59" s="295"/>
      <c r="K59" s="308"/>
      <c r="L59" s="283"/>
      <c r="M59" s="283"/>
      <c r="N59" s="283"/>
      <c r="O59" s="283"/>
      <c r="P59" s="283"/>
      <c r="Q59" s="283"/>
      <c r="R59" s="283"/>
      <c r="S59" s="283"/>
      <c r="T59" s="283"/>
      <c r="U59" s="283"/>
      <c r="V59" s="283"/>
    </row>
    <row r="60">
      <c r="A60" s="270"/>
      <c r="B60" s="271"/>
      <c r="C60" s="295"/>
      <c r="D60" s="295"/>
      <c r="E60" s="295"/>
      <c r="F60" s="295"/>
      <c r="G60" s="295"/>
      <c r="H60" s="295"/>
      <c r="I60" s="295"/>
      <c r="J60" s="295"/>
      <c r="K60" s="308"/>
      <c r="L60" s="283"/>
      <c r="M60" s="283"/>
      <c r="N60" s="283"/>
      <c r="O60" s="283"/>
      <c r="P60" s="283"/>
      <c r="Q60" s="283"/>
      <c r="R60" s="283"/>
      <c r="S60" s="283"/>
      <c r="T60" s="283"/>
      <c r="U60" s="283"/>
      <c r="V60" s="283"/>
    </row>
    <row r="61">
      <c r="A61" s="270"/>
      <c r="B61" s="271"/>
      <c r="C61" s="295"/>
      <c r="D61" s="295"/>
      <c r="E61" s="295"/>
      <c r="F61" s="295"/>
      <c r="G61" s="295"/>
      <c r="H61" s="295"/>
      <c r="I61" s="295"/>
      <c r="J61" s="295"/>
      <c r="K61" s="308"/>
      <c r="L61" s="283"/>
      <c r="M61" s="283"/>
      <c r="N61" s="283"/>
      <c r="O61" s="283"/>
      <c r="P61" s="283"/>
      <c r="Q61" s="283"/>
      <c r="R61" s="283"/>
      <c r="S61" s="283"/>
      <c r="T61" s="283"/>
      <c r="U61" s="283"/>
      <c r="V61" s="283"/>
    </row>
    <row r="62">
      <c r="A62" s="270"/>
      <c r="B62" s="271"/>
      <c r="C62" s="295"/>
      <c r="D62" s="295"/>
      <c r="E62" s="295"/>
      <c r="F62" s="295"/>
      <c r="G62" s="295"/>
      <c r="H62" s="295"/>
      <c r="I62" s="295"/>
      <c r="J62" s="295"/>
      <c r="K62" s="308"/>
      <c r="L62" s="283"/>
      <c r="M62" s="283"/>
      <c r="N62" s="283"/>
      <c r="O62" s="283"/>
      <c r="P62" s="283"/>
      <c r="Q62" s="283"/>
      <c r="R62" s="283"/>
      <c r="S62" s="283"/>
      <c r="T62" s="283"/>
      <c r="U62" s="283"/>
      <c r="V62" s="283"/>
    </row>
    <row r="63">
      <c r="A63" s="270"/>
      <c r="B63" s="271"/>
      <c r="C63" s="295"/>
      <c r="D63" s="295"/>
      <c r="E63" s="295"/>
      <c r="F63" s="295"/>
      <c r="G63" s="295"/>
      <c r="H63" s="295"/>
      <c r="I63" s="295"/>
      <c r="J63" s="295"/>
      <c r="K63" s="308"/>
      <c r="L63" s="283"/>
      <c r="M63" s="283"/>
      <c r="N63" s="283"/>
      <c r="O63" s="283"/>
      <c r="P63" s="283"/>
      <c r="Q63" s="283"/>
      <c r="R63" s="283"/>
      <c r="S63" s="283"/>
      <c r="T63" s="283"/>
      <c r="U63" s="283"/>
      <c r="V63" s="283"/>
    </row>
    <row r="64">
      <c r="A64" s="270"/>
      <c r="B64" s="271"/>
      <c r="C64" s="295"/>
      <c r="D64" s="295"/>
      <c r="E64" s="295"/>
      <c r="F64" s="295"/>
      <c r="G64" s="295"/>
      <c r="H64" s="295"/>
      <c r="I64" s="295"/>
      <c r="J64" s="295"/>
      <c r="K64" s="308"/>
      <c r="L64" s="283"/>
      <c r="M64" s="283"/>
      <c r="N64" s="283"/>
      <c r="O64" s="283"/>
      <c r="P64" s="283"/>
      <c r="Q64" s="283"/>
      <c r="R64" s="283"/>
      <c r="S64" s="283"/>
      <c r="T64" s="283"/>
      <c r="U64" s="283"/>
      <c r="V64" s="283"/>
    </row>
    <row r="65">
      <c r="A65" s="270"/>
      <c r="B65" s="271"/>
      <c r="C65" s="295"/>
      <c r="D65" s="295"/>
      <c r="E65" s="295"/>
      <c r="F65" s="295"/>
      <c r="G65" s="295"/>
      <c r="H65" s="295"/>
      <c r="I65" s="295"/>
      <c r="J65" s="295"/>
      <c r="K65" s="308"/>
      <c r="L65" s="283"/>
      <c r="M65" s="283"/>
      <c r="N65" s="283"/>
      <c r="O65" s="283"/>
      <c r="P65" s="283"/>
      <c r="Q65" s="283"/>
      <c r="R65" s="283"/>
      <c r="S65" s="283"/>
      <c r="T65" s="283"/>
      <c r="U65" s="283"/>
      <c r="V65" s="283"/>
    </row>
    <row r="66">
      <c r="A66" s="270"/>
      <c r="B66" s="271"/>
      <c r="C66" s="295"/>
      <c r="D66" s="295"/>
      <c r="E66" s="295"/>
      <c r="F66" s="295"/>
      <c r="G66" s="295"/>
      <c r="H66" s="295"/>
      <c r="I66" s="295"/>
      <c r="J66" s="295"/>
      <c r="K66" s="308"/>
      <c r="L66" s="283"/>
      <c r="M66" s="283"/>
      <c r="N66" s="283"/>
      <c r="O66" s="283"/>
      <c r="P66" s="283"/>
      <c r="Q66" s="283"/>
      <c r="R66" s="283"/>
      <c r="S66" s="283"/>
      <c r="T66" s="283"/>
      <c r="U66" s="283"/>
      <c r="V66" s="283"/>
    </row>
    <row r="67">
      <c r="A67" s="270"/>
      <c r="B67" s="271"/>
      <c r="C67" s="295"/>
      <c r="D67" s="295"/>
      <c r="E67" s="295"/>
      <c r="F67" s="295"/>
      <c r="G67" s="295"/>
      <c r="H67" s="295"/>
      <c r="I67" s="295"/>
      <c r="J67" s="295"/>
      <c r="K67" s="308"/>
      <c r="L67" s="283"/>
      <c r="M67" s="283"/>
      <c r="N67" s="283"/>
      <c r="O67" s="283"/>
      <c r="P67" s="283"/>
      <c r="Q67" s="283"/>
      <c r="R67" s="283"/>
      <c r="S67" s="283"/>
      <c r="T67" s="283"/>
      <c r="U67" s="283"/>
      <c r="V67" s="283"/>
    </row>
    <row r="68">
      <c r="A68" s="270"/>
      <c r="B68" s="271"/>
      <c r="C68" s="295"/>
      <c r="D68" s="295"/>
      <c r="E68" s="295"/>
      <c r="F68" s="295"/>
      <c r="G68" s="295"/>
      <c r="H68" s="295"/>
      <c r="I68" s="295"/>
      <c r="J68" s="295"/>
      <c r="K68" s="308"/>
      <c r="L68" s="283"/>
      <c r="M68" s="283"/>
      <c r="N68" s="283"/>
      <c r="O68" s="283"/>
      <c r="P68" s="283"/>
      <c r="Q68" s="283"/>
      <c r="R68" s="283"/>
      <c r="S68" s="283"/>
      <c r="T68" s="283"/>
      <c r="U68" s="283"/>
      <c r="V68" s="283"/>
    </row>
    <row r="69">
      <c r="A69" s="270"/>
      <c r="B69" s="271"/>
      <c r="C69" s="295"/>
      <c r="D69" s="295"/>
      <c r="E69" s="295"/>
      <c r="F69" s="295"/>
      <c r="G69" s="295"/>
      <c r="H69" s="295"/>
      <c r="I69" s="295"/>
      <c r="J69" s="295"/>
      <c r="K69" s="308"/>
      <c r="L69" s="283"/>
      <c r="M69" s="283"/>
      <c r="N69" s="283"/>
      <c r="O69" s="283"/>
      <c r="P69" s="283"/>
      <c r="Q69" s="283"/>
      <c r="R69" s="283"/>
      <c r="S69" s="283"/>
      <c r="T69" s="283"/>
      <c r="U69" s="283"/>
      <c r="V69" s="283"/>
    </row>
    <row r="70">
      <c r="A70" s="270"/>
      <c r="B70" s="271"/>
      <c r="C70" s="295"/>
      <c r="D70" s="295"/>
      <c r="E70" s="295"/>
      <c r="F70" s="295"/>
      <c r="G70" s="295"/>
      <c r="H70" s="295"/>
      <c r="I70" s="295"/>
      <c r="J70" s="295"/>
      <c r="K70" s="308"/>
      <c r="L70" s="283"/>
      <c r="M70" s="283"/>
      <c r="N70" s="283"/>
      <c r="O70" s="283"/>
      <c r="P70" s="283"/>
      <c r="Q70" s="283"/>
      <c r="R70" s="283"/>
      <c r="S70" s="283"/>
      <c r="T70" s="283"/>
      <c r="U70" s="283"/>
      <c r="V70" s="283"/>
    </row>
    <row r="71">
      <c r="A71" s="270"/>
      <c r="B71" s="271"/>
      <c r="C71" s="295"/>
      <c r="D71" s="295"/>
      <c r="E71" s="295"/>
      <c r="F71" s="295"/>
      <c r="G71" s="295"/>
      <c r="H71" s="295"/>
      <c r="I71" s="295"/>
      <c r="J71" s="295"/>
      <c r="K71" s="308"/>
      <c r="L71" s="283"/>
      <c r="M71" s="283"/>
      <c r="N71" s="283"/>
      <c r="O71" s="283"/>
      <c r="P71" s="283"/>
      <c r="Q71" s="283"/>
      <c r="R71" s="283"/>
      <c r="S71" s="283"/>
      <c r="T71" s="283"/>
      <c r="U71" s="283"/>
      <c r="V71" s="283"/>
    </row>
    <row r="72">
      <c r="A72" s="270"/>
      <c r="B72" s="271"/>
      <c r="C72" s="295"/>
      <c r="D72" s="295"/>
      <c r="E72" s="295"/>
      <c r="F72" s="295"/>
      <c r="G72" s="295"/>
      <c r="H72" s="295"/>
      <c r="I72" s="295"/>
      <c r="J72" s="295"/>
      <c r="K72" s="308"/>
      <c r="L72" s="283"/>
      <c r="M72" s="283"/>
      <c r="N72" s="283"/>
      <c r="O72" s="283"/>
      <c r="P72" s="283"/>
      <c r="Q72" s="283"/>
      <c r="R72" s="283"/>
      <c r="S72" s="283"/>
      <c r="T72" s="283"/>
      <c r="U72" s="283"/>
      <c r="V72" s="283"/>
    </row>
    <row r="73">
      <c r="A73" s="270"/>
      <c r="B73" s="271"/>
      <c r="C73" s="295"/>
      <c r="D73" s="295"/>
      <c r="E73" s="295"/>
      <c r="F73" s="295"/>
      <c r="G73" s="295"/>
      <c r="H73" s="295"/>
      <c r="I73" s="295"/>
      <c r="J73" s="295"/>
      <c r="K73" s="308"/>
      <c r="L73" s="283"/>
      <c r="M73" s="283"/>
      <c r="N73" s="283"/>
      <c r="O73" s="283"/>
      <c r="P73" s="283"/>
      <c r="Q73" s="283"/>
      <c r="R73" s="283"/>
      <c r="S73" s="283"/>
      <c r="T73" s="283"/>
      <c r="U73" s="283"/>
      <c r="V73" s="283"/>
    </row>
    <row r="74">
      <c r="A74" s="270"/>
      <c r="B74" s="271"/>
      <c r="C74" s="295"/>
      <c r="D74" s="295"/>
      <c r="E74" s="295"/>
      <c r="F74" s="295"/>
      <c r="G74" s="295"/>
      <c r="H74" s="295"/>
      <c r="I74" s="295"/>
      <c r="J74" s="295"/>
      <c r="K74" s="308"/>
      <c r="L74" s="283"/>
      <c r="M74" s="283"/>
      <c r="N74" s="283"/>
      <c r="O74" s="283"/>
      <c r="P74" s="283"/>
      <c r="Q74" s="283"/>
      <c r="R74" s="283"/>
      <c r="S74" s="283"/>
      <c r="T74" s="283"/>
      <c r="U74" s="283"/>
      <c r="V74" s="283"/>
    </row>
    <row r="75">
      <c r="A75" s="270"/>
      <c r="B75" s="271"/>
      <c r="C75" s="295"/>
      <c r="D75" s="295"/>
      <c r="E75" s="295"/>
      <c r="F75" s="295"/>
      <c r="G75" s="295"/>
      <c r="H75" s="295"/>
      <c r="I75" s="295"/>
      <c r="J75" s="295"/>
      <c r="K75" s="308"/>
      <c r="L75" s="283"/>
      <c r="M75" s="283"/>
      <c r="N75" s="283"/>
      <c r="O75" s="283"/>
      <c r="P75" s="283"/>
      <c r="Q75" s="283"/>
      <c r="R75" s="283"/>
      <c r="S75" s="283"/>
      <c r="T75" s="283"/>
      <c r="U75" s="283"/>
      <c r="V75" s="283"/>
    </row>
    <row r="76">
      <c r="A76" s="270"/>
      <c r="B76" s="271"/>
      <c r="C76" s="295"/>
      <c r="D76" s="295"/>
      <c r="E76" s="295"/>
      <c r="F76" s="295"/>
      <c r="G76" s="295"/>
      <c r="H76" s="295"/>
      <c r="I76" s="295"/>
      <c r="J76" s="295"/>
      <c r="K76" s="308"/>
      <c r="L76" s="283"/>
      <c r="M76" s="283"/>
      <c r="N76" s="283"/>
      <c r="O76" s="283"/>
      <c r="P76" s="283"/>
      <c r="Q76" s="283"/>
      <c r="R76" s="283"/>
      <c r="S76" s="283"/>
      <c r="T76" s="283"/>
      <c r="U76" s="283"/>
      <c r="V76" s="283"/>
    </row>
    <row r="77">
      <c r="A77" s="270"/>
      <c r="B77" s="271"/>
      <c r="C77" s="295"/>
      <c r="D77" s="295"/>
      <c r="E77" s="295"/>
      <c r="F77" s="295"/>
      <c r="G77" s="295"/>
      <c r="H77" s="295"/>
      <c r="I77" s="295"/>
      <c r="J77" s="295"/>
      <c r="K77" s="308"/>
      <c r="L77" s="283"/>
      <c r="M77" s="283"/>
      <c r="N77" s="283"/>
      <c r="O77" s="283"/>
      <c r="P77" s="283"/>
      <c r="Q77" s="283"/>
      <c r="R77" s="283"/>
      <c r="S77" s="283"/>
      <c r="T77" s="283"/>
      <c r="U77" s="283"/>
      <c r="V77" s="283"/>
    </row>
    <row r="78">
      <c r="A78" s="270"/>
      <c r="B78" s="271"/>
      <c r="C78" s="295"/>
      <c r="D78" s="295"/>
      <c r="E78" s="295"/>
      <c r="F78" s="295"/>
      <c r="G78" s="295"/>
      <c r="H78" s="295"/>
      <c r="I78" s="295"/>
      <c r="J78" s="295"/>
      <c r="K78" s="308"/>
      <c r="L78" s="283"/>
      <c r="M78" s="283"/>
      <c r="N78" s="283"/>
      <c r="O78" s="283"/>
      <c r="P78" s="283"/>
      <c r="Q78" s="283"/>
      <c r="R78" s="283"/>
      <c r="S78" s="283"/>
      <c r="T78" s="283"/>
      <c r="U78" s="283"/>
      <c r="V78" s="283"/>
    </row>
    <row r="79">
      <c r="A79" s="270"/>
      <c r="B79" s="271"/>
      <c r="C79" s="295"/>
      <c r="D79" s="295"/>
      <c r="E79" s="295"/>
      <c r="F79" s="295"/>
      <c r="G79" s="295"/>
      <c r="H79" s="295"/>
      <c r="I79" s="295"/>
      <c r="J79" s="295"/>
      <c r="K79" s="308"/>
      <c r="L79" s="283"/>
      <c r="M79" s="283"/>
      <c r="N79" s="283"/>
      <c r="O79" s="283"/>
      <c r="P79" s="283"/>
      <c r="Q79" s="283"/>
      <c r="R79" s="283"/>
      <c r="S79" s="283"/>
      <c r="T79" s="283"/>
      <c r="U79" s="283"/>
      <c r="V79" s="283"/>
    </row>
    <row r="80">
      <c r="A80" s="270"/>
      <c r="B80" s="271"/>
      <c r="C80" s="295"/>
      <c r="D80" s="295"/>
      <c r="E80" s="295"/>
      <c r="F80" s="295"/>
      <c r="G80" s="295"/>
      <c r="H80" s="295"/>
      <c r="I80" s="295"/>
      <c r="J80" s="295"/>
      <c r="K80" s="308"/>
      <c r="L80" s="283"/>
      <c r="M80" s="283"/>
      <c r="N80" s="283"/>
      <c r="O80" s="283"/>
      <c r="P80" s="283"/>
      <c r="Q80" s="283"/>
      <c r="R80" s="283"/>
      <c r="S80" s="283"/>
      <c r="T80" s="283"/>
      <c r="U80" s="283"/>
      <c r="V80" s="283"/>
    </row>
    <row r="81">
      <c r="A81" s="270"/>
      <c r="B81" s="271"/>
      <c r="C81" s="295"/>
      <c r="D81" s="295"/>
      <c r="E81" s="295"/>
      <c r="F81" s="295"/>
      <c r="G81" s="295"/>
      <c r="H81" s="295"/>
      <c r="I81" s="295"/>
      <c r="J81" s="295"/>
      <c r="K81" s="308"/>
      <c r="L81" s="283"/>
      <c r="M81" s="283"/>
      <c r="N81" s="283"/>
      <c r="O81" s="283"/>
      <c r="P81" s="283"/>
      <c r="Q81" s="283"/>
      <c r="R81" s="283"/>
      <c r="S81" s="283"/>
      <c r="T81" s="283"/>
      <c r="U81" s="283"/>
      <c r="V81" s="283"/>
    </row>
  </sheetData>
  <conditionalFormatting sqref="C2:J81">
    <cfRule type="colorScale" priority="1">
      <colorScale>
        <cfvo type="formula" val="3"/>
        <cfvo type="formula" val="11"/>
        <cfvo type="formula" val="21"/>
        <color rgb="FFEA9999"/>
        <color rgb="FFFFFFFF"/>
        <color rgb="FF57BB8A"/>
      </colorScale>
    </cfRule>
  </conditionalFormatting>
  <dataValidations>
    <dataValidation type="list" allowBlank="1" showErrorMessage="1" sqref="B2">
      <formula1>Standings!B2:B81</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25.0"/>
    <col customWidth="1" min="3" max="10" width="5.25"/>
    <col customWidth="1" min="11" max="11" width="5.75"/>
    <col customWidth="1" min="12" max="12" width="14.38"/>
    <col customWidth="1" min="13" max="13" width="17.75"/>
    <col customWidth="1" min="14" max="14" width="5.75"/>
    <col customWidth="1" min="15" max="15" width="17.75"/>
    <col customWidth="1" min="16" max="16" width="5.75"/>
    <col customWidth="1" min="17" max="17" width="17.75"/>
    <col customWidth="1" min="18" max="18" width="5.75"/>
    <col customWidth="1" min="19" max="19" width="17.75"/>
    <col customWidth="1" min="20" max="20" width="5.75"/>
    <col customWidth="1" min="21" max="21" width="17.75"/>
    <col customWidth="1" min="22" max="22" width="5.75"/>
    <col customWidth="1" min="23" max="23" width="17.75"/>
    <col customWidth="1" min="24" max="24" width="5.75"/>
    <col customWidth="1" min="25" max="25" width="17.75"/>
    <col customWidth="1" min="26" max="26" width="5.75"/>
    <col customWidth="1" min="27" max="27" width="17.75"/>
    <col customWidth="1" min="28" max="28" width="5.75"/>
    <col customWidth="1" min="29" max="29" width="144.63"/>
  </cols>
  <sheetData>
    <row r="1">
      <c r="A1" s="309" t="s">
        <v>324</v>
      </c>
      <c r="B1" s="310" t="s">
        <v>246</v>
      </c>
      <c r="C1" s="311" t="s">
        <v>247</v>
      </c>
      <c r="D1" s="311" t="s">
        <v>248</v>
      </c>
      <c r="E1" s="311" t="s">
        <v>249</v>
      </c>
      <c r="F1" s="311" t="s">
        <v>250</v>
      </c>
      <c r="G1" s="311" t="s">
        <v>251</v>
      </c>
      <c r="H1" s="311" t="s">
        <v>252</v>
      </c>
      <c r="I1" s="311" t="s">
        <v>253</v>
      </c>
      <c r="J1" s="311" t="s">
        <v>254</v>
      </c>
      <c r="K1" s="311" t="s">
        <v>255</v>
      </c>
      <c r="L1" s="311"/>
      <c r="M1" s="312"/>
      <c r="N1" s="313" t="s">
        <v>325</v>
      </c>
      <c r="O1" s="312"/>
      <c r="P1" s="313" t="s">
        <v>326</v>
      </c>
      <c r="Q1" s="312"/>
      <c r="R1" s="313" t="s">
        <v>327</v>
      </c>
      <c r="S1" s="312"/>
      <c r="T1" s="313" t="s">
        <v>328</v>
      </c>
      <c r="U1" s="312"/>
      <c r="V1" s="313" t="s">
        <v>329</v>
      </c>
      <c r="W1" s="312"/>
      <c r="X1" s="313" t="s">
        <v>330</v>
      </c>
      <c r="Y1" s="312"/>
      <c r="Z1" s="313" t="s">
        <v>331</v>
      </c>
      <c r="AA1" s="312"/>
      <c r="AB1" s="313" t="s">
        <v>332</v>
      </c>
      <c r="AC1" s="314"/>
    </row>
    <row r="2">
      <c r="A2" s="315">
        <v>2.0</v>
      </c>
      <c r="B2" s="316" t="s">
        <v>149</v>
      </c>
      <c r="C2" s="317">
        <v>15.0</v>
      </c>
      <c r="D2" s="317">
        <v>19.0</v>
      </c>
      <c r="E2" s="317">
        <v>15.0</v>
      </c>
      <c r="F2" s="317">
        <v>15.0</v>
      </c>
      <c r="G2" s="317">
        <v>21.0</v>
      </c>
      <c r="H2" s="317">
        <v>21.0</v>
      </c>
      <c r="I2" s="317">
        <v>15.0</v>
      </c>
      <c r="J2" s="317">
        <v>9.0</v>
      </c>
      <c r="K2" s="318">
        <v>130.0</v>
      </c>
      <c r="L2" s="319"/>
      <c r="M2" s="320" t="s">
        <v>257</v>
      </c>
      <c r="N2" s="321">
        <v>19.0</v>
      </c>
      <c r="O2" s="320" t="s">
        <v>281</v>
      </c>
      <c r="P2" s="321">
        <v>19.0</v>
      </c>
      <c r="Q2" s="320" t="s">
        <v>256</v>
      </c>
      <c r="R2" s="321">
        <v>21.0</v>
      </c>
      <c r="S2" s="320" t="s">
        <v>63</v>
      </c>
      <c r="T2" s="321">
        <v>21.0</v>
      </c>
      <c r="U2" s="320" t="s">
        <v>149</v>
      </c>
      <c r="V2" s="321">
        <v>21.0</v>
      </c>
      <c r="W2" s="320" t="s">
        <v>149</v>
      </c>
      <c r="X2" s="321">
        <v>21.0</v>
      </c>
      <c r="Y2" s="320" t="s">
        <v>152</v>
      </c>
      <c r="Z2" s="321">
        <v>21.0</v>
      </c>
      <c r="AA2" s="320" t="s">
        <v>87</v>
      </c>
      <c r="AB2" s="321">
        <v>21.0</v>
      </c>
      <c r="AC2" s="321"/>
    </row>
    <row r="3">
      <c r="A3" s="315">
        <v>9.0</v>
      </c>
      <c r="B3" s="316" t="s">
        <v>86</v>
      </c>
      <c r="C3" s="317">
        <v>15.0</v>
      </c>
      <c r="D3" s="317">
        <v>5.0</v>
      </c>
      <c r="E3" s="317">
        <v>7.0</v>
      </c>
      <c r="F3" s="317">
        <v>11.0</v>
      </c>
      <c r="G3" s="317">
        <v>19.0</v>
      </c>
      <c r="H3" s="317">
        <v>15.0</v>
      </c>
      <c r="I3" s="317">
        <v>19.0</v>
      </c>
      <c r="J3" s="317">
        <v>17.0</v>
      </c>
      <c r="K3" s="318">
        <v>108.0</v>
      </c>
      <c r="L3" s="322"/>
      <c r="M3" s="323" t="s">
        <v>102</v>
      </c>
      <c r="N3" s="321">
        <v>19.0</v>
      </c>
      <c r="O3" s="323" t="s">
        <v>264</v>
      </c>
      <c r="P3" s="321">
        <v>19.0</v>
      </c>
      <c r="Q3" s="323" t="s">
        <v>102</v>
      </c>
      <c r="R3" s="321">
        <v>19.0</v>
      </c>
      <c r="S3" s="323" t="s">
        <v>64</v>
      </c>
      <c r="T3" s="321">
        <v>21.0</v>
      </c>
      <c r="U3" s="323" t="s">
        <v>152</v>
      </c>
      <c r="V3" s="321">
        <v>21.0</v>
      </c>
      <c r="W3" s="323" t="s">
        <v>63</v>
      </c>
      <c r="X3" s="321">
        <v>21.0</v>
      </c>
      <c r="Y3" s="323" t="s">
        <v>86</v>
      </c>
      <c r="Z3" s="321">
        <v>19.0</v>
      </c>
      <c r="AA3" s="323" t="s">
        <v>132</v>
      </c>
      <c r="AB3" s="321">
        <v>21.0</v>
      </c>
      <c r="AC3" s="321"/>
    </row>
    <row r="4">
      <c r="A4" s="315">
        <v>12.0</v>
      </c>
      <c r="B4" s="316" t="s">
        <v>100</v>
      </c>
      <c r="C4" s="317">
        <v>15.0</v>
      </c>
      <c r="D4" s="317">
        <v>9.0</v>
      </c>
      <c r="E4" s="317">
        <v>17.0</v>
      </c>
      <c r="F4" s="317">
        <v>17.0</v>
      </c>
      <c r="G4" s="317">
        <v>15.0</v>
      </c>
      <c r="H4" s="317">
        <v>11.0</v>
      </c>
      <c r="I4" s="317">
        <v>11.0</v>
      </c>
      <c r="J4" s="317">
        <v>11.0</v>
      </c>
      <c r="K4" s="318">
        <v>106.0</v>
      </c>
      <c r="L4" s="322"/>
      <c r="M4" s="323" t="s">
        <v>145</v>
      </c>
      <c r="N4" s="321">
        <v>19.0</v>
      </c>
      <c r="O4" s="323" t="s">
        <v>266</v>
      </c>
      <c r="P4" s="321">
        <v>19.0</v>
      </c>
      <c r="Q4" s="323" t="s">
        <v>63</v>
      </c>
      <c r="R4" s="321">
        <v>19.0</v>
      </c>
      <c r="S4" s="323" t="s">
        <v>290</v>
      </c>
      <c r="T4" s="321">
        <v>21.0</v>
      </c>
      <c r="U4" s="323" t="s">
        <v>62</v>
      </c>
      <c r="V4" s="321">
        <v>19.0</v>
      </c>
      <c r="W4" s="323" t="s">
        <v>130</v>
      </c>
      <c r="X4" s="321">
        <v>21.0</v>
      </c>
      <c r="Y4" s="323" t="s">
        <v>101</v>
      </c>
      <c r="Z4" s="321">
        <v>19.0</v>
      </c>
      <c r="AA4" s="323" t="s">
        <v>171</v>
      </c>
      <c r="AB4" s="321">
        <v>19.0</v>
      </c>
      <c r="AC4" s="321"/>
    </row>
    <row r="5">
      <c r="A5" s="315">
        <v>22.0</v>
      </c>
      <c r="B5" s="316" t="s">
        <v>260</v>
      </c>
      <c r="C5" s="317">
        <v>9.0</v>
      </c>
      <c r="D5" s="317">
        <v>13.0</v>
      </c>
      <c r="E5" s="317">
        <v>17.0</v>
      </c>
      <c r="F5" s="317">
        <v>13.0</v>
      </c>
      <c r="G5" s="317">
        <v>15.0</v>
      </c>
      <c r="H5" s="317">
        <v>17.0</v>
      </c>
      <c r="I5" s="317">
        <v>5.0</v>
      </c>
      <c r="J5" s="317">
        <v>13.0</v>
      </c>
      <c r="K5" s="318">
        <v>102.0</v>
      </c>
      <c r="L5" s="322"/>
      <c r="M5" s="323" t="s">
        <v>282</v>
      </c>
      <c r="N5" s="321">
        <v>19.0</v>
      </c>
      <c r="O5" s="323" t="s">
        <v>149</v>
      </c>
      <c r="P5" s="321">
        <v>19.0</v>
      </c>
      <c r="Q5" s="323" t="s">
        <v>148</v>
      </c>
      <c r="R5" s="321">
        <v>19.0</v>
      </c>
      <c r="S5" s="323" t="s">
        <v>256</v>
      </c>
      <c r="T5" s="321">
        <v>19.0</v>
      </c>
      <c r="U5" s="323" t="s">
        <v>285</v>
      </c>
      <c r="V5" s="321">
        <v>19.0</v>
      </c>
      <c r="W5" s="323" t="s">
        <v>171</v>
      </c>
      <c r="X5" s="321">
        <v>19.0</v>
      </c>
      <c r="Y5" s="323" t="s">
        <v>263</v>
      </c>
      <c r="Z5" s="321">
        <v>19.0</v>
      </c>
      <c r="AA5" s="323" t="s">
        <v>130</v>
      </c>
      <c r="AB5" s="321">
        <v>19.0</v>
      </c>
      <c r="AC5" s="321"/>
    </row>
    <row r="6">
      <c r="A6" s="315">
        <v>22.0</v>
      </c>
      <c r="B6" s="316" t="s">
        <v>137</v>
      </c>
      <c r="C6" s="317">
        <v>13.0</v>
      </c>
      <c r="D6" s="317">
        <v>17.0</v>
      </c>
      <c r="E6" s="317">
        <v>11.0</v>
      </c>
      <c r="F6" s="317">
        <v>13.0</v>
      </c>
      <c r="G6" s="317">
        <v>9.0</v>
      </c>
      <c r="H6" s="317">
        <v>15.0</v>
      </c>
      <c r="I6" s="317">
        <v>11.0</v>
      </c>
      <c r="J6" s="317">
        <v>13.0</v>
      </c>
      <c r="K6" s="318">
        <v>102.0</v>
      </c>
      <c r="L6" s="322"/>
      <c r="M6" s="323" t="s">
        <v>171</v>
      </c>
      <c r="N6" s="321">
        <v>17.0</v>
      </c>
      <c r="O6" s="323" t="s">
        <v>102</v>
      </c>
      <c r="P6" s="321">
        <v>17.0</v>
      </c>
      <c r="Q6" s="323" t="s">
        <v>267</v>
      </c>
      <c r="R6" s="321">
        <v>19.0</v>
      </c>
      <c r="S6" s="323" t="s">
        <v>309</v>
      </c>
      <c r="T6" s="321">
        <v>19.0</v>
      </c>
      <c r="U6" s="323" t="s">
        <v>86</v>
      </c>
      <c r="V6" s="321">
        <v>19.0</v>
      </c>
      <c r="W6" s="323" t="s">
        <v>272</v>
      </c>
      <c r="X6" s="321">
        <v>19.0</v>
      </c>
      <c r="Y6" s="323" t="s">
        <v>283</v>
      </c>
      <c r="Z6" s="321">
        <v>19.0</v>
      </c>
      <c r="AA6" s="323" t="s">
        <v>259</v>
      </c>
      <c r="AB6" s="321">
        <v>19.0</v>
      </c>
      <c r="AC6" s="321"/>
    </row>
    <row r="7">
      <c r="A7" s="315">
        <v>3.0</v>
      </c>
      <c r="B7" s="316" t="s">
        <v>171</v>
      </c>
      <c r="C7" s="317">
        <v>17.0</v>
      </c>
      <c r="D7" s="317">
        <v>15.0</v>
      </c>
      <c r="E7" s="317">
        <v>11.0</v>
      </c>
      <c r="F7" s="317">
        <v>13.0</v>
      </c>
      <c r="G7" s="317">
        <v>11.0</v>
      </c>
      <c r="H7" s="317">
        <v>19.0</v>
      </c>
      <c r="I7" s="317">
        <v>13.0</v>
      </c>
      <c r="J7" s="317">
        <v>19.0</v>
      </c>
      <c r="K7" s="318">
        <v>118.0</v>
      </c>
      <c r="L7" s="322"/>
      <c r="M7" s="323" t="s">
        <v>277</v>
      </c>
      <c r="N7" s="321">
        <v>17.0</v>
      </c>
      <c r="O7" s="323" t="s">
        <v>84</v>
      </c>
      <c r="P7" s="321">
        <v>17.0</v>
      </c>
      <c r="Q7" s="323" t="s">
        <v>159</v>
      </c>
      <c r="R7" s="321">
        <v>17.0</v>
      </c>
      <c r="S7" s="323" t="s">
        <v>100</v>
      </c>
      <c r="T7" s="321">
        <v>17.0</v>
      </c>
      <c r="U7" s="323" t="s">
        <v>282</v>
      </c>
      <c r="V7" s="321">
        <v>17.0</v>
      </c>
      <c r="W7" s="323" t="s">
        <v>273</v>
      </c>
      <c r="X7" s="321">
        <v>19.0</v>
      </c>
      <c r="Y7" s="323" t="s">
        <v>302</v>
      </c>
      <c r="Z7" s="321">
        <v>19.0</v>
      </c>
      <c r="AA7" s="323" t="s">
        <v>178</v>
      </c>
      <c r="AB7" s="321">
        <v>19.0</v>
      </c>
      <c r="AC7" s="321"/>
    </row>
    <row r="8">
      <c r="A8" s="315">
        <v>70.0</v>
      </c>
      <c r="B8" s="316" t="s">
        <v>303</v>
      </c>
      <c r="C8" s="317">
        <v>11.0</v>
      </c>
      <c r="D8" s="317">
        <v>9.0</v>
      </c>
      <c r="E8" s="317">
        <v>7.0</v>
      </c>
      <c r="F8" s="317">
        <v>11.0</v>
      </c>
      <c r="G8" s="317">
        <v>17.0</v>
      </c>
      <c r="H8" s="317">
        <v>9.0</v>
      </c>
      <c r="I8" s="317">
        <v>11.0</v>
      </c>
      <c r="J8" s="317">
        <v>9.0</v>
      </c>
      <c r="K8" s="318">
        <v>84.0</v>
      </c>
      <c r="L8" s="322"/>
      <c r="M8" s="323" t="s">
        <v>291</v>
      </c>
      <c r="N8" s="321">
        <v>17.0</v>
      </c>
      <c r="O8" s="323" t="s">
        <v>63</v>
      </c>
      <c r="P8" s="321">
        <v>17.0</v>
      </c>
      <c r="Q8" s="323" t="s">
        <v>279</v>
      </c>
      <c r="R8" s="321">
        <v>17.0</v>
      </c>
      <c r="S8" s="323" t="s">
        <v>286</v>
      </c>
      <c r="T8" s="321">
        <v>17.0</v>
      </c>
      <c r="U8" s="323" t="s">
        <v>101</v>
      </c>
      <c r="V8" s="321">
        <v>17.0</v>
      </c>
      <c r="W8" s="323" t="s">
        <v>287</v>
      </c>
      <c r="X8" s="321">
        <v>19.0</v>
      </c>
      <c r="Y8" s="323" t="s">
        <v>63</v>
      </c>
      <c r="Z8" s="321">
        <v>17.0</v>
      </c>
      <c r="AA8" s="323" t="s">
        <v>267</v>
      </c>
      <c r="AB8" s="321">
        <v>19.0</v>
      </c>
      <c r="AC8" s="321"/>
    </row>
    <row r="9">
      <c r="A9" s="315">
        <v>17.0</v>
      </c>
      <c r="B9" s="316" t="s">
        <v>257</v>
      </c>
      <c r="C9" s="317">
        <v>19.0</v>
      </c>
      <c r="D9" s="317">
        <v>13.0</v>
      </c>
      <c r="E9" s="317">
        <v>13.0</v>
      </c>
      <c r="F9" s="317">
        <v>13.0</v>
      </c>
      <c r="G9" s="317">
        <v>13.0</v>
      </c>
      <c r="H9" s="317">
        <v>9.0</v>
      </c>
      <c r="I9" s="317">
        <v>15.0</v>
      </c>
      <c r="J9" s="317">
        <v>9.0</v>
      </c>
      <c r="K9" s="318">
        <v>104.0</v>
      </c>
      <c r="L9" s="322"/>
      <c r="M9" s="323" t="s">
        <v>170</v>
      </c>
      <c r="N9" s="321">
        <v>17.0</v>
      </c>
      <c r="O9" s="323" t="s">
        <v>62</v>
      </c>
      <c r="P9" s="321">
        <v>17.0</v>
      </c>
      <c r="Q9" s="323" t="s">
        <v>62</v>
      </c>
      <c r="R9" s="321">
        <v>17.0</v>
      </c>
      <c r="S9" s="323" t="s">
        <v>301</v>
      </c>
      <c r="T9" s="321">
        <v>17.0</v>
      </c>
      <c r="U9" s="323" t="s">
        <v>278</v>
      </c>
      <c r="V9" s="321">
        <v>17.0</v>
      </c>
      <c r="W9" s="323" t="s">
        <v>260</v>
      </c>
      <c r="X9" s="321">
        <v>17.0</v>
      </c>
      <c r="Y9" s="323" t="s">
        <v>148</v>
      </c>
      <c r="Z9" s="321">
        <v>17.0</v>
      </c>
      <c r="AA9" s="323" t="s">
        <v>159</v>
      </c>
      <c r="AB9" s="321">
        <v>17.0</v>
      </c>
      <c r="AC9" s="321"/>
    </row>
    <row r="10">
      <c r="A10" s="315">
        <v>12.0</v>
      </c>
      <c r="B10" s="316" t="s">
        <v>101</v>
      </c>
      <c r="C10" s="317">
        <v>13.0</v>
      </c>
      <c r="D10" s="317">
        <v>17.0</v>
      </c>
      <c r="E10" s="317">
        <v>11.0</v>
      </c>
      <c r="F10" s="317">
        <v>9.0</v>
      </c>
      <c r="G10" s="317">
        <v>17.0</v>
      </c>
      <c r="H10" s="317">
        <v>5.0</v>
      </c>
      <c r="I10" s="317">
        <v>19.0</v>
      </c>
      <c r="J10" s="317">
        <v>15.0</v>
      </c>
      <c r="K10" s="318">
        <v>106.0</v>
      </c>
      <c r="L10" s="322"/>
      <c r="M10" s="323" t="s">
        <v>63</v>
      </c>
      <c r="N10" s="321">
        <v>17.0</v>
      </c>
      <c r="O10" s="323" t="s">
        <v>170</v>
      </c>
      <c r="P10" s="321">
        <v>17.0</v>
      </c>
      <c r="Q10" s="323" t="s">
        <v>100</v>
      </c>
      <c r="R10" s="321">
        <v>17.0</v>
      </c>
      <c r="S10" s="323" t="s">
        <v>262</v>
      </c>
      <c r="T10" s="321">
        <v>17.0</v>
      </c>
      <c r="U10" s="323" t="s">
        <v>130</v>
      </c>
      <c r="V10" s="321">
        <v>17.0</v>
      </c>
      <c r="W10" s="323" t="s">
        <v>278</v>
      </c>
      <c r="X10" s="321">
        <v>17.0</v>
      </c>
      <c r="Y10" s="323" t="s">
        <v>258</v>
      </c>
      <c r="Z10" s="321">
        <v>17.0</v>
      </c>
      <c r="AA10" s="323" t="s">
        <v>86</v>
      </c>
      <c r="AB10" s="321">
        <v>17.0</v>
      </c>
      <c r="AC10" s="321"/>
    </row>
    <row r="11">
      <c r="A11" s="315">
        <v>44.0</v>
      </c>
      <c r="B11" s="316" t="s">
        <v>277</v>
      </c>
      <c r="C11" s="317">
        <v>17.0</v>
      </c>
      <c r="D11" s="317">
        <v>15.0</v>
      </c>
      <c r="E11" s="317">
        <v>7.0</v>
      </c>
      <c r="F11" s="317">
        <v>9.0</v>
      </c>
      <c r="G11" s="317">
        <v>7.0</v>
      </c>
      <c r="H11" s="317">
        <v>11.0</v>
      </c>
      <c r="I11" s="317">
        <v>15.0</v>
      </c>
      <c r="J11" s="317">
        <v>13.0</v>
      </c>
      <c r="K11" s="318">
        <v>94.0</v>
      </c>
      <c r="L11" s="322"/>
      <c r="M11" s="323" t="s">
        <v>261</v>
      </c>
      <c r="N11" s="321">
        <v>17.0</v>
      </c>
      <c r="O11" s="323" t="s">
        <v>137</v>
      </c>
      <c r="P11" s="321">
        <v>17.0</v>
      </c>
      <c r="Q11" s="323" t="s">
        <v>265</v>
      </c>
      <c r="R11" s="321">
        <v>17.0</v>
      </c>
      <c r="S11" s="323" t="s">
        <v>149</v>
      </c>
      <c r="T11" s="321">
        <v>15.0</v>
      </c>
      <c r="U11" s="323" t="s">
        <v>305</v>
      </c>
      <c r="V11" s="321">
        <v>17.0</v>
      </c>
      <c r="W11" s="323" t="s">
        <v>271</v>
      </c>
      <c r="X11" s="321">
        <v>17.0</v>
      </c>
      <c r="Y11" s="323" t="s">
        <v>274</v>
      </c>
      <c r="Z11" s="321">
        <v>17.0</v>
      </c>
      <c r="AA11" s="323" t="s">
        <v>134</v>
      </c>
      <c r="AB11" s="321">
        <v>17.0</v>
      </c>
      <c r="AC11" s="321"/>
    </row>
    <row r="12">
      <c r="A12" s="315">
        <v>12.0</v>
      </c>
      <c r="B12" s="316" t="s">
        <v>170</v>
      </c>
      <c r="C12" s="317">
        <v>17.0</v>
      </c>
      <c r="D12" s="317">
        <v>17.0</v>
      </c>
      <c r="E12" s="317">
        <v>15.0</v>
      </c>
      <c r="F12" s="317">
        <v>15.0</v>
      </c>
      <c r="G12" s="317">
        <v>9.0</v>
      </c>
      <c r="H12" s="317">
        <v>7.0</v>
      </c>
      <c r="I12" s="317">
        <v>13.0</v>
      </c>
      <c r="J12" s="317">
        <v>13.0</v>
      </c>
      <c r="K12" s="318">
        <v>106.0</v>
      </c>
      <c r="L12" s="322"/>
      <c r="M12" s="323" t="s">
        <v>256</v>
      </c>
      <c r="N12" s="321">
        <v>17.0</v>
      </c>
      <c r="O12" s="323" t="s">
        <v>101</v>
      </c>
      <c r="P12" s="321">
        <v>17.0</v>
      </c>
      <c r="Q12" s="323" t="s">
        <v>287</v>
      </c>
      <c r="R12" s="321">
        <v>17.0</v>
      </c>
      <c r="S12" s="323" t="s">
        <v>261</v>
      </c>
      <c r="T12" s="321">
        <v>15.0</v>
      </c>
      <c r="U12" s="323" t="s">
        <v>303</v>
      </c>
      <c r="V12" s="321">
        <v>17.0</v>
      </c>
      <c r="W12" s="323" t="s">
        <v>275</v>
      </c>
      <c r="X12" s="321">
        <v>17.0</v>
      </c>
      <c r="Y12" s="323" t="s">
        <v>62</v>
      </c>
      <c r="Z12" s="321">
        <v>17.0</v>
      </c>
      <c r="AA12" s="323" t="s">
        <v>266</v>
      </c>
      <c r="AB12" s="321">
        <v>17.0</v>
      </c>
      <c r="AC12" s="321"/>
    </row>
    <row r="13">
      <c r="A13" s="315">
        <v>17.0</v>
      </c>
      <c r="B13" s="316" t="s">
        <v>145</v>
      </c>
      <c r="C13" s="317">
        <v>19.0</v>
      </c>
      <c r="D13" s="317">
        <v>15.0</v>
      </c>
      <c r="E13" s="317">
        <v>15.0</v>
      </c>
      <c r="F13" s="317">
        <v>11.0</v>
      </c>
      <c r="G13" s="317">
        <v>13.0</v>
      </c>
      <c r="H13" s="317">
        <v>11.0</v>
      </c>
      <c r="I13" s="317">
        <v>9.0</v>
      </c>
      <c r="J13" s="317">
        <v>11.0</v>
      </c>
      <c r="K13" s="318">
        <v>104.0</v>
      </c>
      <c r="L13" s="322"/>
      <c r="M13" s="323" t="s">
        <v>134</v>
      </c>
      <c r="N13" s="321">
        <v>17.0</v>
      </c>
      <c r="O13" s="323" t="s">
        <v>276</v>
      </c>
      <c r="P13" s="321">
        <v>17.0</v>
      </c>
      <c r="Q13" s="323" t="s">
        <v>260</v>
      </c>
      <c r="R13" s="321">
        <v>17.0</v>
      </c>
      <c r="S13" s="323" t="s">
        <v>170</v>
      </c>
      <c r="T13" s="321">
        <v>15.0</v>
      </c>
      <c r="U13" s="323" t="s">
        <v>100</v>
      </c>
      <c r="V13" s="321">
        <v>15.0</v>
      </c>
      <c r="W13" s="323" t="s">
        <v>284</v>
      </c>
      <c r="X13" s="321">
        <v>17.0</v>
      </c>
      <c r="Y13" s="323" t="s">
        <v>134</v>
      </c>
      <c r="Z13" s="321">
        <v>17.0</v>
      </c>
      <c r="AA13" s="323" t="s">
        <v>275</v>
      </c>
      <c r="AB13" s="321">
        <v>17.0</v>
      </c>
      <c r="AC13" s="321"/>
    </row>
    <row r="14">
      <c r="A14" s="315">
        <v>12.0</v>
      </c>
      <c r="B14" s="316" t="s">
        <v>148</v>
      </c>
      <c r="C14" s="317">
        <v>13.0</v>
      </c>
      <c r="D14" s="317">
        <v>13.0</v>
      </c>
      <c r="E14" s="317">
        <v>19.0</v>
      </c>
      <c r="F14" s="317">
        <v>9.0</v>
      </c>
      <c r="G14" s="317">
        <v>15.0</v>
      </c>
      <c r="H14" s="317">
        <v>15.0</v>
      </c>
      <c r="I14" s="317">
        <v>17.0</v>
      </c>
      <c r="J14" s="317">
        <v>5.0</v>
      </c>
      <c r="K14" s="318">
        <v>106.0</v>
      </c>
      <c r="L14" s="322"/>
      <c r="M14" s="323" t="s">
        <v>159</v>
      </c>
      <c r="N14" s="321">
        <v>15.0</v>
      </c>
      <c r="O14" s="323" t="s">
        <v>274</v>
      </c>
      <c r="P14" s="321">
        <v>17.0</v>
      </c>
      <c r="Q14" s="323" t="s">
        <v>87</v>
      </c>
      <c r="R14" s="321">
        <v>17.0</v>
      </c>
      <c r="S14" s="323" t="s">
        <v>279</v>
      </c>
      <c r="T14" s="321">
        <v>15.0</v>
      </c>
      <c r="U14" s="323" t="s">
        <v>148</v>
      </c>
      <c r="V14" s="321">
        <v>15.0</v>
      </c>
      <c r="W14" s="323" t="s">
        <v>296</v>
      </c>
      <c r="X14" s="321">
        <v>17.0</v>
      </c>
      <c r="Y14" s="323" t="s">
        <v>286</v>
      </c>
      <c r="Z14" s="321">
        <v>17.0</v>
      </c>
      <c r="AA14" s="323" t="s">
        <v>63</v>
      </c>
      <c r="AB14" s="321">
        <v>15.0</v>
      </c>
      <c r="AC14" s="321"/>
    </row>
    <row r="15">
      <c r="A15" s="315">
        <v>1.0</v>
      </c>
      <c r="B15" s="316" t="s">
        <v>63</v>
      </c>
      <c r="C15" s="317">
        <v>17.0</v>
      </c>
      <c r="D15" s="317">
        <v>17.0</v>
      </c>
      <c r="E15" s="317">
        <v>19.0</v>
      </c>
      <c r="F15" s="317">
        <v>21.0</v>
      </c>
      <c r="G15" s="317">
        <v>11.0</v>
      </c>
      <c r="H15" s="317">
        <v>21.0</v>
      </c>
      <c r="I15" s="317">
        <v>17.0</v>
      </c>
      <c r="J15" s="317">
        <v>15.0</v>
      </c>
      <c r="K15" s="318">
        <v>138.0</v>
      </c>
      <c r="L15" s="322"/>
      <c r="M15" s="323" t="s">
        <v>149</v>
      </c>
      <c r="N15" s="321">
        <v>15.0</v>
      </c>
      <c r="O15" s="323" t="s">
        <v>145</v>
      </c>
      <c r="P15" s="321">
        <v>15.0</v>
      </c>
      <c r="Q15" s="323" t="s">
        <v>170</v>
      </c>
      <c r="R15" s="321">
        <v>15.0</v>
      </c>
      <c r="S15" s="323" t="s">
        <v>282</v>
      </c>
      <c r="T15" s="321">
        <v>15.0</v>
      </c>
      <c r="U15" s="323" t="s">
        <v>84</v>
      </c>
      <c r="V15" s="321">
        <v>15.0</v>
      </c>
      <c r="W15" s="323" t="s">
        <v>87</v>
      </c>
      <c r="X15" s="321">
        <v>15.0</v>
      </c>
      <c r="Y15" s="323" t="s">
        <v>289</v>
      </c>
      <c r="Z15" s="321">
        <v>17.0</v>
      </c>
      <c r="AA15" s="323" t="s">
        <v>102</v>
      </c>
      <c r="AB15" s="321">
        <v>15.0</v>
      </c>
      <c r="AC15" s="321"/>
    </row>
    <row r="16">
      <c r="A16" s="315">
        <v>22.0</v>
      </c>
      <c r="B16" s="316" t="s">
        <v>261</v>
      </c>
      <c r="C16" s="317">
        <v>17.0</v>
      </c>
      <c r="D16" s="317">
        <v>13.0</v>
      </c>
      <c r="E16" s="317">
        <v>11.0</v>
      </c>
      <c r="F16" s="317">
        <v>15.0</v>
      </c>
      <c r="G16" s="317">
        <v>11.0</v>
      </c>
      <c r="H16" s="317">
        <v>11.0</v>
      </c>
      <c r="I16" s="317">
        <v>13.0</v>
      </c>
      <c r="J16" s="317">
        <v>11.0</v>
      </c>
      <c r="K16" s="318">
        <v>102.0</v>
      </c>
      <c r="L16" s="322"/>
      <c r="M16" s="323" t="s">
        <v>86</v>
      </c>
      <c r="N16" s="321">
        <v>15.0</v>
      </c>
      <c r="O16" s="323" t="s">
        <v>304</v>
      </c>
      <c r="P16" s="321">
        <v>15.0</v>
      </c>
      <c r="Q16" s="323" t="s">
        <v>145</v>
      </c>
      <c r="R16" s="321">
        <v>15.0</v>
      </c>
      <c r="S16" s="323" t="s">
        <v>159</v>
      </c>
      <c r="T16" s="321">
        <v>15.0</v>
      </c>
      <c r="U16" s="323" t="s">
        <v>260</v>
      </c>
      <c r="V16" s="321">
        <v>15.0</v>
      </c>
      <c r="W16" s="323" t="s">
        <v>102</v>
      </c>
      <c r="X16" s="321">
        <v>15.0</v>
      </c>
      <c r="Y16" s="323" t="s">
        <v>132</v>
      </c>
      <c r="Z16" s="321">
        <v>17.0</v>
      </c>
      <c r="AA16" s="323" t="s">
        <v>158</v>
      </c>
      <c r="AB16" s="321">
        <v>15.0</v>
      </c>
      <c r="AC16" s="321"/>
    </row>
    <row r="17">
      <c r="A17" s="315">
        <v>51.0</v>
      </c>
      <c r="B17" s="316" t="s">
        <v>284</v>
      </c>
      <c r="C17" s="317">
        <v>13.0</v>
      </c>
      <c r="D17" s="317">
        <v>9.0</v>
      </c>
      <c r="E17" s="317">
        <v>11.0</v>
      </c>
      <c r="F17" s="317">
        <v>9.0</v>
      </c>
      <c r="G17" s="317">
        <v>9.0</v>
      </c>
      <c r="H17" s="317">
        <v>17.0</v>
      </c>
      <c r="I17" s="317">
        <v>15.0</v>
      </c>
      <c r="J17" s="317">
        <v>9.0</v>
      </c>
      <c r="K17" s="318">
        <v>92.0</v>
      </c>
      <c r="L17" s="322"/>
      <c r="M17" s="323" t="s">
        <v>100</v>
      </c>
      <c r="N17" s="321">
        <v>15.0</v>
      </c>
      <c r="O17" s="323" t="s">
        <v>282</v>
      </c>
      <c r="P17" s="321">
        <v>15.0</v>
      </c>
      <c r="Q17" s="323" t="s">
        <v>297</v>
      </c>
      <c r="R17" s="321">
        <v>15.0</v>
      </c>
      <c r="S17" s="323" t="s">
        <v>178</v>
      </c>
      <c r="T17" s="321">
        <v>15.0</v>
      </c>
      <c r="U17" s="323" t="s">
        <v>158</v>
      </c>
      <c r="V17" s="321">
        <v>15.0</v>
      </c>
      <c r="W17" s="323" t="s">
        <v>148</v>
      </c>
      <c r="X17" s="321">
        <v>15.0</v>
      </c>
      <c r="Y17" s="323" t="s">
        <v>149</v>
      </c>
      <c r="Z17" s="321">
        <v>15.0</v>
      </c>
      <c r="AA17" s="323" t="s">
        <v>101</v>
      </c>
      <c r="AB17" s="321">
        <v>15.0</v>
      </c>
      <c r="AC17" s="321"/>
    </row>
    <row r="18">
      <c r="A18" s="315">
        <v>22.0</v>
      </c>
      <c r="B18" s="316" t="s">
        <v>84</v>
      </c>
      <c r="C18" s="317">
        <v>13.0</v>
      </c>
      <c r="D18" s="317">
        <v>17.0</v>
      </c>
      <c r="E18" s="317">
        <v>13.0</v>
      </c>
      <c r="F18" s="317">
        <v>13.0</v>
      </c>
      <c r="G18" s="317">
        <v>15.0</v>
      </c>
      <c r="H18" s="317">
        <v>11.0</v>
      </c>
      <c r="I18" s="317">
        <v>11.0</v>
      </c>
      <c r="J18" s="317">
        <v>9.0</v>
      </c>
      <c r="K18" s="318">
        <v>102.0</v>
      </c>
      <c r="L18" s="322"/>
      <c r="M18" s="323" t="s">
        <v>158</v>
      </c>
      <c r="N18" s="321">
        <v>15.0</v>
      </c>
      <c r="O18" s="323" t="s">
        <v>291</v>
      </c>
      <c r="P18" s="321">
        <v>15.0</v>
      </c>
      <c r="Q18" s="323" t="s">
        <v>149</v>
      </c>
      <c r="R18" s="321">
        <v>15.0</v>
      </c>
      <c r="S18" s="323" t="s">
        <v>300</v>
      </c>
      <c r="T18" s="321">
        <v>15.0</v>
      </c>
      <c r="U18" s="323" t="s">
        <v>262</v>
      </c>
      <c r="V18" s="321">
        <v>15.0</v>
      </c>
      <c r="W18" s="323" t="s">
        <v>137</v>
      </c>
      <c r="X18" s="321">
        <v>15.0</v>
      </c>
      <c r="Y18" s="323" t="s">
        <v>159</v>
      </c>
      <c r="Z18" s="321">
        <v>15.0</v>
      </c>
      <c r="AA18" s="323" t="s">
        <v>265</v>
      </c>
      <c r="AB18" s="321">
        <v>15.0</v>
      </c>
      <c r="AC18" s="321"/>
    </row>
    <row r="19">
      <c r="A19" s="315">
        <v>6.0</v>
      </c>
      <c r="B19" s="316" t="s">
        <v>256</v>
      </c>
      <c r="C19" s="317">
        <v>17.0</v>
      </c>
      <c r="D19" s="317">
        <v>15.0</v>
      </c>
      <c r="E19" s="317">
        <v>21.0</v>
      </c>
      <c r="F19" s="317">
        <v>19.0</v>
      </c>
      <c r="G19" s="317">
        <v>11.0</v>
      </c>
      <c r="H19" s="317">
        <v>13.0</v>
      </c>
      <c r="I19" s="317">
        <v>9.0</v>
      </c>
      <c r="J19" s="317">
        <v>9.0</v>
      </c>
      <c r="K19" s="318">
        <v>114.0</v>
      </c>
      <c r="L19" s="322"/>
      <c r="M19" s="323" t="s">
        <v>302</v>
      </c>
      <c r="N19" s="321">
        <v>15.0</v>
      </c>
      <c r="O19" s="323" t="s">
        <v>171</v>
      </c>
      <c r="P19" s="321">
        <v>15.0</v>
      </c>
      <c r="Q19" s="323" t="s">
        <v>266</v>
      </c>
      <c r="R19" s="321">
        <v>15.0</v>
      </c>
      <c r="S19" s="323" t="s">
        <v>285</v>
      </c>
      <c r="T19" s="321">
        <v>15.0</v>
      </c>
      <c r="U19" s="323" t="s">
        <v>264</v>
      </c>
      <c r="V19" s="321">
        <v>15.0</v>
      </c>
      <c r="W19" s="323" t="s">
        <v>258</v>
      </c>
      <c r="X19" s="321">
        <v>15.0</v>
      </c>
      <c r="Y19" s="323" t="s">
        <v>257</v>
      </c>
      <c r="Z19" s="321">
        <v>15.0</v>
      </c>
      <c r="AA19" s="323" t="s">
        <v>271</v>
      </c>
      <c r="AB19" s="321">
        <v>15.0</v>
      </c>
      <c r="AC19" s="321"/>
    </row>
    <row r="20">
      <c r="A20" s="315">
        <v>9.0</v>
      </c>
      <c r="B20" s="316" t="s">
        <v>152</v>
      </c>
      <c r="C20" s="317">
        <v>11.0</v>
      </c>
      <c r="D20" s="317">
        <v>13.0</v>
      </c>
      <c r="E20" s="317">
        <v>9.0</v>
      </c>
      <c r="F20" s="317">
        <v>13.0</v>
      </c>
      <c r="G20" s="317">
        <v>21.0</v>
      </c>
      <c r="H20" s="317">
        <v>13.0</v>
      </c>
      <c r="I20" s="317">
        <v>21.0</v>
      </c>
      <c r="J20" s="317">
        <v>7.0</v>
      </c>
      <c r="K20" s="318">
        <v>108.0</v>
      </c>
      <c r="L20" s="322"/>
      <c r="M20" s="323" t="s">
        <v>276</v>
      </c>
      <c r="N20" s="321">
        <v>15.0</v>
      </c>
      <c r="O20" s="323" t="s">
        <v>277</v>
      </c>
      <c r="P20" s="321">
        <v>15.0</v>
      </c>
      <c r="Q20" s="323" t="s">
        <v>295</v>
      </c>
      <c r="R20" s="321">
        <v>15.0</v>
      </c>
      <c r="S20" s="323" t="s">
        <v>269</v>
      </c>
      <c r="T20" s="321">
        <v>15.0</v>
      </c>
      <c r="U20" s="323" t="s">
        <v>87</v>
      </c>
      <c r="V20" s="321">
        <v>15.0</v>
      </c>
      <c r="W20" s="323" t="s">
        <v>86</v>
      </c>
      <c r="X20" s="321">
        <v>15.0</v>
      </c>
      <c r="Y20" s="323" t="s">
        <v>158</v>
      </c>
      <c r="Z20" s="321">
        <v>15.0</v>
      </c>
      <c r="AA20" s="323" t="s">
        <v>269</v>
      </c>
      <c r="AB20" s="321">
        <v>15.0</v>
      </c>
      <c r="AC20" s="321"/>
    </row>
    <row r="21">
      <c r="A21" s="315">
        <v>75.0</v>
      </c>
      <c r="B21" s="316" t="s">
        <v>308</v>
      </c>
      <c r="C21" s="317">
        <v>9.0</v>
      </c>
      <c r="D21" s="317">
        <v>7.0</v>
      </c>
      <c r="E21" s="317">
        <v>7.0</v>
      </c>
      <c r="F21" s="317">
        <v>13.0</v>
      </c>
      <c r="G21" s="317">
        <v>15.0</v>
      </c>
      <c r="H21" s="317">
        <v>3.0</v>
      </c>
      <c r="I21" s="317">
        <v>11.0</v>
      </c>
      <c r="J21" s="317">
        <v>15.0</v>
      </c>
      <c r="K21" s="318">
        <v>80.0</v>
      </c>
      <c r="L21" s="322"/>
      <c r="M21" s="323" t="s">
        <v>269</v>
      </c>
      <c r="N21" s="321">
        <v>15.0</v>
      </c>
      <c r="O21" s="323" t="s">
        <v>256</v>
      </c>
      <c r="P21" s="321">
        <v>15.0</v>
      </c>
      <c r="Q21" s="323" t="s">
        <v>64</v>
      </c>
      <c r="R21" s="321">
        <v>15.0</v>
      </c>
      <c r="S21" s="323" t="s">
        <v>298</v>
      </c>
      <c r="T21" s="321">
        <v>15.0</v>
      </c>
      <c r="U21" s="323" t="s">
        <v>293</v>
      </c>
      <c r="V21" s="321">
        <v>15.0</v>
      </c>
      <c r="W21" s="323" t="s">
        <v>268</v>
      </c>
      <c r="X21" s="321">
        <v>15.0</v>
      </c>
      <c r="Y21" s="323" t="s">
        <v>262</v>
      </c>
      <c r="Z21" s="321">
        <v>15.0</v>
      </c>
      <c r="AA21" s="323" t="s">
        <v>272</v>
      </c>
      <c r="AB21" s="321">
        <v>15.0</v>
      </c>
      <c r="AC21" s="321"/>
    </row>
    <row r="22">
      <c r="A22" s="315">
        <v>33.0</v>
      </c>
      <c r="B22" s="316" t="s">
        <v>266</v>
      </c>
      <c r="C22" s="317">
        <v>7.0</v>
      </c>
      <c r="D22" s="317">
        <v>19.0</v>
      </c>
      <c r="E22" s="317">
        <v>15.0</v>
      </c>
      <c r="F22" s="317">
        <v>13.0</v>
      </c>
      <c r="G22" s="317">
        <v>11.0</v>
      </c>
      <c r="H22" s="317">
        <v>9.0</v>
      </c>
      <c r="I22" s="317">
        <v>7.0</v>
      </c>
      <c r="J22" s="317">
        <v>17.0</v>
      </c>
      <c r="K22" s="318">
        <v>98.0</v>
      </c>
      <c r="L22" s="322"/>
      <c r="M22" s="323" t="s">
        <v>298</v>
      </c>
      <c r="N22" s="321">
        <v>15.0</v>
      </c>
      <c r="O22" s="323" t="s">
        <v>130</v>
      </c>
      <c r="P22" s="321">
        <v>15.0</v>
      </c>
      <c r="Q22" s="323" t="s">
        <v>304</v>
      </c>
      <c r="R22" s="321">
        <v>15.0</v>
      </c>
      <c r="S22" s="323" t="s">
        <v>137</v>
      </c>
      <c r="T22" s="321">
        <v>13.0</v>
      </c>
      <c r="U22" s="323" t="s">
        <v>288</v>
      </c>
      <c r="V22" s="321">
        <v>15.0</v>
      </c>
      <c r="W22" s="323" t="s">
        <v>178</v>
      </c>
      <c r="X22" s="321">
        <v>15.0</v>
      </c>
      <c r="Y22" s="323" t="s">
        <v>270</v>
      </c>
      <c r="Z22" s="321">
        <v>15.0</v>
      </c>
      <c r="AA22" s="323" t="s">
        <v>287</v>
      </c>
      <c r="AB22" s="321">
        <v>15.0</v>
      </c>
      <c r="AC22" s="321"/>
    </row>
    <row r="23">
      <c r="A23" s="315">
        <v>28.0</v>
      </c>
      <c r="B23" s="316" t="s">
        <v>132</v>
      </c>
      <c r="C23" s="317">
        <v>3.0</v>
      </c>
      <c r="D23" s="317">
        <v>11.0</v>
      </c>
      <c r="E23" s="317">
        <v>13.0</v>
      </c>
      <c r="F23" s="317">
        <v>13.0</v>
      </c>
      <c r="G23" s="317">
        <v>9.0</v>
      </c>
      <c r="H23" s="317">
        <v>13.0</v>
      </c>
      <c r="I23" s="317">
        <v>17.0</v>
      </c>
      <c r="J23" s="317">
        <v>21.0</v>
      </c>
      <c r="K23" s="318">
        <v>100.0</v>
      </c>
      <c r="L23" s="322"/>
      <c r="M23" s="323" t="s">
        <v>294</v>
      </c>
      <c r="N23" s="321">
        <v>15.0</v>
      </c>
      <c r="O23" s="323" t="s">
        <v>278</v>
      </c>
      <c r="P23" s="321">
        <v>15.0</v>
      </c>
      <c r="Q23" s="323" t="s">
        <v>309</v>
      </c>
      <c r="R23" s="321">
        <v>15.0</v>
      </c>
      <c r="S23" s="323" t="s">
        <v>158</v>
      </c>
      <c r="T23" s="321">
        <v>13.0</v>
      </c>
      <c r="U23" s="323" t="s">
        <v>306</v>
      </c>
      <c r="V23" s="321">
        <v>15.0</v>
      </c>
      <c r="W23" s="323" t="s">
        <v>263</v>
      </c>
      <c r="X23" s="321">
        <v>15.0</v>
      </c>
      <c r="Y23" s="323" t="s">
        <v>284</v>
      </c>
      <c r="Z23" s="321">
        <v>15.0</v>
      </c>
      <c r="AA23" s="323" t="s">
        <v>295</v>
      </c>
      <c r="AB23" s="321">
        <v>15.0</v>
      </c>
      <c r="AC23" s="321"/>
    </row>
    <row r="24">
      <c r="A24" s="315">
        <v>4.0</v>
      </c>
      <c r="B24" s="316" t="s">
        <v>130</v>
      </c>
      <c r="C24" s="317">
        <v>13.0</v>
      </c>
      <c r="D24" s="317">
        <v>15.0</v>
      </c>
      <c r="E24" s="317">
        <v>11.0</v>
      </c>
      <c r="F24" s="317">
        <v>9.0</v>
      </c>
      <c r="G24" s="317">
        <v>17.0</v>
      </c>
      <c r="H24" s="317">
        <v>21.0</v>
      </c>
      <c r="I24" s="317">
        <v>11.0</v>
      </c>
      <c r="J24" s="317">
        <v>19.0</v>
      </c>
      <c r="K24" s="318">
        <v>116.0</v>
      </c>
      <c r="L24" s="322"/>
      <c r="M24" s="323" t="s">
        <v>271</v>
      </c>
      <c r="N24" s="321">
        <v>15.0</v>
      </c>
      <c r="O24" s="323" t="s">
        <v>268</v>
      </c>
      <c r="P24" s="321">
        <v>15.0</v>
      </c>
      <c r="Q24" s="323" t="s">
        <v>84</v>
      </c>
      <c r="R24" s="321">
        <v>13.0</v>
      </c>
      <c r="S24" s="323" t="s">
        <v>266</v>
      </c>
      <c r="T24" s="321">
        <v>13.0</v>
      </c>
      <c r="U24" s="323" t="s">
        <v>308</v>
      </c>
      <c r="V24" s="321">
        <v>15.0</v>
      </c>
      <c r="W24" s="323" t="s">
        <v>288</v>
      </c>
      <c r="X24" s="321">
        <v>15.0</v>
      </c>
      <c r="Y24" s="323" t="s">
        <v>277</v>
      </c>
      <c r="Z24" s="321">
        <v>15.0</v>
      </c>
      <c r="AA24" s="323" t="s">
        <v>305</v>
      </c>
      <c r="AB24" s="321">
        <v>15.0</v>
      </c>
      <c r="AC24" s="321"/>
    </row>
    <row r="25">
      <c r="A25" s="315">
        <v>8.0</v>
      </c>
      <c r="B25" s="316" t="s">
        <v>87</v>
      </c>
      <c r="C25" s="317">
        <v>13.0</v>
      </c>
      <c r="D25" s="317">
        <v>9.0</v>
      </c>
      <c r="E25" s="317">
        <v>17.0</v>
      </c>
      <c r="F25" s="317">
        <v>13.0</v>
      </c>
      <c r="G25" s="317">
        <v>15.0</v>
      </c>
      <c r="H25" s="317">
        <v>15.0</v>
      </c>
      <c r="I25" s="317">
        <v>7.0</v>
      </c>
      <c r="J25" s="317">
        <v>21.0</v>
      </c>
      <c r="K25" s="318">
        <v>110.0</v>
      </c>
      <c r="L25" s="322"/>
      <c r="M25" s="323" t="s">
        <v>280</v>
      </c>
      <c r="N25" s="321">
        <v>15.0</v>
      </c>
      <c r="O25" s="323" t="s">
        <v>280</v>
      </c>
      <c r="P25" s="321">
        <v>15.0</v>
      </c>
      <c r="Q25" s="323" t="s">
        <v>271</v>
      </c>
      <c r="R25" s="321">
        <v>13.0</v>
      </c>
      <c r="S25" s="323" t="s">
        <v>84</v>
      </c>
      <c r="T25" s="321">
        <v>13.0</v>
      </c>
      <c r="U25" s="323" t="s">
        <v>296</v>
      </c>
      <c r="V25" s="321">
        <v>15.0</v>
      </c>
      <c r="W25" s="323" t="s">
        <v>289</v>
      </c>
      <c r="X25" s="321">
        <v>15.0</v>
      </c>
      <c r="Y25" s="323" t="s">
        <v>304</v>
      </c>
      <c r="Z25" s="321">
        <v>15.0</v>
      </c>
      <c r="AA25" s="323" t="s">
        <v>307</v>
      </c>
      <c r="AB25" s="321">
        <v>15.0</v>
      </c>
      <c r="AC25" s="321"/>
    </row>
    <row r="26">
      <c r="A26" s="315">
        <v>34.0</v>
      </c>
      <c r="B26" s="316" t="s">
        <v>267</v>
      </c>
      <c r="C26" s="317">
        <v>11.0</v>
      </c>
      <c r="D26" s="317">
        <v>9.0</v>
      </c>
      <c r="E26" s="317">
        <v>19.0</v>
      </c>
      <c r="F26" s="317">
        <v>11.0</v>
      </c>
      <c r="G26" s="317">
        <v>7.0</v>
      </c>
      <c r="H26" s="317">
        <v>7.0</v>
      </c>
      <c r="I26" s="317">
        <v>13.0</v>
      </c>
      <c r="J26" s="317">
        <v>19.0</v>
      </c>
      <c r="K26" s="318">
        <v>96.0</v>
      </c>
      <c r="L26" s="322"/>
      <c r="M26" s="323" t="s">
        <v>272</v>
      </c>
      <c r="N26" s="321">
        <v>15.0</v>
      </c>
      <c r="O26" s="323" t="s">
        <v>158</v>
      </c>
      <c r="P26" s="321">
        <v>15.0</v>
      </c>
      <c r="Q26" s="323" t="s">
        <v>270</v>
      </c>
      <c r="R26" s="321">
        <v>13.0</v>
      </c>
      <c r="S26" s="323" t="s">
        <v>280</v>
      </c>
      <c r="T26" s="321">
        <v>13.0</v>
      </c>
      <c r="U26" s="323" t="s">
        <v>304</v>
      </c>
      <c r="V26" s="321">
        <v>15.0</v>
      </c>
      <c r="W26" s="323" t="s">
        <v>286</v>
      </c>
      <c r="X26" s="321">
        <v>15.0</v>
      </c>
      <c r="Y26" s="323" t="s">
        <v>171</v>
      </c>
      <c r="Z26" s="321">
        <v>13.0</v>
      </c>
      <c r="AA26" s="323" t="s">
        <v>308</v>
      </c>
      <c r="AB26" s="321">
        <v>15.0</v>
      </c>
      <c r="AC26" s="321"/>
    </row>
    <row r="27">
      <c r="A27" s="315">
        <v>12.0</v>
      </c>
      <c r="B27" s="316" t="s">
        <v>62</v>
      </c>
      <c r="C27" s="317">
        <v>7.0</v>
      </c>
      <c r="D27" s="317">
        <v>17.0</v>
      </c>
      <c r="E27" s="317">
        <v>17.0</v>
      </c>
      <c r="F27" s="317">
        <v>11.0</v>
      </c>
      <c r="G27" s="317">
        <v>19.0</v>
      </c>
      <c r="H27" s="317">
        <v>5.0</v>
      </c>
      <c r="I27" s="317">
        <v>17.0</v>
      </c>
      <c r="J27" s="317">
        <v>13.0</v>
      </c>
      <c r="K27" s="318">
        <v>106.0</v>
      </c>
      <c r="L27" s="322"/>
      <c r="M27" s="323" t="s">
        <v>297</v>
      </c>
      <c r="N27" s="321">
        <v>15.0</v>
      </c>
      <c r="O27" s="323" t="s">
        <v>294</v>
      </c>
      <c r="P27" s="321">
        <v>15.0</v>
      </c>
      <c r="Q27" s="323" t="s">
        <v>282</v>
      </c>
      <c r="R27" s="321">
        <v>13.0</v>
      </c>
      <c r="S27" s="323" t="s">
        <v>257</v>
      </c>
      <c r="T27" s="321">
        <v>13.0</v>
      </c>
      <c r="U27" s="323" t="s">
        <v>275</v>
      </c>
      <c r="V27" s="321">
        <v>15.0</v>
      </c>
      <c r="W27" s="323" t="s">
        <v>256</v>
      </c>
      <c r="X27" s="321">
        <v>13.0</v>
      </c>
      <c r="Y27" s="323" t="s">
        <v>170</v>
      </c>
      <c r="Z27" s="321">
        <v>13.0</v>
      </c>
      <c r="AA27" s="323" t="s">
        <v>62</v>
      </c>
      <c r="AB27" s="321">
        <v>13.0</v>
      </c>
      <c r="AC27" s="321"/>
    </row>
    <row r="28">
      <c r="A28" s="315">
        <v>34.0</v>
      </c>
      <c r="B28" s="316" t="s">
        <v>268</v>
      </c>
      <c r="C28" s="317">
        <v>11.0</v>
      </c>
      <c r="D28" s="317">
        <v>15.0</v>
      </c>
      <c r="E28" s="317">
        <v>7.0</v>
      </c>
      <c r="F28" s="317">
        <v>13.0</v>
      </c>
      <c r="G28" s="317">
        <v>13.0</v>
      </c>
      <c r="H28" s="317">
        <v>15.0</v>
      </c>
      <c r="I28" s="317">
        <v>11.0</v>
      </c>
      <c r="J28" s="317">
        <v>11.0</v>
      </c>
      <c r="K28" s="318">
        <v>96.0</v>
      </c>
      <c r="L28" s="322"/>
      <c r="M28" s="323" t="s">
        <v>283</v>
      </c>
      <c r="N28" s="321">
        <v>15.0</v>
      </c>
      <c r="O28" s="323" t="s">
        <v>289</v>
      </c>
      <c r="P28" s="321">
        <v>15.0</v>
      </c>
      <c r="Q28" s="323" t="s">
        <v>258</v>
      </c>
      <c r="R28" s="321">
        <v>13.0</v>
      </c>
      <c r="S28" s="323" t="s">
        <v>171</v>
      </c>
      <c r="T28" s="321">
        <v>13.0</v>
      </c>
      <c r="U28" s="323" t="s">
        <v>257</v>
      </c>
      <c r="V28" s="321">
        <v>13.0</v>
      </c>
      <c r="W28" s="323" t="s">
        <v>159</v>
      </c>
      <c r="X28" s="321">
        <v>13.0</v>
      </c>
      <c r="Y28" s="323" t="s">
        <v>261</v>
      </c>
      <c r="Z28" s="321">
        <v>13.0</v>
      </c>
      <c r="AA28" s="323" t="s">
        <v>170</v>
      </c>
      <c r="AB28" s="321">
        <v>13.0</v>
      </c>
      <c r="AC28" s="321"/>
    </row>
    <row r="29">
      <c r="A29" s="315">
        <v>61.0</v>
      </c>
      <c r="B29" s="316" t="s">
        <v>294</v>
      </c>
      <c r="C29" s="317">
        <v>15.0</v>
      </c>
      <c r="D29" s="317">
        <v>15.0</v>
      </c>
      <c r="E29" s="317">
        <v>11.0</v>
      </c>
      <c r="F29" s="317">
        <v>11.0</v>
      </c>
      <c r="G29" s="317">
        <v>7.0</v>
      </c>
      <c r="H29" s="317">
        <v>9.0</v>
      </c>
      <c r="I29" s="317">
        <v>7.0</v>
      </c>
      <c r="J29" s="317">
        <v>13.0</v>
      </c>
      <c r="K29" s="318">
        <v>88.0</v>
      </c>
      <c r="L29" s="322"/>
      <c r="M29" s="323" t="s">
        <v>264</v>
      </c>
      <c r="N29" s="321">
        <v>13.0</v>
      </c>
      <c r="O29" s="323" t="s">
        <v>259</v>
      </c>
      <c r="P29" s="321">
        <v>13.0</v>
      </c>
      <c r="Q29" s="323" t="s">
        <v>257</v>
      </c>
      <c r="R29" s="321">
        <v>13.0</v>
      </c>
      <c r="S29" s="323" t="s">
        <v>260</v>
      </c>
      <c r="T29" s="321">
        <v>13.0</v>
      </c>
      <c r="U29" s="323" t="s">
        <v>145</v>
      </c>
      <c r="V29" s="321">
        <v>13.0</v>
      </c>
      <c r="W29" s="323" t="s">
        <v>64</v>
      </c>
      <c r="X29" s="321">
        <v>13.0</v>
      </c>
      <c r="Y29" s="323" t="s">
        <v>278</v>
      </c>
      <c r="Z29" s="321">
        <v>13.0</v>
      </c>
      <c r="AA29" s="323" t="s">
        <v>260</v>
      </c>
      <c r="AB29" s="321">
        <v>13.0</v>
      </c>
      <c r="AC29" s="321"/>
    </row>
    <row r="30">
      <c r="A30" s="315">
        <v>66.0</v>
      </c>
      <c r="B30" s="316" t="s">
        <v>299</v>
      </c>
      <c r="C30" s="317">
        <v>7.0</v>
      </c>
      <c r="D30" s="317">
        <v>9.0</v>
      </c>
      <c r="E30" s="317">
        <v>9.0</v>
      </c>
      <c r="F30" s="317">
        <v>13.0</v>
      </c>
      <c r="G30" s="317">
        <v>11.0</v>
      </c>
      <c r="H30" s="317">
        <v>11.0</v>
      </c>
      <c r="I30" s="317">
        <v>13.0</v>
      </c>
      <c r="J30" s="317">
        <v>13.0</v>
      </c>
      <c r="K30" s="318">
        <v>86.0</v>
      </c>
      <c r="L30" s="322"/>
      <c r="M30" s="323" t="s">
        <v>262</v>
      </c>
      <c r="N30" s="321">
        <v>13.0</v>
      </c>
      <c r="O30" s="323" t="s">
        <v>257</v>
      </c>
      <c r="P30" s="321">
        <v>13.0</v>
      </c>
      <c r="Q30" s="323" t="s">
        <v>281</v>
      </c>
      <c r="R30" s="321">
        <v>13.0</v>
      </c>
      <c r="S30" s="323" t="s">
        <v>87</v>
      </c>
      <c r="T30" s="321">
        <v>13.0</v>
      </c>
      <c r="U30" s="323" t="s">
        <v>102</v>
      </c>
      <c r="V30" s="321">
        <v>13.0</v>
      </c>
      <c r="W30" s="323" t="s">
        <v>152</v>
      </c>
      <c r="X30" s="321">
        <v>13.0</v>
      </c>
      <c r="Y30" s="323" t="s">
        <v>259</v>
      </c>
      <c r="Z30" s="321">
        <v>13.0</v>
      </c>
      <c r="AA30" s="323" t="s">
        <v>137</v>
      </c>
      <c r="AB30" s="321">
        <v>13.0</v>
      </c>
      <c r="AC30" s="321"/>
    </row>
    <row r="31">
      <c r="A31" s="315">
        <v>77.0</v>
      </c>
      <c r="B31" s="316" t="s">
        <v>310</v>
      </c>
      <c r="C31" s="317">
        <v>5.0</v>
      </c>
      <c r="D31" s="317">
        <v>13.0</v>
      </c>
      <c r="E31" s="317">
        <v>13.0</v>
      </c>
      <c r="F31" s="317">
        <v>13.0</v>
      </c>
      <c r="G31" s="317">
        <v>9.0</v>
      </c>
      <c r="H31" s="317">
        <v>13.0</v>
      </c>
      <c r="I31" s="317">
        <v>3.0</v>
      </c>
      <c r="J31" s="317">
        <v>7.0</v>
      </c>
      <c r="K31" s="318">
        <v>76.0</v>
      </c>
      <c r="L31" s="322"/>
      <c r="M31" s="323" t="s">
        <v>137</v>
      </c>
      <c r="N31" s="321">
        <v>13.0</v>
      </c>
      <c r="O31" s="323" t="s">
        <v>310</v>
      </c>
      <c r="P31" s="321">
        <v>13.0</v>
      </c>
      <c r="Q31" s="323" t="s">
        <v>178</v>
      </c>
      <c r="R31" s="321">
        <v>13.0</v>
      </c>
      <c r="S31" s="323" t="s">
        <v>283</v>
      </c>
      <c r="T31" s="321">
        <v>13.0</v>
      </c>
      <c r="U31" s="323" t="s">
        <v>274</v>
      </c>
      <c r="V31" s="321">
        <v>13.0</v>
      </c>
      <c r="W31" s="323" t="s">
        <v>158</v>
      </c>
      <c r="X31" s="321">
        <v>13.0</v>
      </c>
      <c r="Y31" s="323" t="s">
        <v>265</v>
      </c>
      <c r="Z31" s="321">
        <v>13.0</v>
      </c>
      <c r="AA31" s="323" t="s">
        <v>263</v>
      </c>
      <c r="AB31" s="321">
        <v>13.0</v>
      </c>
      <c r="AC31" s="321"/>
    </row>
    <row r="32">
      <c r="A32" s="315">
        <v>17.0</v>
      </c>
      <c r="B32" s="316" t="s">
        <v>258</v>
      </c>
      <c r="C32" s="317">
        <v>13.0</v>
      </c>
      <c r="D32" s="317">
        <v>13.0</v>
      </c>
      <c r="E32" s="317">
        <v>13.0</v>
      </c>
      <c r="F32" s="317">
        <v>11.0</v>
      </c>
      <c r="G32" s="317">
        <v>13.0</v>
      </c>
      <c r="H32" s="317">
        <v>15.0</v>
      </c>
      <c r="I32" s="317">
        <v>17.0</v>
      </c>
      <c r="J32" s="317">
        <v>9.0</v>
      </c>
      <c r="K32" s="318">
        <v>104.0</v>
      </c>
      <c r="L32" s="322"/>
      <c r="M32" s="323" t="s">
        <v>279</v>
      </c>
      <c r="N32" s="321">
        <v>13.0</v>
      </c>
      <c r="O32" s="323" t="s">
        <v>270</v>
      </c>
      <c r="P32" s="321">
        <v>13.0</v>
      </c>
      <c r="Q32" s="323" t="s">
        <v>263</v>
      </c>
      <c r="R32" s="321">
        <v>13.0</v>
      </c>
      <c r="S32" s="323" t="s">
        <v>307</v>
      </c>
      <c r="T32" s="321">
        <v>13.0</v>
      </c>
      <c r="U32" s="323" t="s">
        <v>309</v>
      </c>
      <c r="V32" s="321">
        <v>13.0</v>
      </c>
      <c r="W32" s="323" t="s">
        <v>274</v>
      </c>
      <c r="X32" s="321">
        <v>13.0</v>
      </c>
      <c r="Y32" s="323" t="s">
        <v>276</v>
      </c>
      <c r="Z32" s="321">
        <v>13.0</v>
      </c>
      <c r="AA32" s="323" t="s">
        <v>64</v>
      </c>
      <c r="AB32" s="321">
        <v>13.0</v>
      </c>
      <c r="AC32" s="321"/>
    </row>
    <row r="33">
      <c r="A33" s="315">
        <v>4.0</v>
      </c>
      <c r="B33" s="316" t="s">
        <v>102</v>
      </c>
      <c r="C33" s="317">
        <v>19.0</v>
      </c>
      <c r="D33" s="317">
        <v>17.0</v>
      </c>
      <c r="E33" s="317">
        <v>19.0</v>
      </c>
      <c r="F33" s="317">
        <v>7.0</v>
      </c>
      <c r="G33" s="317">
        <v>13.0</v>
      </c>
      <c r="H33" s="317">
        <v>15.0</v>
      </c>
      <c r="I33" s="317">
        <v>11.0</v>
      </c>
      <c r="J33" s="317">
        <v>15.0</v>
      </c>
      <c r="K33" s="318">
        <v>116.0</v>
      </c>
      <c r="L33" s="322"/>
      <c r="M33" s="323" t="s">
        <v>101</v>
      </c>
      <c r="N33" s="321">
        <v>13.0</v>
      </c>
      <c r="O33" s="323" t="s">
        <v>261</v>
      </c>
      <c r="P33" s="321">
        <v>13.0</v>
      </c>
      <c r="Q33" s="323" t="s">
        <v>259</v>
      </c>
      <c r="R33" s="321">
        <v>13.0</v>
      </c>
      <c r="S33" s="323" t="s">
        <v>293</v>
      </c>
      <c r="T33" s="321">
        <v>13.0</v>
      </c>
      <c r="U33" s="323" t="s">
        <v>258</v>
      </c>
      <c r="V33" s="321">
        <v>13.0</v>
      </c>
      <c r="W33" s="323" t="s">
        <v>276</v>
      </c>
      <c r="X33" s="321">
        <v>13.0</v>
      </c>
      <c r="Y33" s="323" t="s">
        <v>273</v>
      </c>
      <c r="Z33" s="321">
        <v>13.0</v>
      </c>
      <c r="AA33" s="323" t="s">
        <v>264</v>
      </c>
      <c r="AB33" s="321">
        <v>13.0</v>
      </c>
      <c r="AC33" s="321"/>
    </row>
    <row r="34">
      <c r="A34" s="315">
        <v>44.0</v>
      </c>
      <c r="B34" s="316" t="s">
        <v>278</v>
      </c>
      <c r="C34" s="317">
        <v>9.0</v>
      </c>
      <c r="D34" s="317">
        <v>15.0</v>
      </c>
      <c r="E34" s="317">
        <v>7.0</v>
      </c>
      <c r="F34" s="317">
        <v>11.0</v>
      </c>
      <c r="G34" s="317">
        <v>17.0</v>
      </c>
      <c r="H34" s="317">
        <v>17.0</v>
      </c>
      <c r="I34" s="317">
        <v>13.0</v>
      </c>
      <c r="J34" s="317">
        <v>5.0</v>
      </c>
      <c r="K34" s="318">
        <v>94.0</v>
      </c>
      <c r="L34" s="322"/>
      <c r="M34" s="323" t="s">
        <v>258</v>
      </c>
      <c r="N34" s="321">
        <v>13.0</v>
      </c>
      <c r="O34" s="323" t="s">
        <v>148</v>
      </c>
      <c r="P34" s="321">
        <v>13.0</v>
      </c>
      <c r="Q34" s="323" t="s">
        <v>293</v>
      </c>
      <c r="R34" s="321">
        <v>13.0</v>
      </c>
      <c r="S34" s="323" t="s">
        <v>263</v>
      </c>
      <c r="T34" s="321">
        <v>13.0</v>
      </c>
      <c r="U34" s="323" t="s">
        <v>259</v>
      </c>
      <c r="V34" s="321">
        <v>13.0</v>
      </c>
      <c r="W34" s="323" t="s">
        <v>265</v>
      </c>
      <c r="X34" s="321">
        <v>13.0</v>
      </c>
      <c r="Y34" s="323" t="s">
        <v>280</v>
      </c>
      <c r="Z34" s="321">
        <v>13.0</v>
      </c>
      <c r="AA34" s="323" t="s">
        <v>273</v>
      </c>
      <c r="AB34" s="321">
        <v>13.0</v>
      </c>
      <c r="AC34" s="321"/>
    </row>
    <row r="35">
      <c r="A35" s="315">
        <v>61.0</v>
      </c>
      <c r="B35" s="316" t="s">
        <v>295</v>
      </c>
      <c r="C35" s="317">
        <v>9.0</v>
      </c>
      <c r="D35" s="317">
        <v>9.0</v>
      </c>
      <c r="E35" s="317">
        <v>15.0</v>
      </c>
      <c r="F35" s="317">
        <v>13.0</v>
      </c>
      <c r="G35" s="317">
        <v>13.0</v>
      </c>
      <c r="H35" s="317">
        <v>5.0</v>
      </c>
      <c r="I35" s="317">
        <v>9.0</v>
      </c>
      <c r="J35" s="317">
        <v>15.0</v>
      </c>
      <c r="K35" s="318">
        <v>88.0</v>
      </c>
      <c r="L35" s="322"/>
      <c r="M35" s="323" t="s">
        <v>148</v>
      </c>
      <c r="N35" s="321">
        <v>13.0</v>
      </c>
      <c r="O35" s="323" t="s">
        <v>152</v>
      </c>
      <c r="P35" s="321">
        <v>13.0</v>
      </c>
      <c r="Q35" s="323" t="s">
        <v>310</v>
      </c>
      <c r="R35" s="321">
        <v>13.0</v>
      </c>
      <c r="S35" s="323" t="s">
        <v>310</v>
      </c>
      <c r="T35" s="321">
        <v>13.0</v>
      </c>
      <c r="U35" s="323" t="s">
        <v>292</v>
      </c>
      <c r="V35" s="321">
        <v>13.0</v>
      </c>
      <c r="W35" s="323" t="s">
        <v>270</v>
      </c>
      <c r="X35" s="321">
        <v>13.0</v>
      </c>
      <c r="Y35" s="323" t="s">
        <v>178</v>
      </c>
      <c r="Z35" s="321">
        <v>13.0</v>
      </c>
      <c r="AA35" s="323" t="s">
        <v>277</v>
      </c>
      <c r="AB35" s="321">
        <v>13.0</v>
      </c>
      <c r="AC35" s="321"/>
    </row>
    <row r="36">
      <c r="A36" s="315">
        <v>70.0</v>
      </c>
      <c r="B36" s="316" t="s">
        <v>304</v>
      </c>
      <c r="C36" s="317">
        <v>5.0</v>
      </c>
      <c r="D36" s="317">
        <v>15.0</v>
      </c>
      <c r="E36" s="317">
        <v>15.0</v>
      </c>
      <c r="F36" s="317">
        <v>5.0</v>
      </c>
      <c r="G36" s="317">
        <v>15.0</v>
      </c>
      <c r="H36" s="317">
        <v>11.0</v>
      </c>
      <c r="I36" s="317">
        <v>15.0</v>
      </c>
      <c r="J36" s="317">
        <v>3.0</v>
      </c>
      <c r="K36" s="318">
        <v>84.0</v>
      </c>
      <c r="L36" s="322"/>
      <c r="M36" s="323" t="s">
        <v>64</v>
      </c>
      <c r="N36" s="321">
        <v>13.0</v>
      </c>
      <c r="O36" s="323" t="s">
        <v>258</v>
      </c>
      <c r="P36" s="321">
        <v>13.0</v>
      </c>
      <c r="Q36" s="323" t="s">
        <v>273</v>
      </c>
      <c r="R36" s="321">
        <v>13.0</v>
      </c>
      <c r="S36" s="323" t="s">
        <v>308</v>
      </c>
      <c r="T36" s="321">
        <v>13.0</v>
      </c>
      <c r="U36" s="323" t="s">
        <v>301</v>
      </c>
      <c r="V36" s="321">
        <v>13.0</v>
      </c>
      <c r="W36" s="323" t="s">
        <v>269</v>
      </c>
      <c r="X36" s="321">
        <v>13.0</v>
      </c>
      <c r="Y36" s="323" t="s">
        <v>298</v>
      </c>
      <c r="Z36" s="321">
        <v>13.0</v>
      </c>
      <c r="AA36" s="323" t="s">
        <v>281</v>
      </c>
      <c r="AB36" s="321">
        <v>13.0</v>
      </c>
      <c r="AC36" s="321"/>
    </row>
    <row r="37">
      <c r="A37" s="315">
        <v>56.0</v>
      </c>
      <c r="B37" s="316" t="s">
        <v>289</v>
      </c>
      <c r="C37" s="317">
        <v>9.0</v>
      </c>
      <c r="D37" s="317">
        <v>15.0</v>
      </c>
      <c r="E37" s="317">
        <v>11.0</v>
      </c>
      <c r="F37" s="317">
        <v>5.0</v>
      </c>
      <c r="G37" s="317">
        <v>9.0</v>
      </c>
      <c r="H37" s="317">
        <v>15.0</v>
      </c>
      <c r="I37" s="317">
        <v>17.0</v>
      </c>
      <c r="J37" s="317">
        <v>9.0</v>
      </c>
      <c r="K37" s="318">
        <v>90.0</v>
      </c>
      <c r="L37" s="322"/>
      <c r="M37" s="323" t="s">
        <v>281</v>
      </c>
      <c r="N37" s="321">
        <v>13.0</v>
      </c>
      <c r="O37" s="323" t="s">
        <v>134</v>
      </c>
      <c r="P37" s="321">
        <v>13.0</v>
      </c>
      <c r="Q37" s="323" t="s">
        <v>132</v>
      </c>
      <c r="R37" s="321">
        <v>13.0</v>
      </c>
      <c r="S37" s="323" t="s">
        <v>268</v>
      </c>
      <c r="T37" s="321">
        <v>13.0</v>
      </c>
      <c r="U37" s="323" t="s">
        <v>268</v>
      </c>
      <c r="V37" s="321">
        <v>13.0</v>
      </c>
      <c r="W37" s="323" t="s">
        <v>259</v>
      </c>
      <c r="X37" s="321">
        <v>13.0</v>
      </c>
      <c r="Y37" s="323" t="s">
        <v>275</v>
      </c>
      <c r="Z37" s="321">
        <v>13.0</v>
      </c>
      <c r="AA37" s="323" t="s">
        <v>292</v>
      </c>
      <c r="AB37" s="321">
        <v>13.0</v>
      </c>
      <c r="AC37" s="321"/>
    </row>
    <row r="38">
      <c r="A38" s="315">
        <v>28.0</v>
      </c>
      <c r="B38" s="316" t="s">
        <v>263</v>
      </c>
      <c r="C38" s="317">
        <v>11.0</v>
      </c>
      <c r="D38" s="317">
        <v>7.0</v>
      </c>
      <c r="E38" s="317">
        <v>13.0</v>
      </c>
      <c r="F38" s="317">
        <v>13.0</v>
      </c>
      <c r="G38" s="317">
        <v>9.0</v>
      </c>
      <c r="H38" s="317">
        <v>15.0</v>
      </c>
      <c r="I38" s="317">
        <v>19.0</v>
      </c>
      <c r="J38" s="317">
        <v>13.0</v>
      </c>
      <c r="K38" s="318">
        <v>100.0</v>
      </c>
      <c r="L38" s="322"/>
      <c r="M38" s="323" t="s">
        <v>284</v>
      </c>
      <c r="N38" s="321">
        <v>13.0</v>
      </c>
      <c r="O38" s="323" t="s">
        <v>290</v>
      </c>
      <c r="P38" s="321">
        <v>13.0</v>
      </c>
      <c r="Q38" s="323" t="s">
        <v>305</v>
      </c>
      <c r="R38" s="321">
        <v>13.0</v>
      </c>
      <c r="S38" s="323" t="s">
        <v>299</v>
      </c>
      <c r="T38" s="321">
        <v>13.0</v>
      </c>
      <c r="U38" s="323" t="s">
        <v>265</v>
      </c>
      <c r="V38" s="321">
        <v>13.0</v>
      </c>
      <c r="W38" s="323" t="s">
        <v>285</v>
      </c>
      <c r="X38" s="321">
        <v>13.0</v>
      </c>
      <c r="Y38" s="323" t="s">
        <v>301</v>
      </c>
      <c r="Z38" s="321">
        <v>13.0</v>
      </c>
      <c r="AA38" s="323" t="s">
        <v>291</v>
      </c>
      <c r="AB38" s="321">
        <v>13.0</v>
      </c>
      <c r="AC38" s="321"/>
    </row>
    <row r="39">
      <c r="A39" s="315">
        <v>9.0</v>
      </c>
      <c r="B39" s="316" t="s">
        <v>158</v>
      </c>
      <c r="C39" s="317">
        <v>15.0</v>
      </c>
      <c r="D39" s="317">
        <v>15.0</v>
      </c>
      <c r="E39" s="317">
        <v>7.0</v>
      </c>
      <c r="F39" s="317">
        <v>13.0</v>
      </c>
      <c r="G39" s="317">
        <v>15.0</v>
      </c>
      <c r="H39" s="317">
        <v>13.0</v>
      </c>
      <c r="I39" s="317">
        <v>15.0</v>
      </c>
      <c r="J39" s="317">
        <v>15.0</v>
      </c>
      <c r="K39" s="318">
        <v>108.0</v>
      </c>
      <c r="L39" s="322"/>
      <c r="M39" s="323" t="s">
        <v>130</v>
      </c>
      <c r="N39" s="321">
        <v>13.0</v>
      </c>
      <c r="O39" s="323" t="s">
        <v>271</v>
      </c>
      <c r="P39" s="321">
        <v>13.0</v>
      </c>
      <c r="Q39" s="323" t="s">
        <v>137</v>
      </c>
      <c r="R39" s="321">
        <v>11.0</v>
      </c>
      <c r="S39" s="323" t="s">
        <v>295</v>
      </c>
      <c r="T39" s="321">
        <v>13.0</v>
      </c>
      <c r="U39" s="323" t="s">
        <v>295</v>
      </c>
      <c r="V39" s="321">
        <v>13.0</v>
      </c>
      <c r="W39" s="323" t="s">
        <v>134</v>
      </c>
      <c r="X39" s="321">
        <v>13.0</v>
      </c>
      <c r="Y39" s="323" t="s">
        <v>296</v>
      </c>
      <c r="Z39" s="321">
        <v>13.0</v>
      </c>
      <c r="AA39" s="323" t="s">
        <v>294</v>
      </c>
      <c r="AB39" s="321">
        <v>13.0</v>
      </c>
      <c r="AC39" s="321"/>
    </row>
    <row r="40">
      <c r="A40" s="315">
        <v>28.0</v>
      </c>
      <c r="B40" s="316" t="s">
        <v>264</v>
      </c>
      <c r="C40" s="317">
        <v>13.0</v>
      </c>
      <c r="D40" s="317">
        <v>19.0</v>
      </c>
      <c r="E40" s="317">
        <v>11.0</v>
      </c>
      <c r="F40" s="317">
        <v>9.0</v>
      </c>
      <c r="G40" s="317">
        <v>15.0</v>
      </c>
      <c r="H40" s="317">
        <v>9.0</v>
      </c>
      <c r="I40" s="317">
        <v>11.0</v>
      </c>
      <c r="J40" s="317">
        <v>13.0</v>
      </c>
      <c r="K40" s="318">
        <v>100.0</v>
      </c>
      <c r="L40" s="322"/>
      <c r="M40" s="323" t="s">
        <v>84</v>
      </c>
      <c r="N40" s="321">
        <v>13.0</v>
      </c>
      <c r="O40" s="323" t="s">
        <v>297</v>
      </c>
      <c r="P40" s="321">
        <v>13.0</v>
      </c>
      <c r="Q40" s="323" t="s">
        <v>289</v>
      </c>
      <c r="R40" s="321">
        <v>11.0</v>
      </c>
      <c r="S40" s="323" t="s">
        <v>152</v>
      </c>
      <c r="T40" s="321">
        <v>13.0</v>
      </c>
      <c r="U40" s="323" t="s">
        <v>134</v>
      </c>
      <c r="V40" s="321">
        <v>13.0</v>
      </c>
      <c r="W40" s="323" t="s">
        <v>292</v>
      </c>
      <c r="X40" s="321">
        <v>13.0</v>
      </c>
      <c r="Y40" s="323" t="s">
        <v>267</v>
      </c>
      <c r="Z40" s="321">
        <v>13.0</v>
      </c>
      <c r="AA40" s="323" t="s">
        <v>299</v>
      </c>
      <c r="AB40" s="321">
        <v>13.0</v>
      </c>
      <c r="AC40" s="321"/>
    </row>
    <row r="41">
      <c r="A41" s="315">
        <v>6.0</v>
      </c>
      <c r="B41" s="316" t="s">
        <v>159</v>
      </c>
      <c r="C41" s="317">
        <v>15.0</v>
      </c>
      <c r="D41" s="317">
        <v>11.0</v>
      </c>
      <c r="E41" s="317">
        <v>17.0</v>
      </c>
      <c r="F41" s="317">
        <v>15.0</v>
      </c>
      <c r="G41" s="317">
        <v>11.0</v>
      </c>
      <c r="H41" s="317">
        <v>13.0</v>
      </c>
      <c r="I41" s="317">
        <v>15.0</v>
      </c>
      <c r="J41" s="317">
        <v>17.0</v>
      </c>
      <c r="K41" s="318">
        <v>114.0</v>
      </c>
      <c r="L41" s="322"/>
      <c r="M41" s="323" t="s">
        <v>87</v>
      </c>
      <c r="N41" s="321">
        <v>13.0</v>
      </c>
      <c r="O41" s="323" t="s">
        <v>288</v>
      </c>
      <c r="P41" s="321">
        <v>13.0</v>
      </c>
      <c r="Q41" s="323" t="s">
        <v>130</v>
      </c>
      <c r="R41" s="321">
        <v>11.0</v>
      </c>
      <c r="S41" s="323" t="s">
        <v>132</v>
      </c>
      <c r="T41" s="321">
        <v>13.0</v>
      </c>
      <c r="U41" s="323" t="s">
        <v>273</v>
      </c>
      <c r="V41" s="321">
        <v>13.0</v>
      </c>
      <c r="W41" s="323" t="s">
        <v>310</v>
      </c>
      <c r="X41" s="321">
        <v>13.0</v>
      </c>
      <c r="Y41" s="323" t="s">
        <v>307</v>
      </c>
      <c r="Z41" s="321">
        <v>13.0</v>
      </c>
      <c r="AA41" s="323" t="s">
        <v>313</v>
      </c>
      <c r="AB41" s="321">
        <v>13.0</v>
      </c>
      <c r="AC41" s="321"/>
    </row>
    <row r="42">
      <c r="A42" s="315">
        <v>66.0</v>
      </c>
      <c r="B42" s="316" t="s">
        <v>300</v>
      </c>
      <c r="C42" s="317">
        <v>9.0</v>
      </c>
      <c r="D42" s="317">
        <v>11.0</v>
      </c>
      <c r="E42" s="317">
        <v>11.0</v>
      </c>
      <c r="F42" s="317">
        <v>15.0</v>
      </c>
      <c r="G42" s="317">
        <v>11.0</v>
      </c>
      <c r="H42" s="317">
        <v>11.0</v>
      </c>
      <c r="I42" s="317">
        <v>7.0</v>
      </c>
      <c r="J42" s="317">
        <v>11.0</v>
      </c>
      <c r="K42" s="318">
        <v>86.0</v>
      </c>
      <c r="L42" s="322"/>
      <c r="M42" s="323" t="s">
        <v>285</v>
      </c>
      <c r="N42" s="321">
        <v>11.0</v>
      </c>
      <c r="O42" s="323" t="s">
        <v>260</v>
      </c>
      <c r="P42" s="321">
        <v>13.0</v>
      </c>
      <c r="Q42" s="323" t="s">
        <v>101</v>
      </c>
      <c r="R42" s="321">
        <v>11.0</v>
      </c>
      <c r="S42" s="323" t="s">
        <v>272</v>
      </c>
      <c r="T42" s="321">
        <v>11.0</v>
      </c>
      <c r="U42" s="323" t="s">
        <v>63</v>
      </c>
      <c r="V42" s="321">
        <v>11.0</v>
      </c>
      <c r="W42" s="323" t="s">
        <v>132</v>
      </c>
      <c r="X42" s="321">
        <v>13.0</v>
      </c>
      <c r="Y42" s="323" t="s">
        <v>299</v>
      </c>
      <c r="Z42" s="321">
        <v>13.0</v>
      </c>
      <c r="AA42" s="323" t="s">
        <v>100</v>
      </c>
      <c r="AB42" s="321">
        <v>11.0</v>
      </c>
      <c r="AC42" s="321"/>
    </row>
    <row r="43">
      <c r="A43" s="315">
        <v>51.0</v>
      </c>
      <c r="B43" s="316" t="s">
        <v>285</v>
      </c>
      <c r="C43" s="317">
        <v>11.0</v>
      </c>
      <c r="D43" s="317">
        <v>7.0</v>
      </c>
      <c r="E43" s="317">
        <v>5.0</v>
      </c>
      <c r="F43" s="317">
        <v>15.0</v>
      </c>
      <c r="G43" s="317">
        <v>19.0</v>
      </c>
      <c r="H43" s="317">
        <v>13.0</v>
      </c>
      <c r="I43" s="317">
        <v>11.0</v>
      </c>
      <c r="J43" s="317">
        <v>11.0</v>
      </c>
      <c r="K43" s="318">
        <v>92.0</v>
      </c>
      <c r="L43" s="322"/>
      <c r="M43" s="323" t="s">
        <v>259</v>
      </c>
      <c r="N43" s="321">
        <v>11.0</v>
      </c>
      <c r="O43" s="323" t="s">
        <v>272</v>
      </c>
      <c r="P43" s="321">
        <v>13.0</v>
      </c>
      <c r="Q43" s="323" t="s">
        <v>290</v>
      </c>
      <c r="R43" s="321">
        <v>11.0</v>
      </c>
      <c r="S43" s="323" t="s">
        <v>294</v>
      </c>
      <c r="T43" s="321">
        <v>11.0</v>
      </c>
      <c r="U43" s="323" t="s">
        <v>159</v>
      </c>
      <c r="V43" s="321">
        <v>11.0</v>
      </c>
      <c r="W43" s="323" t="s">
        <v>84</v>
      </c>
      <c r="X43" s="321">
        <v>11.0</v>
      </c>
      <c r="Y43" s="323" t="s">
        <v>102</v>
      </c>
      <c r="Z43" s="321">
        <v>11.0</v>
      </c>
      <c r="AA43" s="323" t="s">
        <v>145</v>
      </c>
      <c r="AB43" s="321">
        <v>11.0</v>
      </c>
      <c r="AC43" s="321"/>
    </row>
    <row r="44">
      <c r="A44" s="315">
        <v>17.0</v>
      </c>
      <c r="B44" s="316" t="s">
        <v>259</v>
      </c>
      <c r="C44" s="317">
        <v>11.0</v>
      </c>
      <c r="D44" s="317">
        <v>13.0</v>
      </c>
      <c r="E44" s="317">
        <v>13.0</v>
      </c>
      <c r="F44" s="317">
        <v>9.0</v>
      </c>
      <c r="G44" s="317">
        <v>13.0</v>
      </c>
      <c r="H44" s="317">
        <v>13.0</v>
      </c>
      <c r="I44" s="317">
        <v>13.0</v>
      </c>
      <c r="J44" s="317">
        <v>19.0</v>
      </c>
      <c r="K44" s="318">
        <v>104.0</v>
      </c>
      <c r="L44" s="322"/>
      <c r="M44" s="323" t="s">
        <v>263</v>
      </c>
      <c r="N44" s="321">
        <v>11.0</v>
      </c>
      <c r="O44" s="323" t="s">
        <v>132</v>
      </c>
      <c r="P44" s="321">
        <v>11.0</v>
      </c>
      <c r="Q44" s="323" t="s">
        <v>261</v>
      </c>
      <c r="R44" s="321">
        <v>11.0</v>
      </c>
      <c r="S44" s="323" t="s">
        <v>62</v>
      </c>
      <c r="T44" s="321">
        <v>11.0</v>
      </c>
      <c r="U44" s="323" t="s">
        <v>266</v>
      </c>
      <c r="V44" s="321">
        <v>11.0</v>
      </c>
      <c r="W44" s="323" t="s">
        <v>100</v>
      </c>
      <c r="X44" s="321">
        <v>11.0</v>
      </c>
      <c r="Y44" s="323" t="s">
        <v>130</v>
      </c>
      <c r="Z44" s="321">
        <v>11.0</v>
      </c>
      <c r="AA44" s="323" t="s">
        <v>262</v>
      </c>
      <c r="AB44" s="321">
        <v>11.0</v>
      </c>
      <c r="AC44" s="321"/>
    </row>
    <row r="45">
      <c r="A45" s="315">
        <v>22.0</v>
      </c>
      <c r="B45" s="316" t="s">
        <v>262</v>
      </c>
      <c r="C45" s="317">
        <v>13.0</v>
      </c>
      <c r="D45" s="317">
        <v>9.0</v>
      </c>
      <c r="E45" s="317">
        <v>11.0</v>
      </c>
      <c r="F45" s="317">
        <v>17.0</v>
      </c>
      <c r="G45" s="317">
        <v>15.0</v>
      </c>
      <c r="H45" s="317">
        <v>11.0</v>
      </c>
      <c r="I45" s="317">
        <v>15.0</v>
      </c>
      <c r="J45" s="317">
        <v>11.0</v>
      </c>
      <c r="K45" s="318">
        <v>102.0</v>
      </c>
      <c r="L45" s="322"/>
      <c r="M45" s="323" t="s">
        <v>286</v>
      </c>
      <c r="N45" s="321">
        <v>11.0</v>
      </c>
      <c r="O45" s="323" t="s">
        <v>279</v>
      </c>
      <c r="P45" s="321">
        <v>11.0</v>
      </c>
      <c r="Q45" s="323" t="s">
        <v>294</v>
      </c>
      <c r="R45" s="321">
        <v>11.0</v>
      </c>
      <c r="S45" s="323" t="s">
        <v>274</v>
      </c>
      <c r="T45" s="321">
        <v>11.0</v>
      </c>
      <c r="U45" s="323" t="s">
        <v>256</v>
      </c>
      <c r="V45" s="321">
        <v>11.0</v>
      </c>
      <c r="W45" s="323" t="s">
        <v>261</v>
      </c>
      <c r="X45" s="321">
        <v>11.0</v>
      </c>
      <c r="Y45" s="323" t="s">
        <v>100</v>
      </c>
      <c r="Z45" s="321">
        <v>11.0</v>
      </c>
      <c r="AA45" s="323" t="s">
        <v>261</v>
      </c>
      <c r="AB45" s="321">
        <v>11.0</v>
      </c>
      <c r="AC45" s="321"/>
    </row>
    <row r="46">
      <c r="A46" s="315">
        <v>51.0</v>
      </c>
      <c r="B46" s="316" t="s">
        <v>286</v>
      </c>
      <c r="C46" s="317">
        <v>11.0</v>
      </c>
      <c r="D46" s="317">
        <v>7.0</v>
      </c>
      <c r="E46" s="317">
        <v>9.0</v>
      </c>
      <c r="F46" s="317">
        <v>17.0</v>
      </c>
      <c r="G46" s="317">
        <v>7.0</v>
      </c>
      <c r="H46" s="317">
        <v>15.0</v>
      </c>
      <c r="I46" s="317">
        <v>17.0</v>
      </c>
      <c r="J46" s="317">
        <v>9.0</v>
      </c>
      <c r="K46" s="318">
        <v>92.0</v>
      </c>
      <c r="L46" s="322"/>
      <c r="M46" s="323" t="s">
        <v>275</v>
      </c>
      <c r="N46" s="321">
        <v>11.0</v>
      </c>
      <c r="O46" s="323" t="s">
        <v>311</v>
      </c>
      <c r="P46" s="321">
        <v>11.0</v>
      </c>
      <c r="Q46" s="323" t="s">
        <v>264</v>
      </c>
      <c r="R46" s="321">
        <v>11.0</v>
      </c>
      <c r="S46" s="323" t="s">
        <v>145</v>
      </c>
      <c r="T46" s="321">
        <v>11.0</v>
      </c>
      <c r="U46" s="323" t="s">
        <v>261</v>
      </c>
      <c r="V46" s="321">
        <v>11.0</v>
      </c>
      <c r="W46" s="323" t="s">
        <v>145</v>
      </c>
      <c r="X46" s="321">
        <v>11.0</v>
      </c>
      <c r="Y46" s="323" t="s">
        <v>84</v>
      </c>
      <c r="Z46" s="321">
        <v>11.0</v>
      </c>
      <c r="AA46" s="323" t="s">
        <v>276</v>
      </c>
      <c r="AB46" s="321">
        <v>11.0</v>
      </c>
      <c r="AC46" s="321"/>
    </row>
    <row r="47">
      <c r="A47" s="315">
        <v>34.0</v>
      </c>
      <c r="B47" s="316" t="s">
        <v>269</v>
      </c>
      <c r="C47" s="317">
        <v>15.0</v>
      </c>
      <c r="D47" s="317">
        <v>9.0</v>
      </c>
      <c r="E47" s="317">
        <v>9.0</v>
      </c>
      <c r="F47" s="317">
        <v>15.0</v>
      </c>
      <c r="G47" s="317">
        <v>9.0</v>
      </c>
      <c r="H47" s="317">
        <v>13.0</v>
      </c>
      <c r="I47" s="317">
        <v>11.0</v>
      </c>
      <c r="J47" s="317">
        <v>15.0</v>
      </c>
      <c r="K47" s="318">
        <v>96.0</v>
      </c>
      <c r="L47" s="322"/>
      <c r="M47" s="323" t="s">
        <v>303</v>
      </c>
      <c r="N47" s="321">
        <v>11.0</v>
      </c>
      <c r="O47" s="323" t="s">
        <v>265</v>
      </c>
      <c r="P47" s="321">
        <v>11.0</v>
      </c>
      <c r="Q47" s="323" t="s">
        <v>171</v>
      </c>
      <c r="R47" s="321">
        <v>11.0</v>
      </c>
      <c r="S47" s="323" t="s">
        <v>297</v>
      </c>
      <c r="T47" s="321">
        <v>11.0</v>
      </c>
      <c r="U47" s="323" t="s">
        <v>297</v>
      </c>
      <c r="V47" s="321">
        <v>11.0</v>
      </c>
      <c r="W47" s="323" t="s">
        <v>262</v>
      </c>
      <c r="X47" s="321">
        <v>11.0</v>
      </c>
      <c r="Y47" s="323" t="s">
        <v>137</v>
      </c>
      <c r="Z47" s="321">
        <v>11.0</v>
      </c>
      <c r="AA47" s="323" t="s">
        <v>268</v>
      </c>
      <c r="AB47" s="321">
        <v>11.0</v>
      </c>
      <c r="AC47" s="321"/>
    </row>
    <row r="48">
      <c r="A48" s="315">
        <v>44.0</v>
      </c>
      <c r="B48" s="316" t="s">
        <v>279</v>
      </c>
      <c r="C48" s="317">
        <v>13.0</v>
      </c>
      <c r="D48" s="317">
        <v>11.0</v>
      </c>
      <c r="E48" s="317">
        <v>17.0</v>
      </c>
      <c r="F48" s="317">
        <v>15.0</v>
      </c>
      <c r="G48" s="317">
        <v>7.0</v>
      </c>
      <c r="H48" s="317">
        <v>11.0</v>
      </c>
      <c r="I48" s="317">
        <v>11.0</v>
      </c>
      <c r="J48" s="317">
        <v>9.0</v>
      </c>
      <c r="K48" s="318">
        <v>94.0</v>
      </c>
      <c r="L48" s="322"/>
      <c r="M48" s="323" t="s">
        <v>296</v>
      </c>
      <c r="N48" s="321">
        <v>11.0</v>
      </c>
      <c r="O48" s="323" t="s">
        <v>64</v>
      </c>
      <c r="P48" s="321">
        <v>11.0</v>
      </c>
      <c r="Q48" s="323" t="s">
        <v>283</v>
      </c>
      <c r="R48" s="321">
        <v>11.0</v>
      </c>
      <c r="S48" s="323" t="s">
        <v>270</v>
      </c>
      <c r="T48" s="321">
        <v>11.0</v>
      </c>
      <c r="U48" s="323" t="s">
        <v>281</v>
      </c>
      <c r="V48" s="321">
        <v>11.0</v>
      </c>
      <c r="W48" s="323" t="s">
        <v>279</v>
      </c>
      <c r="X48" s="321">
        <v>11.0</v>
      </c>
      <c r="Y48" s="323" t="s">
        <v>264</v>
      </c>
      <c r="Z48" s="321">
        <v>11.0</v>
      </c>
      <c r="AA48" s="323" t="s">
        <v>280</v>
      </c>
      <c r="AB48" s="321">
        <v>11.0</v>
      </c>
      <c r="AC48" s="321"/>
    </row>
    <row r="49">
      <c r="A49" s="315">
        <v>61.0</v>
      </c>
      <c r="B49" s="316" t="s">
        <v>296</v>
      </c>
      <c r="C49" s="317">
        <v>11.0</v>
      </c>
      <c r="D49" s="317">
        <v>3.0</v>
      </c>
      <c r="E49" s="317">
        <v>11.0</v>
      </c>
      <c r="F49" s="317">
        <v>7.0</v>
      </c>
      <c r="G49" s="317">
        <v>15.0</v>
      </c>
      <c r="H49" s="317">
        <v>17.0</v>
      </c>
      <c r="I49" s="317">
        <v>13.0</v>
      </c>
      <c r="J49" s="317">
        <v>11.0</v>
      </c>
      <c r="K49" s="318">
        <v>88.0</v>
      </c>
      <c r="L49" s="322"/>
      <c r="M49" s="323" t="s">
        <v>290</v>
      </c>
      <c r="N49" s="321">
        <v>11.0</v>
      </c>
      <c r="O49" s="323" t="s">
        <v>178</v>
      </c>
      <c r="P49" s="321">
        <v>11.0</v>
      </c>
      <c r="Q49" s="323" t="s">
        <v>276</v>
      </c>
      <c r="R49" s="321">
        <v>11.0</v>
      </c>
      <c r="S49" s="323" t="s">
        <v>258</v>
      </c>
      <c r="T49" s="321">
        <v>11.0</v>
      </c>
      <c r="U49" s="323" t="s">
        <v>171</v>
      </c>
      <c r="V49" s="321">
        <v>11.0</v>
      </c>
      <c r="W49" s="323" t="s">
        <v>297</v>
      </c>
      <c r="X49" s="321">
        <v>11.0</v>
      </c>
      <c r="Y49" s="323" t="s">
        <v>268</v>
      </c>
      <c r="Z49" s="321">
        <v>11.0</v>
      </c>
      <c r="AA49" s="323" t="s">
        <v>285</v>
      </c>
      <c r="AB49" s="321">
        <v>11.0</v>
      </c>
      <c r="AC49" s="321"/>
    </row>
    <row r="50">
      <c r="A50" s="315">
        <v>56.0</v>
      </c>
      <c r="B50" s="316" t="s">
        <v>290</v>
      </c>
      <c r="C50" s="317">
        <v>11.0</v>
      </c>
      <c r="D50" s="317">
        <v>13.0</v>
      </c>
      <c r="E50" s="317">
        <v>11.0</v>
      </c>
      <c r="F50" s="317">
        <v>21.0</v>
      </c>
      <c r="G50" s="317">
        <v>9.0</v>
      </c>
      <c r="H50" s="317">
        <v>7.0</v>
      </c>
      <c r="I50" s="317">
        <v>7.0</v>
      </c>
      <c r="J50" s="317">
        <v>11.0</v>
      </c>
      <c r="K50" s="318">
        <v>90.0</v>
      </c>
      <c r="L50" s="322"/>
      <c r="M50" s="323" t="s">
        <v>273</v>
      </c>
      <c r="N50" s="321">
        <v>11.0</v>
      </c>
      <c r="O50" s="323" t="s">
        <v>283</v>
      </c>
      <c r="P50" s="321">
        <v>11.0</v>
      </c>
      <c r="Q50" s="323" t="s">
        <v>274</v>
      </c>
      <c r="R50" s="321">
        <v>11.0</v>
      </c>
      <c r="S50" s="323" t="s">
        <v>281</v>
      </c>
      <c r="T50" s="321">
        <v>11.0</v>
      </c>
      <c r="U50" s="323" t="s">
        <v>270</v>
      </c>
      <c r="V50" s="321">
        <v>11.0</v>
      </c>
      <c r="W50" s="323" t="s">
        <v>293</v>
      </c>
      <c r="X50" s="321">
        <v>11.0</v>
      </c>
      <c r="Y50" s="323" t="s">
        <v>279</v>
      </c>
      <c r="Z50" s="321">
        <v>11.0</v>
      </c>
      <c r="AA50" s="323" t="s">
        <v>290</v>
      </c>
      <c r="AB50" s="321">
        <v>11.0</v>
      </c>
      <c r="AC50" s="321"/>
    </row>
    <row r="51">
      <c r="A51" s="315">
        <v>74.0</v>
      </c>
      <c r="B51" s="316" t="s">
        <v>307</v>
      </c>
      <c r="C51" s="317">
        <v>7.0</v>
      </c>
      <c r="D51" s="317">
        <v>7.0</v>
      </c>
      <c r="E51" s="317">
        <v>7.0</v>
      </c>
      <c r="F51" s="317">
        <v>13.0</v>
      </c>
      <c r="G51" s="317">
        <v>9.0</v>
      </c>
      <c r="H51" s="317">
        <v>11.0</v>
      </c>
      <c r="I51" s="317">
        <v>13.0</v>
      </c>
      <c r="J51" s="317">
        <v>15.0</v>
      </c>
      <c r="K51" s="318">
        <v>82.0</v>
      </c>
      <c r="L51" s="322"/>
      <c r="M51" s="323" t="s">
        <v>306</v>
      </c>
      <c r="N51" s="321">
        <v>11.0</v>
      </c>
      <c r="O51" s="323" t="s">
        <v>306</v>
      </c>
      <c r="P51" s="321">
        <v>11.0</v>
      </c>
      <c r="Q51" s="323" t="s">
        <v>313</v>
      </c>
      <c r="R51" s="321">
        <v>11.0</v>
      </c>
      <c r="S51" s="323" t="s">
        <v>267</v>
      </c>
      <c r="T51" s="321">
        <v>11.0</v>
      </c>
      <c r="U51" s="323" t="s">
        <v>298</v>
      </c>
      <c r="V51" s="321">
        <v>11.0</v>
      </c>
      <c r="W51" s="323" t="s">
        <v>301</v>
      </c>
      <c r="X51" s="321">
        <v>11.0</v>
      </c>
      <c r="Y51" s="323" t="s">
        <v>288</v>
      </c>
      <c r="Z51" s="321">
        <v>11.0</v>
      </c>
      <c r="AA51" s="323" t="s">
        <v>296</v>
      </c>
      <c r="AB51" s="321">
        <v>11.0</v>
      </c>
      <c r="AC51" s="321"/>
    </row>
    <row r="52">
      <c r="A52" s="315">
        <v>66.0</v>
      </c>
      <c r="B52" s="316" t="s">
        <v>301</v>
      </c>
      <c r="C52" s="317">
        <v>9.0</v>
      </c>
      <c r="D52" s="317">
        <v>5.0</v>
      </c>
      <c r="E52" s="317">
        <v>11.0</v>
      </c>
      <c r="F52" s="317">
        <v>17.0</v>
      </c>
      <c r="G52" s="317">
        <v>13.0</v>
      </c>
      <c r="H52" s="317">
        <v>11.0</v>
      </c>
      <c r="I52" s="317">
        <v>13.0</v>
      </c>
      <c r="J52" s="317">
        <v>7.0</v>
      </c>
      <c r="K52" s="318">
        <v>86.0</v>
      </c>
      <c r="L52" s="322"/>
      <c r="M52" s="323" t="s">
        <v>270</v>
      </c>
      <c r="N52" s="321">
        <v>11.0</v>
      </c>
      <c r="O52" s="323" t="s">
        <v>300</v>
      </c>
      <c r="P52" s="321">
        <v>11.0</v>
      </c>
      <c r="Q52" s="323" t="s">
        <v>296</v>
      </c>
      <c r="R52" s="321">
        <v>11.0</v>
      </c>
      <c r="S52" s="323" t="s">
        <v>292</v>
      </c>
      <c r="T52" s="321">
        <v>11.0</v>
      </c>
      <c r="U52" s="323" t="s">
        <v>271</v>
      </c>
      <c r="V52" s="321">
        <v>11.0</v>
      </c>
      <c r="W52" s="323" t="s">
        <v>300</v>
      </c>
      <c r="X52" s="321">
        <v>11.0</v>
      </c>
      <c r="Y52" s="323" t="s">
        <v>293</v>
      </c>
      <c r="Z52" s="321">
        <v>11.0</v>
      </c>
      <c r="AA52" s="323" t="s">
        <v>300</v>
      </c>
      <c r="AB52" s="321">
        <v>11.0</v>
      </c>
      <c r="AC52" s="321"/>
    </row>
    <row r="53">
      <c r="A53" s="315">
        <v>34.0</v>
      </c>
      <c r="B53" s="316" t="s">
        <v>270</v>
      </c>
      <c r="C53" s="317">
        <v>11.0</v>
      </c>
      <c r="D53" s="317">
        <v>13.0</v>
      </c>
      <c r="E53" s="317">
        <v>13.0</v>
      </c>
      <c r="F53" s="317">
        <v>11.0</v>
      </c>
      <c r="G53" s="317">
        <v>11.0</v>
      </c>
      <c r="H53" s="317">
        <v>13.0</v>
      </c>
      <c r="I53" s="317">
        <v>15.0</v>
      </c>
      <c r="J53" s="317">
        <v>9.0</v>
      </c>
      <c r="K53" s="318">
        <v>96.0</v>
      </c>
      <c r="L53" s="322"/>
      <c r="M53" s="323" t="s">
        <v>268</v>
      </c>
      <c r="N53" s="321">
        <v>11.0</v>
      </c>
      <c r="O53" s="323" t="s">
        <v>159</v>
      </c>
      <c r="P53" s="321">
        <v>11.0</v>
      </c>
      <c r="Q53" s="323" t="s">
        <v>292</v>
      </c>
      <c r="R53" s="321">
        <v>11.0</v>
      </c>
      <c r="S53" s="323" t="s">
        <v>278</v>
      </c>
      <c r="T53" s="321">
        <v>11.0</v>
      </c>
      <c r="U53" s="323" t="s">
        <v>300</v>
      </c>
      <c r="V53" s="321">
        <v>11.0</v>
      </c>
      <c r="W53" s="323" t="s">
        <v>277</v>
      </c>
      <c r="X53" s="321">
        <v>11.0</v>
      </c>
      <c r="Y53" s="323" t="s">
        <v>285</v>
      </c>
      <c r="Z53" s="321">
        <v>11.0</v>
      </c>
      <c r="AA53" s="323" t="s">
        <v>306</v>
      </c>
      <c r="AB53" s="321">
        <v>11.0</v>
      </c>
      <c r="AC53" s="321"/>
    </row>
    <row r="54">
      <c r="A54" s="315">
        <v>28.0</v>
      </c>
      <c r="B54" s="316" t="s">
        <v>64</v>
      </c>
      <c r="C54" s="317">
        <v>13.0</v>
      </c>
      <c r="D54" s="317">
        <v>11.0</v>
      </c>
      <c r="E54" s="317">
        <v>15.0</v>
      </c>
      <c r="F54" s="317">
        <v>21.0</v>
      </c>
      <c r="G54" s="317">
        <v>5.0</v>
      </c>
      <c r="H54" s="317">
        <v>13.0</v>
      </c>
      <c r="I54" s="317">
        <v>9.0</v>
      </c>
      <c r="J54" s="317">
        <v>13.0</v>
      </c>
      <c r="K54" s="318">
        <v>100.0</v>
      </c>
      <c r="L54" s="322"/>
      <c r="M54" s="323" t="s">
        <v>309</v>
      </c>
      <c r="N54" s="321">
        <v>11.0</v>
      </c>
      <c r="O54" s="323" t="s">
        <v>302</v>
      </c>
      <c r="P54" s="321">
        <v>11.0</v>
      </c>
      <c r="Q54" s="323" t="s">
        <v>301</v>
      </c>
      <c r="R54" s="321">
        <v>11.0</v>
      </c>
      <c r="S54" s="323" t="s">
        <v>265</v>
      </c>
      <c r="T54" s="321">
        <v>11.0</v>
      </c>
      <c r="U54" s="323" t="s">
        <v>299</v>
      </c>
      <c r="V54" s="321">
        <v>11.0</v>
      </c>
      <c r="W54" s="323" t="s">
        <v>305</v>
      </c>
      <c r="X54" s="321">
        <v>11.0</v>
      </c>
      <c r="Y54" s="323" t="s">
        <v>269</v>
      </c>
      <c r="Z54" s="321">
        <v>11.0</v>
      </c>
      <c r="AA54" s="323" t="s">
        <v>311</v>
      </c>
      <c r="AB54" s="321">
        <v>11.0</v>
      </c>
      <c r="AC54" s="321"/>
    </row>
    <row r="55">
      <c r="A55" s="315">
        <v>34.0</v>
      </c>
      <c r="B55" s="316" t="s">
        <v>271</v>
      </c>
      <c r="C55" s="317">
        <v>15.0</v>
      </c>
      <c r="D55" s="317">
        <v>13.0</v>
      </c>
      <c r="E55" s="317">
        <v>13.0</v>
      </c>
      <c r="F55" s="317">
        <v>3.0</v>
      </c>
      <c r="G55" s="317">
        <v>11.0</v>
      </c>
      <c r="H55" s="317">
        <v>17.0</v>
      </c>
      <c r="I55" s="317">
        <v>9.0</v>
      </c>
      <c r="J55" s="317">
        <v>15.0</v>
      </c>
      <c r="K55" s="318">
        <v>96.0</v>
      </c>
      <c r="L55" s="322"/>
      <c r="M55" s="323" t="s">
        <v>267</v>
      </c>
      <c r="N55" s="321">
        <v>11.0</v>
      </c>
      <c r="O55" s="323" t="s">
        <v>298</v>
      </c>
      <c r="P55" s="321">
        <v>11.0</v>
      </c>
      <c r="Q55" s="323" t="s">
        <v>306</v>
      </c>
      <c r="R55" s="321">
        <v>11.0</v>
      </c>
      <c r="S55" s="323" t="s">
        <v>288</v>
      </c>
      <c r="T55" s="321">
        <v>11.0</v>
      </c>
      <c r="U55" s="323" t="s">
        <v>290</v>
      </c>
      <c r="V55" s="321">
        <v>9.0</v>
      </c>
      <c r="W55" s="323" t="s">
        <v>291</v>
      </c>
      <c r="X55" s="321">
        <v>11.0</v>
      </c>
      <c r="Y55" s="323" t="s">
        <v>303</v>
      </c>
      <c r="Z55" s="321">
        <v>11.0</v>
      </c>
      <c r="AA55" s="323" t="s">
        <v>149</v>
      </c>
      <c r="AB55" s="321">
        <v>9.0</v>
      </c>
      <c r="AC55" s="321"/>
    </row>
    <row r="56">
      <c r="A56" s="315">
        <v>44.0</v>
      </c>
      <c r="B56" s="316" t="s">
        <v>280</v>
      </c>
      <c r="C56" s="317">
        <v>15.0</v>
      </c>
      <c r="D56" s="317">
        <v>15.0</v>
      </c>
      <c r="E56" s="317">
        <v>9.0</v>
      </c>
      <c r="F56" s="317">
        <v>13.0</v>
      </c>
      <c r="G56" s="317">
        <v>9.0</v>
      </c>
      <c r="H56" s="317">
        <v>9.0</v>
      </c>
      <c r="I56" s="317">
        <v>13.0</v>
      </c>
      <c r="J56" s="317">
        <v>11.0</v>
      </c>
      <c r="K56" s="318">
        <v>94.0</v>
      </c>
      <c r="L56" s="322"/>
      <c r="M56" s="323" t="s">
        <v>287</v>
      </c>
      <c r="N56" s="321">
        <v>11.0</v>
      </c>
      <c r="O56" s="323" t="s">
        <v>292</v>
      </c>
      <c r="P56" s="321">
        <v>11.0</v>
      </c>
      <c r="Q56" s="323" t="s">
        <v>262</v>
      </c>
      <c r="R56" s="321">
        <v>11.0</v>
      </c>
      <c r="S56" s="323" t="s">
        <v>303</v>
      </c>
      <c r="T56" s="321">
        <v>11.0</v>
      </c>
      <c r="U56" s="323" t="s">
        <v>170</v>
      </c>
      <c r="V56" s="321">
        <v>9.0</v>
      </c>
      <c r="W56" s="323" t="s">
        <v>304</v>
      </c>
      <c r="X56" s="321">
        <v>11.0</v>
      </c>
      <c r="Y56" s="323" t="s">
        <v>287</v>
      </c>
      <c r="Z56" s="321">
        <v>11.0</v>
      </c>
      <c r="AA56" s="323" t="s">
        <v>256</v>
      </c>
      <c r="AB56" s="321">
        <v>9.0</v>
      </c>
      <c r="AC56" s="321"/>
    </row>
    <row r="57">
      <c r="A57" s="315">
        <v>44.0</v>
      </c>
      <c r="B57" s="316" t="s">
        <v>281</v>
      </c>
      <c r="C57" s="317">
        <v>13.0</v>
      </c>
      <c r="D57" s="317">
        <v>19.0</v>
      </c>
      <c r="E57" s="317">
        <v>13.0</v>
      </c>
      <c r="F57" s="317">
        <v>11.0</v>
      </c>
      <c r="G57" s="317">
        <v>11.0</v>
      </c>
      <c r="H57" s="317">
        <v>5.0</v>
      </c>
      <c r="I57" s="317">
        <v>9.0</v>
      </c>
      <c r="J57" s="317">
        <v>13.0</v>
      </c>
      <c r="K57" s="318">
        <v>94.0</v>
      </c>
      <c r="L57" s="322"/>
      <c r="M57" s="323" t="s">
        <v>152</v>
      </c>
      <c r="N57" s="321">
        <v>11.0</v>
      </c>
      <c r="O57" s="323" t="s">
        <v>262</v>
      </c>
      <c r="P57" s="321">
        <v>9.0</v>
      </c>
      <c r="Q57" s="323" t="s">
        <v>300</v>
      </c>
      <c r="R57" s="321">
        <v>11.0</v>
      </c>
      <c r="S57" s="323" t="s">
        <v>273</v>
      </c>
      <c r="T57" s="321">
        <v>11.0</v>
      </c>
      <c r="U57" s="323" t="s">
        <v>137</v>
      </c>
      <c r="V57" s="321">
        <v>9.0</v>
      </c>
      <c r="W57" s="323" t="s">
        <v>299</v>
      </c>
      <c r="X57" s="321">
        <v>11.0</v>
      </c>
      <c r="Y57" s="323" t="s">
        <v>308</v>
      </c>
      <c r="Z57" s="321">
        <v>11.0</v>
      </c>
      <c r="AA57" s="323" t="s">
        <v>258</v>
      </c>
      <c r="AB57" s="321">
        <v>9.0</v>
      </c>
      <c r="AC57" s="321"/>
    </row>
    <row r="58">
      <c r="A58" s="315">
        <v>34.0</v>
      </c>
      <c r="B58" s="316" t="s">
        <v>272</v>
      </c>
      <c r="C58" s="317">
        <v>15.0</v>
      </c>
      <c r="D58" s="317">
        <v>13.0</v>
      </c>
      <c r="E58" s="317">
        <v>9.0</v>
      </c>
      <c r="F58" s="317">
        <v>11.0</v>
      </c>
      <c r="G58" s="317">
        <v>9.0</v>
      </c>
      <c r="H58" s="317">
        <v>19.0</v>
      </c>
      <c r="I58" s="317">
        <v>5.0</v>
      </c>
      <c r="J58" s="317">
        <v>15.0</v>
      </c>
      <c r="K58" s="318">
        <v>96.0</v>
      </c>
      <c r="L58" s="322"/>
      <c r="M58" s="323" t="s">
        <v>293</v>
      </c>
      <c r="N58" s="321">
        <v>9.0</v>
      </c>
      <c r="O58" s="323" t="s">
        <v>87</v>
      </c>
      <c r="P58" s="321">
        <v>9.0</v>
      </c>
      <c r="Q58" s="323" t="s">
        <v>284</v>
      </c>
      <c r="R58" s="321">
        <v>11.0</v>
      </c>
      <c r="S58" s="323" t="s">
        <v>86</v>
      </c>
      <c r="T58" s="321">
        <v>11.0</v>
      </c>
      <c r="U58" s="323" t="s">
        <v>276</v>
      </c>
      <c r="V58" s="321">
        <v>9.0</v>
      </c>
      <c r="W58" s="323" t="s">
        <v>307</v>
      </c>
      <c r="X58" s="321">
        <v>11.0</v>
      </c>
      <c r="Y58" s="323" t="s">
        <v>256</v>
      </c>
      <c r="Z58" s="321">
        <v>9.0</v>
      </c>
      <c r="AA58" s="323" t="s">
        <v>257</v>
      </c>
      <c r="AB58" s="321">
        <v>9.0</v>
      </c>
      <c r="AC58" s="321"/>
    </row>
    <row r="59">
      <c r="A59" s="315">
        <v>51.0</v>
      </c>
      <c r="B59" s="316" t="s">
        <v>287</v>
      </c>
      <c r="C59" s="317">
        <v>11.0</v>
      </c>
      <c r="D59" s="317">
        <v>7.0</v>
      </c>
      <c r="E59" s="317">
        <v>17.0</v>
      </c>
      <c r="F59" s="317">
        <v>7.0</v>
      </c>
      <c r="G59" s="317">
        <v>5.0</v>
      </c>
      <c r="H59" s="317">
        <v>19.0</v>
      </c>
      <c r="I59" s="317">
        <v>11.0</v>
      </c>
      <c r="J59" s="317">
        <v>15.0</v>
      </c>
      <c r="K59" s="318">
        <v>92.0</v>
      </c>
      <c r="L59" s="322"/>
      <c r="M59" s="323" t="s">
        <v>300</v>
      </c>
      <c r="N59" s="321">
        <v>9.0</v>
      </c>
      <c r="O59" s="323" t="s">
        <v>312</v>
      </c>
      <c r="P59" s="321">
        <v>9.0</v>
      </c>
      <c r="Q59" s="323" t="s">
        <v>280</v>
      </c>
      <c r="R59" s="321">
        <v>9.0</v>
      </c>
      <c r="S59" s="323" t="s">
        <v>259</v>
      </c>
      <c r="T59" s="321">
        <v>9.0</v>
      </c>
      <c r="U59" s="323" t="s">
        <v>280</v>
      </c>
      <c r="V59" s="321">
        <v>9.0</v>
      </c>
      <c r="W59" s="323" t="s">
        <v>264</v>
      </c>
      <c r="X59" s="321">
        <v>9.0</v>
      </c>
      <c r="Y59" s="323" t="s">
        <v>145</v>
      </c>
      <c r="Z59" s="321">
        <v>9.0</v>
      </c>
      <c r="AA59" s="323" t="s">
        <v>84</v>
      </c>
      <c r="AB59" s="321">
        <v>9.0</v>
      </c>
      <c r="AC59" s="321"/>
    </row>
    <row r="60">
      <c r="A60" s="315">
        <v>44.0</v>
      </c>
      <c r="B60" s="316" t="s">
        <v>282</v>
      </c>
      <c r="C60" s="317">
        <v>19.0</v>
      </c>
      <c r="D60" s="317">
        <v>15.0</v>
      </c>
      <c r="E60" s="317">
        <v>13.0</v>
      </c>
      <c r="F60" s="317">
        <v>15.0</v>
      </c>
      <c r="G60" s="317">
        <v>17.0</v>
      </c>
      <c r="H60" s="317">
        <v>5.0</v>
      </c>
      <c r="I60" s="317">
        <v>7.0</v>
      </c>
      <c r="J60" s="317">
        <v>3.0</v>
      </c>
      <c r="K60" s="318">
        <v>94.0</v>
      </c>
      <c r="L60" s="322"/>
      <c r="M60" s="323" t="s">
        <v>292</v>
      </c>
      <c r="N60" s="321">
        <v>9.0</v>
      </c>
      <c r="O60" s="323" t="s">
        <v>284</v>
      </c>
      <c r="P60" s="321">
        <v>9.0</v>
      </c>
      <c r="Q60" s="323" t="s">
        <v>269</v>
      </c>
      <c r="R60" s="321">
        <v>9.0</v>
      </c>
      <c r="S60" s="323" t="s">
        <v>101</v>
      </c>
      <c r="T60" s="321">
        <v>9.0</v>
      </c>
      <c r="U60" s="323" t="s">
        <v>269</v>
      </c>
      <c r="V60" s="321">
        <v>9.0</v>
      </c>
      <c r="W60" s="323" t="s">
        <v>257</v>
      </c>
      <c r="X60" s="321">
        <v>9.0</v>
      </c>
      <c r="Y60" s="323" t="s">
        <v>64</v>
      </c>
      <c r="Z60" s="321">
        <v>9.0</v>
      </c>
      <c r="AA60" s="323" t="s">
        <v>270</v>
      </c>
      <c r="AB60" s="321">
        <v>9.0</v>
      </c>
      <c r="AC60" s="321"/>
    </row>
    <row r="61">
      <c r="A61" s="315">
        <v>44.0</v>
      </c>
      <c r="B61" s="316" t="s">
        <v>283</v>
      </c>
      <c r="C61" s="317">
        <v>15.0</v>
      </c>
      <c r="D61" s="317">
        <v>11.0</v>
      </c>
      <c r="E61" s="317">
        <v>11.0</v>
      </c>
      <c r="F61" s="317">
        <v>13.0</v>
      </c>
      <c r="G61" s="317">
        <v>9.0</v>
      </c>
      <c r="H61" s="317">
        <v>7.0</v>
      </c>
      <c r="I61" s="317">
        <v>19.0</v>
      </c>
      <c r="J61" s="317">
        <v>9.0</v>
      </c>
      <c r="K61" s="318">
        <v>94.0</v>
      </c>
      <c r="L61" s="322"/>
      <c r="M61" s="323" t="s">
        <v>260</v>
      </c>
      <c r="N61" s="321">
        <v>9.0</v>
      </c>
      <c r="O61" s="323" t="s">
        <v>299</v>
      </c>
      <c r="P61" s="321">
        <v>9.0</v>
      </c>
      <c r="Q61" s="323" t="s">
        <v>272</v>
      </c>
      <c r="R61" s="321">
        <v>9.0</v>
      </c>
      <c r="S61" s="323" t="s">
        <v>264</v>
      </c>
      <c r="T61" s="321">
        <v>9.0</v>
      </c>
      <c r="U61" s="323" t="s">
        <v>283</v>
      </c>
      <c r="V61" s="321">
        <v>9.0</v>
      </c>
      <c r="W61" s="323" t="s">
        <v>266</v>
      </c>
      <c r="X61" s="321">
        <v>9.0</v>
      </c>
      <c r="Y61" s="323" t="s">
        <v>271</v>
      </c>
      <c r="Z61" s="321">
        <v>9.0</v>
      </c>
      <c r="AA61" s="323" t="s">
        <v>283</v>
      </c>
      <c r="AB61" s="321">
        <v>9.0</v>
      </c>
      <c r="AC61" s="321"/>
    </row>
    <row r="62">
      <c r="A62" s="315">
        <v>17.0</v>
      </c>
      <c r="B62" s="316" t="s">
        <v>134</v>
      </c>
      <c r="C62" s="317">
        <v>17.0</v>
      </c>
      <c r="D62" s="317">
        <v>13.0</v>
      </c>
      <c r="E62" s="317">
        <v>7.0</v>
      </c>
      <c r="F62" s="317">
        <v>7.0</v>
      </c>
      <c r="G62" s="317">
        <v>13.0</v>
      </c>
      <c r="H62" s="317">
        <v>13.0</v>
      </c>
      <c r="I62" s="317">
        <v>17.0</v>
      </c>
      <c r="J62" s="317">
        <v>17.0</v>
      </c>
      <c r="K62" s="318">
        <v>104.0</v>
      </c>
      <c r="L62" s="322"/>
      <c r="M62" s="323" t="s">
        <v>289</v>
      </c>
      <c r="N62" s="321">
        <v>9.0</v>
      </c>
      <c r="O62" s="323" t="s">
        <v>303</v>
      </c>
      <c r="P62" s="321">
        <v>9.0</v>
      </c>
      <c r="Q62" s="323" t="s">
        <v>302</v>
      </c>
      <c r="R62" s="321">
        <v>9.0</v>
      </c>
      <c r="S62" s="323" t="s">
        <v>277</v>
      </c>
      <c r="T62" s="321">
        <v>9.0</v>
      </c>
      <c r="U62" s="323" t="s">
        <v>272</v>
      </c>
      <c r="V62" s="321">
        <v>9.0</v>
      </c>
      <c r="W62" s="323" t="s">
        <v>280</v>
      </c>
      <c r="X62" s="321">
        <v>9.0</v>
      </c>
      <c r="Y62" s="323" t="s">
        <v>281</v>
      </c>
      <c r="Z62" s="321">
        <v>9.0</v>
      </c>
      <c r="AA62" s="323" t="s">
        <v>279</v>
      </c>
      <c r="AB62" s="321">
        <v>9.0</v>
      </c>
      <c r="AC62" s="321"/>
    </row>
    <row r="63">
      <c r="A63" s="315">
        <v>61.0</v>
      </c>
      <c r="B63" s="316" t="s">
        <v>297</v>
      </c>
      <c r="C63" s="317">
        <v>15.0</v>
      </c>
      <c r="D63" s="317">
        <v>13.0</v>
      </c>
      <c r="E63" s="317">
        <v>15.0</v>
      </c>
      <c r="F63" s="317">
        <v>11.0</v>
      </c>
      <c r="G63" s="317">
        <v>11.0</v>
      </c>
      <c r="H63" s="317">
        <v>11.0</v>
      </c>
      <c r="I63" s="317">
        <v>5.0</v>
      </c>
      <c r="J63" s="317">
        <v>7.0</v>
      </c>
      <c r="K63" s="318">
        <v>88.0</v>
      </c>
      <c r="L63" s="322"/>
      <c r="M63" s="323" t="s">
        <v>295</v>
      </c>
      <c r="N63" s="321">
        <v>9.0</v>
      </c>
      <c r="O63" s="323" t="s">
        <v>305</v>
      </c>
      <c r="P63" s="321">
        <v>9.0</v>
      </c>
      <c r="Q63" s="323" t="s">
        <v>291</v>
      </c>
      <c r="R63" s="321">
        <v>9.0</v>
      </c>
      <c r="S63" s="323" t="s">
        <v>130</v>
      </c>
      <c r="T63" s="321">
        <v>9.0</v>
      </c>
      <c r="U63" s="323" t="s">
        <v>178</v>
      </c>
      <c r="V63" s="321">
        <v>9.0</v>
      </c>
      <c r="W63" s="323" t="s">
        <v>294</v>
      </c>
      <c r="X63" s="321">
        <v>9.0</v>
      </c>
      <c r="Y63" s="323" t="s">
        <v>291</v>
      </c>
      <c r="Z63" s="321">
        <v>9.0</v>
      </c>
      <c r="AA63" s="323" t="s">
        <v>284</v>
      </c>
      <c r="AB63" s="321">
        <v>9.0</v>
      </c>
      <c r="AC63" s="321"/>
    </row>
    <row r="64">
      <c r="A64" s="315">
        <v>28.0</v>
      </c>
      <c r="B64" s="316" t="s">
        <v>265</v>
      </c>
      <c r="C64" s="317">
        <v>7.0</v>
      </c>
      <c r="D64" s="317">
        <v>11.0</v>
      </c>
      <c r="E64" s="317">
        <v>17.0</v>
      </c>
      <c r="F64" s="317">
        <v>11.0</v>
      </c>
      <c r="G64" s="317">
        <v>13.0</v>
      </c>
      <c r="H64" s="317">
        <v>13.0</v>
      </c>
      <c r="I64" s="317">
        <v>13.0</v>
      </c>
      <c r="J64" s="317">
        <v>15.0</v>
      </c>
      <c r="K64" s="318">
        <v>100.0</v>
      </c>
      <c r="L64" s="322"/>
      <c r="M64" s="323" t="s">
        <v>274</v>
      </c>
      <c r="N64" s="321">
        <v>9.0</v>
      </c>
      <c r="O64" s="323" t="s">
        <v>267</v>
      </c>
      <c r="P64" s="321">
        <v>9.0</v>
      </c>
      <c r="Q64" s="323" t="s">
        <v>152</v>
      </c>
      <c r="R64" s="321">
        <v>9.0</v>
      </c>
      <c r="S64" s="323" t="s">
        <v>148</v>
      </c>
      <c r="T64" s="321">
        <v>9.0</v>
      </c>
      <c r="U64" s="323" t="s">
        <v>263</v>
      </c>
      <c r="V64" s="321">
        <v>9.0</v>
      </c>
      <c r="W64" s="323" t="s">
        <v>306</v>
      </c>
      <c r="X64" s="321">
        <v>9.0</v>
      </c>
      <c r="Y64" s="323" t="s">
        <v>292</v>
      </c>
      <c r="Z64" s="321">
        <v>9.0</v>
      </c>
      <c r="AA64" s="323" t="s">
        <v>286</v>
      </c>
      <c r="AB64" s="321">
        <v>9.0</v>
      </c>
      <c r="AC64" s="321"/>
    </row>
    <row r="65">
      <c r="A65" s="315">
        <v>70.0</v>
      </c>
      <c r="B65" s="316" t="s">
        <v>305</v>
      </c>
      <c r="C65" s="317">
        <v>7.0</v>
      </c>
      <c r="D65" s="317">
        <v>9.0</v>
      </c>
      <c r="E65" s="317">
        <v>13.0</v>
      </c>
      <c r="F65" s="317">
        <v>9.0</v>
      </c>
      <c r="G65" s="317">
        <v>17.0</v>
      </c>
      <c r="H65" s="317">
        <v>11.0</v>
      </c>
      <c r="I65" s="317">
        <v>3.0</v>
      </c>
      <c r="J65" s="317">
        <v>15.0</v>
      </c>
      <c r="K65" s="318">
        <v>84.0</v>
      </c>
      <c r="L65" s="322"/>
      <c r="M65" s="323" t="s">
        <v>278</v>
      </c>
      <c r="N65" s="321">
        <v>9.0</v>
      </c>
      <c r="O65" s="323" t="s">
        <v>293</v>
      </c>
      <c r="P65" s="321">
        <v>9.0</v>
      </c>
      <c r="Q65" s="323" t="s">
        <v>286</v>
      </c>
      <c r="R65" s="321">
        <v>9.0</v>
      </c>
      <c r="S65" s="323" t="s">
        <v>312</v>
      </c>
      <c r="T65" s="321">
        <v>9.0</v>
      </c>
      <c r="U65" s="323" t="s">
        <v>291</v>
      </c>
      <c r="V65" s="321">
        <v>9.0</v>
      </c>
      <c r="W65" s="323" t="s">
        <v>303</v>
      </c>
      <c r="X65" s="321">
        <v>9.0</v>
      </c>
      <c r="Y65" s="323" t="s">
        <v>295</v>
      </c>
      <c r="Z65" s="321">
        <v>9.0</v>
      </c>
      <c r="AA65" s="323" t="s">
        <v>288</v>
      </c>
      <c r="AB65" s="321">
        <v>9.0</v>
      </c>
      <c r="AC65" s="321"/>
    </row>
    <row r="66">
      <c r="A66" s="315">
        <v>76.0</v>
      </c>
      <c r="B66" s="316" t="s">
        <v>309</v>
      </c>
      <c r="C66" s="317">
        <v>11.0</v>
      </c>
      <c r="D66" s="317">
        <v>5.0</v>
      </c>
      <c r="E66" s="317">
        <v>15.0</v>
      </c>
      <c r="F66" s="317">
        <v>19.0</v>
      </c>
      <c r="G66" s="317">
        <v>13.0</v>
      </c>
      <c r="H66" s="317">
        <v>7.0</v>
      </c>
      <c r="I66" s="317">
        <v>5.0</v>
      </c>
      <c r="J66" s="317">
        <v>3.0</v>
      </c>
      <c r="K66" s="318">
        <v>78.0</v>
      </c>
      <c r="L66" s="322"/>
      <c r="M66" s="323" t="s">
        <v>301</v>
      </c>
      <c r="N66" s="321">
        <v>9.0</v>
      </c>
      <c r="O66" s="323" t="s">
        <v>269</v>
      </c>
      <c r="P66" s="321">
        <v>9.0</v>
      </c>
      <c r="Q66" s="323" t="s">
        <v>299</v>
      </c>
      <c r="R66" s="321">
        <v>9.0</v>
      </c>
      <c r="S66" s="323" t="s">
        <v>311</v>
      </c>
      <c r="T66" s="321">
        <v>9.0</v>
      </c>
      <c r="U66" s="323" t="s">
        <v>310</v>
      </c>
      <c r="V66" s="321">
        <v>9.0</v>
      </c>
      <c r="W66" s="323" t="s">
        <v>170</v>
      </c>
      <c r="X66" s="321">
        <v>7.0</v>
      </c>
      <c r="Y66" s="323" t="s">
        <v>312</v>
      </c>
      <c r="Z66" s="321">
        <v>9.0</v>
      </c>
      <c r="AA66" s="323" t="s">
        <v>293</v>
      </c>
      <c r="AB66" s="321">
        <v>9.0</v>
      </c>
      <c r="AC66" s="321"/>
    </row>
    <row r="67">
      <c r="A67" s="315">
        <v>51.0</v>
      </c>
      <c r="B67" s="316" t="s">
        <v>288</v>
      </c>
      <c r="C67" s="317">
        <v>9.0</v>
      </c>
      <c r="D67" s="317">
        <v>13.0</v>
      </c>
      <c r="E67" s="317">
        <v>9.0</v>
      </c>
      <c r="F67" s="317">
        <v>11.0</v>
      </c>
      <c r="G67" s="317">
        <v>15.0</v>
      </c>
      <c r="H67" s="317">
        <v>15.0</v>
      </c>
      <c r="I67" s="317">
        <v>11.0</v>
      </c>
      <c r="J67" s="317">
        <v>9.0</v>
      </c>
      <c r="K67" s="318">
        <v>92.0</v>
      </c>
      <c r="L67" s="322"/>
      <c r="M67" s="323" t="s">
        <v>288</v>
      </c>
      <c r="N67" s="321">
        <v>9.0</v>
      </c>
      <c r="O67" s="323" t="s">
        <v>295</v>
      </c>
      <c r="P67" s="321">
        <v>9.0</v>
      </c>
      <c r="Q67" s="323" t="s">
        <v>288</v>
      </c>
      <c r="R67" s="321">
        <v>9.0</v>
      </c>
      <c r="S67" s="323" t="s">
        <v>305</v>
      </c>
      <c r="T67" s="321">
        <v>9.0</v>
      </c>
      <c r="U67" s="323" t="s">
        <v>284</v>
      </c>
      <c r="V67" s="321">
        <v>9.0</v>
      </c>
      <c r="W67" s="323" t="s">
        <v>309</v>
      </c>
      <c r="X67" s="321">
        <v>7.0</v>
      </c>
      <c r="Y67" s="323" t="s">
        <v>87</v>
      </c>
      <c r="Z67" s="321">
        <v>7.0</v>
      </c>
      <c r="AA67" s="323" t="s">
        <v>289</v>
      </c>
      <c r="AB67" s="321">
        <v>9.0</v>
      </c>
      <c r="AC67" s="321"/>
    </row>
    <row r="68">
      <c r="A68" s="315">
        <v>78.0</v>
      </c>
      <c r="B68" s="316" t="s">
        <v>311</v>
      </c>
      <c r="C68" s="317">
        <v>5.0</v>
      </c>
      <c r="D68" s="317">
        <v>11.0</v>
      </c>
      <c r="E68" s="317">
        <v>7.0</v>
      </c>
      <c r="F68" s="317">
        <v>9.0</v>
      </c>
      <c r="G68" s="317">
        <v>7.0</v>
      </c>
      <c r="H68" s="317">
        <v>5.0</v>
      </c>
      <c r="I68" s="317">
        <v>7.0</v>
      </c>
      <c r="J68" s="317">
        <v>11.0</v>
      </c>
      <c r="K68" s="318">
        <v>62.0</v>
      </c>
      <c r="L68" s="322"/>
      <c r="M68" s="323" t="s">
        <v>308</v>
      </c>
      <c r="N68" s="321">
        <v>9.0</v>
      </c>
      <c r="O68" s="323" t="s">
        <v>100</v>
      </c>
      <c r="P68" s="321">
        <v>9.0</v>
      </c>
      <c r="Q68" s="323" t="s">
        <v>134</v>
      </c>
      <c r="R68" s="321">
        <v>7.0</v>
      </c>
      <c r="S68" s="323" t="s">
        <v>302</v>
      </c>
      <c r="T68" s="321">
        <v>9.0</v>
      </c>
      <c r="U68" s="323" t="s">
        <v>289</v>
      </c>
      <c r="V68" s="321">
        <v>9.0</v>
      </c>
      <c r="W68" s="323" t="s">
        <v>290</v>
      </c>
      <c r="X68" s="321">
        <v>7.0</v>
      </c>
      <c r="Y68" s="323" t="s">
        <v>282</v>
      </c>
      <c r="Z68" s="321">
        <v>7.0</v>
      </c>
      <c r="AA68" s="323" t="s">
        <v>298</v>
      </c>
      <c r="AB68" s="321">
        <v>9.0</v>
      </c>
      <c r="AC68" s="321"/>
    </row>
    <row r="69">
      <c r="A69" s="315">
        <v>80.0</v>
      </c>
      <c r="B69" s="316" t="s">
        <v>313</v>
      </c>
      <c r="C69" s="317">
        <v>7.0</v>
      </c>
      <c r="D69" s="317">
        <v>5.0</v>
      </c>
      <c r="E69" s="317">
        <v>11.0</v>
      </c>
      <c r="F69" s="317">
        <v>7.0</v>
      </c>
      <c r="G69" s="317">
        <v>3.0</v>
      </c>
      <c r="H69" s="317">
        <v>3.0</v>
      </c>
      <c r="I69" s="317">
        <v>7.0</v>
      </c>
      <c r="J69" s="317">
        <v>13.0</v>
      </c>
      <c r="K69" s="318">
        <v>56.0</v>
      </c>
      <c r="L69" s="322"/>
      <c r="M69" s="323" t="s">
        <v>178</v>
      </c>
      <c r="N69" s="321">
        <v>7.0</v>
      </c>
      <c r="O69" s="323" t="s">
        <v>263</v>
      </c>
      <c r="P69" s="321">
        <v>7.0</v>
      </c>
      <c r="Q69" s="323" t="s">
        <v>278</v>
      </c>
      <c r="R69" s="321">
        <v>7.0</v>
      </c>
      <c r="S69" s="323" t="s">
        <v>306</v>
      </c>
      <c r="T69" s="321">
        <v>9.0</v>
      </c>
      <c r="U69" s="323" t="s">
        <v>132</v>
      </c>
      <c r="V69" s="321">
        <v>9.0</v>
      </c>
      <c r="W69" s="323" t="s">
        <v>298</v>
      </c>
      <c r="X69" s="321">
        <v>7.0</v>
      </c>
      <c r="Y69" s="323" t="s">
        <v>266</v>
      </c>
      <c r="Z69" s="321">
        <v>7.0</v>
      </c>
      <c r="AA69" s="323" t="s">
        <v>302</v>
      </c>
      <c r="AB69" s="321">
        <v>9.0</v>
      </c>
      <c r="AC69" s="321"/>
    </row>
    <row r="70">
      <c r="A70" s="315">
        <v>70.0</v>
      </c>
      <c r="B70" s="316" t="s">
        <v>306</v>
      </c>
      <c r="C70" s="317">
        <v>11.0</v>
      </c>
      <c r="D70" s="317">
        <v>11.0</v>
      </c>
      <c r="E70" s="317">
        <v>11.0</v>
      </c>
      <c r="F70" s="317">
        <v>9.0</v>
      </c>
      <c r="G70" s="317">
        <v>15.0</v>
      </c>
      <c r="H70" s="317">
        <v>9.0</v>
      </c>
      <c r="I70" s="317">
        <v>7.0</v>
      </c>
      <c r="J70" s="317">
        <v>11.0</v>
      </c>
      <c r="K70" s="318">
        <v>84.0</v>
      </c>
      <c r="L70" s="322"/>
      <c r="M70" s="323" t="s">
        <v>307</v>
      </c>
      <c r="N70" s="321">
        <v>7.0</v>
      </c>
      <c r="O70" s="323" t="s">
        <v>285</v>
      </c>
      <c r="P70" s="321">
        <v>7.0</v>
      </c>
      <c r="Q70" s="323" t="s">
        <v>158</v>
      </c>
      <c r="R70" s="321">
        <v>7.0</v>
      </c>
      <c r="S70" s="323" t="s">
        <v>284</v>
      </c>
      <c r="T70" s="321">
        <v>9.0</v>
      </c>
      <c r="U70" s="323" t="s">
        <v>307</v>
      </c>
      <c r="V70" s="321">
        <v>9.0</v>
      </c>
      <c r="W70" s="323" t="s">
        <v>283</v>
      </c>
      <c r="X70" s="321">
        <v>7.0</v>
      </c>
      <c r="Y70" s="323" t="s">
        <v>290</v>
      </c>
      <c r="Z70" s="321">
        <v>7.0</v>
      </c>
      <c r="AA70" s="323" t="s">
        <v>303</v>
      </c>
      <c r="AB70" s="321">
        <v>9.0</v>
      </c>
      <c r="AC70" s="321"/>
    </row>
    <row r="71">
      <c r="A71" s="315">
        <v>56.0</v>
      </c>
      <c r="B71" s="316" t="s">
        <v>291</v>
      </c>
      <c r="C71" s="317">
        <v>17.0</v>
      </c>
      <c r="D71" s="317">
        <v>15.0</v>
      </c>
      <c r="E71" s="317">
        <v>9.0</v>
      </c>
      <c r="F71" s="317">
        <v>7.0</v>
      </c>
      <c r="G71" s="317">
        <v>9.0</v>
      </c>
      <c r="H71" s="317">
        <v>11.0</v>
      </c>
      <c r="I71" s="317">
        <v>9.0</v>
      </c>
      <c r="J71" s="317">
        <v>13.0</v>
      </c>
      <c r="K71" s="318">
        <v>90.0</v>
      </c>
      <c r="L71" s="322"/>
      <c r="M71" s="323" t="s">
        <v>299</v>
      </c>
      <c r="N71" s="321">
        <v>7.0</v>
      </c>
      <c r="O71" s="323" t="s">
        <v>287</v>
      </c>
      <c r="P71" s="321">
        <v>7.0</v>
      </c>
      <c r="Q71" s="323" t="s">
        <v>277</v>
      </c>
      <c r="R71" s="321">
        <v>7.0</v>
      </c>
      <c r="S71" s="323" t="s">
        <v>275</v>
      </c>
      <c r="T71" s="321">
        <v>9.0</v>
      </c>
      <c r="U71" s="323" t="s">
        <v>279</v>
      </c>
      <c r="V71" s="321">
        <v>7.0</v>
      </c>
      <c r="W71" s="323" t="s">
        <v>267</v>
      </c>
      <c r="X71" s="321">
        <v>7.0</v>
      </c>
      <c r="Y71" s="323" t="s">
        <v>300</v>
      </c>
      <c r="Z71" s="321">
        <v>7.0</v>
      </c>
      <c r="AA71" s="323" t="s">
        <v>312</v>
      </c>
      <c r="AB71" s="321">
        <v>9.0</v>
      </c>
      <c r="AC71" s="321"/>
    </row>
    <row r="72">
      <c r="A72" s="315">
        <v>34.0</v>
      </c>
      <c r="B72" s="316" t="s">
        <v>273</v>
      </c>
      <c r="C72" s="317">
        <v>11.0</v>
      </c>
      <c r="D72" s="317">
        <v>3.0</v>
      </c>
      <c r="E72" s="317">
        <v>13.0</v>
      </c>
      <c r="F72" s="317">
        <v>11.0</v>
      </c>
      <c r="G72" s="317">
        <v>13.0</v>
      </c>
      <c r="H72" s="317">
        <v>19.0</v>
      </c>
      <c r="I72" s="317">
        <v>13.0</v>
      </c>
      <c r="J72" s="317">
        <v>13.0</v>
      </c>
      <c r="K72" s="318">
        <v>96.0</v>
      </c>
      <c r="L72" s="322"/>
      <c r="M72" s="323" t="s">
        <v>313</v>
      </c>
      <c r="N72" s="321">
        <v>7.0</v>
      </c>
      <c r="O72" s="323" t="s">
        <v>275</v>
      </c>
      <c r="P72" s="321">
        <v>7.0</v>
      </c>
      <c r="Q72" s="323" t="s">
        <v>268</v>
      </c>
      <c r="R72" s="321">
        <v>7.0</v>
      </c>
      <c r="S72" s="323" t="s">
        <v>102</v>
      </c>
      <c r="T72" s="321">
        <v>7.0</v>
      </c>
      <c r="U72" s="323" t="s">
        <v>267</v>
      </c>
      <c r="V72" s="321">
        <v>7.0</v>
      </c>
      <c r="W72" s="323" t="s">
        <v>312</v>
      </c>
      <c r="X72" s="321">
        <v>7.0</v>
      </c>
      <c r="Y72" s="323" t="s">
        <v>294</v>
      </c>
      <c r="Z72" s="321">
        <v>7.0</v>
      </c>
      <c r="AA72" s="323" t="s">
        <v>152</v>
      </c>
      <c r="AB72" s="321">
        <v>7.0</v>
      </c>
      <c r="AC72" s="321"/>
    </row>
    <row r="73">
      <c r="A73" s="315">
        <v>79.0</v>
      </c>
      <c r="B73" s="316" t="s">
        <v>312</v>
      </c>
      <c r="C73" s="317">
        <v>5.0</v>
      </c>
      <c r="D73" s="317">
        <v>9.0</v>
      </c>
      <c r="E73" s="317">
        <v>7.0</v>
      </c>
      <c r="F73" s="317">
        <v>9.0</v>
      </c>
      <c r="G73" s="317">
        <v>3.0</v>
      </c>
      <c r="H73" s="317">
        <v>7.0</v>
      </c>
      <c r="I73" s="317">
        <v>9.0</v>
      </c>
      <c r="J73" s="317">
        <v>9.0</v>
      </c>
      <c r="K73" s="318">
        <v>58.0</v>
      </c>
      <c r="L73" s="322"/>
      <c r="M73" s="323" t="s">
        <v>62</v>
      </c>
      <c r="N73" s="321">
        <v>7.0</v>
      </c>
      <c r="O73" s="323" t="s">
        <v>307</v>
      </c>
      <c r="P73" s="321">
        <v>7.0</v>
      </c>
      <c r="Q73" s="323" t="s">
        <v>298</v>
      </c>
      <c r="R73" s="321">
        <v>7.0</v>
      </c>
      <c r="S73" s="323" t="s">
        <v>291</v>
      </c>
      <c r="T73" s="321">
        <v>7.0</v>
      </c>
      <c r="U73" s="323" t="s">
        <v>294</v>
      </c>
      <c r="V73" s="321">
        <v>7.0</v>
      </c>
      <c r="W73" s="323" t="s">
        <v>302</v>
      </c>
      <c r="X73" s="321">
        <v>7.0</v>
      </c>
      <c r="Y73" s="323" t="s">
        <v>306</v>
      </c>
      <c r="Z73" s="321">
        <v>7.0</v>
      </c>
      <c r="AA73" s="323" t="s">
        <v>297</v>
      </c>
      <c r="AB73" s="321">
        <v>7.0</v>
      </c>
      <c r="AC73" s="321"/>
    </row>
    <row r="74">
      <c r="A74" s="315">
        <v>34.0</v>
      </c>
      <c r="B74" s="316" t="s">
        <v>274</v>
      </c>
      <c r="C74" s="317">
        <v>9.0</v>
      </c>
      <c r="D74" s="317">
        <v>17.0</v>
      </c>
      <c r="E74" s="317">
        <v>11.0</v>
      </c>
      <c r="F74" s="317">
        <v>11.0</v>
      </c>
      <c r="G74" s="317">
        <v>13.0</v>
      </c>
      <c r="H74" s="317">
        <v>13.0</v>
      </c>
      <c r="I74" s="317">
        <v>17.0</v>
      </c>
      <c r="J74" s="317">
        <v>5.0</v>
      </c>
      <c r="K74" s="318">
        <v>96.0</v>
      </c>
      <c r="L74" s="322"/>
      <c r="M74" s="323" t="s">
        <v>305</v>
      </c>
      <c r="N74" s="321">
        <v>7.0</v>
      </c>
      <c r="O74" s="323" t="s">
        <v>286</v>
      </c>
      <c r="P74" s="321">
        <v>7.0</v>
      </c>
      <c r="Q74" s="323" t="s">
        <v>275</v>
      </c>
      <c r="R74" s="321">
        <v>7.0</v>
      </c>
      <c r="S74" s="323" t="s">
        <v>134</v>
      </c>
      <c r="T74" s="321">
        <v>7.0</v>
      </c>
      <c r="U74" s="323" t="s">
        <v>277</v>
      </c>
      <c r="V74" s="321">
        <v>7.0</v>
      </c>
      <c r="W74" s="323" t="s">
        <v>62</v>
      </c>
      <c r="X74" s="321">
        <v>5.0</v>
      </c>
      <c r="Y74" s="323" t="s">
        <v>313</v>
      </c>
      <c r="Z74" s="321">
        <v>7.0</v>
      </c>
      <c r="AA74" s="323" t="s">
        <v>301</v>
      </c>
      <c r="AB74" s="321">
        <v>7.0</v>
      </c>
      <c r="AC74" s="321"/>
    </row>
    <row r="75">
      <c r="A75" s="315">
        <v>61.0</v>
      </c>
      <c r="B75" s="316" t="s">
        <v>298</v>
      </c>
      <c r="C75" s="317">
        <v>15.0</v>
      </c>
      <c r="D75" s="317">
        <v>11.0</v>
      </c>
      <c r="E75" s="317">
        <v>7.0</v>
      </c>
      <c r="F75" s="317">
        <v>15.0</v>
      </c>
      <c r="G75" s="317">
        <v>11.0</v>
      </c>
      <c r="H75" s="317">
        <v>7.0</v>
      </c>
      <c r="I75" s="317">
        <v>13.0</v>
      </c>
      <c r="J75" s="317">
        <v>9.0</v>
      </c>
      <c r="K75" s="318">
        <v>88.0</v>
      </c>
      <c r="L75" s="322"/>
      <c r="M75" s="323" t="s">
        <v>265</v>
      </c>
      <c r="N75" s="321">
        <v>7.0</v>
      </c>
      <c r="O75" s="323" t="s">
        <v>308</v>
      </c>
      <c r="P75" s="321">
        <v>7.0</v>
      </c>
      <c r="Q75" s="323" t="s">
        <v>312</v>
      </c>
      <c r="R75" s="321">
        <v>7.0</v>
      </c>
      <c r="S75" s="323" t="s">
        <v>276</v>
      </c>
      <c r="T75" s="321">
        <v>7.0</v>
      </c>
      <c r="U75" s="323" t="s">
        <v>286</v>
      </c>
      <c r="V75" s="321">
        <v>7.0</v>
      </c>
      <c r="W75" s="323" t="s">
        <v>282</v>
      </c>
      <c r="X75" s="321">
        <v>5.0</v>
      </c>
      <c r="Y75" s="323" t="s">
        <v>311</v>
      </c>
      <c r="Z75" s="321">
        <v>7.0</v>
      </c>
      <c r="AA75" s="323" t="s">
        <v>310</v>
      </c>
      <c r="AB75" s="321">
        <v>7.0</v>
      </c>
      <c r="AC75" s="321"/>
    </row>
    <row r="76">
      <c r="A76" s="315">
        <v>34.0</v>
      </c>
      <c r="B76" s="316" t="s">
        <v>275</v>
      </c>
      <c r="C76" s="317">
        <v>11.0</v>
      </c>
      <c r="D76" s="317">
        <v>7.0</v>
      </c>
      <c r="E76" s="317">
        <v>7.0</v>
      </c>
      <c r="F76" s="317">
        <v>9.0</v>
      </c>
      <c r="G76" s="317">
        <v>15.0</v>
      </c>
      <c r="H76" s="317">
        <v>17.0</v>
      </c>
      <c r="I76" s="317">
        <v>13.0</v>
      </c>
      <c r="J76" s="317">
        <v>17.0</v>
      </c>
      <c r="K76" s="318">
        <v>96.0</v>
      </c>
      <c r="L76" s="322"/>
      <c r="M76" s="323" t="s">
        <v>266</v>
      </c>
      <c r="N76" s="321">
        <v>7.0</v>
      </c>
      <c r="O76" s="323" t="s">
        <v>309</v>
      </c>
      <c r="P76" s="321">
        <v>5.0</v>
      </c>
      <c r="Q76" s="323" t="s">
        <v>303</v>
      </c>
      <c r="R76" s="321">
        <v>7.0</v>
      </c>
      <c r="S76" s="323" t="s">
        <v>287</v>
      </c>
      <c r="T76" s="321">
        <v>7.0</v>
      </c>
      <c r="U76" s="323" t="s">
        <v>302</v>
      </c>
      <c r="V76" s="321">
        <v>7.0</v>
      </c>
      <c r="W76" s="323" t="s">
        <v>281</v>
      </c>
      <c r="X76" s="321">
        <v>5.0</v>
      </c>
      <c r="Y76" s="323" t="s">
        <v>260</v>
      </c>
      <c r="Z76" s="321">
        <v>5.0</v>
      </c>
      <c r="AA76" s="323" t="s">
        <v>148</v>
      </c>
      <c r="AB76" s="321">
        <v>5.0</v>
      </c>
      <c r="AC76" s="321"/>
    </row>
    <row r="77">
      <c r="A77" s="315">
        <v>34.0</v>
      </c>
      <c r="B77" s="316" t="s">
        <v>276</v>
      </c>
      <c r="C77" s="317">
        <v>15.0</v>
      </c>
      <c r="D77" s="317">
        <v>17.0</v>
      </c>
      <c r="E77" s="317">
        <v>11.0</v>
      </c>
      <c r="F77" s="317">
        <v>7.0</v>
      </c>
      <c r="G77" s="317">
        <v>9.0</v>
      </c>
      <c r="H77" s="317">
        <v>13.0</v>
      </c>
      <c r="I77" s="317">
        <v>13.0</v>
      </c>
      <c r="J77" s="317">
        <v>11.0</v>
      </c>
      <c r="K77" s="318">
        <v>96.0</v>
      </c>
      <c r="L77" s="322"/>
      <c r="M77" s="323" t="s">
        <v>304</v>
      </c>
      <c r="N77" s="321">
        <v>5.0</v>
      </c>
      <c r="O77" s="323" t="s">
        <v>313</v>
      </c>
      <c r="P77" s="321">
        <v>5.0</v>
      </c>
      <c r="Q77" s="323" t="s">
        <v>307</v>
      </c>
      <c r="R77" s="321">
        <v>7.0</v>
      </c>
      <c r="S77" s="323" t="s">
        <v>313</v>
      </c>
      <c r="T77" s="321">
        <v>7.0</v>
      </c>
      <c r="U77" s="323" t="s">
        <v>311</v>
      </c>
      <c r="V77" s="321">
        <v>7.0</v>
      </c>
      <c r="W77" s="323" t="s">
        <v>101</v>
      </c>
      <c r="X77" s="321">
        <v>5.0</v>
      </c>
      <c r="Y77" s="323" t="s">
        <v>272</v>
      </c>
      <c r="Z77" s="321">
        <v>5.0</v>
      </c>
      <c r="AA77" s="323" t="s">
        <v>274</v>
      </c>
      <c r="AB77" s="321">
        <v>5.0</v>
      </c>
      <c r="AC77" s="321"/>
    </row>
    <row r="78">
      <c r="A78" s="315">
        <v>66.0</v>
      </c>
      <c r="B78" s="316" t="s">
        <v>302</v>
      </c>
      <c r="C78" s="317">
        <v>15.0</v>
      </c>
      <c r="D78" s="317">
        <v>11.0</v>
      </c>
      <c r="E78" s="317">
        <v>9.0</v>
      </c>
      <c r="F78" s="317">
        <v>9.0</v>
      </c>
      <c r="G78" s="317">
        <v>7.0</v>
      </c>
      <c r="H78" s="317">
        <v>7.0</v>
      </c>
      <c r="I78" s="317">
        <v>19.0</v>
      </c>
      <c r="J78" s="317">
        <v>9.0</v>
      </c>
      <c r="K78" s="318">
        <v>86.0</v>
      </c>
      <c r="L78" s="322"/>
      <c r="M78" s="323" t="s">
        <v>312</v>
      </c>
      <c r="N78" s="321">
        <v>5.0</v>
      </c>
      <c r="O78" s="323" t="s">
        <v>86</v>
      </c>
      <c r="P78" s="321">
        <v>5.0</v>
      </c>
      <c r="Q78" s="323" t="s">
        <v>86</v>
      </c>
      <c r="R78" s="321">
        <v>7.0</v>
      </c>
      <c r="S78" s="323" t="s">
        <v>296</v>
      </c>
      <c r="T78" s="321">
        <v>7.0</v>
      </c>
      <c r="U78" s="323" t="s">
        <v>64</v>
      </c>
      <c r="V78" s="321">
        <v>5.0</v>
      </c>
      <c r="W78" s="323" t="s">
        <v>295</v>
      </c>
      <c r="X78" s="321">
        <v>5.0</v>
      </c>
      <c r="Y78" s="323" t="s">
        <v>297</v>
      </c>
      <c r="Z78" s="321">
        <v>5.0</v>
      </c>
      <c r="AA78" s="323" t="s">
        <v>278</v>
      </c>
      <c r="AB78" s="321">
        <v>5.0</v>
      </c>
      <c r="AC78" s="321"/>
    </row>
    <row r="79">
      <c r="A79" s="315">
        <v>22.0</v>
      </c>
      <c r="B79" s="316" t="s">
        <v>178</v>
      </c>
      <c r="C79" s="317">
        <v>7.0</v>
      </c>
      <c r="D79" s="317">
        <v>11.0</v>
      </c>
      <c r="E79" s="317">
        <v>13.0</v>
      </c>
      <c r="F79" s="317">
        <v>15.0</v>
      </c>
      <c r="G79" s="317">
        <v>9.0</v>
      </c>
      <c r="H79" s="317">
        <v>15.0</v>
      </c>
      <c r="I79" s="317">
        <v>13.0</v>
      </c>
      <c r="J79" s="317">
        <v>19.0</v>
      </c>
      <c r="K79" s="318">
        <v>102.0</v>
      </c>
      <c r="L79" s="322"/>
      <c r="M79" s="323" t="s">
        <v>310</v>
      </c>
      <c r="N79" s="321">
        <v>5.0</v>
      </c>
      <c r="O79" s="323" t="s">
        <v>301</v>
      </c>
      <c r="P79" s="321">
        <v>5.0</v>
      </c>
      <c r="Q79" s="323" t="s">
        <v>311</v>
      </c>
      <c r="R79" s="321">
        <v>7.0</v>
      </c>
      <c r="S79" s="323" t="s">
        <v>304</v>
      </c>
      <c r="T79" s="321">
        <v>5.0</v>
      </c>
      <c r="U79" s="323" t="s">
        <v>287</v>
      </c>
      <c r="V79" s="321">
        <v>5.0</v>
      </c>
      <c r="W79" s="323" t="s">
        <v>311</v>
      </c>
      <c r="X79" s="321">
        <v>5.0</v>
      </c>
      <c r="Y79" s="323" t="s">
        <v>309</v>
      </c>
      <c r="Z79" s="321">
        <v>5.0</v>
      </c>
      <c r="AA79" s="323" t="s">
        <v>282</v>
      </c>
      <c r="AB79" s="321">
        <v>3.0</v>
      </c>
      <c r="AC79" s="321"/>
    </row>
    <row r="80">
      <c r="A80" s="315">
        <v>56.0</v>
      </c>
      <c r="B80" s="316" t="s">
        <v>292</v>
      </c>
      <c r="C80" s="317">
        <v>9.0</v>
      </c>
      <c r="D80" s="317">
        <v>11.0</v>
      </c>
      <c r="E80" s="317">
        <v>11.0</v>
      </c>
      <c r="F80" s="317">
        <v>11.0</v>
      </c>
      <c r="G80" s="317">
        <v>13.0</v>
      </c>
      <c r="H80" s="317">
        <v>13.0</v>
      </c>
      <c r="I80" s="317">
        <v>9.0</v>
      </c>
      <c r="J80" s="317">
        <v>13.0</v>
      </c>
      <c r="K80" s="318">
        <v>90.0</v>
      </c>
      <c r="L80" s="322"/>
      <c r="M80" s="323" t="s">
        <v>311</v>
      </c>
      <c r="N80" s="321">
        <v>5.0</v>
      </c>
      <c r="O80" s="323" t="s">
        <v>296</v>
      </c>
      <c r="P80" s="321">
        <v>3.0</v>
      </c>
      <c r="Q80" s="323" t="s">
        <v>308</v>
      </c>
      <c r="R80" s="321">
        <v>7.0</v>
      </c>
      <c r="S80" s="323" t="s">
        <v>289</v>
      </c>
      <c r="T80" s="321">
        <v>5.0</v>
      </c>
      <c r="U80" s="323" t="s">
        <v>313</v>
      </c>
      <c r="V80" s="321">
        <v>3.0</v>
      </c>
      <c r="W80" s="323" t="s">
        <v>313</v>
      </c>
      <c r="X80" s="321">
        <v>3.0</v>
      </c>
      <c r="Y80" s="323" t="s">
        <v>305</v>
      </c>
      <c r="Z80" s="321">
        <v>3.0</v>
      </c>
      <c r="AA80" s="323" t="s">
        <v>304</v>
      </c>
      <c r="AB80" s="321">
        <v>3.0</v>
      </c>
      <c r="AC80" s="321"/>
    </row>
    <row r="81">
      <c r="A81" s="315">
        <v>56.0</v>
      </c>
      <c r="B81" s="316" t="s">
        <v>293</v>
      </c>
      <c r="C81" s="317">
        <v>9.0</v>
      </c>
      <c r="D81" s="317">
        <v>9.0</v>
      </c>
      <c r="E81" s="317">
        <v>13.0</v>
      </c>
      <c r="F81" s="317">
        <v>13.0</v>
      </c>
      <c r="G81" s="317">
        <v>15.0</v>
      </c>
      <c r="H81" s="317">
        <v>11.0</v>
      </c>
      <c r="I81" s="317">
        <v>11.0</v>
      </c>
      <c r="J81" s="317">
        <v>9.0</v>
      </c>
      <c r="K81" s="318">
        <v>90.0</v>
      </c>
      <c r="L81" s="322"/>
      <c r="M81" s="324" t="s">
        <v>132</v>
      </c>
      <c r="N81" s="325">
        <v>3.0</v>
      </c>
      <c r="O81" s="324" t="s">
        <v>273</v>
      </c>
      <c r="P81" s="325">
        <v>3.0</v>
      </c>
      <c r="Q81" s="324" t="s">
        <v>285</v>
      </c>
      <c r="R81" s="325">
        <v>5.0</v>
      </c>
      <c r="S81" s="324" t="s">
        <v>271</v>
      </c>
      <c r="T81" s="325">
        <v>3.0</v>
      </c>
      <c r="U81" s="324" t="s">
        <v>312</v>
      </c>
      <c r="V81" s="325">
        <v>3.0</v>
      </c>
      <c r="W81" s="324" t="s">
        <v>308</v>
      </c>
      <c r="X81" s="325">
        <v>3.0</v>
      </c>
      <c r="Y81" s="324" t="s">
        <v>310</v>
      </c>
      <c r="Z81" s="325">
        <v>3.0</v>
      </c>
      <c r="AA81" s="324" t="s">
        <v>309</v>
      </c>
      <c r="AB81" s="325">
        <v>3.0</v>
      </c>
      <c r="AC81" s="3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114</v>
      </c>
      <c r="E1" s="330"/>
      <c r="F1" s="328" t="s">
        <v>335</v>
      </c>
      <c r="G1" s="331" t="s">
        <v>93</v>
      </c>
      <c r="H1" s="330"/>
      <c r="I1" s="328" t="s">
        <v>336</v>
      </c>
      <c r="J1" s="331" t="s">
        <v>337</v>
      </c>
      <c r="K1" s="332"/>
      <c r="L1" s="333" t="b">
        <v>1</v>
      </c>
      <c r="M1" s="334" t="s">
        <v>245</v>
      </c>
      <c r="N1" s="335" t="s">
        <v>338</v>
      </c>
      <c r="O1" s="336" t="s">
        <v>339</v>
      </c>
      <c r="P1" s="337"/>
      <c r="Q1" s="338" t="s">
        <v>324</v>
      </c>
      <c r="R1" s="339" t="s">
        <v>246</v>
      </c>
      <c r="S1" s="340" t="s">
        <v>340</v>
      </c>
    </row>
    <row r="2">
      <c r="A2" s="341" t="s">
        <v>293</v>
      </c>
      <c r="B2" s="342">
        <v>9.0</v>
      </c>
      <c r="C2" s="343" t="s">
        <v>114</v>
      </c>
      <c r="D2" s="329">
        <v>1.0</v>
      </c>
      <c r="E2" s="341">
        <v>1.0</v>
      </c>
      <c r="F2" s="344" t="s">
        <v>93</v>
      </c>
      <c r="G2" s="331">
        <v>5.0</v>
      </c>
      <c r="H2" s="341">
        <v>5.0</v>
      </c>
      <c r="I2" s="344" t="s">
        <v>337</v>
      </c>
      <c r="J2" s="331">
        <v>3.0</v>
      </c>
      <c r="K2" s="330">
        <v>3.0</v>
      </c>
      <c r="L2" s="330"/>
      <c r="M2" s="330">
        <v>57.0</v>
      </c>
      <c r="N2" s="330" t="s">
        <v>293</v>
      </c>
      <c r="O2" s="336">
        <v>9.0</v>
      </c>
      <c r="P2" s="337"/>
      <c r="Q2" s="330">
        <v>1.0</v>
      </c>
      <c r="R2" s="330" t="s">
        <v>257</v>
      </c>
      <c r="S2" s="345">
        <v>19.0</v>
      </c>
    </row>
    <row r="3">
      <c r="A3" s="330" t="s">
        <v>300</v>
      </c>
      <c r="B3" s="342">
        <v>9.0</v>
      </c>
      <c r="C3" s="343" t="s">
        <v>114</v>
      </c>
      <c r="D3" s="329">
        <v>7.0</v>
      </c>
      <c r="E3" s="330">
        <v>7.0</v>
      </c>
      <c r="F3" s="344" t="s">
        <v>93</v>
      </c>
      <c r="G3" s="331">
        <v>1.0</v>
      </c>
      <c r="H3" s="330">
        <v>1.0</v>
      </c>
      <c r="I3" s="344" t="s">
        <v>337</v>
      </c>
      <c r="J3" s="331">
        <v>1.0</v>
      </c>
      <c r="K3" s="330">
        <v>1.0</v>
      </c>
      <c r="L3" s="330"/>
      <c r="M3" s="330">
        <v>57.0</v>
      </c>
      <c r="N3" s="330" t="s">
        <v>300</v>
      </c>
      <c r="O3" s="336">
        <v>9.0</v>
      </c>
      <c r="P3" s="337"/>
      <c r="Q3" s="330">
        <v>1.0</v>
      </c>
      <c r="R3" s="330" t="s">
        <v>102</v>
      </c>
      <c r="S3" s="345">
        <v>19.0</v>
      </c>
    </row>
    <row r="4">
      <c r="A4" s="330" t="s">
        <v>159</v>
      </c>
      <c r="B4" s="342">
        <v>15.0</v>
      </c>
      <c r="C4" s="343" t="s">
        <v>114</v>
      </c>
      <c r="D4" s="329">
        <v>3.0</v>
      </c>
      <c r="E4" s="330">
        <v>3.0</v>
      </c>
      <c r="F4" s="344" t="s">
        <v>93</v>
      </c>
      <c r="G4" s="331">
        <v>7.0</v>
      </c>
      <c r="H4" s="330">
        <v>7.0</v>
      </c>
      <c r="I4" s="344" t="s">
        <v>337</v>
      </c>
      <c r="J4" s="331">
        <v>5.0</v>
      </c>
      <c r="K4" s="330">
        <v>5.0</v>
      </c>
      <c r="L4" s="330"/>
      <c r="M4" s="330">
        <v>13.0</v>
      </c>
      <c r="N4" s="330" t="s">
        <v>159</v>
      </c>
      <c r="O4" s="336">
        <v>15.0</v>
      </c>
      <c r="P4" s="337"/>
      <c r="Q4" s="330">
        <v>1.0</v>
      </c>
      <c r="R4" s="330" t="s">
        <v>145</v>
      </c>
      <c r="S4" s="345">
        <v>19.0</v>
      </c>
    </row>
    <row r="5">
      <c r="A5" s="330" t="s">
        <v>149</v>
      </c>
      <c r="B5" s="342">
        <v>15.0</v>
      </c>
      <c r="C5" s="343" t="s">
        <v>114</v>
      </c>
      <c r="D5" s="329">
        <v>5.0</v>
      </c>
      <c r="E5" s="330">
        <v>5.0</v>
      </c>
      <c r="F5" s="344" t="s">
        <v>93</v>
      </c>
      <c r="G5" s="331">
        <v>3.0</v>
      </c>
      <c r="H5" s="330">
        <v>3.0</v>
      </c>
      <c r="I5" s="344" t="s">
        <v>337</v>
      </c>
      <c r="J5" s="331">
        <v>7.0</v>
      </c>
      <c r="K5" s="330">
        <v>7.0</v>
      </c>
      <c r="L5" s="346"/>
      <c r="M5" s="330">
        <v>13.0</v>
      </c>
      <c r="N5" s="330" t="s">
        <v>149</v>
      </c>
      <c r="O5" s="336">
        <v>15.0</v>
      </c>
      <c r="P5" s="337"/>
      <c r="Q5" s="330">
        <v>1.0</v>
      </c>
      <c r="R5" s="330" t="s">
        <v>282</v>
      </c>
      <c r="S5" s="345">
        <v>19.0</v>
      </c>
    </row>
    <row r="6">
      <c r="A6" s="347" t="s">
        <v>341</v>
      </c>
      <c r="B6" s="327" t="s">
        <v>243</v>
      </c>
      <c r="C6" s="328" t="s">
        <v>334</v>
      </c>
      <c r="D6" s="329" t="s">
        <v>342</v>
      </c>
      <c r="E6" s="330"/>
      <c r="F6" s="328" t="s">
        <v>335</v>
      </c>
      <c r="G6" s="331" t="s">
        <v>60</v>
      </c>
      <c r="H6" s="330"/>
      <c r="I6" s="328" t="s">
        <v>336</v>
      </c>
      <c r="J6" s="331" t="s">
        <v>343</v>
      </c>
      <c r="K6" s="332"/>
      <c r="L6" s="348" t="b">
        <v>1</v>
      </c>
      <c r="M6" s="330"/>
      <c r="N6" s="330"/>
      <c r="O6" s="349"/>
      <c r="P6" s="337"/>
      <c r="Q6" s="330">
        <v>5.0</v>
      </c>
      <c r="R6" s="330" t="s">
        <v>171</v>
      </c>
      <c r="S6" s="345">
        <v>17.0</v>
      </c>
    </row>
    <row r="7">
      <c r="A7" s="330" t="s">
        <v>285</v>
      </c>
      <c r="B7" s="342">
        <v>11.0</v>
      </c>
      <c r="C7" s="343" t="s">
        <v>342</v>
      </c>
      <c r="D7" s="329">
        <v>5.0</v>
      </c>
      <c r="E7" s="330">
        <v>5.0</v>
      </c>
      <c r="F7" s="344" t="s">
        <v>60</v>
      </c>
      <c r="G7" s="331">
        <v>3.0</v>
      </c>
      <c r="H7" s="330">
        <v>3.0</v>
      </c>
      <c r="I7" s="344" t="s">
        <v>343</v>
      </c>
      <c r="J7" s="331">
        <v>3.0</v>
      </c>
      <c r="K7" s="330">
        <v>3.0</v>
      </c>
      <c r="L7" s="330"/>
      <c r="M7" s="330">
        <v>41.0</v>
      </c>
      <c r="N7" s="330" t="s">
        <v>285</v>
      </c>
      <c r="O7" s="336">
        <v>11.0</v>
      </c>
      <c r="P7" s="337"/>
      <c r="Q7" s="330">
        <v>5.0</v>
      </c>
      <c r="R7" s="330" t="s">
        <v>277</v>
      </c>
      <c r="S7" s="345">
        <v>17.0</v>
      </c>
    </row>
    <row r="8">
      <c r="A8" s="330" t="s">
        <v>86</v>
      </c>
      <c r="B8" s="342">
        <v>15.0</v>
      </c>
      <c r="C8" s="343" t="s">
        <v>342</v>
      </c>
      <c r="D8" s="329">
        <v>7.0</v>
      </c>
      <c r="E8" s="330">
        <v>7.0</v>
      </c>
      <c r="F8" s="344" t="s">
        <v>60</v>
      </c>
      <c r="G8" s="331">
        <v>7.0</v>
      </c>
      <c r="H8" s="330">
        <v>7.0</v>
      </c>
      <c r="I8" s="344" t="s">
        <v>343</v>
      </c>
      <c r="J8" s="331">
        <v>1.0</v>
      </c>
      <c r="K8" s="330">
        <v>1.0</v>
      </c>
      <c r="L8" s="330"/>
      <c r="M8" s="330">
        <v>13.0</v>
      </c>
      <c r="N8" s="330" t="s">
        <v>86</v>
      </c>
      <c r="O8" s="336">
        <v>15.0</v>
      </c>
      <c r="P8" s="337"/>
      <c r="Q8" s="330">
        <v>5.0</v>
      </c>
      <c r="R8" s="330" t="s">
        <v>291</v>
      </c>
      <c r="S8" s="345">
        <v>17.0</v>
      </c>
    </row>
    <row r="9">
      <c r="A9" s="330" t="s">
        <v>292</v>
      </c>
      <c r="B9" s="342">
        <v>9.0</v>
      </c>
      <c r="C9" s="343" t="s">
        <v>342</v>
      </c>
      <c r="D9" s="329">
        <v>3.0</v>
      </c>
      <c r="E9" s="330">
        <v>3.0</v>
      </c>
      <c r="F9" s="344" t="s">
        <v>60</v>
      </c>
      <c r="G9" s="331">
        <v>1.0</v>
      </c>
      <c r="H9" s="330">
        <v>1.0</v>
      </c>
      <c r="I9" s="344" t="s">
        <v>343</v>
      </c>
      <c r="J9" s="331">
        <v>5.0</v>
      </c>
      <c r="K9" s="330">
        <v>5.0</v>
      </c>
      <c r="L9" s="330"/>
      <c r="M9" s="330">
        <v>57.0</v>
      </c>
      <c r="N9" s="330" t="s">
        <v>292</v>
      </c>
      <c r="O9" s="336">
        <v>9.0</v>
      </c>
      <c r="P9" s="337"/>
      <c r="Q9" s="330">
        <v>5.0</v>
      </c>
      <c r="R9" s="330" t="s">
        <v>170</v>
      </c>
      <c r="S9" s="345">
        <v>17.0</v>
      </c>
    </row>
    <row r="10">
      <c r="A10" s="330" t="s">
        <v>264</v>
      </c>
      <c r="B10" s="342">
        <v>13.0</v>
      </c>
      <c r="C10" s="343" t="s">
        <v>342</v>
      </c>
      <c r="D10" s="329">
        <v>1.0</v>
      </c>
      <c r="E10" s="330">
        <v>1.0</v>
      </c>
      <c r="F10" s="344" t="s">
        <v>60</v>
      </c>
      <c r="G10" s="331">
        <v>5.0</v>
      </c>
      <c r="H10" s="330">
        <v>5.0</v>
      </c>
      <c r="I10" s="344" t="s">
        <v>343</v>
      </c>
      <c r="J10" s="331">
        <v>7.0</v>
      </c>
      <c r="K10" s="330">
        <v>7.0</v>
      </c>
      <c r="L10" s="346"/>
      <c r="M10" s="330">
        <v>28.0</v>
      </c>
      <c r="N10" s="330" t="s">
        <v>264</v>
      </c>
      <c r="O10" s="336">
        <v>13.0</v>
      </c>
      <c r="P10" s="337"/>
      <c r="Q10" s="330">
        <v>5.0</v>
      </c>
      <c r="R10" s="330" t="s">
        <v>63</v>
      </c>
      <c r="S10" s="345">
        <v>17.0</v>
      </c>
    </row>
    <row r="11">
      <c r="A11" s="347" t="s">
        <v>344</v>
      </c>
      <c r="B11" s="327" t="s">
        <v>243</v>
      </c>
      <c r="C11" s="328" t="s">
        <v>334</v>
      </c>
      <c r="D11" s="329" t="s">
        <v>154</v>
      </c>
      <c r="E11" s="330"/>
      <c r="F11" s="328" t="s">
        <v>335</v>
      </c>
      <c r="G11" s="331" t="s">
        <v>116</v>
      </c>
      <c r="H11" s="330"/>
      <c r="I11" s="328" t="s">
        <v>336</v>
      </c>
      <c r="J11" s="331" t="s">
        <v>345</v>
      </c>
      <c r="K11" s="332"/>
      <c r="L11" s="348" t="b">
        <v>1</v>
      </c>
      <c r="M11" s="330"/>
      <c r="N11" s="330"/>
      <c r="O11" s="349"/>
      <c r="P11" s="337"/>
      <c r="Q11" s="330">
        <v>5.0</v>
      </c>
      <c r="R11" s="330" t="s">
        <v>261</v>
      </c>
      <c r="S11" s="345">
        <v>17.0</v>
      </c>
    </row>
    <row r="12">
      <c r="A12" s="330" t="s">
        <v>100</v>
      </c>
      <c r="B12" s="342">
        <v>15.0</v>
      </c>
      <c r="C12" s="343" t="s">
        <v>154</v>
      </c>
      <c r="D12" s="329">
        <v>757100.0</v>
      </c>
      <c r="E12" s="330">
        <v>7.0</v>
      </c>
      <c r="F12" s="344" t="s">
        <v>116</v>
      </c>
      <c r="G12" s="331">
        <v>60500.0</v>
      </c>
      <c r="H12" s="330">
        <v>1.0</v>
      </c>
      <c r="I12" s="344" t="s">
        <v>345</v>
      </c>
      <c r="J12" s="331">
        <v>7.0</v>
      </c>
      <c r="K12" s="330">
        <v>7.0</v>
      </c>
      <c r="L12" s="330"/>
      <c r="M12" s="330">
        <v>13.0</v>
      </c>
      <c r="N12" s="330" t="s">
        <v>100</v>
      </c>
      <c r="O12" s="336">
        <v>15.0</v>
      </c>
      <c r="P12" s="337"/>
      <c r="Q12" s="330">
        <v>5.0</v>
      </c>
      <c r="R12" s="330" t="s">
        <v>256</v>
      </c>
      <c r="S12" s="345">
        <v>17.0</v>
      </c>
    </row>
    <row r="13">
      <c r="A13" s="330" t="s">
        <v>178</v>
      </c>
      <c r="B13" s="342">
        <v>7.0</v>
      </c>
      <c r="C13" s="343" t="s">
        <v>154</v>
      </c>
      <c r="D13" s="329">
        <v>33100.0</v>
      </c>
      <c r="E13" s="330">
        <v>1.0</v>
      </c>
      <c r="F13" s="344" t="s">
        <v>116</v>
      </c>
      <c r="G13" s="331">
        <v>745900.0</v>
      </c>
      <c r="H13" s="330">
        <v>5.0</v>
      </c>
      <c r="I13" s="344" t="s">
        <v>345</v>
      </c>
      <c r="J13" s="331">
        <v>1.0</v>
      </c>
      <c r="K13" s="330">
        <v>1.0</v>
      </c>
      <c r="L13" s="330"/>
      <c r="M13" s="330">
        <v>68.0</v>
      </c>
      <c r="N13" s="330" t="s">
        <v>178</v>
      </c>
      <c r="O13" s="336">
        <v>7.0</v>
      </c>
      <c r="P13" s="337"/>
      <c r="Q13" s="330">
        <v>5.0</v>
      </c>
      <c r="R13" s="330" t="s">
        <v>134</v>
      </c>
      <c r="S13" s="345">
        <v>17.0</v>
      </c>
    </row>
    <row r="14">
      <c r="A14" s="330" t="s">
        <v>158</v>
      </c>
      <c r="B14" s="342">
        <v>15.0</v>
      </c>
      <c r="C14" s="343" t="s">
        <v>154</v>
      </c>
      <c r="D14" s="329">
        <v>469200.0</v>
      </c>
      <c r="E14" s="330">
        <v>3.0</v>
      </c>
      <c r="F14" s="344" t="s">
        <v>116</v>
      </c>
      <c r="G14" s="331">
        <v>946100.0</v>
      </c>
      <c r="H14" s="330">
        <v>7.0</v>
      </c>
      <c r="I14" s="344" t="s">
        <v>345</v>
      </c>
      <c r="J14" s="331">
        <v>5.0</v>
      </c>
      <c r="K14" s="330">
        <v>5.0</v>
      </c>
      <c r="L14" s="330"/>
      <c r="M14" s="330">
        <v>13.0</v>
      </c>
      <c r="N14" s="330" t="s">
        <v>158</v>
      </c>
      <c r="O14" s="336">
        <v>15.0</v>
      </c>
      <c r="P14" s="337"/>
      <c r="Q14" s="330">
        <v>13.0</v>
      </c>
      <c r="R14" s="330" t="s">
        <v>159</v>
      </c>
      <c r="S14" s="345">
        <v>15.0</v>
      </c>
    </row>
    <row r="15">
      <c r="A15" s="330" t="s">
        <v>259</v>
      </c>
      <c r="B15" s="342">
        <v>11.0</v>
      </c>
      <c r="C15" s="343" t="s">
        <v>154</v>
      </c>
      <c r="D15" s="329">
        <v>590600.0</v>
      </c>
      <c r="E15" s="330">
        <v>5.0</v>
      </c>
      <c r="F15" s="344" t="s">
        <v>116</v>
      </c>
      <c r="G15" s="331">
        <v>69200.0</v>
      </c>
      <c r="H15" s="330">
        <v>3.0</v>
      </c>
      <c r="I15" s="344" t="s">
        <v>345</v>
      </c>
      <c r="J15" s="331">
        <v>3.0</v>
      </c>
      <c r="K15" s="330">
        <v>3.0</v>
      </c>
      <c r="L15" s="346"/>
      <c r="M15" s="330">
        <v>41.0</v>
      </c>
      <c r="N15" s="330" t="s">
        <v>259</v>
      </c>
      <c r="O15" s="336">
        <v>11.0</v>
      </c>
      <c r="P15" s="337"/>
      <c r="Q15" s="330">
        <v>13.0</v>
      </c>
      <c r="R15" s="330" t="s">
        <v>149</v>
      </c>
      <c r="S15" s="345">
        <v>15.0</v>
      </c>
    </row>
    <row r="16">
      <c r="A16" s="347" t="s">
        <v>346</v>
      </c>
      <c r="B16" s="327" t="s">
        <v>243</v>
      </c>
      <c r="C16" s="328" t="s">
        <v>334</v>
      </c>
      <c r="D16" s="329" t="s">
        <v>75</v>
      </c>
      <c r="E16" s="330"/>
      <c r="F16" s="328" t="s">
        <v>335</v>
      </c>
      <c r="G16" s="331" t="s">
        <v>54</v>
      </c>
      <c r="H16" s="330"/>
      <c r="I16" s="328" t="s">
        <v>336</v>
      </c>
      <c r="J16" s="331" t="s">
        <v>347</v>
      </c>
      <c r="K16" s="332"/>
      <c r="L16" s="348" t="b">
        <v>1</v>
      </c>
      <c r="M16" s="330"/>
      <c r="N16" s="330"/>
      <c r="O16" s="349"/>
      <c r="P16" s="337"/>
      <c r="Q16" s="330">
        <v>13.0</v>
      </c>
      <c r="R16" s="330" t="s">
        <v>86</v>
      </c>
      <c r="S16" s="345">
        <v>15.0</v>
      </c>
    </row>
    <row r="17">
      <c r="A17" s="330" t="s">
        <v>263</v>
      </c>
      <c r="B17" s="342">
        <v>11.0</v>
      </c>
      <c r="C17" s="343" t="s">
        <v>75</v>
      </c>
      <c r="D17" s="329">
        <v>34900.0</v>
      </c>
      <c r="E17" s="330">
        <v>1.0</v>
      </c>
      <c r="F17" s="344" t="s">
        <v>54</v>
      </c>
      <c r="G17" s="331">
        <v>971000.0</v>
      </c>
      <c r="H17" s="330">
        <v>7.0</v>
      </c>
      <c r="I17" s="344" t="s">
        <v>347</v>
      </c>
      <c r="J17" s="331">
        <v>2.39E7</v>
      </c>
      <c r="K17" s="330">
        <v>3.0</v>
      </c>
      <c r="L17" s="330"/>
      <c r="M17" s="330">
        <v>41.0</v>
      </c>
      <c r="N17" s="330" t="s">
        <v>263</v>
      </c>
      <c r="O17" s="336">
        <v>11.0</v>
      </c>
      <c r="P17" s="337"/>
      <c r="Q17" s="330">
        <v>13.0</v>
      </c>
      <c r="R17" s="330" t="s">
        <v>100</v>
      </c>
      <c r="S17" s="345">
        <v>15.0</v>
      </c>
    </row>
    <row r="18">
      <c r="A18" s="330" t="s">
        <v>302</v>
      </c>
      <c r="B18" s="342">
        <v>15.0</v>
      </c>
      <c r="C18" s="343" t="s">
        <v>75</v>
      </c>
      <c r="D18" s="329">
        <v>107000.0</v>
      </c>
      <c r="E18" s="330">
        <v>7.0</v>
      </c>
      <c r="F18" s="344" t="s">
        <v>54</v>
      </c>
      <c r="G18" s="331">
        <v>170600.0</v>
      </c>
      <c r="H18" s="330">
        <v>1.0</v>
      </c>
      <c r="I18" s="344" t="s">
        <v>347</v>
      </c>
      <c r="J18" s="331">
        <v>5.18E7</v>
      </c>
      <c r="K18" s="330">
        <v>7.0</v>
      </c>
      <c r="L18" s="330"/>
      <c r="M18" s="330">
        <v>13.0</v>
      </c>
      <c r="N18" s="330" t="s">
        <v>302</v>
      </c>
      <c r="O18" s="336">
        <v>15.0</v>
      </c>
      <c r="P18" s="337"/>
      <c r="Q18" s="330">
        <v>13.0</v>
      </c>
      <c r="R18" s="330" t="s">
        <v>158</v>
      </c>
      <c r="S18" s="345">
        <v>15.0</v>
      </c>
    </row>
    <row r="19">
      <c r="A19" s="330" t="s">
        <v>262</v>
      </c>
      <c r="B19" s="342">
        <v>13.0</v>
      </c>
      <c r="C19" s="343" t="s">
        <v>75</v>
      </c>
      <c r="D19" s="329">
        <v>82600.0</v>
      </c>
      <c r="E19" s="330">
        <v>3.0</v>
      </c>
      <c r="F19" s="344" t="s">
        <v>54</v>
      </c>
      <c r="G19" s="331">
        <v>630300.0</v>
      </c>
      <c r="H19" s="330">
        <v>5.0</v>
      </c>
      <c r="I19" s="344" t="s">
        <v>347</v>
      </c>
      <c r="J19" s="331">
        <v>3.89E7</v>
      </c>
      <c r="K19" s="330">
        <v>5.0</v>
      </c>
      <c r="L19" s="330"/>
      <c r="M19" s="330">
        <v>28.0</v>
      </c>
      <c r="N19" s="330" t="s">
        <v>262</v>
      </c>
      <c r="O19" s="336">
        <v>13.0</v>
      </c>
      <c r="P19" s="337"/>
      <c r="Q19" s="330">
        <v>13.0</v>
      </c>
      <c r="R19" s="330" t="s">
        <v>302</v>
      </c>
      <c r="S19" s="345">
        <v>15.0</v>
      </c>
    </row>
    <row r="20">
      <c r="A20" s="330" t="s">
        <v>260</v>
      </c>
      <c r="B20" s="342">
        <v>9.0</v>
      </c>
      <c r="C20" s="343" t="s">
        <v>75</v>
      </c>
      <c r="D20" s="329">
        <v>85600.0</v>
      </c>
      <c r="E20" s="330">
        <v>5.0</v>
      </c>
      <c r="F20" s="344" t="s">
        <v>54</v>
      </c>
      <c r="G20" s="331">
        <v>532900.0</v>
      </c>
      <c r="H20" s="330">
        <v>3.0</v>
      </c>
      <c r="I20" s="344" t="s">
        <v>347</v>
      </c>
      <c r="J20" s="331">
        <v>7600000.0</v>
      </c>
      <c r="K20" s="330">
        <v>1.0</v>
      </c>
      <c r="L20" s="346"/>
      <c r="M20" s="330">
        <v>57.0</v>
      </c>
      <c r="N20" s="330" t="s">
        <v>260</v>
      </c>
      <c r="O20" s="336">
        <v>9.0</v>
      </c>
      <c r="P20" s="337"/>
      <c r="Q20" s="330">
        <v>13.0</v>
      </c>
      <c r="R20" s="330" t="s">
        <v>276</v>
      </c>
      <c r="S20" s="345">
        <v>15.0</v>
      </c>
    </row>
    <row r="21">
      <c r="A21" s="347" t="s">
        <v>348</v>
      </c>
      <c r="B21" s="327" t="s">
        <v>243</v>
      </c>
      <c r="C21" s="328" t="s">
        <v>334</v>
      </c>
      <c r="D21" s="329" t="s">
        <v>349</v>
      </c>
      <c r="E21" s="330"/>
      <c r="F21" s="328" t="s">
        <v>335</v>
      </c>
      <c r="G21" s="331" t="s">
        <v>169</v>
      </c>
      <c r="H21" s="330"/>
      <c r="I21" s="328" t="s">
        <v>336</v>
      </c>
      <c r="J21" s="331" t="s">
        <v>350</v>
      </c>
      <c r="K21" s="332"/>
      <c r="L21" s="348" t="b">
        <v>1</v>
      </c>
      <c r="M21" s="330"/>
      <c r="N21" s="330"/>
      <c r="O21" s="349"/>
      <c r="P21" s="337"/>
      <c r="Q21" s="330">
        <v>13.0</v>
      </c>
      <c r="R21" s="330" t="s">
        <v>269</v>
      </c>
      <c r="S21" s="345">
        <v>15.0</v>
      </c>
    </row>
    <row r="22">
      <c r="A22" s="330" t="s">
        <v>286</v>
      </c>
      <c r="B22" s="342">
        <v>11.0</v>
      </c>
      <c r="C22" s="343" t="s">
        <v>349</v>
      </c>
      <c r="D22" s="329">
        <v>20700.0</v>
      </c>
      <c r="E22" s="330">
        <v>1.0</v>
      </c>
      <c r="F22" s="344" t="s">
        <v>169</v>
      </c>
      <c r="G22" s="331">
        <v>692000.0</v>
      </c>
      <c r="H22" s="330">
        <v>3.0</v>
      </c>
      <c r="I22" s="344" t="s">
        <v>350</v>
      </c>
      <c r="J22" s="331">
        <v>7.71E7</v>
      </c>
      <c r="K22" s="330">
        <v>7.0</v>
      </c>
      <c r="L22" s="330"/>
      <c r="M22" s="330">
        <v>41.0</v>
      </c>
      <c r="N22" s="330" t="s">
        <v>286</v>
      </c>
      <c r="O22" s="336">
        <v>11.0</v>
      </c>
      <c r="P22" s="337"/>
      <c r="Q22" s="330">
        <v>13.0</v>
      </c>
      <c r="R22" s="330" t="s">
        <v>298</v>
      </c>
      <c r="S22" s="345">
        <v>15.0</v>
      </c>
    </row>
    <row r="23">
      <c r="A23" s="330" t="s">
        <v>276</v>
      </c>
      <c r="B23" s="342">
        <v>15.0</v>
      </c>
      <c r="C23" s="343" t="s">
        <v>349</v>
      </c>
      <c r="D23" s="329">
        <v>56000.0</v>
      </c>
      <c r="E23" s="330">
        <v>5.0</v>
      </c>
      <c r="F23" s="344" t="s">
        <v>169</v>
      </c>
      <c r="G23" s="331">
        <v>2000000.0</v>
      </c>
      <c r="H23" s="330">
        <v>7.0</v>
      </c>
      <c r="I23" s="344" t="s">
        <v>350</v>
      </c>
      <c r="J23" s="331">
        <v>2.7E7</v>
      </c>
      <c r="K23" s="330">
        <v>3.0</v>
      </c>
      <c r="L23" s="330"/>
      <c r="M23" s="330">
        <v>13.0</v>
      </c>
      <c r="N23" s="330" t="s">
        <v>276</v>
      </c>
      <c r="O23" s="336">
        <v>15.0</v>
      </c>
      <c r="P23" s="337"/>
      <c r="Q23" s="330">
        <v>13.0</v>
      </c>
      <c r="R23" s="330" t="s">
        <v>294</v>
      </c>
      <c r="S23" s="345">
        <v>15.0</v>
      </c>
    </row>
    <row r="24">
      <c r="A24" s="330" t="s">
        <v>289</v>
      </c>
      <c r="B24" s="342">
        <v>9.0</v>
      </c>
      <c r="C24" s="343" t="s">
        <v>349</v>
      </c>
      <c r="D24" s="329">
        <v>29100.0</v>
      </c>
      <c r="E24" s="330">
        <v>3.0</v>
      </c>
      <c r="F24" s="344" t="s">
        <v>169</v>
      </c>
      <c r="G24" s="331">
        <v>527100.0</v>
      </c>
      <c r="H24" s="330">
        <v>1.0</v>
      </c>
      <c r="I24" s="344" t="s">
        <v>350</v>
      </c>
      <c r="J24" s="331">
        <v>4.85E7</v>
      </c>
      <c r="K24" s="330">
        <v>5.0</v>
      </c>
      <c r="L24" s="330"/>
      <c r="M24" s="330">
        <v>57.0</v>
      </c>
      <c r="N24" s="330" t="s">
        <v>289</v>
      </c>
      <c r="O24" s="336">
        <v>9.0</v>
      </c>
      <c r="P24" s="337"/>
      <c r="Q24" s="330">
        <v>13.0</v>
      </c>
      <c r="R24" s="330" t="s">
        <v>271</v>
      </c>
      <c r="S24" s="345">
        <v>15.0</v>
      </c>
    </row>
    <row r="25">
      <c r="A25" s="330" t="s">
        <v>137</v>
      </c>
      <c r="B25" s="342">
        <v>13.0</v>
      </c>
      <c r="C25" s="343" t="s">
        <v>349</v>
      </c>
      <c r="D25" s="329">
        <v>77200.0</v>
      </c>
      <c r="E25" s="330">
        <v>7.0</v>
      </c>
      <c r="F25" s="344" t="s">
        <v>169</v>
      </c>
      <c r="G25" s="331">
        <v>1400000.0</v>
      </c>
      <c r="H25" s="330">
        <v>5.0</v>
      </c>
      <c r="I25" s="344" t="s">
        <v>350</v>
      </c>
      <c r="J25" s="331">
        <v>3300000.0</v>
      </c>
      <c r="K25" s="330">
        <v>1.0</v>
      </c>
      <c r="L25" s="346"/>
      <c r="M25" s="330">
        <v>28.0</v>
      </c>
      <c r="N25" s="330" t="s">
        <v>137</v>
      </c>
      <c r="O25" s="336">
        <v>13.0</v>
      </c>
      <c r="P25" s="337"/>
      <c r="Q25" s="330">
        <v>13.0</v>
      </c>
      <c r="R25" s="330" t="s">
        <v>280</v>
      </c>
      <c r="S25" s="345">
        <v>15.0</v>
      </c>
    </row>
    <row r="26">
      <c r="A26" s="347" t="s">
        <v>351</v>
      </c>
      <c r="B26" s="327" t="s">
        <v>243</v>
      </c>
      <c r="C26" s="328" t="s">
        <v>334</v>
      </c>
      <c r="D26" s="329" t="s">
        <v>352</v>
      </c>
      <c r="E26" s="330"/>
      <c r="F26" s="328" t="s">
        <v>335</v>
      </c>
      <c r="G26" s="331" t="s">
        <v>74</v>
      </c>
      <c r="H26" s="330"/>
      <c r="I26" s="328" t="s">
        <v>336</v>
      </c>
      <c r="J26" s="331" t="s">
        <v>353</v>
      </c>
      <c r="K26" s="332"/>
      <c r="L26" s="348" t="b">
        <v>1</v>
      </c>
      <c r="M26" s="330"/>
      <c r="N26" s="330"/>
      <c r="O26" s="349"/>
      <c r="P26" s="337"/>
      <c r="Q26" s="330">
        <v>13.0</v>
      </c>
      <c r="R26" s="330" t="s">
        <v>272</v>
      </c>
      <c r="S26" s="345">
        <v>15.0</v>
      </c>
    </row>
    <row r="27">
      <c r="A27" s="330" t="s">
        <v>275</v>
      </c>
      <c r="B27" s="342">
        <v>11.0</v>
      </c>
      <c r="C27" s="343" t="s">
        <v>352</v>
      </c>
      <c r="D27" s="329">
        <v>19500.0</v>
      </c>
      <c r="E27" s="330">
        <v>1.0</v>
      </c>
      <c r="F27" s="344" t="s">
        <v>74</v>
      </c>
      <c r="G27" s="331">
        <v>661200.0</v>
      </c>
      <c r="H27" s="330">
        <v>3.0</v>
      </c>
      <c r="I27" s="344" t="s">
        <v>353</v>
      </c>
      <c r="J27" s="331">
        <v>4.97E8</v>
      </c>
      <c r="K27" s="330">
        <v>7.0</v>
      </c>
      <c r="L27" s="330"/>
      <c r="M27" s="330">
        <v>41.0</v>
      </c>
      <c r="N27" s="330" t="s">
        <v>275</v>
      </c>
      <c r="O27" s="336">
        <v>11.0</v>
      </c>
      <c r="P27" s="337"/>
      <c r="Q27" s="330">
        <v>13.0</v>
      </c>
      <c r="R27" s="330" t="s">
        <v>297</v>
      </c>
      <c r="S27" s="345">
        <v>15.0</v>
      </c>
    </row>
    <row r="28">
      <c r="A28" s="330" t="s">
        <v>304</v>
      </c>
      <c r="B28" s="342">
        <v>5.0</v>
      </c>
      <c r="C28" s="343" t="s">
        <v>352</v>
      </c>
      <c r="D28" s="329">
        <v>30600.0</v>
      </c>
      <c r="E28" s="330">
        <v>3.0</v>
      </c>
      <c r="F28" s="344" t="s">
        <v>74</v>
      </c>
      <c r="G28" s="331">
        <v>271600.0</v>
      </c>
      <c r="H28" s="330">
        <v>1.0</v>
      </c>
      <c r="I28" s="344" t="s">
        <v>353</v>
      </c>
      <c r="J28" s="331">
        <v>1.088E8</v>
      </c>
      <c r="K28" s="330">
        <v>1.0</v>
      </c>
      <c r="L28" s="330"/>
      <c r="M28" s="330">
        <v>76.0</v>
      </c>
      <c r="N28" s="330" t="s">
        <v>304</v>
      </c>
      <c r="O28" s="336">
        <v>5.0</v>
      </c>
      <c r="P28" s="337"/>
      <c r="Q28" s="330">
        <v>13.0</v>
      </c>
      <c r="R28" s="330" t="s">
        <v>283</v>
      </c>
      <c r="S28" s="345">
        <v>15.0</v>
      </c>
    </row>
    <row r="29">
      <c r="A29" s="330" t="s">
        <v>171</v>
      </c>
      <c r="B29" s="342">
        <v>17.0</v>
      </c>
      <c r="C29" s="343" t="s">
        <v>352</v>
      </c>
      <c r="D29" s="329">
        <v>61900.0</v>
      </c>
      <c r="E29" s="330">
        <v>7.0</v>
      </c>
      <c r="F29" s="344" t="s">
        <v>74</v>
      </c>
      <c r="G29" s="331">
        <v>1700000.0</v>
      </c>
      <c r="H29" s="330">
        <v>5.0</v>
      </c>
      <c r="I29" s="344" t="s">
        <v>353</v>
      </c>
      <c r="J29" s="331">
        <v>4.839E8</v>
      </c>
      <c r="K29" s="330">
        <v>5.0</v>
      </c>
      <c r="L29" s="330"/>
      <c r="M29" s="330">
        <v>5.0</v>
      </c>
      <c r="N29" s="330" t="s">
        <v>171</v>
      </c>
      <c r="O29" s="336">
        <v>17.0</v>
      </c>
      <c r="P29" s="337"/>
      <c r="Q29" s="330">
        <v>28.0</v>
      </c>
      <c r="R29" s="330" t="s">
        <v>264</v>
      </c>
      <c r="S29" s="345">
        <v>13.0</v>
      </c>
    </row>
    <row r="30">
      <c r="A30" s="330" t="s">
        <v>269</v>
      </c>
      <c r="B30" s="342">
        <v>15.0</v>
      </c>
      <c r="C30" s="343" t="s">
        <v>352</v>
      </c>
      <c r="D30" s="329">
        <v>45700.0</v>
      </c>
      <c r="E30" s="330">
        <v>5.0</v>
      </c>
      <c r="F30" s="344" t="s">
        <v>74</v>
      </c>
      <c r="G30" s="331">
        <v>2200000.0</v>
      </c>
      <c r="H30" s="330">
        <v>7.0</v>
      </c>
      <c r="I30" s="344" t="s">
        <v>353</v>
      </c>
      <c r="J30" s="331">
        <v>4.278E8</v>
      </c>
      <c r="K30" s="330">
        <v>3.0</v>
      </c>
      <c r="L30" s="346"/>
      <c r="M30" s="330">
        <v>13.0</v>
      </c>
      <c r="N30" s="330" t="s">
        <v>269</v>
      </c>
      <c r="O30" s="336">
        <v>15.0</v>
      </c>
      <c r="P30" s="337"/>
      <c r="Q30" s="330">
        <v>28.0</v>
      </c>
      <c r="R30" s="330" t="s">
        <v>262</v>
      </c>
      <c r="S30" s="345">
        <v>13.0</v>
      </c>
    </row>
    <row r="31">
      <c r="A31" s="347" t="s">
        <v>354</v>
      </c>
      <c r="B31" s="327" t="s">
        <v>243</v>
      </c>
      <c r="C31" s="328" t="s">
        <v>334</v>
      </c>
      <c r="D31" s="329" t="s">
        <v>355</v>
      </c>
      <c r="E31" s="330"/>
      <c r="F31" s="328" t="s">
        <v>335</v>
      </c>
      <c r="G31" s="331" t="s">
        <v>106</v>
      </c>
      <c r="H31" s="330"/>
      <c r="I31" s="328" t="s">
        <v>336</v>
      </c>
      <c r="J31" s="331" t="s">
        <v>47</v>
      </c>
      <c r="K31" s="332"/>
      <c r="L31" s="348" t="b">
        <v>1</v>
      </c>
      <c r="M31" s="330"/>
      <c r="N31" s="330"/>
      <c r="O31" s="349"/>
      <c r="P31" s="337"/>
      <c r="Q31" s="330">
        <v>28.0</v>
      </c>
      <c r="R31" s="330" t="s">
        <v>137</v>
      </c>
      <c r="S31" s="345">
        <v>13.0</v>
      </c>
    </row>
    <row r="32">
      <c r="A32" s="330" t="s">
        <v>298</v>
      </c>
      <c r="B32" s="342">
        <v>15.0</v>
      </c>
      <c r="C32" s="343" t="s">
        <v>355</v>
      </c>
      <c r="D32" s="329">
        <v>250300.0</v>
      </c>
      <c r="E32" s="330">
        <v>7.0</v>
      </c>
      <c r="F32" s="344" t="s">
        <v>106</v>
      </c>
      <c r="G32" s="331">
        <v>1300000.0</v>
      </c>
      <c r="H32" s="330">
        <v>5.0</v>
      </c>
      <c r="I32" s="344" t="s">
        <v>47</v>
      </c>
      <c r="J32" s="331">
        <v>1.43E7</v>
      </c>
      <c r="K32" s="330">
        <v>3.0</v>
      </c>
      <c r="L32" s="330"/>
      <c r="M32" s="330">
        <v>13.0</v>
      </c>
      <c r="N32" s="330" t="s">
        <v>298</v>
      </c>
      <c r="O32" s="336">
        <v>15.0</v>
      </c>
      <c r="P32" s="337"/>
      <c r="Q32" s="330">
        <v>28.0</v>
      </c>
      <c r="R32" s="330" t="s">
        <v>279</v>
      </c>
      <c r="S32" s="345">
        <v>13.0</v>
      </c>
    </row>
    <row r="33">
      <c r="A33" s="330" t="s">
        <v>303</v>
      </c>
      <c r="B33" s="342">
        <v>11.0</v>
      </c>
      <c r="C33" s="343" t="s">
        <v>355</v>
      </c>
      <c r="D33" s="329">
        <v>109200.0</v>
      </c>
      <c r="E33" s="330">
        <v>3.0</v>
      </c>
      <c r="F33" s="344" t="s">
        <v>106</v>
      </c>
      <c r="G33" s="331">
        <v>2400000.0</v>
      </c>
      <c r="H33" s="330">
        <v>7.0</v>
      </c>
      <c r="I33" s="344" t="s">
        <v>47</v>
      </c>
      <c r="J33" s="331">
        <v>1.18E7</v>
      </c>
      <c r="K33" s="330">
        <v>1.0</v>
      </c>
      <c r="L33" s="330"/>
      <c r="M33" s="330">
        <v>41.0</v>
      </c>
      <c r="N33" s="330" t="s">
        <v>303</v>
      </c>
      <c r="O33" s="336">
        <v>11.0</v>
      </c>
      <c r="P33" s="337"/>
      <c r="Q33" s="330">
        <v>28.0</v>
      </c>
      <c r="R33" s="330" t="s">
        <v>101</v>
      </c>
      <c r="S33" s="345">
        <v>13.0</v>
      </c>
    </row>
    <row r="34">
      <c r="A34" s="330" t="s">
        <v>279</v>
      </c>
      <c r="B34" s="342">
        <v>13.0</v>
      </c>
      <c r="C34" s="343" t="s">
        <v>355</v>
      </c>
      <c r="D34" s="329">
        <v>114400.0</v>
      </c>
      <c r="E34" s="330">
        <v>5.0</v>
      </c>
      <c r="F34" s="344" t="s">
        <v>106</v>
      </c>
      <c r="G34" s="331">
        <v>1000000.0</v>
      </c>
      <c r="H34" s="330">
        <v>3.0</v>
      </c>
      <c r="I34" s="344" t="s">
        <v>47</v>
      </c>
      <c r="J34" s="331">
        <v>2.22E7</v>
      </c>
      <c r="K34" s="330">
        <v>5.0</v>
      </c>
      <c r="L34" s="330"/>
      <c r="M34" s="330">
        <v>28.0</v>
      </c>
      <c r="N34" s="330" t="s">
        <v>279</v>
      </c>
      <c r="O34" s="336">
        <v>13.0</v>
      </c>
      <c r="P34" s="337"/>
      <c r="Q34" s="330">
        <v>28.0</v>
      </c>
      <c r="R34" s="330" t="s">
        <v>258</v>
      </c>
      <c r="S34" s="345">
        <v>13.0</v>
      </c>
    </row>
    <row r="35">
      <c r="A35" s="330" t="s">
        <v>295</v>
      </c>
      <c r="B35" s="342">
        <v>9.0</v>
      </c>
      <c r="C35" s="343" t="s">
        <v>355</v>
      </c>
      <c r="D35" s="329">
        <v>86500.0</v>
      </c>
      <c r="E35" s="330">
        <v>1.0</v>
      </c>
      <c r="F35" s="344" t="s">
        <v>106</v>
      </c>
      <c r="G35" s="331">
        <v>612200.0</v>
      </c>
      <c r="H35" s="330">
        <v>1.0</v>
      </c>
      <c r="I35" s="344" t="s">
        <v>47</v>
      </c>
      <c r="J35" s="331">
        <v>2.79E7</v>
      </c>
      <c r="K35" s="330">
        <v>7.0</v>
      </c>
      <c r="L35" s="346"/>
      <c r="M35" s="330">
        <v>57.0</v>
      </c>
      <c r="N35" s="330" t="s">
        <v>295</v>
      </c>
      <c r="O35" s="336">
        <v>9.0</v>
      </c>
      <c r="P35" s="337"/>
      <c r="Q35" s="330">
        <v>28.0</v>
      </c>
      <c r="R35" s="330" t="s">
        <v>148</v>
      </c>
      <c r="S35" s="345">
        <v>13.0</v>
      </c>
    </row>
    <row r="36">
      <c r="A36" s="347" t="s">
        <v>356</v>
      </c>
      <c r="B36" s="327" t="s">
        <v>243</v>
      </c>
      <c r="C36" s="328" t="s">
        <v>334</v>
      </c>
      <c r="D36" s="329" t="s">
        <v>72</v>
      </c>
      <c r="E36" s="330"/>
      <c r="F36" s="328" t="s">
        <v>335</v>
      </c>
      <c r="G36" s="331" t="s">
        <v>107</v>
      </c>
      <c r="H36" s="330"/>
      <c r="I36" s="328" t="s">
        <v>336</v>
      </c>
      <c r="J36" s="331" t="s">
        <v>357</v>
      </c>
      <c r="K36" s="332"/>
      <c r="L36" s="348" t="b">
        <v>1</v>
      </c>
      <c r="M36" s="330"/>
      <c r="N36" s="330"/>
      <c r="O36" s="349"/>
      <c r="P36" s="337"/>
      <c r="Q36" s="330">
        <v>28.0</v>
      </c>
      <c r="R36" s="330" t="s">
        <v>64</v>
      </c>
      <c r="S36" s="345">
        <v>13.0</v>
      </c>
    </row>
    <row r="37">
      <c r="A37" s="330" t="s">
        <v>296</v>
      </c>
      <c r="B37" s="342">
        <v>11.0</v>
      </c>
      <c r="C37" s="343" t="s">
        <v>72</v>
      </c>
      <c r="D37" s="329">
        <v>31400.0</v>
      </c>
      <c r="E37" s="330">
        <v>1.0</v>
      </c>
      <c r="F37" s="344" t="s">
        <v>107</v>
      </c>
      <c r="G37" s="331">
        <v>720500.0</v>
      </c>
      <c r="H37" s="330">
        <v>5.0</v>
      </c>
      <c r="I37" s="344" t="s">
        <v>357</v>
      </c>
      <c r="J37" s="331">
        <v>1.682E8</v>
      </c>
      <c r="K37" s="330">
        <v>5.0</v>
      </c>
      <c r="L37" s="330"/>
      <c r="M37" s="330">
        <v>41.0</v>
      </c>
      <c r="N37" s="330" t="s">
        <v>296</v>
      </c>
      <c r="O37" s="336">
        <v>11.0</v>
      </c>
      <c r="P37" s="337"/>
      <c r="Q37" s="330">
        <v>28.0</v>
      </c>
      <c r="R37" s="330" t="s">
        <v>281</v>
      </c>
      <c r="S37" s="345">
        <v>13.0</v>
      </c>
    </row>
    <row r="38">
      <c r="A38" s="330" t="s">
        <v>257</v>
      </c>
      <c r="B38" s="342">
        <v>19.0</v>
      </c>
      <c r="C38" s="343" t="s">
        <v>72</v>
      </c>
      <c r="D38" s="329">
        <v>69600.0</v>
      </c>
      <c r="E38" s="330">
        <v>5.0</v>
      </c>
      <c r="F38" s="344" t="s">
        <v>107</v>
      </c>
      <c r="G38" s="331">
        <v>1100000.0</v>
      </c>
      <c r="H38" s="330">
        <v>7.0</v>
      </c>
      <c r="I38" s="344" t="s">
        <v>357</v>
      </c>
      <c r="J38" s="331">
        <v>4.235E8</v>
      </c>
      <c r="K38" s="330">
        <v>7.0</v>
      </c>
      <c r="L38" s="330"/>
      <c r="M38" s="330">
        <v>1.0</v>
      </c>
      <c r="N38" s="330" t="s">
        <v>257</v>
      </c>
      <c r="O38" s="336">
        <v>19.0</v>
      </c>
      <c r="P38" s="337"/>
      <c r="Q38" s="330">
        <v>28.0</v>
      </c>
      <c r="R38" s="330" t="s">
        <v>284</v>
      </c>
      <c r="S38" s="345">
        <v>13.0</v>
      </c>
    </row>
    <row r="39">
      <c r="A39" s="330" t="s">
        <v>274</v>
      </c>
      <c r="B39" s="342">
        <v>9.0</v>
      </c>
      <c r="C39" s="343" t="s">
        <v>72</v>
      </c>
      <c r="D39" s="329">
        <v>58000.0</v>
      </c>
      <c r="E39" s="330">
        <v>3.0</v>
      </c>
      <c r="F39" s="344" t="s">
        <v>107</v>
      </c>
      <c r="G39" s="331">
        <v>210800.0</v>
      </c>
      <c r="H39" s="330">
        <v>3.0</v>
      </c>
      <c r="I39" s="344" t="s">
        <v>357</v>
      </c>
      <c r="J39" s="331">
        <v>7.46E7</v>
      </c>
      <c r="K39" s="330">
        <v>3.0</v>
      </c>
      <c r="L39" s="330"/>
      <c r="M39" s="330">
        <v>57.0</v>
      </c>
      <c r="N39" s="330" t="s">
        <v>274</v>
      </c>
      <c r="O39" s="336">
        <v>9.0</v>
      </c>
      <c r="P39" s="337"/>
      <c r="Q39" s="330">
        <v>28.0</v>
      </c>
      <c r="R39" s="330" t="s">
        <v>130</v>
      </c>
      <c r="S39" s="345">
        <v>13.0</v>
      </c>
    </row>
    <row r="40">
      <c r="A40" s="330" t="s">
        <v>278</v>
      </c>
      <c r="B40" s="342">
        <v>9.0</v>
      </c>
      <c r="C40" s="343" t="s">
        <v>72</v>
      </c>
      <c r="D40" s="329">
        <v>785900.0</v>
      </c>
      <c r="E40" s="330">
        <v>7.0</v>
      </c>
      <c r="F40" s="344" t="s">
        <v>107</v>
      </c>
      <c r="G40" s="331">
        <v>23500.0</v>
      </c>
      <c r="H40" s="330">
        <v>1.0</v>
      </c>
      <c r="I40" s="344" t="s">
        <v>357</v>
      </c>
      <c r="J40" s="331">
        <v>4.3E7</v>
      </c>
      <c r="K40" s="330">
        <v>1.0</v>
      </c>
      <c r="L40" s="346"/>
      <c r="M40" s="330">
        <v>57.0</v>
      </c>
      <c r="N40" s="330" t="s">
        <v>278</v>
      </c>
      <c r="O40" s="336">
        <v>9.0</v>
      </c>
      <c r="P40" s="337"/>
      <c r="Q40" s="330">
        <v>28.0</v>
      </c>
      <c r="R40" s="330" t="s">
        <v>84</v>
      </c>
      <c r="S40" s="345">
        <v>13.0</v>
      </c>
    </row>
    <row r="41">
      <c r="A41" s="347" t="s">
        <v>358</v>
      </c>
      <c r="B41" s="327" t="s">
        <v>243</v>
      </c>
      <c r="C41" s="328" t="s">
        <v>334</v>
      </c>
      <c r="D41" s="329" t="s">
        <v>140</v>
      </c>
      <c r="E41" s="330"/>
      <c r="F41" s="328" t="s">
        <v>335</v>
      </c>
      <c r="G41" s="331" t="s">
        <v>121</v>
      </c>
      <c r="H41" s="330"/>
      <c r="I41" s="328" t="s">
        <v>336</v>
      </c>
      <c r="J41" s="331" t="s">
        <v>359</v>
      </c>
      <c r="K41" s="332"/>
      <c r="L41" s="348" t="b">
        <v>1</v>
      </c>
      <c r="M41" s="330"/>
      <c r="N41" s="330"/>
      <c r="O41" s="349"/>
      <c r="P41" s="337"/>
      <c r="Q41" s="330">
        <v>28.0</v>
      </c>
      <c r="R41" s="330" t="s">
        <v>87</v>
      </c>
      <c r="S41" s="345">
        <v>13.0</v>
      </c>
    </row>
    <row r="42">
      <c r="A42" s="330" t="s">
        <v>101</v>
      </c>
      <c r="B42" s="342">
        <v>13.0</v>
      </c>
      <c r="C42" s="343" t="s">
        <v>140</v>
      </c>
      <c r="D42" s="329">
        <v>5.0</v>
      </c>
      <c r="E42" s="330">
        <v>5.0</v>
      </c>
      <c r="F42" s="344" t="s">
        <v>121</v>
      </c>
      <c r="G42" s="331">
        <v>1.15E7</v>
      </c>
      <c r="H42" s="330">
        <v>7.0</v>
      </c>
      <c r="I42" s="344" t="s">
        <v>359</v>
      </c>
      <c r="J42" s="331">
        <v>2200000.0</v>
      </c>
      <c r="K42" s="330">
        <v>1.0</v>
      </c>
      <c r="L42" s="330"/>
      <c r="M42" s="330">
        <v>28.0</v>
      </c>
      <c r="N42" s="330" t="s">
        <v>101</v>
      </c>
      <c r="O42" s="336">
        <v>13.0</v>
      </c>
      <c r="P42" s="337"/>
      <c r="Q42" s="330">
        <v>41.0</v>
      </c>
      <c r="R42" s="330" t="s">
        <v>285</v>
      </c>
      <c r="S42" s="345">
        <v>11.0</v>
      </c>
    </row>
    <row r="43">
      <c r="A43" s="330" t="s">
        <v>102</v>
      </c>
      <c r="B43" s="342">
        <v>19.0</v>
      </c>
      <c r="C43" s="343" t="s">
        <v>140</v>
      </c>
      <c r="D43" s="329">
        <v>7.0</v>
      </c>
      <c r="E43" s="330">
        <v>7.0</v>
      </c>
      <c r="F43" s="344" t="s">
        <v>121</v>
      </c>
      <c r="G43" s="331">
        <v>6700000.0</v>
      </c>
      <c r="H43" s="330">
        <v>5.0</v>
      </c>
      <c r="I43" s="344" t="s">
        <v>359</v>
      </c>
      <c r="J43" s="331">
        <v>5.07E7</v>
      </c>
      <c r="K43" s="330">
        <v>7.0</v>
      </c>
      <c r="L43" s="330"/>
      <c r="M43" s="330">
        <v>1.0</v>
      </c>
      <c r="N43" s="330" t="s">
        <v>102</v>
      </c>
      <c r="O43" s="336">
        <v>19.0</v>
      </c>
      <c r="P43" s="337"/>
      <c r="Q43" s="330">
        <v>41.0</v>
      </c>
      <c r="R43" s="330" t="s">
        <v>259</v>
      </c>
      <c r="S43" s="345">
        <v>11.0</v>
      </c>
    </row>
    <row r="44">
      <c r="A44" s="330" t="s">
        <v>312</v>
      </c>
      <c r="B44" s="342">
        <v>5.0</v>
      </c>
      <c r="C44" s="343" t="s">
        <v>140</v>
      </c>
      <c r="D44" s="329">
        <v>1.0</v>
      </c>
      <c r="E44" s="330">
        <v>1.0</v>
      </c>
      <c r="F44" s="344" t="s">
        <v>121</v>
      </c>
      <c r="G44" s="331">
        <v>1300000.0</v>
      </c>
      <c r="H44" s="330">
        <v>1.0</v>
      </c>
      <c r="I44" s="344" t="s">
        <v>359</v>
      </c>
      <c r="J44" s="331">
        <v>2500000.0</v>
      </c>
      <c r="K44" s="330">
        <v>3.0</v>
      </c>
      <c r="L44" s="330"/>
      <c r="M44" s="330">
        <v>76.0</v>
      </c>
      <c r="N44" s="330" t="s">
        <v>312</v>
      </c>
      <c r="O44" s="336">
        <v>5.0</v>
      </c>
      <c r="P44" s="337"/>
      <c r="Q44" s="330">
        <v>41.0</v>
      </c>
      <c r="R44" s="330" t="s">
        <v>263</v>
      </c>
      <c r="S44" s="345">
        <v>11.0</v>
      </c>
    </row>
    <row r="45">
      <c r="A45" s="330" t="s">
        <v>290</v>
      </c>
      <c r="B45" s="342">
        <v>11.0</v>
      </c>
      <c r="C45" s="343" t="s">
        <v>140</v>
      </c>
      <c r="D45" s="329">
        <v>3.0</v>
      </c>
      <c r="E45" s="330">
        <v>3.0</v>
      </c>
      <c r="F45" s="344" t="s">
        <v>121</v>
      </c>
      <c r="G45" s="331">
        <v>1700000.0</v>
      </c>
      <c r="H45" s="330">
        <v>3.0</v>
      </c>
      <c r="I45" s="344" t="s">
        <v>359</v>
      </c>
      <c r="J45" s="331">
        <v>2.21E7</v>
      </c>
      <c r="K45" s="330">
        <v>5.0</v>
      </c>
      <c r="L45" s="346"/>
      <c r="M45" s="330">
        <v>41.0</v>
      </c>
      <c r="N45" s="330" t="s">
        <v>290</v>
      </c>
      <c r="O45" s="336">
        <v>11.0</v>
      </c>
      <c r="P45" s="337"/>
      <c r="Q45" s="330">
        <v>41.0</v>
      </c>
      <c r="R45" s="330" t="s">
        <v>286</v>
      </c>
      <c r="S45" s="345">
        <v>11.0</v>
      </c>
    </row>
    <row r="46">
      <c r="A46" s="347" t="s">
        <v>360</v>
      </c>
      <c r="B46" s="327" t="s">
        <v>243</v>
      </c>
      <c r="C46" s="328" t="s">
        <v>334</v>
      </c>
      <c r="D46" s="329" t="s">
        <v>57</v>
      </c>
      <c r="E46" s="330"/>
      <c r="F46" s="328" t="s">
        <v>335</v>
      </c>
      <c r="G46" s="331" t="s">
        <v>95</v>
      </c>
      <c r="H46" s="330"/>
      <c r="I46" s="328" t="s">
        <v>336</v>
      </c>
      <c r="J46" s="331" t="s">
        <v>50</v>
      </c>
      <c r="K46" s="332"/>
      <c r="L46" s="348" t="b">
        <v>1</v>
      </c>
      <c r="M46" s="330"/>
      <c r="N46" s="330"/>
      <c r="O46" s="349"/>
      <c r="P46" s="337"/>
      <c r="Q46" s="330">
        <v>41.0</v>
      </c>
      <c r="R46" s="330" t="s">
        <v>275</v>
      </c>
      <c r="S46" s="345">
        <v>11.0</v>
      </c>
    </row>
    <row r="47">
      <c r="A47" s="330" t="s">
        <v>258</v>
      </c>
      <c r="B47" s="342">
        <v>13.0</v>
      </c>
      <c r="C47" s="343" t="s">
        <v>57</v>
      </c>
      <c r="D47" s="329">
        <v>307400.0</v>
      </c>
      <c r="E47" s="330">
        <v>5.0</v>
      </c>
      <c r="F47" s="344" t="s">
        <v>95</v>
      </c>
      <c r="G47" s="331">
        <v>812000.0</v>
      </c>
      <c r="H47" s="330">
        <v>7.0</v>
      </c>
      <c r="I47" s="344" t="s">
        <v>50</v>
      </c>
      <c r="J47" s="331">
        <v>7.64E7</v>
      </c>
      <c r="K47" s="330">
        <v>1.0</v>
      </c>
      <c r="L47" s="330"/>
      <c r="M47" s="330">
        <v>28.0</v>
      </c>
      <c r="N47" s="330" t="s">
        <v>258</v>
      </c>
      <c r="O47" s="336">
        <v>13.0</v>
      </c>
      <c r="P47" s="337"/>
      <c r="Q47" s="330">
        <v>41.0</v>
      </c>
      <c r="R47" s="330" t="s">
        <v>303</v>
      </c>
      <c r="S47" s="345">
        <v>11.0</v>
      </c>
    </row>
    <row r="48">
      <c r="A48" s="330" t="s">
        <v>277</v>
      </c>
      <c r="B48" s="342">
        <v>17.0</v>
      </c>
      <c r="C48" s="343" t="s">
        <v>57</v>
      </c>
      <c r="D48" s="329">
        <v>321600.0</v>
      </c>
      <c r="E48" s="330">
        <v>7.0</v>
      </c>
      <c r="F48" s="344" t="s">
        <v>95</v>
      </c>
      <c r="G48" s="331">
        <v>146900.0</v>
      </c>
      <c r="H48" s="330">
        <v>3.0</v>
      </c>
      <c r="I48" s="344" t="s">
        <v>50</v>
      </c>
      <c r="J48" s="331">
        <v>3.306E8</v>
      </c>
      <c r="K48" s="330">
        <v>7.0</v>
      </c>
      <c r="L48" s="330"/>
      <c r="M48" s="330">
        <v>5.0</v>
      </c>
      <c r="N48" s="330" t="s">
        <v>277</v>
      </c>
      <c r="O48" s="336">
        <v>17.0</v>
      </c>
      <c r="P48" s="337"/>
      <c r="Q48" s="330">
        <v>41.0</v>
      </c>
      <c r="R48" s="330" t="s">
        <v>296</v>
      </c>
      <c r="S48" s="345">
        <v>11.0</v>
      </c>
    </row>
    <row r="49">
      <c r="A49" s="330" t="s">
        <v>307</v>
      </c>
      <c r="B49" s="342">
        <v>7.0</v>
      </c>
      <c r="C49" s="343" t="s">
        <v>57</v>
      </c>
      <c r="D49" s="329">
        <v>39500.0</v>
      </c>
      <c r="E49" s="330">
        <v>1.0</v>
      </c>
      <c r="F49" s="344" t="s">
        <v>95</v>
      </c>
      <c r="G49" s="331">
        <v>116300.0</v>
      </c>
      <c r="H49" s="330">
        <v>1.0</v>
      </c>
      <c r="I49" s="344" t="s">
        <v>50</v>
      </c>
      <c r="J49" s="331">
        <v>1.167E8</v>
      </c>
      <c r="K49" s="330">
        <v>5.0</v>
      </c>
      <c r="L49" s="330"/>
      <c r="M49" s="330">
        <v>68.0</v>
      </c>
      <c r="N49" s="330" t="s">
        <v>307</v>
      </c>
      <c r="O49" s="336">
        <v>7.0</v>
      </c>
      <c r="P49" s="337"/>
      <c r="Q49" s="330">
        <v>41.0</v>
      </c>
      <c r="R49" s="330" t="s">
        <v>290</v>
      </c>
      <c r="S49" s="345">
        <v>11.0</v>
      </c>
    </row>
    <row r="50">
      <c r="A50" s="330" t="s">
        <v>273</v>
      </c>
      <c r="B50" s="342">
        <v>11.0</v>
      </c>
      <c r="C50" s="343" t="s">
        <v>57</v>
      </c>
      <c r="D50" s="329">
        <v>261700.0</v>
      </c>
      <c r="E50" s="330">
        <v>3.0</v>
      </c>
      <c r="F50" s="344" t="s">
        <v>95</v>
      </c>
      <c r="G50" s="331">
        <v>148100.0</v>
      </c>
      <c r="H50" s="330">
        <v>5.0</v>
      </c>
      <c r="I50" s="344" t="s">
        <v>50</v>
      </c>
      <c r="J50" s="331">
        <v>9.64E7</v>
      </c>
      <c r="K50" s="330">
        <v>3.0</v>
      </c>
      <c r="L50" s="346"/>
      <c r="M50" s="330">
        <v>41.0</v>
      </c>
      <c r="N50" s="330" t="s">
        <v>273</v>
      </c>
      <c r="O50" s="336">
        <v>11.0</v>
      </c>
      <c r="P50" s="337"/>
      <c r="Q50" s="330">
        <v>41.0</v>
      </c>
      <c r="R50" s="330" t="s">
        <v>273</v>
      </c>
      <c r="S50" s="345">
        <v>11.0</v>
      </c>
    </row>
    <row r="51">
      <c r="A51" s="347" t="s">
        <v>361</v>
      </c>
      <c r="B51" s="327" t="s">
        <v>243</v>
      </c>
      <c r="C51" s="328" t="s">
        <v>334</v>
      </c>
      <c r="D51" s="329" t="s">
        <v>362</v>
      </c>
      <c r="E51" s="330"/>
      <c r="F51" s="328" t="s">
        <v>335</v>
      </c>
      <c r="G51" s="331" t="s">
        <v>118</v>
      </c>
      <c r="H51" s="330"/>
      <c r="I51" s="328" t="s">
        <v>336</v>
      </c>
      <c r="J51" s="331" t="s">
        <v>363</v>
      </c>
      <c r="K51" s="332"/>
      <c r="L51" s="348" t="b">
        <v>1</v>
      </c>
      <c r="M51" s="330"/>
      <c r="N51" s="330"/>
      <c r="O51" s="349"/>
      <c r="P51" s="337"/>
      <c r="Q51" s="330">
        <v>41.0</v>
      </c>
      <c r="R51" s="330" t="s">
        <v>306</v>
      </c>
      <c r="S51" s="345">
        <v>11.0</v>
      </c>
    </row>
    <row r="52">
      <c r="A52" s="330" t="s">
        <v>301</v>
      </c>
      <c r="B52" s="342">
        <v>9.0</v>
      </c>
      <c r="C52" s="343" t="s">
        <v>362</v>
      </c>
      <c r="D52" s="329">
        <v>5.0</v>
      </c>
      <c r="E52" s="330">
        <v>5.0</v>
      </c>
      <c r="F52" s="344" t="s">
        <v>118</v>
      </c>
      <c r="G52" s="331">
        <v>856610.0</v>
      </c>
      <c r="H52" s="330">
        <v>3.0</v>
      </c>
      <c r="I52" s="344" t="s">
        <v>363</v>
      </c>
      <c r="J52" s="331">
        <v>1.47E7</v>
      </c>
      <c r="K52" s="330">
        <v>1.0</v>
      </c>
      <c r="L52" s="330"/>
      <c r="M52" s="330">
        <v>57.0</v>
      </c>
      <c r="N52" s="330" t="s">
        <v>301</v>
      </c>
      <c r="O52" s="336">
        <v>9.0</v>
      </c>
      <c r="P52" s="337"/>
      <c r="Q52" s="330">
        <v>41.0</v>
      </c>
      <c r="R52" s="330" t="s">
        <v>270</v>
      </c>
      <c r="S52" s="345">
        <v>11.0</v>
      </c>
    </row>
    <row r="53">
      <c r="A53" s="330" t="s">
        <v>310</v>
      </c>
      <c r="B53" s="342">
        <v>5.0</v>
      </c>
      <c r="C53" s="343" t="s">
        <v>362</v>
      </c>
      <c r="D53" s="329">
        <v>1.0</v>
      </c>
      <c r="E53" s="330">
        <v>1.0</v>
      </c>
      <c r="F53" s="344" t="s">
        <v>118</v>
      </c>
      <c r="G53" s="331">
        <v>188810.0</v>
      </c>
      <c r="H53" s="330">
        <v>1.0</v>
      </c>
      <c r="I53" s="344" t="s">
        <v>363</v>
      </c>
      <c r="J53" s="331">
        <v>1.152E8</v>
      </c>
      <c r="K53" s="330">
        <v>3.0</v>
      </c>
      <c r="L53" s="330"/>
      <c r="M53" s="330">
        <v>76.0</v>
      </c>
      <c r="N53" s="330" t="s">
        <v>310</v>
      </c>
      <c r="O53" s="336">
        <v>5.0</v>
      </c>
      <c r="P53" s="337"/>
      <c r="Q53" s="330">
        <v>41.0</v>
      </c>
      <c r="R53" s="330" t="s">
        <v>268</v>
      </c>
      <c r="S53" s="345">
        <v>11.0</v>
      </c>
    </row>
    <row r="54">
      <c r="A54" s="330" t="s">
        <v>291</v>
      </c>
      <c r="B54" s="342">
        <v>17.0</v>
      </c>
      <c r="C54" s="343" t="s">
        <v>362</v>
      </c>
      <c r="D54" s="329">
        <v>7.0</v>
      </c>
      <c r="E54" s="330">
        <v>7.0</v>
      </c>
      <c r="F54" s="344" t="s">
        <v>118</v>
      </c>
      <c r="G54" s="331">
        <v>1246870.0</v>
      </c>
      <c r="H54" s="330">
        <v>5.0</v>
      </c>
      <c r="I54" s="344" t="s">
        <v>363</v>
      </c>
      <c r="J54" s="331">
        <v>1.448E8</v>
      </c>
      <c r="K54" s="330">
        <v>5.0</v>
      </c>
      <c r="L54" s="330"/>
      <c r="M54" s="330">
        <v>5.0</v>
      </c>
      <c r="N54" s="330" t="s">
        <v>291</v>
      </c>
      <c r="O54" s="336">
        <v>17.0</v>
      </c>
      <c r="P54" s="337"/>
      <c r="Q54" s="330">
        <v>41.0</v>
      </c>
      <c r="R54" s="330" t="s">
        <v>309</v>
      </c>
      <c r="S54" s="345">
        <v>11.0</v>
      </c>
    </row>
    <row r="55">
      <c r="A55" s="330" t="s">
        <v>170</v>
      </c>
      <c r="B55" s="342">
        <v>17.0</v>
      </c>
      <c r="C55" s="343" t="s">
        <v>362</v>
      </c>
      <c r="D55" s="329">
        <v>3.0</v>
      </c>
      <c r="E55" s="330">
        <v>3.0</v>
      </c>
      <c r="F55" s="344" t="s">
        <v>118</v>
      </c>
      <c r="G55" s="331">
        <v>3929590.0</v>
      </c>
      <c r="H55" s="330">
        <v>7.0</v>
      </c>
      <c r="I55" s="344" t="s">
        <v>363</v>
      </c>
      <c r="J55" s="331">
        <v>2.475E8</v>
      </c>
      <c r="K55" s="330">
        <v>7.0</v>
      </c>
      <c r="L55" s="346"/>
      <c r="M55" s="330">
        <v>5.0</v>
      </c>
      <c r="N55" s="330" t="s">
        <v>170</v>
      </c>
      <c r="O55" s="336">
        <v>17.0</v>
      </c>
      <c r="P55" s="337"/>
      <c r="Q55" s="330">
        <v>41.0</v>
      </c>
      <c r="R55" s="330" t="s">
        <v>267</v>
      </c>
      <c r="S55" s="345">
        <v>11.0</v>
      </c>
    </row>
    <row r="56">
      <c r="A56" s="347" t="s">
        <v>364</v>
      </c>
      <c r="B56" s="327" t="s">
        <v>243</v>
      </c>
      <c r="C56" s="328" t="s">
        <v>334</v>
      </c>
      <c r="D56" s="329" t="s">
        <v>157</v>
      </c>
      <c r="E56" s="330"/>
      <c r="F56" s="328" t="s">
        <v>335</v>
      </c>
      <c r="G56" s="331" t="s">
        <v>365</v>
      </c>
      <c r="H56" s="330"/>
      <c r="I56" s="328" t="s">
        <v>336</v>
      </c>
      <c r="J56" s="331" t="s">
        <v>366</v>
      </c>
      <c r="K56" s="332"/>
      <c r="L56" s="348" t="b">
        <v>1</v>
      </c>
      <c r="M56" s="330"/>
      <c r="N56" s="330"/>
      <c r="O56" s="349"/>
      <c r="P56" s="337"/>
      <c r="Q56" s="330">
        <v>41.0</v>
      </c>
      <c r="R56" s="330" t="s">
        <v>287</v>
      </c>
      <c r="S56" s="345">
        <v>11.0</v>
      </c>
    </row>
    <row r="57">
      <c r="A57" s="330" t="s">
        <v>299</v>
      </c>
      <c r="B57" s="342">
        <v>7.0</v>
      </c>
      <c r="C57" s="343" t="s">
        <v>157</v>
      </c>
      <c r="D57" s="329">
        <v>92900.0</v>
      </c>
      <c r="E57" s="330">
        <v>1.0</v>
      </c>
      <c r="F57" s="344" t="s">
        <v>365</v>
      </c>
      <c r="G57" s="331">
        <v>703600.0</v>
      </c>
      <c r="H57" s="330">
        <v>3.0</v>
      </c>
      <c r="I57" s="344" t="s">
        <v>366</v>
      </c>
      <c r="J57" s="331">
        <v>5800000.0</v>
      </c>
      <c r="K57" s="330">
        <v>3.0</v>
      </c>
      <c r="L57" s="330"/>
      <c r="M57" s="330">
        <v>68.0</v>
      </c>
      <c r="N57" s="330" t="s">
        <v>299</v>
      </c>
      <c r="O57" s="336">
        <v>7.0</v>
      </c>
      <c r="P57" s="337"/>
      <c r="Q57" s="330">
        <v>41.0</v>
      </c>
      <c r="R57" s="330" t="s">
        <v>152</v>
      </c>
      <c r="S57" s="345">
        <v>11.0</v>
      </c>
    </row>
    <row r="58">
      <c r="A58" s="330" t="s">
        <v>306</v>
      </c>
      <c r="B58" s="342">
        <v>11.0</v>
      </c>
      <c r="C58" s="343" t="s">
        <v>157</v>
      </c>
      <c r="D58" s="329">
        <v>146100.0</v>
      </c>
      <c r="E58" s="330">
        <v>5.0</v>
      </c>
      <c r="F58" s="344" t="s">
        <v>365</v>
      </c>
      <c r="G58" s="331">
        <v>908300.0</v>
      </c>
      <c r="H58" s="330">
        <v>5.0</v>
      </c>
      <c r="I58" s="344" t="s">
        <v>366</v>
      </c>
      <c r="J58" s="331">
        <v>4000000.0</v>
      </c>
      <c r="K58" s="330">
        <v>1.0</v>
      </c>
      <c r="L58" s="330"/>
      <c r="M58" s="330">
        <v>41.0</v>
      </c>
      <c r="N58" s="330" t="s">
        <v>306</v>
      </c>
      <c r="O58" s="336">
        <v>11.0</v>
      </c>
      <c r="P58" s="337"/>
      <c r="Q58" s="330">
        <v>57.0</v>
      </c>
      <c r="R58" s="330" t="s">
        <v>293</v>
      </c>
      <c r="S58" s="345">
        <v>9.0</v>
      </c>
    </row>
    <row r="59">
      <c r="A59" s="330" t="s">
        <v>145</v>
      </c>
      <c r="B59" s="342">
        <v>19.0</v>
      </c>
      <c r="C59" s="343" t="s">
        <v>157</v>
      </c>
      <c r="D59" s="329">
        <v>221600.0</v>
      </c>
      <c r="E59" s="330">
        <v>7.0</v>
      </c>
      <c r="F59" s="344" t="s">
        <v>365</v>
      </c>
      <c r="G59" s="331">
        <v>2000000.0</v>
      </c>
      <c r="H59" s="330">
        <v>7.0</v>
      </c>
      <c r="I59" s="344" t="s">
        <v>366</v>
      </c>
      <c r="J59" s="331">
        <v>2.66E7</v>
      </c>
      <c r="K59" s="330">
        <v>5.0</v>
      </c>
      <c r="L59" s="330"/>
      <c r="M59" s="330">
        <v>1.0</v>
      </c>
      <c r="N59" s="330" t="s">
        <v>145</v>
      </c>
      <c r="O59" s="336">
        <v>19.0</v>
      </c>
      <c r="P59" s="337"/>
      <c r="Q59" s="330">
        <v>57.0</v>
      </c>
      <c r="R59" s="330" t="s">
        <v>300</v>
      </c>
      <c r="S59" s="345">
        <v>9.0</v>
      </c>
    </row>
    <row r="60">
      <c r="A60" s="330" t="s">
        <v>270</v>
      </c>
      <c r="B60" s="342">
        <v>11.0</v>
      </c>
      <c r="C60" s="343" t="s">
        <v>157</v>
      </c>
      <c r="D60" s="329">
        <v>97800.0</v>
      </c>
      <c r="E60" s="330">
        <v>3.0</v>
      </c>
      <c r="F60" s="344" t="s">
        <v>365</v>
      </c>
      <c r="G60" s="331">
        <v>352600.0</v>
      </c>
      <c r="H60" s="330">
        <v>1.0</v>
      </c>
      <c r="I60" s="344" t="s">
        <v>366</v>
      </c>
      <c r="J60" s="331">
        <v>4.24E7</v>
      </c>
      <c r="K60" s="330">
        <v>7.0</v>
      </c>
      <c r="L60" s="346"/>
      <c r="M60" s="330">
        <v>41.0</v>
      </c>
      <c r="N60" s="330" t="s">
        <v>270</v>
      </c>
      <c r="O60" s="336">
        <v>11.0</v>
      </c>
      <c r="P60" s="337"/>
      <c r="Q60" s="330">
        <v>57.0</v>
      </c>
      <c r="R60" s="330" t="s">
        <v>292</v>
      </c>
      <c r="S60" s="345">
        <v>9.0</v>
      </c>
    </row>
    <row r="61">
      <c r="A61" s="347" t="s">
        <v>367</v>
      </c>
      <c r="B61" s="327" t="s">
        <v>243</v>
      </c>
      <c r="C61" s="328" t="s">
        <v>334</v>
      </c>
      <c r="D61" s="329" t="s">
        <v>368</v>
      </c>
      <c r="E61" s="330"/>
      <c r="F61" s="328" t="s">
        <v>335</v>
      </c>
      <c r="G61" s="331" t="s">
        <v>48</v>
      </c>
      <c r="H61" s="330"/>
      <c r="I61" s="328" t="s">
        <v>336</v>
      </c>
      <c r="J61" s="331" t="s">
        <v>369</v>
      </c>
      <c r="K61" s="332"/>
      <c r="L61" s="348" t="b">
        <v>1</v>
      </c>
      <c r="M61" s="330"/>
      <c r="N61" s="330"/>
      <c r="O61" s="349"/>
      <c r="P61" s="337"/>
      <c r="Q61" s="330">
        <v>57.0</v>
      </c>
      <c r="R61" s="330" t="s">
        <v>260</v>
      </c>
      <c r="S61" s="345">
        <v>9.0</v>
      </c>
    </row>
    <row r="62">
      <c r="A62" s="330" t="s">
        <v>148</v>
      </c>
      <c r="B62" s="342">
        <v>13.0</v>
      </c>
      <c r="C62" s="343" t="s">
        <v>368</v>
      </c>
      <c r="D62" s="329">
        <v>121800.0</v>
      </c>
      <c r="E62" s="330">
        <v>5.0</v>
      </c>
      <c r="F62" s="344" t="s">
        <v>48</v>
      </c>
      <c r="G62" s="331">
        <v>972900.0</v>
      </c>
      <c r="H62" s="330">
        <v>1.0</v>
      </c>
      <c r="I62" s="344" t="s">
        <v>369</v>
      </c>
      <c r="J62" s="331">
        <v>4.318E8</v>
      </c>
      <c r="K62" s="330">
        <v>7.0</v>
      </c>
      <c r="L62" s="330"/>
      <c r="M62" s="330">
        <v>28.0</v>
      </c>
      <c r="N62" s="330" t="s">
        <v>148</v>
      </c>
      <c r="O62" s="336">
        <v>13.0</v>
      </c>
      <c r="P62" s="337"/>
      <c r="Q62" s="330">
        <v>57.0</v>
      </c>
      <c r="R62" s="330" t="s">
        <v>289</v>
      </c>
      <c r="S62" s="345">
        <v>9.0</v>
      </c>
    </row>
    <row r="63">
      <c r="A63" s="330" t="s">
        <v>313</v>
      </c>
      <c r="B63" s="342">
        <v>7.0</v>
      </c>
      <c r="C63" s="343" t="s">
        <v>368</v>
      </c>
      <c r="D63" s="329">
        <v>70800.0</v>
      </c>
      <c r="E63" s="330">
        <v>3.0</v>
      </c>
      <c r="F63" s="344" t="s">
        <v>48</v>
      </c>
      <c r="G63" s="331">
        <v>1300000.0</v>
      </c>
      <c r="H63" s="330">
        <v>3.0</v>
      </c>
      <c r="I63" s="344" t="s">
        <v>369</v>
      </c>
      <c r="J63" s="331">
        <v>1.249E8</v>
      </c>
      <c r="K63" s="330">
        <v>1.0</v>
      </c>
      <c r="L63" s="330"/>
      <c r="M63" s="330">
        <v>68.0</v>
      </c>
      <c r="N63" s="330" t="s">
        <v>313</v>
      </c>
      <c r="O63" s="336">
        <v>7.0</v>
      </c>
      <c r="P63" s="337"/>
      <c r="Q63" s="330">
        <v>57.0</v>
      </c>
      <c r="R63" s="330" t="s">
        <v>295</v>
      </c>
      <c r="S63" s="345">
        <v>9.0</v>
      </c>
    </row>
    <row r="64">
      <c r="A64" s="330" t="s">
        <v>294</v>
      </c>
      <c r="B64" s="342">
        <v>15.0</v>
      </c>
      <c r="C64" s="343" t="s">
        <v>368</v>
      </c>
      <c r="D64" s="329">
        <v>262200.0</v>
      </c>
      <c r="E64" s="330">
        <v>7.0</v>
      </c>
      <c r="F64" s="344" t="s">
        <v>48</v>
      </c>
      <c r="G64" s="331">
        <v>1500000.0</v>
      </c>
      <c r="H64" s="330">
        <v>5.0</v>
      </c>
      <c r="I64" s="344" t="s">
        <v>369</v>
      </c>
      <c r="J64" s="331">
        <v>3.474E8</v>
      </c>
      <c r="K64" s="330">
        <v>3.0</v>
      </c>
      <c r="L64" s="330"/>
      <c r="M64" s="330">
        <v>13.0</v>
      </c>
      <c r="N64" s="330" t="s">
        <v>294</v>
      </c>
      <c r="O64" s="336">
        <v>15.0</v>
      </c>
      <c r="P64" s="337"/>
      <c r="Q64" s="330">
        <v>57.0</v>
      </c>
      <c r="R64" s="330" t="s">
        <v>274</v>
      </c>
      <c r="S64" s="345">
        <v>9.0</v>
      </c>
    </row>
    <row r="65">
      <c r="A65" s="330" t="s">
        <v>64</v>
      </c>
      <c r="B65" s="342">
        <v>13.0</v>
      </c>
      <c r="C65" s="343" t="s">
        <v>368</v>
      </c>
      <c r="D65" s="329">
        <v>57900.0</v>
      </c>
      <c r="E65" s="330">
        <v>1.0</v>
      </c>
      <c r="F65" s="344" t="s">
        <v>48</v>
      </c>
      <c r="G65" s="331">
        <v>2400000.0</v>
      </c>
      <c r="H65" s="330">
        <v>7.0</v>
      </c>
      <c r="I65" s="344" t="s">
        <v>369</v>
      </c>
      <c r="J65" s="331">
        <v>3.642E8</v>
      </c>
      <c r="K65" s="330">
        <v>5.0</v>
      </c>
      <c r="L65" s="346"/>
      <c r="M65" s="330">
        <v>28.0</v>
      </c>
      <c r="N65" s="330" t="s">
        <v>64</v>
      </c>
      <c r="O65" s="336">
        <v>13.0</v>
      </c>
      <c r="P65" s="337"/>
      <c r="Q65" s="330">
        <v>57.0</v>
      </c>
      <c r="R65" s="330" t="s">
        <v>278</v>
      </c>
      <c r="S65" s="345">
        <v>9.0</v>
      </c>
    </row>
    <row r="66">
      <c r="A66" s="347" t="s">
        <v>370</v>
      </c>
      <c r="B66" s="327" t="s">
        <v>243</v>
      </c>
      <c r="C66" s="328" t="s">
        <v>334</v>
      </c>
      <c r="D66" s="329" t="s">
        <v>46</v>
      </c>
      <c r="E66" s="330"/>
      <c r="F66" s="328" t="s">
        <v>335</v>
      </c>
      <c r="G66" s="331" t="s">
        <v>371</v>
      </c>
      <c r="H66" s="330"/>
      <c r="I66" s="328" t="s">
        <v>336</v>
      </c>
      <c r="J66" s="331" t="s">
        <v>52</v>
      </c>
      <c r="K66" s="332"/>
      <c r="L66" s="348" t="b">
        <v>1</v>
      </c>
      <c r="M66" s="330"/>
      <c r="N66" s="330"/>
      <c r="O66" s="349"/>
      <c r="P66" s="337"/>
      <c r="Q66" s="330">
        <v>57.0</v>
      </c>
      <c r="R66" s="330" t="s">
        <v>301</v>
      </c>
      <c r="S66" s="345">
        <v>9.0</v>
      </c>
    </row>
    <row r="67">
      <c r="A67" s="330" t="s">
        <v>268</v>
      </c>
      <c r="B67" s="342">
        <v>11.0</v>
      </c>
      <c r="C67" s="343" t="s">
        <v>46</v>
      </c>
      <c r="D67" s="329">
        <v>22400.0</v>
      </c>
      <c r="E67" s="330">
        <v>1.0</v>
      </c>
      <c r="F67" s="344" t="s">
        <v>371</v>
      </c>
      <c r="G67" s="331">
        <v>267900.0</v>
      </c>
      <c r="H67" s="330">
        <v>3.0</v>
      </c>
      <c r="I67" s="344" t="s">
        <v>52</v>
      </c>
      <c r="J67" s="331">
        <v>1.5E9</v>
      </c>
      <c r="K67" s="330">
        <v>7.0</v>
      </c>
      <c r="L67" s="330"/>
      <c r="M67" s="330">
        <v>41.0</v>
      </c>
      <c r="N67" s="330" t="s">
        <v>268</v>
      </c>
      <c r="O67" s="336">
        <v>11.0</v>
      </c>
      <c r="P67" s="337"/>
      <c r="Q67" s="330">
        <v>57.0</v>
      </c>
      <c r="R67" s="330" t="s">
        <v>288</v>
      </c>
      <c r="S67" s="345">
        <v>9.0</v>
      </c>
    </row>
    <row r="68">
      <c r="A68" s="330" t="s">
        <v>271</v>
      </c>
      <c r="B68" s="342">
        <v>15.0</v>
      </c>
      <c r="C68" s="343" t="s">
        <v>46</v>
      </c>
      <c r="D68" s="329">
        <v>463400.0</v>
      </c>
      <c r="E68" s="330">
        <v>5.0</v>
      </c>
      <c r="F68" s="344" t="s">
        <v>371</v>
      </c>
      <c r="G68" s="331">
        <v>669200.0</v>
      </c>
      <c r="H68" s="330">
        <v>7.0</v>
      </c>
      <c r="I68" s="344" t="s">
        <v>52</v>
      </c>
      <c r="J68" s="331">
        <v>9.946E8</v>
      </c>
      <c r="K68" s="330">
        <v>3.0</v>
      </c>
      <c r="L68" s="330"/>
      <c r="M68" s="330">
        <v>13.0</v>
      </c>
      <c r="N68" s="330" t="s">
        <v>271</v>
      </c>
      <c r="O68" s="336">
        <v>15.0</v>
      </c>
      <c r="P68" s="337"/>
      <c r="Q68" s="330">
        <v>57.0</v>
      </c>
      <c r="R68" s="330" t="s">
        <v>308</v>
      </c>
      <c r="S68" s="345">
        <v>9.0</v>
      </c>
    </row>
    <row r="69">
      <c r="A69" s="330" t="s">
        <v>63</v>
      </c>
      <c r="B69" s="342">
        <v>17.0</v>
      </c>
      <c r="C69" s="343" t="s">
        <v>46</v>
      </c>
      <c r="D69" s="329">
        <v>1300000.0</v>
      </c>
      <c r="E69" s="330">
        <v>7.0</v>
      </c>
      <c r="F69" s="344" t="s">
        <v>371</v>
      </c>
      <c r="G69" s="331">
        <v>279700.0</v>
      </c>
      <c r="H69" s="330">
        <v>5.0</v>
      </c>
      <c r="I69" s="344" t="s">
        <v>52</v>
      </c>
      <c r="J69" s="331">
        <v>1.3E9</v>
      </c>
      <c r="K69" s="330">
        <v>5.0</v>
      </c>
      <c r="L69" s="330"/>
      <c r="M69" s="330">
        <v>5.0</v>
      </c>
      <c r="N69" s="330" t="s">
        <v>63</v>
      </c>
      <c r="O69" s="336">
        <v>17.0</v>
      </c>
      <c r="P69" s="337"/>
      <c r="Q69" s="330">
        <v>68.0</v>
      </c>
      <c r="R69" s="330" t="s">
        <v>178</v>
      </c>
      <c r="S69" s="345">
        <v>7.0</v>
      </c>
    </row>
    <row r="70">
      <c r="A70" s="330" t="s">
        <v>311</v>
      </c>
      <c r="B70" s="342">
        <v>5.0</v>
      </c>
      <c r="C70" s="343" t="s">
        <v>46</v>
      </c>
      <c r="D70" s="329">
        <v>441000.0</v>
      </c>
      <c r="E70" s="330">
        <v>3.0</v>
      </c>
      <c r="F70" s="344" t="s">
        <v>371</v>
      </c>
      <c r="G70" s="331">
        <v>259500.0</v>
      </c>
      <c r="H70" s="330">
        <v>1.0</v>
      </c>
      <c r="I70" s="344" t="s">
        <v>52</v>
      </c>
      <c r="J70" s="331">
        <v>4.837E8</v>
      </c>
      <c r="K70" s="330">
        <v>1.0</v>
      </c>
      <c r="L70" s="346"/>
      <c r="M70" s="330">
        <v>76.0</v>
      </c>
      <c r="N70" s="330" t="s">
        <v>311</v>
      </c>
      <c r="O70" s="336">
        <v>5.0</v>
      </c>
      <c r="P70" s="337"/>
      <c r="Q70" s="330">
        <v>68.0</v>
      </c>
      <c r="R70" s="330" t="s">
        <v>307</v>
      </c>
      <c r="S70" s="345">
        <v>7.0</v>
      </c>
    </row>
    <row r="71">
      <c r="A71" s="347" t="s">
        <v>372</v>
      </c>
      <c r="B71" s="327" t="s">
        <v>243</v>
      </c>
      <c r="C71" s="328" t="s">
        <v>334</v>
      </c>
      <c r="D71" s="329" t="s">
        <v>96</v>
      </c>
      <c r="E71" s="330"/>
      <c r="F71" s="328" t="s">
        <v>335</v>
      </c>
      <c r="G71" s="331" t="s">
        <v>66</v>
      </c>
      <c r="H71" s="330"/>
      <c r="I71" s="328" t="s">
        <v>336</v>
      </c>
      <c r="J71" s="331" t="s">
        <v>373</v>
      </c>
      <c r="K71" s="332"/>
      <c r="L71" s="348" t="b">
        <v>1</v>
      </c>
      <c r="M71" s="330"/>
      <c r="N71" s="330"/>
      <c r="O71" s="349"/>
      <c r="P71" s="337"/>
      <c r="Q71" s="330">
        <v>68.0</v>
      </c>
      <c r="R71" s="330" t="s">
        <v>299</v>
      </c>
      <c r="S71" s="345">
        <v>7.0</v>
      </c>
    </row>
    <row r="72">
      <c r="A72" s="330" t="s">
        <v>288</v>
      </c>
      <c r="B72" s="342">
        <v>9.0</v>
      </c>
      <c r="C72" s="343" t="s">
        <v>96</v>
      </c>
      <c r="D72" s="329">
        <v>62600.0</v>
      </c>
      <c r="E72" s="330">
        <v>1.0</v>
      </c>
      <c r="F72" s="344" t="s">
        <v>66</v>
      </c>
      <c r="G72" s="331">
        <v>1900000.0</v>
      </c>
      <c r="H72" s="330">
        <v>7.0</v>
      </c>
      <c r="I72" s="344" t="s">
        <v>373</v>
      </c>
      <c r="J72" s="331">
        <v>1.7E7</v>
      </c>
      <c r="K72" s="330">
        <v>1.0</v>
      </c>
      <c r="L72" s="330"/>
      <c r="M72" s="330">
        <v>57.0</v>
      </c>
      <c r="N72" s="330" t="s">
        <v>288</v>
      </c>
      <c r="O72" s="336">
        <v>9.0</v>
      </c>
      <c r="P72" s="337"/>
      <c r="Q72" s="330">
        <v>68.0</v>
      </c>
      <c r="R72" s="330" t="s">
        <v>313</v>
      </c>
      <c r="S72" s="345">
        <v>7.0</v>
      </c>
    </row>
    <row r="73">
      <c r="A73" s="330" t="s">
        <v>261</v>
      </c>
      <c r="B73" s="342">
        <v>17.0</v>
      </c>
      <c r="C73" s="343" t="s">
        <v>96</v>
      </c>
      <c r="D73" s="329">
        <v>155400.0</v>
      </c>
      <c r="E73" s="330">
        <v>7.0</v>
      </c>
      <c r="F73" s="344" t="s">
        <v>66</v>
      </c>
      <c r="G73" s="331">
        <v>1500000.0</v>
      </c>
      <c r="H73" s="330">
        <v>5.0</v>
      </c>
      <c r="I73" s="344" t="s">
        <v>373</v>
      </c>
      <c r="J73" s="331">
        <v>2.29E7</v>
      </c>
      <c r="K73" s="330">
        <v>5.0</v>
      </c>
      <c r="L73" s="330"/>
      <c r="M73" s="330">
        <v>5.0</v>
      </c>
      <c r="N73" s="330" t="s">
        <v>261</v>
      </c>
      <c r="O73" s="336">
        <v>17.0</v>
      </c>
      <c r="P73" s="337"/>
      <c r="Q73" s="330">
        <v>68.0</v>
      </c>
      <c r="R73" s="330" t="s">
        <v>62</v>
      </c>
      <c r="S73" s="345">
        <v>7.0</v>
      </c>
    </row>
    <row r="74">
      <c r="A74" s="330" t="s">
        <v>62</v>
      </c>
      <c r="B74" s="342">
        <v>7.0</v>
      </c>
      <c r="C74" s="343" t="s">
        <v>96</v>
      </c>
      <c r="D74" s="329">
        <v>107400.0</v>
      </c>
      <c r="E74" s="330">
        <v>3.0</v>
      </c>
      <c r="F74" s="344" t="s">
        <v>66</v>
      </c>
      <c r="G74" s="331">
        <v>827800.0</v>
      </c>
      <c r="H74" s="330">
        <v>1.0</v>
      </c>
      <c r="I74" s="344" t="s">
        <v>373</v>
      </c>
      <c r="J74" s="331">
        <v>1.76E7</v>
      </c>
      <c r="K74" s="330">
        <v>3.0</v>
      </c>
      <c r="L74" s="330"/>
      <c r="M74" s="330">
        <v>68.0</v>
      </c>
      <c r="N74" s="330" t="s">
        <v>62</v>
      </c>
      <c r="O74" s="336">
        <v>7.0</v>
      </c>
      <c r="P74" s="337"/>
      <c r="Q74" s="330">
        <v>68.0</v>
      </c>
      <c r="R74" s="330" t="s">
        <v>305</v>
      </c>
      <c r="S74" s="345">
        <v>7.0</v>
      </c>
    </row>
    <row r="75">
      <c r="A75" s="330" t="s">
        <v>280</v>
      </c>
      <c r="B75" s="342">
        <v>15.0</v>
      </c>
      <c r="C75" s="343" t="s">
        <v>96</v>
      </c>
      <c r="D75" s="329">
        <v>140100.0</v>
      </c>
      <c r="E75" s="330">
        <v>5.0</v>
      </c>
      <c r="F75" s="344" t="s">
        <v>66</v>
      </c>
      <c r="G75" s="331">
        <v>1100000.0</v>
      </c>
      <c r="H75" s="330">
        <v>3.0</v>
      </c>
      <c r="I75" s="344" t="s">
        <v>373</v>
      </c>
      <c r="J75" s="331">
        <v>2.35E7</v>
      </c>
      <c r="K75" s="330">
        <v>7.0</v>
      </c>
      <c r="L75" s="346"/>
      <c r="M75" s="330">
        <v>13.0</v>
      </c>
      <c r="N75" s="330" t="s">
        <v>280</v>
      </c>
      <c r="O75" s="336">
        <v>15.0</v>
      </c>
      <c r="P75" s="337"/>
      <c r="Q75" s="330">
        <v>68.0</v>
      </c>
      <c r="R75" s="330" t="s">
        <v>265</v>
      </c>
      <c r="S75" s="345">
        <v>7.0</v>
      </c>
    </row>
    <row r="76">
      <c r="A76" s="347" t="s">
        <v>374</v>
      </c>
      <c r="B76" s="327" t="s">
        <v>243</v>
      </c>
      <c r="C76" s="328" t="s">
        <v>334</v>
      </c>
      <c r="D76" s="329" t="s">
        <v>375</v>
      </c>
      <c r="E76" s="330"/>
      <c r="F76" s="328" t="s">
        <v>335</v>
      </c>
      <c r="G76" s="331" t="s">
        <v>118</v>
      </c>
      <c r="H76" s="330"/>
      <c r="I76" s="328" t="s">
        <v>336</v>
      </c>
      <c r="J76" s="331" t="s">
        <v>376</v>
      </c>
      <c r="K76" s="332"/>
      <c r="L76" s="348" t="b">
        <v>1</v>
      </c>
      <c r="M76" s="330"/>
      <c r="N76" s="330"/>
      <c r="O76" s="349"/>
      <c r="P76" s="337"/>
      <c r="Q76" s="330">
        <v>68.0</v>
      </c>
      <c r="R76" s="330" t="s">
        <v>266</v>
      </c>
      <c r="S76" s="345">
        <v>7.0</v>
      </c>
    </row>
    <row r="77">
      <c r="A77" s="330" t="s">
        <v>309</v>
      </c>
      <c r="B77" s="342">
        <v>11.0</v>
      </c>
      <c r="C77" s="343" t="s">
        <v>375</v>
      </c>
      <c r="D77" s="329">
        <v>93000.0</v>
      </c>
      <c r="E77" s="330">
        <v>5.0</v>
      </c>
      <c r="F77" s="344" t="s">
        <v>118</v>
      </c>
      <c r="G77" s="331">
        <v>458900.0</v>
      </c>
      <c r="H77" s="330">
        <v>1.0</v>
      </c>
      <c r="I77" s="344" t="s">
        <v>376</v>
      </c>
      <c r="J77" s="331">
        <v>3.08E7</v>
      </c>
      <c r="K77" s="330">
        <v>5.0</v>
      </c>
      <c r="L77" s="330"/>
      <c r="M77" s="330">
        <v>41.0</v>
      </c>
      <c r="N77" s="330" t="s">
        <v>309</v>
      </c>
      <c r="O77" s="336">
        <v>11.0</v>
      </c>
      <c r="P77" s="337"/>
      <c r="Q77" s="330">
        <v>76.0</v>
      </c>
      <c r="R77" s="330" t="s">
        <v>304</v>
      </c>
      <c r="S77" s="345">
        <v>5.0</v>
      </c>
    </row>
    <row r="78">
      <c r="A78" s="330" t="s">
        <v>267</v>
      </c>
      <c r="B78" s="342">
        <v>11.0</v>
      </c>
      <c r="C78" s="343" t="s">
        <v>375</v>
      </c>
      <c r="D78" s="329">
        <v>26200.0</v>
      </c>
      <c r="E78" s="330">
        <v>1.0</v>
      </c>
      <c r="F78" s="344" t="s">
        <v>118</v>
      </c>
      <c r="G78" s="331">
        <v>4700000.0</v>
      </c>
      <c r="H78" s="330">
        <v>7.0</v>
      </c>
      <c r="I78" s="344" t="s">
        <v>376</v>
      </c>
      <c r="J78" s="331">
        <v>1.37E7</v>
      </c>
      <c r="K78" s="330">
        <v>3.0</v>
      </c>
      <c r="L78" s="330"/>
      <c r="M78" s="330">
        <v>41.0</v>
      </c>
      <c r="N78" s="330" t="s">
        <v>267</v>
      </c>
      <c r="O78" s="336">
        <v>11.0</v>
      </c>
      <c r="P78" s="337"/>
      <c r="Q78" s="330">
        <v>76.0</v>
      </c>
      <c r="R78" s="330" t="s">
        <v>312</v>
      </c>
      <c r="S78" s="345">
        <v>5.0</v>
      </c>
    </row>
    <row r="79">
      <c r="A79" s="330" t="s">
        <v>281</v>
      </c>
      <c r="B79" s="342">
        <v>13.0</v>
      </c>
      <c r="C79" s="343" t="s">
        <v>375</v>
      </c>
      <c r="D79" s="329">
        <v>41900.0</v>
      </c>
      <c r="E79" s="330">
        <v>3.0</v>
      </c>
      <c r="F79" s="344" t="s">
        <v>118</v>
      </c>
      <c r="G79" s="331">
        <v>1300000.0</v>
      </c>
      <c r="H79" s="330">
        <v>3.0</v>
      </c>
      <c r="I79" s="344" t="s">
        <v>376</v>
      </c>
      <c r="J79" s="331">
        <v>3.27E7</v>
      </c>
      <c r="K79" s="330">
        <v>7.0</v>
      </c>
      <c r="L79" s="330"/>
      <c r="M79" s="330">
        <v>28.0</v>
      </c>
      <c r="N79" s="330" t="s">
        <v>281</v>
      </c>
      <c r="O79" s="336">
        <v>13.0</v>
      </c>
      <c r="P79" s="337"/>
      <c r="Q79" s="330">
        <v>76.0</v>
      </c>
      <c r="R79" s="330" t="s">
        <v>310</v>
      </c>
      <c r="S79" s="345">
        <v>5.0</v>
      </c>
    </row>
    <row r="80">
      <c r="A80" s="330" t="s">
        <v>284</v>
      </c>
      <c r="B80" s="342">
        <v>13.0</v>
      </c>
      <c r="C80" s="343" t="s">
        <v>375</v>
      </c>
      <c r="D80" s="329">
        <v>203100.0</v>
      </c>
      <c r="E80" s="330">
        <v>7.0</v>
      </c>
      <c r="F80" s="344" t="s">
        <v>118</v>
      </c>
      <c r="G80" s="331">
        <v>2900000.0</v>
      </c>
      <c r="H80" s="330">
        <v>5.0</v>
      </c>
      <c r="I80" s="344" t="s">
        <v>376</v>
      </c>
      <c r="J80" s="331">
        <v>6900000.0</v>
      </c>
      <c r="K80" s="330">
        <v>1.0</v>
      </c>
      <c r="L80" s="346"/>
      <c r="M80" s="330">
        <v>28.0</v>
      </c>
      <c r="N80" s="330" t="s">
        <v>284</v>
      </c>
      <c r="O80" s="336">
        <v>13.0</v>
      </c>
      <c r="P80" s="337"/>
      <c r="Q80" s="330">
        <v>76.0</v>
      </c>
      <c r="R80" s="330" t="s">
        <v>311</v>
      </c>
      <c r="S80" s="345">
        <v>5.0</v>
      </c>
    </row>
    <row r="81">
      <c r="A81" s="347" t="s">
        <v>377</v>
      </c>
      <c r="B81" s="327" t="s">
        <v>243</v>
      </c>
      <c r="C81" s="328" t="s">
        <v>334</v>
      </c>
      <c r="D81" s="329" t="s">
        <v>49</v>
      </c>
      <c r="E81" s="330"/>
      <c r="F81" s="328" t="s">
        <v>335</v>
      </c>
      <c r="G81" s="331" t="s">
        <v>55</v>
      </c>
      <c r="H81" s="330"/>
      <c r="I81" s="328" t="s">
        <v>336</v>
      </c>
      <c r="J81" s="331" t="s">
        <v>378</v>
      </c>
      <c r="K81" s="332"/>
      <c r="L81" s="348" t="b">
        <v>1</v>
      </c>
      <c r="M81" s="330"/>
      <c r="N81" s="330"/>
      <c r="O81" s="349"/>
      <c r="P81" s="337"/>
      <c r="Q81" s="346">
        <v>80.0</v>
      </c>
      <c r="R81" s="346" t="s">
        <v>132</v>
      </c>
      <c r="S81" s="350">
        <v>3.0</v>
      </c>
    </row>
    <row r="82">
      <c r="A82" s="330" t="s">
        <v>272</v>
      </c>
      <c r="B82" s="342">
        <v>15.0</v>
      </c>
      <c r="C82" s="343" t="s">
        <v>49</v>
      </c>
      <c r="D82" s="329">
        <v>826400.0</v>
      </c>
      <c r="E82" s="330">
        <v>7.0</v>
      </c>
      <c r="F82" s="344" t="s">
        <v>55</v>
      </c>
      <c r="G82" s="331">
        <v>241600.0</v>
      </c>
      <c r="H82" s="330">
        <v>1.0</v>
      </c>
      <c r="I82" s="344" t="s">
        <v>378</v>
      </c>
      <c r="J82" s="331">
        <v>5.3E7</v>
      </c>
      <c r="K82" s="330">
        <v>7.0</v>
      </c>
      <c r="L82" s="330"/>
      <c r="M82" s="330">
        <v>13.0</v>
      </c>
      <c r="N82" s="330" t="s">
        <v>272</v>
      </c>
      <c r="O82" s="336">
        <v>15.0</v>
      </c>
      <c r="P82" s="349"/>
      <c r="Q82" s="349"/>
      <c r="R82" s="330"/>
      <c r="S82" s="349"/>
    </row>
    <row r="83">
      <c r="A83" s="330" t="s">
        <v>305</v>
      </c>
      <c r="B83" s="342">
        <v>7.0</v>
      </c>
      <c r="C83" s="343" t="s">
        <v>49</v>
      </c>
      <c r="D83" s="329">
        <v>688900.0</v>
      </c>
      <c r="E83" s="330">
        <v>3.0</v>
      </c>
      <c r="F83" s="344" t="s">
        <v>55</v>
      </c>
      <c r="G83" s="331">
        <v>482900.0</v>
      </c>
      <c r="H83" s="330">
        <v>3.0</v>
      </c>
      <c r="I83" s="344" t="s">
        <v>378</v>
      </c>
      <c r="J83" s="331">
        <v>8000000.0</v>
      </c>
      <c r="K83" s="330">
        <v>1.0</v>
      </c>
      <c r="L83" s="330"/>
      <c r="M83" s="330">
        <v>68.0</v>
      </c>
      <c r="N83" s="330" t="s">
        <v>305</v>
      </c>
      <c r="O83" s="336">
        <v>7.0</v>
      </c>
      <c r="P83" s="349"/>
      <c r="Q83" s="349"/>
      <c r="R83" s="330"/>
      <c r="S83" s="349"/>
    </row>
    <row r="84">
      <c r="A84" s="330" t="s">
        <v>130</v>
      </c>
      <c r="B84" s="342">
        <v>13.0</v>
      </c>
      <c r="C84" s="343" t="s">
        <v>49</v>
      </c>
      <c r="D84" s="329">
        <v>459700.0</v>
      </c>
      <c r="E84" s="330">
        <v>1.0</v>
      </c>
      <c r="F84" s="344" t="s">
        <v>55</v>
      </c>
      <c r="G84" s="331">
        <v>591700.0</v>
      </c>
      <c r="H84" s="330">
        <v>7.0</v>
      </c>
      <c r="I84" s="344" t="s">
        <v>378</v>
      </c>
      <c r="J84" s="331">
        <v>5.1E7</v>
      </c>
      <c r="K84" s="330">
        <v>5.0</v>
      </c>
      <c r="L84" s="330"/>
      <c r="M84" s="330">
        <v>28.0</v>
      </c>
      <c r="N84" s="330" t="s">
        <v>130</v>
      </c>
      <c r="O84" s="336">
        <v>13.0</v>
      </c>
      <c r="P84" s="349"/>
      <c r="Q84" s="349"/>
      <c r="R84" s="330"/>
      <c r="S84" s="349"/>
    </row>
    <row r="85">
      <c r="A85" s="330" t="s">
        <v>84</v>
      </c>
      <c r="B85" s="342">
        <v>13.0</v>
      </c>
      <c r="C85" s="343" t="s">
        <v>49</v>
      </c>
      <c r="D85" s="329">
        <v>781400.0</v>
      </c>
      <c r="E85" s="330">
        <v>5.0</v>
      </c>
      <c r="F85" s="344" t="s">
        <v>55</v>
      </c>
      <c r="G85" s="331">
        <v>553700.0</v>
      </c>
      <c r="H85" s="330">
        <v>5.0</v>
      </c>
      <c r="I85" s="344" t="s">
        <v>378</v>
      </c>
      <c r="J85" s="331">
        <v>1.35E7</v>
      </c>
      <c r="K85" s="330">
        <v>3.0</v>
      </c>
      <c r="L85" s="346"/>
      <c r="M85" s="330">
        <v>28.0</v>
      </c>
      <c r="N85" s="330" t="s">
        <v>84</v>
      </c>
      <c r="O85" s="336">
        <v>13.0</v>
      </c>
      <c r="P85" s="349"/>
      <c r="Q85" s="349"/>
      <c r="R85" s="330"/>
      <c r="S85" s="349"/>
    </row>
    <row r="86">
      <c r="A86" s="347" t="s">
        <v>379</v>
      </c>
      <c r="B86" s="327" t="s">
        <v>243</v>
      </c>
      <c r="C86" s="328" t="s">
        <v>334</v>
      </c>
      <c r="D86" s="329" t="s">
        <v>380</v>
      </c>
      <c r="E86" s="330"/>
      <c r="F86" s="328" t="s">
        <v>335</v>
      </c>
      <c r="G86" s="331" t="s">
        <v>71</v>
      </c>
      <c r="H86" s="330"/>
      <c r="I86" s="328" t="s">
        <v>336</v>
      </c>
      <c r="J86" s="331" t="s">
        <v>381</v>
      </c>
      <c r="K86" s="332"/>
      <c r="L86" s="348" t="b">
        <v>1</v>
      </c>
      <c r="M86" s="330"/>
      <c r="N86" s="330"/>
      <c r="O86" s="349"/>
      <c r="P86" s="349"/>
      <c r="Q86" s="349"/>
      <c r="R86" s="330"/>
      <c r="S86" s="349"/>
    </row>
    <row r="87">
      <c r="A87" s="330" t="s">
        <v>287</v>
      </c>
      <c r="B87" s="342">
        <v>11.0</v>
      </c>
      <c r="C87" s="343" t="s">
        <v>380</v>
      </c>
      <c r="D87" s="329">
        <v>95900.0</v>
      </c>
      <c r="E87" s="330">
        <v>5.0</v>
      </c>
      <c r="F87" s="344" t="s">
        <v>71</v>
      </c>
      <c r="G87" s="331">
        <v>1.0</v>
      </c>
      <c r="H87" s="330">
        <v>1.0</v>
      </c>
      <c r="I87" s="344" t="s">
        <v>381</v>
      </c>
      <c r="J87" s="331">
        <v>3600000.0</v>
      </c>
      <c r="K87" s="330">
        <v>5.0</v>
      </c>
      <c r="L87" s="330"/>
      <c r="M87" s="330">
        <v>41.0</v>
      </c>
      <c r="N87" s="330" t="s">
        <v>287</v>
      </c>
      <c r="O87" s="336">
        <v>11.0</v>
      </c>
      <c r="P87" s="349"/>
      <c r="Q87" s="349"/>
      <c r="R87" s="330"/>
      <c r="S87" s="349"/>
    </row>
    <row r="88">
      <c r="A88" s="330" t="s">
        <v>87</v>
      </c>
      <c r="B88" s="342">
        <v>13.0</v>
      </c>
      <c r="C88" s="343" t="s">
        <v>380</v>
      </c>
      <c r="D88" s="329">
        <v>29800.0</v>
      </c>
      <c r="E88" s="330">
        <v>3.0</v>
      </c>
      <c r="F88" s="344" t="s">
        <v>71</v>
      </c>
      <c r="G88" s="331">
        <v>479800.0</v>
      </c>
      <c r="H88" s="330">
        <v>3.0</v>
      </c>
      <c r="I88" s="344" t="s">
        <v>381</v>
      </c>
      <c r="J88" s="331">
        <v>3900000.0</v>
      </c>
      <c r="K88" s="330">
        <v>7.0</v>
      </c>
      <c r="L88" s="330"/>
      <c r="M88" s="330">
        <v>28.0</v>
      </c>
      <c r="N88" s="330" t="s">
        <v>87</v>
      </c>
      <c r="O88" s="336">
        <v>13.0</v>
      </c>
      <c r="P88" s="349"/>
      <c r="Q88" s="349"/>
      <c r="R88" s="330"/>
      <c r="S88" s="349"/>
    </row>
    <row r="89">
      <c r="A89" s="330" t="s">
        <v>256</v>
      </c>
      <c r="B89" s="342">
        <v>17.0</v>
      </c>
      <c r="C89" s="343" t="s">
        <v>380</v>
      </c>
      <c r="D89" s="329">
        <v>105200.0</v>
      </c>
      <c r="E89" s="330">
        <v>7.0</v>
      </c>
      <c r="F89" s="344" t="s">
        <v>71</v>
      </c>
      <c r="G89" s="331">
        <v>2200000.0</v>
      </c>
      <c r="H89" s="330">
        <v>7.0</v>
      </c>
      <c r="I89" s="344" t="s">
        <v>381</v>
      </c>
      <c r="J89" s="331">
        <v>2100000.0</v>
      </c>
      <c r="K89" s="330">
        <v>3.0</v>
      </c>
      <c r="L89" s="330"/>
      <c r="M89" s="330">
        <v>5.0</v>
      </c>
      <c r="N89" s="330" t="s">
        <v>256</v>
      </c>
      <c r="O89" s="336">
        <v>17.0</v>
      </c>
      <c r="P89" s="349"/>
      <c r="Q89" s="349"/>
      <c r="R89" s="330"/>
      <c r="S89" s="349"/>
    </row>
    <row r="90">
      <c r="A90" s="330" t="s">
        <v>265</v>
      </c>
      <c r="B90" s="342">
        <v>7.0</v>
      </c>
      <c r="C90" s="343" t="s">
        <v>380</v>
      </c>
      <c r="D90" s="329">
        <v>19200.0</v>
      </c>
      <c r="E90" s="330">
        <v>1.0</v>
      </c>
      <c r="F90" s="344" t="s">
        <v>71</v>
      </c>
      <c r="G90" s="331">
        <v>546300.0</v>
      </c>
      <c r="H90" s="330">
        <v>5.0</v>
      </c>
      <c r="I90" s="344" t="s">
        <v>381</v>
      </c>
      <c r="J90" s="331">
        <v>401400.0</v>
      </c>
      <c r="K90" s="330">
        <v>1.0</v>
      </c>
      <c r="L90" s="346"/>
      <c r="M90" s="330">
        <v>68.0</v>
      </c>
      <c r="N90" s="330" t="s">
        <v>265</v>
      </c>
      <c r="O90" s="336">
        <v>7.0</v>
      </c>
      <c r="P90" s="349"/>
      <c r="Q90" s="349"/>
      <c r="R90" s="330"/>
      <c r="S90" s="349"/>
    </row>
    <row r="91">
      <c r="A91" s="347" t="s">
        <v>382</v>
      </c>
      <c r="B91" s="327" t="s">
        <v>243</v>
      </c>
      <c r="C91" s="328" t="s">
        <v>334</v>
      </c>
      <c r="D91" s="329" t="s">
        <v>163</v>
      </c>
      <c r="E91" s="330"/>
      <c r="F91" s="328" t="s">
        <v>335</v>
      </c>
      <c r="G91" s="331" t="s">
        <v>45</v>
      </c>
      <c r="H91" s="330"/>
      <c r="I91" s="328" t="s">
        <v>336</v>
      </c>
      <c r="J91" s="331" t="s">
        <v>383</v>
      </c>
      <c r="K91" s="332"/>
      <c r="L91" s="348" t="b">
        <v>1</v>
      </c>
      <c r="M91" s="330"/>
      <c r="N91" s="330"/>
      <c r="O91" s="349"/>
      <c r="P91" s="349"/>
      <c r="Q91" s="349"/>
      <c r="R91" s="330"/>
      <c r="S91" s="349"/>
    </row>
    <row r="92">
      <c r="A92" s="330" t="s">
        <v>152</v>
      </c>
      <c r="B92" s="342">
        <v>11.0</v>
      </c>
      <c r="C92" s="343" t="s">
        <v>163</v>
      </c>
      <c r="D92" s="329">
        <v>45000.0</v>
      </c>
      <c r="E92" s="330">
        <v>3.0</v>
      </c>
      <c r="F92" s="344" t="s">
        <v>45</v>
      </c>
      <c r="G92" s="331">
        <v>1500000.0</v>
      </c>
      <c r="H92" s="330">
        <v>3.0</v>
      </c>
      <c r="I92" s="344" t="s">
        <v>383</v>
      </c>
      <c r="J92" s="331">
        <v>7.34E7</v>
      </c>
      <c r="K92" s="330">
        <v>5.0</v>
      </c>
      <c r="L92" s="330"/>
      <c r="M92" s="330">
        <v>41.0</v>
      </c>
      <c r="N92" s="330" t="s">
        <v>152</v>
      </c>
      <c r="O92" s="336">
        <v>11.0</v>
      </c>
      <c r="P92" s="349"/>
      <c r="Q92" s="349"/>
      <c r="R92" s="330"/>
      <c r="S92" s="349"/>
    </row>
    <row r="93">
      <c r="A93" s="330" t="s">
        <v>297</v>
      </c>
      <c r="B93" s="342">
        <v>15.0</v>
      </c>
      <c r="C93" s="343" t="s">
        <v>163</v>
      </c>
      <c r="D93" s="329">
        <v>126600.0</v>
      </c>
      <c r="E93" s="330">
        <v>5.0</v>
      </c>
      <c r="F93" s="344" t="s">
        <v>45</v>
      </c>
      <c r="G93" s="331">
        <v>3000000.0</v>
      </c>
      <c r="H93" s="330">
        <v>7.0</v>
      </c>
      <c r="I93" s="344" t="s">
        <v>383</v>
      </c>
      <c r="J93" s="331">
        <v>7.0E7</v>
      </c>
      <c r="K93" s="330">
        <v>3.0</v>
      </c>
      <c r="L93" s="330"/>
      <c r="M93" s="330">
        <v>13.0</v>
      </c>
      <c r="N93" s="330" t="s">
        <v>297</v>
      </c>
      <c r="O93" s="336">
        <v>15.0</v>
      </c>
      <c r="P93" s="349"/>
      <c r="Q93" s="349"/>
      <c r="R93" s="330"/>
      <c r="S93" s="349"/>
    </row>
    <row r="94">
      <c r="A94" s="330" t="s">
        <v>282</v>
      </c>
      <c r="B94" s="342">
        <v>19.0</v>
      </c>
      <c r="C94" s="343" t="s">
        <v>163</v>
      </c>
      <c r="D94" s="329">
        <v>392600.0</v>
      </c>
      <c r="E94" s="330">
        <v>7.0</v>
      </c>
      <c r="F94" s="344" t="s">
        <v>45</v>
      </c>
      <c r="G94" s="331">
        <v>1800000.0</v>
      </c>
      <c r="H94" s="330">
        <v>5.0</v>
      </c>
      <c r="I94" s="344" t="s">
        <v>383</v>
      </c>
      <c r="J94" s="331">
        <v>9.07E7</v>
      </c>
      <c r="K94" s="330">
        <v>7.0</v>
      </c>
      <c r="L94" s="330"/>
      <c r="M94" s="330">
        <v>1.0</v>
      </c>
      <c r="N94" s="330" t="s">
        <v>282</v>
      </c>
      <c r="O94" s="336">
        <v>19.0</v>
      </c>
      <c r="P94" s="349"/>
      <c r="Q94" s="349"/>
      <c r="R94" s="330"/>
      <c r="S94" s="349"/>
    </row>
    <row r="95">
      <c r="A95" s="330" t="s">
        <v>132</v>
      </c>
      <c r="B95" s="342">
        <v>3.0</v>
      </c>
      <c r="C95" s="343" t="s">
        <v>163</v>
      </c>
      <c r="D95" s="329">
        <v>22600.0</v>
      </c>
      <c r="E95" s="330">
        <v>1.0</v>
      </c>
      <c r="F95" s="344" t="s">
        <v>45</v>
      </c>
      <c r="G95" s="331">
        <v>729000.0</v>
      </c>
      <c r="H95" s="330">
        <v>1.0</v>
      </c>
      <c r="I95" s="344" t="s">
        <v>383</v>
      </c>
      <c r="J95" s="331">
        <v>4.98E7</v>
      </c>
      <c r="K95" s="330">
        <v>1.0</v>
      </c>
      <c r="L95" s="346"/>
      <c r="M95" s="330">
        <v>80.0</v>
      </c>
      <c r="N95" s="330" t="s">
        <v>132</v>
      </c>
      <c r="O95" s="336">
        <v>3.0</v>
      </c>
      <c r="P95" s="349"/>
      <c r="Q95" s="349"/>
      <c r="R95" s="330"/>
      <c r="S95" s="349"/>
    </row>
    <row r="96">
      <c r="A96" s="347" t="s">
        <v>384</v>
      </c>
      <c r="B96" s="327" t="s">
        <v>243</v>
      </c>
      <c r="C96" s="328" t="s">
        <v>334</v>
      </c>
      <c r="D96" s="329" t="s">
        <v>98</v>
      </c>
      <c r="E96" s="330"/>
      <c r="F96" s="328" t="s">
        <v>335</v>
      </c>
      <c r="G96" s="331" t="s">
        <v>163</v>
      </c>
      <c r="H96" s="330"/>
      <c r="I96" s="328" t="s">
        <v>336</v>
      </c>
      <c r="J96" s="331" t="s">
        <v>112</v>
      </c>
      <c r="K96" s="332"/>
      <c r="L96" s="348" t="b">
        <v>1</v>
      </c>
      <c r="M96" s="330"/>
      <c r="N96" s="330"/>
      <c r="O96" s="349"/>
      <c r="P96" s="349"/>
      <c r="Q96" s="349"/>
      <c r="R96" s="330"/>
      <c r="S96" s="349"/>
    </row>
    <row r="97">
      <c r="A97" s="330" t="s">
        <v>283</v>
      </c>
      <c r="B97" s="342">
        <v>15.0</v>
      </c>
      <c r="C97" s="343" t="s">
        <v>98</v>
      </c>
      <c r="D97" s="329">
        <v>273900.0</v>
      </c>
      <c r="E97" s="330">
        <v>7.0</v>
      </c>
      <c r="F97" s="344" t="s">
        <v>163</v>
      </c>
      <c r="G97" s="331">
        <v>63800.0</v>
      </c>
      <c r="H97" s="330">
        <v>3.0</v>
      </c>
      <c r="I97" s="344" t="s">
        <v>112</v>
      </c>
      <c r="J97" s="331">
        <v>1.4E7</v>
      </c>
      <c r="K97" s="330">
        <v>5.0</v>
      </c>
      <c r="L97" s="330"/>
      <c r="M97" s="330">
        <v>13.0</v>
      </c>
      <c r="N97" s="330" t="s">
        <v>283</v>
      </c>
      <c r="O97" s="336">
        <v>15.0</v>
      </c>
      <c r="P97" s="349"/>
      <c r="Q97" s="349"/>
      <c r="R97" s="330"/>
      <c r="S97" s="349"/>
    </row>
    <row r="98">
      <c r="A98" s="330" t="s">
        <v>308</v>
      </c>
      <c r="B98" s="342">
        <v>9.0</v>
      </c>
      <c r="C98" s="343" t="s">
        <v>98</v>
      </c>
      <c r="D98" s="329">
        <v>183900.0</v>
      </c>
      <c r="E98" s="330">
        <v>1.0</v>
      </c>
      <c r="F98" s="344" t="s">
        <v>163</v>
      </c>
      <c r="G98" s="331">
        <v>113000.0</v>
      </c>
      <c r="H98" s="330">
        <v>7.0</v>
      </c>
      <c r="I98" s="344" t="s">
        <v>112</v>
      </c>
      <c r="J98" s="331">
        <v>1.05E7</v>
      </c>
      <c r="K98" s="330">
        <v>1.0</v>
      </c>
      <c r="L98" s="330"/>
      <c r="M98" s="330">
        <v>57.0</v>
      </c>
      <c r="N98" s="330" t="s">
        <v>308</v>
      </c>
      <c r="O98" s="336">
        <v>9.0</v>
      </c>
      <c r="P98" s="349"/>
      <c r="Q98" s="349"/>
      <c r="R98" s="330"/>
      <c r="S98" s="349"/>
    </row>
    <row r="99">
      <c r="A99" s="330" t="s">
        <v>134</v>
      </c>
      <c r="B99" s="342">
        <v>17.0</v>
      </c>
      <c r="C99" s="343" t="s">
        <v>98</v>
      </c>
      <c r="D99" s="329">
        <v>220800.0</v>
      </c>
      <c r="E99" s="330">
        <v>5.0</v>
      </c>
      <c r="F99" s="344" t="s">
        <v>163</v>
      </c>
      <c r="G99" s="331">
        <v>68700.0</v>
      </c>
      <c r="H99" s="330">
        <v>5.0</v>
      </c>
      <c r="I99" s="344" t="s">
        <v>112</v>
      </c>
      <c r="J99" s="331">
        <v>5.09E7</v>
      </c>
      <c r="K99" s="330">
        <v>7.0</v>
      </c>
      <c r="L99" s="330"/>
      <c r="M99" s="330">
        <v>5.0</v>
      </c>
      <c r="N99" s="330" t="s">
        <v>134</v>
      </c>
      <c r="O99" s="336">
        <v>17.0</v>
      </c>
      <c r="P99" s="349"/>
      <c r="Q99" s="349"/>
      <c r="R99" s="330"/>
      <c r="S99" s="349"/>
    </row>
    <row r="100">
      <c r="A100" s="330" t="s">
        <v>266</v>
      </c>
      <c r="B100" s="342">
        <v>7.0</v>
      </c>
      <c r="C100" s="343" t="s">
        <v>98</v>
      </c>
      <c r="D100" s="329">
        <v>215100.0</v>
      </c>
      <c r="E100" s="330">
        <v>3.0</v>
      </c>
      <c r="F100" s="344" t="s">
        <v>163</v>
      </c>
      <c r="G100" s="331">
        <v>44100.0</v>
      </c>
      <c r="H100" s="330">
        <v>1.0</v>
      </c>
      <c r="I100" s="344" t="s">
        <v>112</v>
      </c>
      <c r="J100" s="331">
        <v>1.24E7</v>
      </c>
      <c r="K100" s="330">
        <v>3.0</v>
      </c>
      <c r="L100" s="330"/>
      <c r="M100" s="330">
        <v>68.0</v>
      </c>
      <c r="N100" s="330" t="s">
        <v>266</v>
      </c>
      <c r="O100" s="336">
        <v>7.0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375</v>
      </c>
      <c r="E1" s="330"/>
      <c r="F1" s="328" t="s">
        <v>335</v>
      </c>
      <c r="G1" s="331" t="s">
        <v>71</v>
      </c>
      <c r="H1" s="330"/>
      <c r="I1" s="328" t="s">
        <v>336</v>
      </c>
      <c r="J1" s="331" t="s">
        <v>366</v>
      </c>
      <c r="K1" s="332"/>
      <c r="L1" s="333" t="b">
        <v>1</v>
      </c>
      <c r="M1" s="334" t="s">
        <v>245</v>
      </c>
      <c r="N1" s="335" t="s">
        <v>338</v>
      </c>
      <c r="O1" s="336" t="s">
        <v>339</v>
      </c>
      <c r="P1" s="337"/>
      <c r="Q1" s="338" t="s">
        <v>324</v>
      </c>
      <c r="R1" s="339" t="s">
        <v>246</v>
      </c>
      <c r="S1" s="340" t="s">
        <v>340</v>
      </c>
    </row>
    <row r="2">
      <c r="A2" s="341" t="s">
        <v>102</v>
      </c>
      <c r="B2" s="342">
        <v>17.0</v>
      </c>
      <c r="C2" s="343" t="s">
        <v>375</v>
      </c>
      <c r="D2" s="329">
        <v>112330.0</v>
      </c>
      <c r="E2" s="341">
        <v>7.0</v>
      </c>
      <c r="F2" s="344" t="s">
        <v>71</v>
      </c>
      <c r="G2" s="331">
        <v>434320.0</v>
      </c>
      <c r="H2" s="341">
        <v>3.0</v>
      </c>
      <c r="I2" s="344" t="s">
        <v>366</v>
      </c>
      <c r="J2" s="331">
        <v>4.187818E7</v>
      </c>
      <c r="K2" s="330">
        <v>7.0</v>
      </c>
      <c r="L2" s="330"/>
      <c r="M2" s="330">
        <v>5.0</v>
      </c>
      <c r="N2" s="330" t="s">
        <v>102</v>
      </c>
      <c r="O2" s="336">
        <v>17.0</v>
      </c>
      <c r="P2" s="337"/>
      <c r="Q2" s="330">
        <v>1.0</v>
      </c>
      <c r="R2" s="330" t="s">
        <v>281</v>
      </c>
      <c r="S2" s="345">
        <v>19.0</v>
      </c>
    </row>
    <row r="3">
      <c r="A3" s="330" t="s">
        <v>84</v>
      </c>
      <c r="B3" s="342">
        <v>17.0</v>
      </c>
      <c r="C3" s="343" t="s">
        <v>375</v>
      </c>
      <c r="D3" s="329">
        <v>93130.0</v>
      </c>
      <c r="E3" s="330">
        <v>5.0</v>
      </c>
      <c r="F3" s="344" t="s">
        <v>71</v>
      </c>
      <c r="G3" s="331">
        <v>665870.0</v>
      </c>
      <c r="H3" s="330">
        <v>7.0</v>
      </c>
      <c r="I3" s="344" t="s">
        <v>366</v>
      </c>
      <c r="J3" s="331">
        <v>1.173968E7</v>
      </c>
      <c r="K3" s="330">
        <v>5.0</v>
      </c>
      <c r="L3" s="330"/>
      <c r="M3" s="330">
        <v>5.0</v>
      </c>
      <c r="N3" s="330" t="s">
        <v>84</v>
      </c>
      <c r="O3" s="336">
        <v>17.0</v>
      </c>
      <c r="P3" s="337"/>
      <c r="Q3" s="330">
        <v>1.0</v>
      </c>
      <c r="R3" s="330" t="s">
        <v>264</v>
      </c>
      <c r="S3" s="345">
        <v>19.0</v>
      </c>
    </row>
    <row r="4">
      <c r="A4" s="330" t="s">
        <v>296</v>
      </c>
      <c r="B4" s="342">
        <v>3.0</v>
      </c>
      <c r="C4" s="343" t="s">
        <v>375</v>
      </c>
      <c r="D4" s="329">
        <v>61960.0</v>
      </c>
      <c r="E4" s="330">
        <v>1.0</v>
      </c>
      <c r="F4" s="344" t="s">
        <v>71</v>
      </c>
      <c r="G4" s="331">
        <v>92800.0</v>
      </c>
      <c r="H4" s="330">
        <v>1.0</v>
      </c>
      <c r="I4" s="344" t="s">
        <v>366</v>
      </c>
      <c r="J4" s="331">
        <v>2271520.0</v>
      </c>
      <c r="K4" s="330">
        <v>1.0</v>
      </c>
      <c r="L4" s="330"/>
      <c r="M4" s="330">
        <v>79.0</v>
      </c>
      <c r="N4" s="330" t="s">
        <v>296</v>
      </c>
      <c r="O4" s="336">
        <v>3.0</v>
      </c>
      <c r="P4" s="337"/>
      <c r="Q4" s="330">
        <v>1.0</v>
      </c>
      <c r="R4" s="330" t="s">
        <v>266</v>
      </c>
      <c r="S4" s="345">
        <v>19.0</v>
      </c>
    </row>
    <row r="5">
      <c r="A5" s="330" t="s">
        <v>132</v>
      </c>
      <c r="B5" s="342">
        <v>11.0</v>
      </c>
      <c r="C5" s="343" t="s">
        <v>375</v>
      </c>
      <c r="D5" s="329">
        <v>67660.0</v>
      </c>
      <c r="E5" s="330">
        <v>3.0</v>
      </c>
      <c r="F5" s="344" t="s">
        <v>71</v>
      </c>
      <c r="G5" s="331">
        <v>491710.0</v>
      </c>
      <c r="H5" s="330">
        <v>5.0</v>
      </c>
      <c r="I5" s="344" t="s">
        <v>366</v>
      </c>
      <c r="J5" s="331">
        <v>9302180.0</v>
      </c>
      <c r="K5" s="330">
        <v>3.0</v>
      </c>
      <c r="L5" s="346"/>
      <c r="M5" s="330">
        <v>43.0</v>
      </c>
      <c r="N5" s="330" t="s">
        <v>132</v>
      </c>
      <c r="O5" s="336">
        <v>11.0</v>
      </c>
      <c r="P5" s="337"/>
      <c r="Q5" s="330">
        <v>1.0</v>
      </c>
      <c r="R5" s="330" t="s">
        <v>149</v>
      </c>
      <c r="S5" s="345">
        <v>19.0</v>
      </c>
    </row>
    <row r="6">
      <c r="A6" s="347" t="s">
        <v>341</v>
      </c>
      <c r="B6" s="327" t="s">
        <v>243</v>
      </c>
      <c r="C6" s="328" t="s">
        <v>334</v>
      </c>
      <c r="D6" s="329" t="s">
        <v>72</v>
      </c>
      <c r="E6" s="330"/>
      <c r="F6" s="328" t="s">
        <v>335</v>
      </c>
      <c r="G6" s="331" t="s">
        <v>121</v>
      </c>
      <c r="H6" s="330"/>
      <c r="I6" s="328" t="s">
        <v>336</v>
      </c>
      <c r="J6" s="331" t="s">
        <v>363</v>
      </c>
      <c r="K6" s="332"/>
      <c r="L6" s="348" t="b">
        <v>1</v>
      </c>
      <c r="M6" s="330"/>
      <c r="N6" s="330"/>
      <c r="O6" s="349"/>
      <c r="P6" s="337"/>
      <c r="Q6" s="330">
        <v>5.0</v>
      </c>
      <c r="R6" s="330" t="s">
        <v>102</v>
      </c>
      <c r="S6" s="345">
        <v>17.0</v>
      </c>
    </row>
    <row r="7">
      <c r="A7" s="330" t="s">
        <v>145</v>
      </c>
      <c r="B7" s="342">
        <v>15.0</v>
      </c>
      <c r="C7" s="343" t="s">
        <v>72</v>
      </c>
      <c r="D7" s="329">
        <v>416800.0</v>
      </c>
      <c r="E7" s="330">
        <v>7.0</v>
      </c>
      <c r="F7" s="344" t="s">
        <v>121</v>
      </c>
      <c r="G7" s="331">
        <v>2700000.0</v>
      </c>
      <c r="H7" s="330">
        <v>1.0</v>
      </c>
      <c r="I7" s="344" t="s">
        <v>363</v>
      </c>
      <c r="J7" s="331">
        <v>4.2585463E8</v>
      </c>
      <c r="K7" s="330">
        <v>7.0</v>
      </c>
      <c r="L7" s="330"/>
      <c r="M7" s="330">
        <v>14.0</v>
      </c>
      <c r="N7" s="330" t="s">
        <v>145</v>
      </c>
      <c r="O7" s="336">
        <v>15.0</v>
      </c>
      <c r="P7" s="337"/>
      <c r="Q7" s="330">
        <v>5.0</v>
      </c>
      <c r="R7" s="330" t="s">
        <v>84</v>
      </c>
      <c r="S7" s="345">
        <v>17.0</v>
      </c>
    </row>
    <row r="8">
      <c r="A8" s="330" t="s">
        <v>279</v>
      </c>
      <c r="B8" s="342">
        <v>11.0</v>
      </c>
      <c r="C8" s="343" t="s">
        <v>72</v>
      </c>
      <c r="D8" s="329">
        <v>68800.0</v>
      </c>
      <c r="E8" s="330">
        <v>1.0</v>
      </c>
      <c r="F8" s="344" t="s">
        <v>121</v>
      </c>
      <c r="G8" s="331">
        <v>7900000.0</v>
      </c>
      <c r="H8" s="330">
        <v>7.0</v>
      </c>
      <c r="I8" s="344" t="s">
        <v>363</v>
      </c>
      <c r="J8" s="331">
        <v>1.066577E8</v>
      </c>
      <c r="K8" s="330">
        <v>3.0</v>
      </c>
      <c r="L8" s="330"/>
      <c r="M8" s="330">
        <v>43.0</v>
      </c>
      <c r="N8" s="330" t="s">
        <v>279</v>
      </c>
      <c r="O8" s="336">
        <v>11.0</v>
      </c>
      <c r="P8" s="337"/>
      <c r="Q8" s="330">
        <v>5.0</v>
      </c>
      <c r="R8" s="330" t="s">
        <v>63</v>
      </c>
      <c r="S8" s="345">
        <v>17.0</v>
      </c>
    </row>
    <row r="9">
      <c r="A9" s="330" t="s">
        <v>263</v>
      </c>
      <c r="B9" s="342">
        <v>7.0</v>
      </c>
      <c r="C9" s="343" t="s">
        <v>72</v>
      </c>
      <c r="D9" s="329">
        <v>125800.0</v>
      </c>
      <c r="E9" s="330">
        <v>3.0</v>
      </c>
      <c r="F9" s="344" t="s">
        <v>121</v>
      </c>
      <c r="G9" s="331">
        <v>3500000.0</v>
      </c>
      <c r="H9" s="330">
        <v>3.0</v>
      </c>
      <c r="I9" s="344" t="s">
        <v>363</v>
      </c>
      <c r="J9" s="331">
        <v>5.778794E7</v>
      </c>
      <c r="K9" s="330">
        <v>1.0</v>
      </c>
      <c r="L9" s="330"/>
      <c r="M9" s="330">
        <v>68.0</v>
      </c>
      <c r="N9" s="330" t="s">
        <v>263</v>
      </c>
      <c r="O9" s="336">
        <v>7.0</v>
      </c>
      <c r="P9" s="337"/>
      <c r="Q9" s="330">
        <v>5.0</v>
      </c>
      <c r="R9" s="330" t="s">
        <v>62</v>
      </c>
      <c r="S9" s="345">
        <v>17.0</v>
      </c>
    </row>
    <row r="10">
      <c r="A10" s="330" t="s">
        <v>304</v>
      </c>
      <c r="B10" s="342">
        <v>15.0</v>
      </c>
      <c r="C10" s="343" t="s">
        <v>72</v>
      </c>
      <c r="D10" s="329">
        <v>332900.0</v>
      </c>
      <c r="E10" s="330">
        <v>5.0</v>
      </c>
      <c r="F10" s="344" t="s">
        <v>121</v>
      </c>
      <c r="G10" s="331">
        <v>6800000.0</v>
      </c>
      <c r="H10" s="330">
        <v>5.0</v>
      </c>
      <c r="I10" s="344" t="s">
        <v>363</v>
      </c>
      <c r="J10" s="331">
        <v>3.8806843E8</v>
      </c>
      <c r="K10" s="330">
        <v>5.0</v>
      </c>
      <c r="L10" s="346"/>
      <c r="M10" s="330">
        <v>14.0</v>
      </c>
      <c r="N10" s="330" t="s">
        <v>304</v>
      </c>
      <c r="O10" s="336">
        <v>15.0</v>
      </c>
      <c r="P10" s="337"/>
      <c r="Q10" s="330">
        <v>5.0</v>
      </c>
      <c r="R10" s="330" t="s">
        <v>170</v>
      </c>
      <c r="S10" s="345">
        <v>17.0</v>
      </c>
    </row>
    <row r="11">
      <c r="A11" s="347" t="s">
        <v>344</v>
      </c>
      <c r="B11" s="327" t="s">
        <v>243</v>
      </c>
      <c r="C11" s="328" t="s">
        <v>334</v>
      </c>
      <c r="D11" s="329" t="s">
        <v>157</v>
      </c>
      <c r="E11" s="330"/>
      <c r="F11" s="328" t="s">
        <v>335</v>
      </c>
      <c r="G11" s="331" t="s">
        <v>118</v>
      </c>
      <c r="H11" s="330"/>
      <c r="I11" s="328" t="s">
        <v>336</v>
      </c>
      <c r="J11" s="331" t="s">
        <v>50</v>
      </c>
      <c r="K11" s="332"/>
      <c r="L11" s="348" t="b">
        <v>1</v>
      </c>
      <c r="M11" s="330"/>
      <c r="N11" s="330"/>
      <c r="O11" s="349"/>
      <c r="P11" s="337"/>
      <c r="Q11" s="330">
        <v>5.0</v>
      </c>
      <c r="R11" s="330" t="s">
        <v>137</v>
      </c>
      <c r="S11" s="345">
        <v>17.0</v>
      </c>
    </row>
    <row r="12">
      <c r="A12" s="330" t="s">
        <v>282</v>
      </c>
      <c r="B12" s="342">
        <v>15.0</v>
      </c>
      <c r="C12" s="343" t="s">
        <v>157</v>
      </c>
      <c r="D12" s="329">
        <v>85800.0</v>
      </c>
      <c r="E12" s="330">
        <v>5.0</v>
      </c>
      <c r="F12" s="344" t="s">
        <v>118</v>
      </c>
      <c r="G12" s="331">
        <v>535800.0</v>
      </c>
      <c r="H12" s="330">
        <v>3.0</v>
      </c>
      <c r="I12" s="344" t="s">
        <v>50</v>
      </c>
      <c r="J12" s="331">
        <v>4.15E8</v>
      </c>
      <c r="K12" s="330">
        <v>7.0</v>
      </c>
      <c r="L12" s="330"/>
      <c r="M12" s="330">
        <v>14.0</v>
      </c>
      <c r="N12" s="330" t="s">
        <v>282</v>
      </c>
      <c r="O12" s="336">
        <v>15.0</v>
      </c>
      <c r="P12" s="337"/>
      <c r="Q12" s="330">
        <v>5.0</v>
      </c>
      <c r="R12" s="330" t="s">
        <v>101</v>
      </c>
      <c r="S12" s="345">
        <v>17.0</v>
      </c>
    </row>
    <row r="13">
      <c r="A13" s="330" t="s">
        <v>262</v>
      </c>
      <c r="B13" s="342">
        <v>9.0</v>
      </c>
      <c r="C13" s="343" t="s">
        <v>157</v>
      </c>
      <c r="D13" s="329">
        <v>78100.0</v>
      </c>
      <c r="E13" s="330">
        <v>3.0</v>
      </c>
      <c r="F13" s="344" t="s">
        <v>118</v>
      </c>
      <c r="G13" s="331">
        <v>90700.0</v>
      </c>
      <c r="H13" s="330">
        <v>1.0</v>
      </c>
      <c r="I13" s="344" t="s">
        <v>50</v>
      </c>
      <c r="J13" s="331">
        <v>2.931E8</v>
      </c>
      <c r="K13" s="330">
        <v>5.0</v>
      </c>
      <c r="L13" s="330"/>
      <c r="M13" s="330">
        <v>56.0</v>
      </c>
      <c r="N13" s="330" t="s">
        <v>262</v>
      </c>
      <c r="O13" s="336">
        <v>9.0</v>
      </c>
      <c r="P13" s="337"/>
      <c r="Q13" s="330">
        <v>5.0</v>
      </c>
      <c r="R13" s="330" t="s">
        <v>276</v>
      </c>
      <c r="S13" s="345">
        <v>17.0</v>
      </c>
    </row>
    <row r="14">
      <c r="A14" s="330" t="s">
        <v>259</v>
      </c>
      <c r="B14" s="342">
        <v>13.0</v>
      </c>
      <c r="C14" s="343" t="s">
        <v>157</v>
      </c>
      <c r="D14" s="329">
        <v>102400.0</v>
      </c>
      <c r="E14" s="330">
        <v>7.0</v>
      </c>
      <c r="F14" s="344" t="s">
        <v>118</v>
      </c>
      <c r="G14" s="331">
        <v>581300.0</v>
      </c>
      <c r="H14" s="330">
        <v>5.0</v>
      </c>
      <c r="I14" s="344" t="s">
        <v>50</v>
      </c>
      <c r="J14" s="331">
        <v>2.72E7</v>
      </c>
      <c r="K14" s="330">
        <v>1.0</v>
      </c>
      <c r="L14" s="330"/>
      <c r="M14" s="330">
        <v>28.0</v>
      </c>
      <c r="N14" s="330" t="s">
        <v>259</v>
      </c>
      <c r="O14" s="336">
        <v>13.0</v>
      </c>
      <c r="P14" s="337"/>
      <c r="Q14" s="330">
        <v>5.0</v>
      </c>
      <c r="R14" s="330" t="s">
        <v>274</v>
      </c>
      <c r="S14" s="345">
        <v>17.0</v>
      </c>
    </row>
    <row r="15">
      <c r="A15" s="330" t="s">
        <v>311</v>
      </c>
      <c r="B15" s="342">
        <v>11.0</v>
      </c>
      <c r="C15" s="343" t="s">
        <v>157</v>
      </c>
      <c r="D15" s="329">
        <v>46400.0</v>
      </c>
      <c r="E15" s="330">
        <v>1.0</v>
      </c>
      <c r="F15" s="344" t="s">
        <v>118</v>
      </c>
      <c r="G15" s="331">
        <v>957000.0</v>
      </c>
      <c r="H15" s="330">
        <v>7.0</v>
      </c>
      <c r="I15" s="344" t="s">
        <v>50</v>
      </c>
      <c r="J15" s="331">
        <v>1.29E8</v>
      </c>
      <c r="K15" s="330">
        <v>3.0</v>
      </c>
      <c r="L15" s="346"/>
      <c r="M15" s="330">
        <v>43.0</v>
      </c>
      <c r="N15" s="330" t="s">
        <v>311</v>
      </c>
      <c r="O15" s="336">
        <v>11.0</v>
      </c>
      <c r="P15" s="337"/>
      <c r="Q15" s="330">
        <v>14.0</v>
      </c>
      <c r="R15" s="330" t="s">
        <v>145</v>
      </c>
      <c r="S15" s="345">
        <v>15.0</v>
      </c>
    </row>
    <row r="16">
      <c r="A16" s="347" t="s">
        <v>346</v>
      </c>
      <c r="B16" s="327" t="s">
        <v>243</v>
      </c>
      <c r="C16" s="328" t="s">
        <v>334</v>
      </c>
      <c r="D16" s="329" t="s">
        <v>355</v>
      </c>
      <c r="E16" s="330"/>
      <c r="F16" s="328" t="s">
        <v>335</v>
      </c>
      <c r="G16" s="331" t="s">
        <v>66</v>
      </c>
      <c r="H16" s="330"/>
      <c r="I16" s="328" t="s">
        <v>336</v>
      </c>
      <c r="J16" s="331" t="s">
        <v>343</v>
      </c>
      <c r="K16" s="332"/>
      <c r="L16" s="348" t="b">
        <v>1</v>
      </c>
      <c r="M16" s="330"/>
      <c r="N16" s="330"/>
      <c r="O16" s="349"/>
      <c r="P16" s="337"/>
      <c r="Q16" s="330">
        <v>14.0</v>
      </c>
      <c r="R16" s="330" t="s">
        <v>304</v>
      </c>
      <c r="S16" s="345">
        <v>15.0</v>
      </c>
    </row>
    <row r="17">
      <c r="A17" s="330" t="s">
        <v>257</v>
      </c>
      <c r="B17" s="342">
        <v>13.0</v>
      </c>
      <c r="C17" s="343" t="s">
        <v>355</v>
      </c>
      <c r="D17" s="329">
        <v>93800.0</v>
      </c>
      <c r="E17" s="330">
        <v>3.0</v>
      </c>
      <c r="F17" s="344" t="s">
        <v>66</v>
      </c>
      <c r="G17" s="331">
        <v>3000000.0</v>
      </c>
      <c r="H17" s="330">
        <v>7.0</v>
      </c>
      <c r="I17" s="344" t="s">
        <v>343</v>
      </c>
      <c r="J17" s="331">
        <v>2.05E7</v>
      </c>
      <c r="K17" s="330">
        <v>3.0</v>
      </c>
      <c r="L17" s="330"/>
      <c r="M17" s="330">
        <v>28.0</v>
      </c>
      <c r="N17" s="330" t="s">
        <v>257</v>
      </c>
      <c r="O17" s="336">
        <v>13.0</v>
      </c>
      <c r="P17" s="337"/>
      <c r="Q17" s="330">
        <v>14.0</v>
      </c>
      <c r="R17" s="330" t="s">
        <v>282</v>
      </c>
      <c r="S17" s="345">
        <v>15.0</v>
      </c>
    </row>
    <row r="18">
      <c r="A18" s="330" t="s">
        <v>87</v>
      </c>
      <c r="B18" s="342">
        <v>9.0</v>
      </c>
      <c r="C18" s="343" t="s">
        <v>355</v>
      </c>
      <c r="D18" s="329">
        <v>322500.0</v>
      </c>
      <c r="E18" s="330">
        <v>7.0</v>
      </c>
      <c r="F18" s="344" t="s">
        <v>66</v>
      </c>
      <c r="G18" s="331">
        <v>611700.0</v>
      </c>
      <c r="H18" s="330">
        <v>1.0</v>
      </c>
      <c r="I18" s="344" t="s">
        <v>343</v>
      </c>
      <c r="J18" s="331">
        <v>9900000.0</v>
      </c>
      <c r="K18" s="330">
        <v>1.0</v>
      </c>
      <c r="L18" s="330"/>
      <c r="M18" s="330">
        <v>56.0</v>
      </c>
      <c r="N18" s="330" t="s">
        <v>87</v>
      </c>
      <c r="O18" s="336">
        <v>9.0</v>
      </c>
      <c r="P18" s="337"/>
      <c r="Q18" s="330">
        <v>14.0</v>
      </c>
      <c r="R18" s="330" t="s">
        <v>291</v>
      </c>
      <c r="S18" s="345">
        <v>15.0</v>
      </c>
    </row>
    <row r="19">
      <c r="A19" s="330" t="s">
        <v>310</v>
      </c>
      <c r="B19" s="342">
        <v>13.0</v>
      </c>
      <c r="C19" s="343" t="s">
        <v>355</v>
      </c>
      <c r="D19" s="329">
        <v>77400.0</v>
      </c>
      <c r="E19" s="330">
        <v>1.0</v>
      </c>
      <c r="F19" s="344" t="s">
        <v>66</v>
      </c>
      <c r="G19" s="331">
        <v>2600000.0</v>
      </c>
      <c r="H19" s="330">
        <v>5.0</v>
      </c>
      <c r="I19" s="344" t="s">
        <v>343</v>
      </c>
      <c r="J19" s="331">
        <v>9.16E7</v>
      </c>
      <c r="K19" s="330">
        <v>7.0</v>
      </c>
      <c r="L19" s="330"/>
      <c r="M19" s="330">
        <v>28.0</v>
      </c>
      <c r="N19" s="330" t="s">
        <v>310</v>
      </c>
      <c r="O19" s="336">
        <v>13.0</v>
      </c>
      <c r="P19" s="337"/>
      <c r="Q19" s="330">
        <v>14.0</v>
      </c>
      <c r="R19" s="330" t="s">
        <v>171</v>
      </c>
      <c r="S19" s="345">
        <v>15.0</v>
      </c>
    </row>
    <row r="20">
      <c r="A20" s="330" t="s">
        <v>270</v>
      </c>
      <c r="B20" s="342">
        <v>13.0</v>
      </c>
      <c r="C20" s="343" t="s">
        <v>355</v>
      </c>
      <c r="D20" s="329">
        <v>317400.0</v>
      </c>
      <c r="E20" s="330">
        <v>5.0</v>
      </c>
      <c r="F20" s="344" t="s">
        <v>66</v>
      </c>
      <c r="G20" s="331">
        <v>2000000.0</v>
      </c>
      <c r="H20" s="330">
        <v>3.0</v>
      </c>
      <c r="I20" s="344" t="s">
        <v>343</v>
      </c>
      <c r="J20" s="331">
        <v>7.35E7</v>
      </c>
      <c r="K20" s="330">
        <v>5.0</v>
      </c>
      <c r="L20" s="346"/>
      <c r="M20" s="330">
        <v>28.0</v>
      </c>
      <c r="N20" s="330" t="s">
        <v>270</v>
      </c>
      <c r="O20" s="336">
        <v>13.0</v>
      </c>
      <c r="P20" s="337"/>
      <c r="Q20" s="330">
        <v>14.0</v>
      </c>
      <c r="R20" s="330" t="s">
        <v>277</v>
      </c>
      <c r="S20" s="345">
        <v>15.0</v>
      </c>
    </row>
    <row r="21">
      <c r="A21" s="347" t="s">
        <v>348</v>
      </c>
      <c r="B21" s="327" t="s">
        <v>243</v>
      </c>
      <c r="C21" s="328" t="s">
        <v>334</v>
      </c>
      <c r="D21" s="329" t="s">
        <v>352</v>
      </c>
      <c r="E21" s="330"/>
      <c r="F21" s="328" t="s">
        <v>335</v>
      </c>
      <c r="G21" s="331" t="s">
        <v>98</v>
      </c>
      <c r="H21" s="330"/>
      <c r="I21" s="328" t="s">
        <v>336</v>
      </c>
      <c r="J21" s="331" t="s">
        <v>378</v>
      </c>
      <c r="K21" s="332"/>
      <c r="L21" s="348" t="b">
        <v>1</v>
      </c>
      <c r="M21" s="330"/>
      <c r="N21" s="330"/>
      <c r="O21" s="349"/>
      <c r="P21" s="337"/>
      <c r="Q21" s="330">
        <v>14.0</v>
      </c>
      <c r="R21" s="330" t="s">
        <v>256</v>
      </c>
      <c r="S21" s="345">
        <v>15.0</v>
      </c>
    </row>
    <row r="22">
      <c r="A22" s="330" t="s">
        <v>261</v>
      </c>
      <c r="B22" s="342">
        <v>13.0</v>
      </c>
      <c r="C22" s="343" t="s">
        <v>352</v>
      </c>
      <c r="D22" s="329">
        <v>7.0</v>
      </c>
      <c r="E22" s="330">
        <v>7.0</v>
      </c>
      <c r="F22" s="344" t="s">
        <v>98</v>
      </c>
      <c r="G22" s="331">
        <v>5.0</v>
      </c>
      <c r="H22" s="330">
        <v>5.0</v>
      </c>
      <c r="I22" s="344" t="s">
        <v>378</v>
      </c>
      <c r="J22" s="331">
        <v>1.81E7</v>
      </c>
      <c r="K22" s="330">
        <v>1.0</v>
      </c>
      <c r="L22" s="330"/>
      <c r="M22" s="330">
        <v>28.0</v>
      </c>
      <c r="N22" s="330" t="s">
        <v>261</v>
      </c>
      <c r="O22" s="336">
        <v>13.0</v>
      </c>
      <c r="P22" s="337"/>
      <c r="Q22" s="330">
        <v>14.0</v>
      </c>
      <c r="R22" s="330" t="s">
        <v>130</v>
      </c>
      <c r="S22" s="345">
        <v>15.0</v>
      </c>
    </row>
    <row r="23">
      <c r="A23" s="330" t="s">
        <v>281</v>
      </c>
      <c r="B23" s="342">
        <v>19.0</v>
      </c>
      <c r="C23" s="343" t="s">
        <v>352</v>
      </c>
      <c r="D23" s="329">
        <v>5.0</v>
      </c>
      <c r="E23" s="330">
        <v>5.0</v>
      </c>
      <c r="F23" s="344" t="s">
        <v>98</v>
      </c>
      <c r="G23" s="331">
        <v>7.0</v>
      </c>
      <c r="H23" s="330">
        <v>7.0</v>
      </c>
      <c r="I23" s="344" t="s">
        <v>378</v>
      </c>
      <c r="J23" s="331">
        <v>6.75E7</v>
      </c>
      <c r="K23" s="330">
        <v>7.0</v>
      </c>
      <c r="L23" s="330"/>
      <c r="M23" s="330">
        <v>1.0</v>
      </c>
      <c r="N23" s="330" t="s">
        <v>281</v>
      </c>
      <c r="O23" s="336">
        <v>19.0</v>
      </c>
      <c r="P23" s="337"/>
      <c r="Q23" s="330">
        <v>14.0</v>
      </c>
      <c r="R23" s="330" t="s">
        <v>278</v>
      </c>
      <c r="S23" s="345">
        <v>15.0</v>
      </c>
    </row>
    <row r="24">
      <c r="A24" s="330" t="s">
        <v>285</v>
      </c>
      <c r="B24" s="342">
        <v>7.0</v>
      </c>
      <c r="C24" s="343" t="s">
        <v>352</v>
      </c>
      <c r="D24" s="329">
        <v>1.0</v>
      </c>
      <c r="E24" s="330">
        <v>1.0</v>
      </c>
      <c r="F24" s="344" t="s">
        <v>98</v>
      </c>
      <c r="G24" s="331">
        <v>3.0</v>
      </c>
      <c r="H24" s="330">
        <v>3.0</v>
      </c>
      <c r="I24" s="344" t="s">
        <v>378</v>
      </c>
      <c r="J24" s="331">
        <v>3.19E7</v>
      </c>
      <c r="K24" s="330">
        <v>3.0</v>
      </c>
      <c r="L24" s="330"/>
      <c r="M24" s="330">
        <v>68.0</v>
      </c>
      <c r="N24" s="330" t="s">
        <v>285</v>
      </c>
      <c r="O24" s="336">
        <v>7.0</v>
      </c>
      <c r="P24" s="337"/>
      <c r="Q24" s="330">
        <v>14.0</v>
      </c>
      <c r="R24" s="330" t="s">
        <v>268</v>
      </c>
      <c r="S24" s="345">
        <v>15.0</v>
      </c>
    </row>
    <row r="25">
      <c r="A25" s="330" t="s">
        <v>312</v>
      </c>
      <c r="B25" s="342">
        <v>9.0</v>
      </c>
      <c r="C25" s="343" t="s">
        <v>352</v>
      </c>
      <c r="D25" s="329">
        <v>3.0</v>
      </c>
      <c r="E25" s="330">
        <v>3.0</v>
      </c>
      <c r="F25" s="344" t="s">
        <v>98</v>
      </c>
      <c r="G25" s="331">
        <v>1.0</v>
      </c>
      <c r="H25" s="330">
        <v>1.0</v>
      </c>
      <c r="I25" s="344" t="s">
        <v>378</v>
      </c>
      <c r="J25" s="331">
        <v>3.43E7</v>
      </c>
      <c r="K25" s="330">
        <v>5.0</v>
      </c>
      <c r="L25" s="346"/>
      <c r="M25" s="330">
        <v>56.0</v>
      </c>
      <c r="N25" s="330" t="s">
        <v>312</v>
      </c>
      <c r="O25" s="336">
        <v>9.0</v>
      </c>
      <c r="P25" s="337"/>
      <c r="Q25" s="330">
        <v>14.0</v>
      </c>
      <c r="R25" s="330" t="s">
        <v>280</v>
      </c>
      <c r="S25" s="345">
        <v>15.0</v>
      </c>
    </row>
    <row r="26">
      <c r="A26" s="347" t="s">
        <v>351</v>
      </c>
      <c r="B26" s="327" t="s">
        <v>243</v>
      </c>
      <c r="C26" s="328" t="s">
        <v>334</v>
      </c>
      <c r="D26" s="329" t="s">
        <v>49</v>
      </c>
      <c r="E26" s="330"/>
      <c r="F26" s="328" t="s">
        <v>335</v>
      </c>
      <c r="G26" s="331" t="s">
        <v>116</v>
      </c>
      <c r="H26" s="330"/>
      <c r="I26" s="328" t="s">
        <v>336</v>
      </c>
      <c r="J26" s="331" t="s">
        <v>347</v>
      </c>
      <c r="K26" s="332"/>
      <c r="L26" s="348" t="b">
        <v>1</v>
      </c>
      <c r="M26" s="330"/>
      <c r="N26" s="330"/>
      <c r="O26" s="349"/>
      <c r="P26" s="337"/>
      <c r="Q26" s="330">
        <v>14.0</v>
      </c>
      <c r="R26" s="330" t="s">
        <v>158</v>
      </c>
      <c r="S26" s="345">
        <v>15.0</v>
      </c>
    </row>
    <row r="27">
      <c r="A27" s="330" t="s">
        <v>63</v>
      </c>
      <c r="B27" s="342">
        <v>17.0</v>
      </c>
      <c r="C27" s="343" t="s">
        <v>49</v>
      </c>
      <c r="D27" s="329">
        <v>1900000.0</v>
      </c>
      <c r="E27" s="330">
        <v>5.0</v>
      </c>
      <c r="F27" s="344" t="s">
        <v>116</v>
      </c>
      <c r="G27" s="331">
        <v>682400.0</v>
      </c>
      <c r="H27" s="330">
        <v>7.0</v>
      </c>
      <c r="I27" s="344" t="s">
        <v>347</v>
      </c>
      <c r="J27" s="331">
        <v>2.74E7</v>
      </c>
      <c r="K27" s="330">
        <v>5.0</v>
      </c>
      <c r="L27" s="330"/>
      <c r="M27" s="330">
        <v>5.0</v>
      </c>
      <c r="N27" s="330" t="s">
        <v>63</v>
      </c>
      <c r="O27" s="336">
        <v>17.0</v>
      </c>
      <c r="P27" s="337"/>
      <c r="Q27" s="330">
        <v>14.0</v>
      </c>
      <c r="R27" s="330" t="s">
        <v>294</v>
      </c>
      <c r="S27" s="345">
        <v>15.0</v>
      </c>
    </row>
    <row r="28">
      <c r="A28" s="330" t="s">
        <v>284</v>
      </c>
      <c r="B28" s="342">
        <v>9.0</v>
      </c>
      <c r="C28" s="343" t="s">
        <v>49</v>
      </c>
      <c r="D28" s="329">
        <v>995300.0</v>
      </c>
      <c r="E28" s="330">
        <v>1.0</v>
      </c>
      <c r="F28" s="344" t="s">
        <v>116</v>
      </c>
      <c r="G28" s="331">
        <v>307200.0</v>
      </c>
      <c r="H28" s="330">
        <v>5.0</v>
      </c>
      <c r="I28" s="344" t="s">
        <v>347</v>
      </c>
      <c r="J28" s="331">
        <v>1.98E7</v>
      </c>
      <c r="K28" s="330">
        <v>3.0</v>
      </c>
      <c r="L28" s="330"/>
      <c r="M28" s="330">
        <v>56.0</v>
      </c>
      <c r="N28" s="330" t="s">
        <v>284</v>
      </c>
      <c r="O28" s="336">
        <v>9.0</v>
      </c>
      <c r="P28" s="337"/>
      <c r="Q28" s="330">
        <v>14.0</v>
      </c>
      <c r="R28" s="330" t="s">
        <v>289</v>
      </c>
      <c r="S28" s="345">
        <v>15.0</v>
      </c>
    </row>
    <row r="29">
      <c r="A29" s="330" t="s">
        <v>309</v>
      </c>
      <c r="B29" s="342">
        <v>5.0</v>
      </c>
      <c r="C29" s="343" t="s">
        <v>49</v>
      </c>
      <c r="D29" s="329">
        <v>1200000.0</v>
      </c>
      <c r="E29" s="330">
        <v>3.0</v>
      </c>
      <c r="F29" s="344" t="s">
        <v>116</v>
      </c>
      <c r="G29" s="331">
        <v>64300.0</v>
      </c>
      <c r="H29" s="330">
        <v>1.0</v>
      </c>
      <c r="I29" s="344" t="s">
        <v>347</v>
      </c>
      <c r="J29" s="331">
        <v>1.08E7</v>
      </c>
      <c r="K29" s="330">
        <v>1.0</v>
      </c>
      <c r="L29" s="330"/>
      <c r="M29" s="330">
        <v>75.0</v>
      </c>
      <c r="N29" s="330" t="s">
        <v>309</v>
      </c>
      <c r="O29" s="336">
        <v>5.0</v>
      </c>
      <c r="P29" s="337"/>
      <c r="Q29" s="330">
        <v>28.0</v>
      </c>
      <c r="R29" s="330" t="s">
        <v>259</v>
      </c>
      <c r="S29" s="345">
        <v>13.0</v>
      </c>
    </row>
    <row r="30">
      <c r="A30" s="330" t="s">
        <v>62</v>
      </c>
      <c r="B30" s="342">
        <v>17.0</v>
      </c>
      <c r="C30" s="343" t="s">
        <v>49</v>
      </c>
      <c r="D30" s="329">
        <v>2000000.0</v>
      </c>
      <c r="E30" s="330">
        <v>7.0</v>
      </c>
      <c r="F30" s="344" t="s">
        <v>116</v>
      </c>
      <c r="G30" s="331">
        <v>144700.0</v>
      </c>
      <c r="H30" s="330">
        <v>3.0</v>
      </c>
      <c r="I30" s="344" t="s">
        <v>347</v>
      </c>
      <c r="J30" s="331">
        <v>3.32E7</v>
      </c>
      <c r="K30" s="330">
        <v>7.0</v>
      </c>
      <c r="L30" s="346"/>
      <c r="M30" s="330">
        <v>5.0</v>
      </c>
      <c r="N30" s="330" t="s">
        <v>62</v>
      </c>
      <c r="O30" s="336">
        <v>17.0</v>
      </c>
      <c r="P30" s="337"/>
      <c r="Q30" s="330">
        <v>28.0</v>
      </c>
      <c r="R30" s="330" t="s">
        <v>257</v>
      </c>
      <c r="S30" s="345">
        <v>13.0</v>
      </c>
    </row>
    <row r="31">
      <c r="A31" s="347" t="s">
        <v>354</v>
      </c>
      <c r="B31" s="327" t="s">
        <v>243</v>
      </c>
      <c r="C31" s="328" t="s">
        <v>334</v>
      </c>
      <c r="D31" s="329" t="s">
        <v>349</v>
      </c>
      <c r="E31" s="330"/>
      <c r="F31" s="328" t="s">
        <v>335</v>
      </c>
      <c r="G31" s="331" t="s">
        <v>95</v>
      </c>
      <c r="H31" s="330"/>
      <c r="I31" s="328" t="s">
        <v>336</v>
      </c>
      <c r="J31" s="331" t="s">
        <v>52</v>
      </c>
      <c r="K31" s="332"/>
      <c r="L31" s="348" t="b">
        <v>1</v>
      </c>
      <c r="M31" s="330"/>
      <c r="N31" s="330"/>
      <c r="O31" s="349"/>
      <c r="P31" s="337"/>
      <c r="Q31" s="330">
        <v>28.0</v>
      </c>
      <c r="R31" s="330" t="s">
        <v>310</v>
      </c>
      <c r="S31" s="345">
        <v>13.0</v>
      </c>
    </row>
    <row r="32">
      <c r="A32" s="330" t="s">
        <v>170</v>
      </c>
      <c r="B32" s="342">
        <v>17.0</v>
      </c>
      <c r="C32" s="343" t="s">
        <v>349</v>
      </c>
      <c r="D32" s="329">
        <v>36200.0</v>
      </c>
      <c r="E32" s="330">
        <v>7.0</v>
      </c>
      <c r="F32" s="344" t="s">
        <v>95</v>
      </c>
      <c r="G32" s="331">
        <v>585900.0</v>
      </c>
      <c r="H32" s="330">
        <v>5.0</v>
      </c>
      <c r="I32" s="344" t="s">
        <v>52</v>
      </c>
      <c r="J32" s="331">
        <v>8.995E8</v>
      </c>
      <c r="K32" s="330">
        <v>5.0</v>
      </c>
      <c r="L32" s="330"/>
      <c r="M32" s="330">
        <v>5.0</v>
      </c>
      <c r="N32" s="330" t="s">
        <v>170</v>
      </c>
      <c r="O32" s="336">
        <v>17.0</v>
      </c>
      <c r="P32" s="337"/>
      <c r="Q32" s="330">
        <v>28.0</v>
      </c>
      <c r="R32" s="330" t="s">
        <v>270</v>
      </c>
      <c r="S32" s="345">
        <v>13.0</v>
      </c>
    </row>
    <row r="33">
      <c r="A33" s="330" t="s">
        <v>148</v>
      </c>
      <c r="B33" s="342">
        <v>13.0</v>
      </c>
      <c r="C33" s="343" t="s">
        <v>349</v>
      </c>
      <c r="D33" s="329">
        <v>31700.0</v>
      </c>
      <c r="E33" s="330">
        <v>5.0</v>
      </c>
      <c r="F33" s="344" t="s">
        <v>95</v>
      </c>
      <c r="G33" s="331">
        <v>338300.0</v>
      </c>
      <c r="H33" s="330">
        <v>1.0</v>
      </c>
      <c r="I33" s="344" t="s">
        <v>52</v>
      </c>
      <c r="J33" s="331">
        <v>9.13E8</v>
      </c>
      <c r="K33" s="330">
        <v>7.0</v>
      </c>
      <c r="L33" s="330"/>
      <c r="M33" s="330">
        <v>28.0</v>
      </c>
      <c r="N33" s="330" t="s">
        <v>148</v>
      </c>
      <c r="O33" s="336">
        <v>13.0</v>
      </c>
      <c r="P33" s="337"/>
      <c r="Q33" s="330">
        <v>28.0</v>
      </c>
      <c r="R33" s="330" t="s">
        <v>261</v>
      </c>
      <c r="S33" s="345">
        <v>13.0</v>
      </c>
    </row>
    <row r="34">
      <c r="A34" s="330" t="s">
        <v>287</v>
      </c>
      <c r="B34" s="342">
        <v>7.0</v>
      </c>
      <c r="C34" s="343" t="s">
        <v>349</v>
      </c>
      <c r="D34" s="329">
        <v>21100.0</v>
      </c>
      <c r="E34" s="330">
        <v>1.0</v>
      </c>
      <c r="F34" s="344" t="s">
        <v>95</v>
      </c>
      <c r="G34" s="331">
        <v>363800.0</v>
      </c>
      <c r="H34" s="330">
        <v>3.0</v>
      </c>
      <c r="I34" s="344" t="s">
        <v>52</v>
      </c>
      <c r="J34" s="331">
        <v>4.915E8</v>
      </c>
      <c r="K34" s="330">
        <v>3.0</v>
      </c>
      <c r="L34" s="330"/>
      <c r="M34" s="330">
        <v>68.0</v>
      </c>
      <c r="N34" s="330" t="s">
        <v>287</v>
      </c>
      <c r="O34" s="336">
        <v>7.0</v>
      </c>
      <c r="P34" s="337"/>
      <c r="Q34" s="330">
        <v>28.0</v>
      </c>
      <c r="R34" s="330" t="s">
        <v>148</v>
      </c>
      <c r="S34" s="345">
        <v>13.0</v>
      </c>
    </row>
    <row r="35">
      <c r="A35" s="330" t="s">
        <v>265</v>
      </c>
      <c r="B35" s="342">
        <v>11.0</v>
      </c>
      <c r="C35" s="343" t="s">
        <v>349</v>
      </c>
      <c r="D35" s="329">
        <v>30100.0</v>
      </c>
      <c r="E35" s="330">
        <v>3.0</v>
      </c>
      <c r="F35" s="344" t="s">
        <v>95</v>
      </c>
      <c r="G35" s="331">
        <v>2000000.0</v>
      </c>
      <c r="H35" s="330">
        <v>7.0</v>
      </c>
      <c r="I35" s="344" t="s">
        <v>52</v>
      </c>
      <c r="J35" s="331">
        <v>2.215E8</v>
      </c>
      <c r="K35" s="330">
        <v>1.0</v>
      </c>
      <c r="L35" s="346"/>
      <c r="M35" s="330">
        <v>43.0</v>
      </c>
      <c r="N35" s="330" t="s">
        <v>265</v>
      </c>
      <c r="O35" s="336">
        <v>11.0</v>
      </c>
      <c r="P35" s="337"/>
      <c r="Q35" s="330">
        <v>28.0</v>
      </c>
      <c r="R35" s="330" t="s">
        <v>152</v>
      </c>
      <c r="S35" s="345">
        <v>13.0</v>
      </c>
    </row>
    <row r="36">
      <c r="A36" s="347" t="s">
        <v>356</v>
      </c>
      <c r="B36" s="327" t="s">
        <v>243</v>
      </c>
      <c r="C36" s="328" t="s">
        <v>334</v>
      </c>
      <c r="D36" s="329" t="s">
        <v>46</v>
      </c>
      <c r="E36" s="330"/>
      <c r="F36" s="328" t="s">
        <v>335</v>
      </c>
      <c r="G36" s="331" t="s">
        <v>45</v>
      </c>
      <c r="H36" s="330"/>
      <c r="I36" s="328" t="s">
        <v>336</v>
      </c>
      <c r="J36" s="331" t="s">
        <v>112</v>
      </c>
      <c r="K36" s="332"/>
      <c r="L36" s="348" t="b">
        <v>1</v>
      </c>
      <c r="M36" s="330"/>
      <c r="N36" s="330"/>
      <c r="O36" s="349"/>
      <c r="P36" s="337"/>
      <c r="Q36" s="330">
        <v>28.0</v>
      </c>
      <c r="R36" s="330" t="s">
        <v>258</v>
      </c>
      <c r="S36" s="345">
        <v>13.0</v>
      </c>
    </row>
    <row r="37">
      <c r="A37" s="330" t="s">
        <v>291</v>
      </c>
      <c r="B37" s="342">
        <v>15.0</v>
      </c>
      <c r="C37" s="343" t="s">
        <v>46</v>
      </c>
      <c r="D37" s="329">
        <v>970400.0</v>
      </c>
      <c r="E37" s="330">
        <v>3.0</v>
      </c>
      <c r="F37" s="344" t="s">
        <v>45</v>
      </c>
      <c r="G37" s="331">
        <v>8700000.0</v>
      </c>
      <c r="H37" s="330">
        <v>7.0</v>
      </c>
      <c r="I37" s="344" t="s">
        <v>112</v>
      </c>
      <c r="J37" s="331">
        <v>5.12E7</v>
      </c>
      <c r="K37" s="330">
        <v>5.0</v>
      </c>
      <c r="L37" s="330"/>
      <c r="M37" s="330">
        <v>14.0</v>
      </c>
      <c r="N37" s="330" t="s">
        <v>291</v>
      </c>
      <c r="O37" s="336">
        <v>15.0</v>
      </c>
      <c r="P37" s="337"/>
      <c r="Q37" s="330">
        <v>28.0</v>
      </c>
      <c r="R37" s="330" t="s">
        <v>134</v>
      </c>
      <c r="S37" s="345">
        <v>13.0</v>
      </c>
    </row>
    <row r="38">
      <c r="A38" s="330" t="s">
        <v>137</v>
      </c>
      <c r="B38" s="342">
        <v>17.0</v>
      </c>
      <c r="C38" s="343" t="s">
        <v>46</v>
      </c>
      <c r="D38" s="329">
        <v>1400000.0</v>
      </c>
      <c r="E38" s="330">
        <v>7.0</v>
      </c>
      <c r="F38" s="344" t="s">
        <v>45</v>
      </c>
      <c r="G38" s="331">
        <v>3900000.0</v>
      </c>
      <c r="H38" s="330">
        <v>3.0</v>
      </c>
      <c r="I38" s="344" t="s">
        <v>112</v>
      </c>
      <c r="J38" s="331">
        <v>5.75E7</v>
      </c>
      <c r="K38" s="330">
        <v>7.0</v>
      </c>
      <c r="L38" s="330"/>
      <c r="M38" s="330">
        <v>5.0</v>
      </c>
      <c r="N38" s="330" t="s">
        <v>137</v>
      </c>
      <c r="O38" s="336">
        <v>17.0</v>
      </c>
      <c r="P38" s="337"/>
      <c r="Q38" s="330">
        <v>28.0</v>
      </c>
      <c r="R38" s="330" t="s">
        <v>290</v>
      </c>
      <c r="S38" s="345">
        <v>13.0</v>
      </c>
    </row>
    <row r="39">
      <c r="A39" s="330" t="s">
        <v>275</v>
      </c>
      <c r="B39" s="342">
        <v>7.0</v>
      </c>
      <c r="C39" s="343" t="s">
        <v>46</v>
      </c>
      <c r="D39" s="329">
        <v>1100000.0</v>
      </c>
      <c r="E39" s="330">
        <v>5.0</v>
      </c>
      <c r="F39" s="344" t="s">
        <v>45</v>
      </c>
      <c r="G39" s="331">
        <v>1800000.0</v>
      </c>
      <c r="H39" s="330">
        <v>1.0</v>
      </c>
      <c r="I39" s="344" t="s">
        <v>112</v>
      </c>
      <c r="J39" s="331">
        <v>1.68E7</v>
      </c>
      <c r="K39" s="330">
        <v>1.0</v>
      </c>
      <c r="L39" s="330"/>
      <c r="M39" s="330">
        <v>68.0</v>
      </c>
      <c r="N39" s="330" t="s">
        <v>275</v>
      </c>
      <c r="O39" s="336">
        <v>7.0</v>
      </c>
      <c r="P39" s="337"/>
      <c r="Q39" s="330">
        <v>28.0</v>
      </c>
      <c r="R39" s="330" t="s">
        <v>271</v>
      </c>
      <c r="S39" s="345">
        <v>13.0</v>
      </c>
    </row>
    <row r="40">
      <c r="A40" s="330" t="s">
        <v>299</v>
      </c>
      <c r="B40" s="342">
        <v>9.0</v>
      </c>
      <c r="C40" s="343" t="s">
        <v>46</v>
      </c>
      <c r="D40" s="329">
        <v>689600.0</v>
      </c>
      <c r="E40" s="330">
        <v>1.0</v>
      </c>
      <c r="F40" s="344" t="s">
        <v>45</v>
      </c>
      <c r="G40" s="331">
        <v>4000000.0</v>
      </c>
      <c r="H40" s="330">
        <v>5.0</v>
      </c>
      <c r="I40" s="344" t="s">
        <v>112</v>
      </c>
      <c r="J40" s="331">
        <v>4.12E7</v>
      </c>
      <c r="K40" s="330">
        <v>3.0</v>
      </c>
      <c r="L40" s="346"/>
      <c r="M40" s="330">
        <v>56.0</v>
      </c>
      <c r="N40" s="330" t="s">
        <v>299</v>
      </c>
      <c r="O40" s="336">
        <v>9.0</v>
      </c>
      <c r="P40" s="337"/>
      <c r="Q40" s="330">
        <v>28.0</v>
      </c>
      <c r="R40" s="330" t="s">
        <v>297</v>
      </c>
      <c r="S40" s="345">
        <v>13.0</v>
      </c>
    </row>
    <row r="41">
      <c r="A41" s="347" t="s">
        <v>358</v>
      </c>
      <c r="B41" s="327" t="s">
        <v>243</v>
      </c>
      <c r="C41" s="328" t="s">
        <v>334</v>
      </c>
      <c r="D41" s="329" t="s">
        <v>57</v>
      </c>
      <c r="E41" s="330"/>
      <c r="F41" s="328" t="s">
        <v>335</v>
      </c>
      <c r="G41" s="331" t="s">
        <v>169</v>
      </c>
      <c r="H41" s="330"/>
      <c r="I41" s="328" t="s">
        <v>336</v>
      </c>
      <c r="J41" s="331" t="s">
        <v>359</v>
      </c>
      <c r="K41" s="332"/>
      <c r="L41" s="348" t="b">
        <v>1</v>
      </c>
      <c r="M41" s="330"/>
      <c r="N41" s="330"/>
      <c r="O41" s="349"/>
      <c r="P41" s="337"/>
      <c r="Q41" s="330">
        <v>28.0</v>
      </c>
      <c r="R41" s="330" t="s">
        <v>288</v>
      </c>
      <c r="S41" s="345">
        <v>13.0</v>
      </c>
    </row>
    <row r="42">
      <c r="A42" s="330" t="s">
        <v>171</v>
      </c>
      <c r="B42" s="342">
        <v>15.0</v>
      </c>
      <c r="C42" s="343" t="s">
        <v>57</v>
      </c>
      <c r="D42" s="329">
        <v>3.0</v>
      </c>
      <c r="E42" s="330">
        <v>3.0</v>
      </c>
      <c r="F42" s="344" t="s">
        <v>169</v>
      </c>
      <c r="G42" s="331">
        <v>7.0</v>
      </c>
      <c r="H42" s="330">
        <v>7.0</v>
      </c>
      <c r="I42" s="344" t="s">
        <v>359</v>
      </c>
      <c r="J42" s="331">
        <v>5.0</v>
      </c>
      <c r="K42" s="330">
        <v>5.0</v>
      </c>
      <c r="L42" s="330"/>
      <c r="M42" s="330">
        <v>14.0</v>
      </c>
      <c r="N42" s="330" t="s">
        <v>171</v>
      </c>
      <c r="O42" s="336">
        <v>15.0</v>
      </c>
      <c r="P42" s="337"/>
      <c r="Q42" s="330">
        <v>28.0</v>
      </c>
      <c r="R42" s="330" t="s">
        <v>260</v>
      </c>
      <c r="S42" s="345">
        <v>13.0</v>
      </c>
    </row>
    <row r="43">
      <c r="A43" s="330" t="s">
        <v>264</v>
      </c>
      <c r="B43" s="342">
        <v>19.0</v>
      </c>
      <c r="C43" s="343" t="s">
        <v>57</v>
      </c>
      <c r="D43" s="329">
        <v>7.0</v>
      </c>
      <c r="E43" s="330">
        <v>7.0</v>
      </c>
      <c r="F43" s="344" t="s">
        <v>169</v>
      </c>
      <c r="G43" s="331">
        <v>5.0</v>
      </c>
      <c r="H43" s="330">
        <v>5.0</v>
      </c>
      <c r="I43" s="344" t="s">
        <v>359</v>
      </c>
      <c r="J43" s="331">
        <v>7.0</v>
      </c>
      <c r="K43" s="330">
        <v>7.0</v>
      </c>
      <c r="L43" s="330"/>
      <c r="M43" s="330">
        <v>1.0</v>
      </c>
      <c r="N43" s="330" t="s">
        <v>264</v>
      </c>
      <c r="O43" s="336">
        <v>19.0</v>
      </c>
      <c r="P43" s="337"/>
      <c r="Q43" s="330">
        <v>28.0</v>
      </c>
      <c r="R43" s="330" t="s">
        <v>272</v>
      </c>
      <c r="S43" s="345">
        <v>13.0</v>
      </c>
    </row>
    <row r="44">
      <c r="A44" s="330" t="s">
        <v>303</v>
      </c>
      <c r="B44" s="342">
        <v>9.0</v>
      </c>
      <c r="C44" s="343" t="s">
        <v>57</v>
      </c>
      <c r="D44" s="329">
        <v>5.0</v>
      </c>
      <c r="E44" s="330">
        <v>5.0</v>
      </c>
      <c r="F44" s="344" t="s">
        <v>169</v>
      </c>
      <c r="G44" s="331">
        <v>1.0</v>
      </c>
      <c r="H44" s="330">
        <v>1.0</v>
      </c>
      <c r="I44" s="344" t="s">
        <v>359</v>
      </c>
      <c r="J44" s="331">
        <v>3.0</v>
      </c>
      <c r="K44" s="330">
        <v>3.0</v>
      </c>
      <c r="L44" s="330"/>
      <c r="M44" s="330">
        <v>56.0</v>
      </c>
      <c r="N44" s="330" t="s">
        <v>303</v>
      </c>
      <c r="O44" s="336">
        <v>9.0</v>
      </c>
      <c r="P44" s="337"/>
      <c r="Q44" s="330">
        <v>43.0</v>
      </c>
      <c r="R44" s="330" t="s">
        <v>132</v>
      </c>
      <c r="S44" s="345">
        <v>11.0</v>
      </c>
    </row>
    <row r="45">
      <c r="A45" s="330" t="s">
        <v>313</v>
      </c>
      <c r="B45" s="342">
        <v>5.0</v>
      </c>
      <c r="C45" s="343" t="s">
        <v>57</v>
      </c>
      <c r="D45" s="329">
        <v>1.0</v>
      </c>
      <c r="E45" s="330">
        <v>1.0</v>
      </c>
      <c r="F45" s="344" t="s">
        <v>169</v>
      </c>
      <c r="G45" s="331">
        <v>3.0</v>
      </c>
      <c r="H45" s="330">
        <v>3.0</v>
      </c>
      <c r="I45" s="344" t="s">
        <v>359</v>
      </c>
      <c r="J45" s="331">
        <v>1.0</v>
      </c>
      <c r="K45" s="330">
        <v>1.0</v>
      </c>
      <c r="L45" s="346"/>
      <c r="M45" s="330">
        <v>75.0</v>
      </c>
      <c r="N45" s="330" t="s">
        <v>313</v>
      </c>
      <c r="O45" s="336">
        <v>5.0</v>
      </c>
      <c r="P45" s="337"/>
      <c r="Q45" s="330">
        <v>43.0</v>
      </c>
      <c r="R45" s="330" t="s">
        <v>279</v>
      </c>
      <c r="S45" s="345">
        <v>11.0</v>
      </c>
    </row>
    <row r="46">
      <c r="A46" s="347" t="s">
        <v>360</v>
      </c>
      <c r="B46" s="327" t="s">
        <v>243</v>
      </c>
      <c r="C46" s="328" t="s">
        <v>334</v>
      </c>
      <c r="D46" s="329" t="s">
        <v>140</v>
      </c>
      <c r="E46" s="330"/>
      <c r="F46" s="328" t="s">
        <v>335</v>
      </c>
      <c r="G46" s="331" t="s">
        <v>105</v>
      </c>
      <c r="H46" s="330"/>
      <c r="I46" s="328" t="s">
        <v>336</v>
      </c>
      <c r="J46" s="331" t="s">
        <v>337</v>
      </c>
      <c r="K46" s="332"/>
      <c r="L46" s="348" t="b">
        <v>1</v>
      </c>
      <c r="M46" s="330"/>
      <c r="N46" s="330"/>
      <c r="O46" s="349"/>
      <c r="P46" s="337"/>
      <c r="Q46" s="330">
        <v>43.0</v>
      </c>
      <c r="R46" s="330" t="s">
        <v>311</v>
      </c>
      <c r="S46" s="345">
        <v>11.0</v>
      </c>
    </row>
    <row r="47">
      <c r="A47" s="330" t="s">
        <v>277</v>
      </c>
      <c r="B47" s="342">
        <v>15.0</v>
      </c>
      <c r="C47" s="343" t="s">
        <v>140</v>
      </c>
      <c r="D47" s="329">
        <v>213700.0</v>
      </c>
      <c r="E47" s="330">
        <v>5.0</v>
      </c>
      <c r="F47" s="344" t="s">
        <v>105</v>
      </c>
      <c r="G47" s="331">
        <v>1100000.0</v>
      </c>
      <c r="H47" s="330">
        <v>5.0</v>
      </c>
      <c r="I47" s="344" t="s">
        <v>337</v>
      </c>
      <c r="J47" s="331">
        <v>3.533E8</v>
      </c>
      <c r="K47" s="330">
        <v>5.0</v>
      </c>
      <c r="L47" s="330"/>
      <c r="M47" s="330">
        <v>14.0</v>
      </c>
      <c r="N47" s="330" t="s">
        <v>277</v>
      </c>
      <c r="O47" s="336">
        <v>15.0</v>
      </c>
      <c r="P47" s="337"/>
      <c r="Q47" s="330">
        <v>43.0</v>
      </c>
      <c r="R47" s="330" t="s">
        <v>265</v>
      </c>
      <c r="S47" s="345">
        <v>11.0</v>
      </c>
    </row>
    <row r="48">
      <c r="A48" s="330" t="s">
        <v>64</v>
      </c>
      <c r="B48" s="342">
        <v>11.0</v>
      </c>
      <c r="C48" s="343" t="s">
        <v>140</v>
      </c>
      <c r="D48" s="329">
        <v>97000.0</v>
      </c>
      <c r="E48" s="330">
        <v>3.0</v>
      </c>
      <c r="F48" s="344" t="s">
        <v>105</v>
      </c>
      <c r="G48" s="331">
        <v>130500.0</v>
      </c>
      <c r="H48" s="330">
        <v>1.0</v>
      </c>
      <c r="I48" s="344" t="s">
        <v>337</v>
      </c>
      <c r="J48" s="331">
        <v>4.363E8</v>
      </c>
      <c r="K48" s="330">
        <v>7.0</v>
      </c>
      <c r="L48" s="330"/>
      <c r="M48" s="330">
        <v>43.0</v>
      </c>
      <c r="N48" s="330" t="s">
        <v>64</v>
      </c>
      <c r="O48" s="336">
        <v>11.0</v>
      </c>
      <c r="P48" s="337"/>
      <c r="Q48" s="330">
        <v>43.0</v>
      </c>
      <c r="R48" s="330" t="s">
        <v>64</v>
      </c>
      <c r="S48" s="345">
        <v>11.0</v>
      </c>
    </row>
    <row r="49">
      <c r="A49" s="330" t="s">
        <v>152</v>
      </c>
      <c r="B49" s="342">
        <v>13.0</v>
      </c>
      <c r="C49" s="343" t="s">
        <v>140</v>
      </c>
      <c r="D49" s="329">
        <v>411000.0</v>
      </c>
      <c r="E49" s="330">
        <v>7.0</v>
      </c>
      <c r="F49" s="344" t="s">
        <v>105</v>
      </c>
      <c r="G49" s="331">
        <v>965600.0</v>
      </c>
      <c r="H49" s="330">
        <v>3.0</v>
      </c>
      <c r="I49" s="344" t="s">
        <v>337</v>
      </c>
      <c r="J49" s="331">
        <v>3.48E8</v>
      </c>
      <c r="K49" s="330">
        <v>3.0</v>
      </c>
      <c r="L49" s="330"/>
      <c r="M49" s="330">
        <v>28.0</v>
      </c>
      <c r="N49" s="330" t="s">
        <v>152</v>
      </c>
      <c r="O49" s="336">
        <v>13.0</v>
      </c>
      <c r="P49" s="337"/>
      <c r="Q49" s="330">
        <v>43.0</v>
      </c>
      <c r="R49" s="330" t="s">
        <v>178</v>
      </c>
      <c r="S49" s="345">
        <v>11.0</v>
      </c>
    </row>
    <row r="50">
      <c r="A50" s="330" t="s">
        <v>305</v>
      </c>
      <c r="B50" s="342">
        <v>9.0</v>
      </c>
      <c r="C50" s="343" t="s">
        <v>140</v>
      </c>
      <c r="D50" s="329">
        <v>72900.0</v>
      </c>
      <c r="E50" s="330">
        <v>1.0</v>
      </c>
      <c r="F50" s="344" t="s">
        <v>105</v>
      </c>
      <c r="G50" s="331">
        <v>1900000.0</v>
      </c>
      <c r="H50" s="330">
        <v>7.0</v>
      </c>
      <c r="I50" s="344" t="s">
        <v>337</v>
      </c>
      <c r="J50" s="331">
        <v>2.347E8</v>
      </c>
      <c r="K50" s="330">
        <v>1.0</v>
      </c>
      <c r="L50" s="346"/>
      <c r="M50" s="330">
        <v>56.0</v>
      </c>
      <c r="N50" s="330" t="s">
        <v>305</v>
      </c>
      <c r="O50" s="336">
        <v>9.0</v>
      </c>
      <c r="P50" s="337"/>
      <c r="Q50" s="330">
        <v>43.0</v>
      </c>
      <c r="R50" s="330" t="s">
        <v>283</v>
      </c>
      <c r="S50" s="345">
        <v>11.0</v>
      </c>
    </row>
    <row r="51">
      <c r="A51" s="347" t="s">
        <v>361</v>
      </c>
      <c r="B51" s="327" t="s">
        <v>243</v>
      </c>
      <c r="C51" s="328" t="s">
        <v>334</v>
      </c>
      <c r="D51" s="329" t="s">
        <v>163</v>
      </c>
      <c r="E51" s="330"/>
      <c r="F51" s="328" t="s">
        <v>335</v>
      </c>
      <c r="G51" s="331" t="s">
        <v>107</v>
      </c>
      <c r="H51" s="330"/>
      <c r="I51" s="328" t="s">
        <v>336</v>
      </c>
      <c r="J51" s="331" t="s">
        <v>350</v>
      </c>
      <c r="K51" s="332"/>
      <c r="L51" s="348" t="b">
        <v>1</v>
      </c>
      <c r="M51" s="330"/>
      <c r="N51" s="330"/>
      <c r="O51" s="349"/>
      <c r="P51" s="337"/>
      <c r="Q51" s="330">
        <v>43.0</v>
      </c>
      <c r="R51" s="330" t="s">
        <v>306</v>
      </c>
      <c r="S51" s="345">
        <v>11.0</v>
      </c>
    </row>
    <row r="52">
      <c r="A52" s="330" t="s">
        <v>256</v>
      </c>
      <c r="B52" s="342">
        <v>15.0</v>
      </c>
      <c r="C52" s="343" t="s">
        <v>163</v>
      </c>
      <c r="D52" s="329">
        <v>240200.0</v>
      </c>
      <c r="E52" s="330">
        <v>7.0</v>
      </c>
      <c r="F52" s="344" t="s">
        <v>107</v>
      </c>
      <c r="G52" s="331">
        <v>2000000.0</v>
      </c>
      <c r="H52" s="330">
        <v>7.0</v>
      </c>
      <c r="I52" s="344" t="s">
        <v>350</v>
      </c>
      <c r="J52" s="331">
        <v>1.62E7</v>
      </c>
      <c r="K52" s="330">
        <v>1.0</v>
      </c>
      <c r="L52" s="330"/>
      <c r="M52" s="330">
        <v>14.0</v>
      </c>
      <c r="N52" s="330" t="s">
        <v>256</v>
      </c>
      <c r="O52" s="336">
        <v>15.0</v>
      </c>
      <c r="P52" s="337"/>
      <c r="Q52" s="330">
        <v>43.0</v>
      </c>
      <c r="R52" s="330" t="s">
        <v>300</v>
      </c>
      <c r="S52" s="345">
        <v>11.0</v>
      </c>
    </row>
    <row r="53">
      <c r="A53" s="330" t="s">
        <v>258</v>
      </c>
      <c r="B53" s="342">
        <v>13.0</v>
      </c>
      <c r="C53" s="343" t="s">
        <v>163</v>
      </c>
      <c r="D53" s="329">
        <v>116000.0</v>
      </c>
      <c r="E53" s="330">
        <v>5.0</v>
      </c>
      <c r="F53" s="344" t="s">
        <v>107</v>
      </c>
      <c r="G53" s="331">
        <v>400000.0</v>
      </c>
      <c r="H53" s="330">
        <v>3.0</v>
      </c>
      <c r="I53" s="344" t="s">
        <v>350</v>
      </c>
      <c r="J53" s="331">
        <v>4.99E7</v>
      </c>
      <c r="K53" s="330">
        <v>5.0</v>
      </c>
      <c r="L53" s="330"/>
      <c r="M53" s="330">
        <v>28.0</v>
      </c>
      <c r="N53" s="330" t="s">
        <v>258</v>
      </c>
      <c r="O53" s="336">
        <v>13.0</v>
      </c>
      <c r="P53" s="337"/>
      <c r="Q53" s="330">
        <v>43.0</v>
      </c>
      <c r="R53" s="330" t="s">
        <v>159</v>
      </c>
      <c r="S53" s="345">
        <v>11.0</v>
      </c>
    </row>
    <row r="54">
      <c r="A54" s="330" t="s">
        <v>267</v>
      </c>
      <c r="B54" s="342">
        <v>9.0</v>
      </c>
      <c r="C54" s="343" t="s">
        <v>163</v>
      </c>
      <c r="D54" s="329">
        <v>19500.0</v>
      </c>
      <c r="E54" s="330">
        <v>1.0</v>
      </c>
      <c r="F54" s="344" t="s">
        <v>107</v>
      </c>
      <c r="G54" s="331">
        <v>81400.0</v>
      </c>
      <c r="H54" s="330">
        <v>1.0</v>
      </c>
      <c r="I54" s="344" t="s">
        <v>350</v>
      </c>
      <c r="J54" s="331">
        <v>6.95E7</v>
      </c>
      <c r="K54" s="330">
        <v>7.0</v>
      </c>
      <c r="L54" s="330"/>
      <c r="M54" s="330">
        <v>56.0</v>
      </c>
      <c r="N54" s="330" t="s">
        <v>267</v>
      </c>
      <c r="O54" s="336">
        <v>9.0</v>
      </c>
      <c r="P54" s="337"/>
      <c r="Q54" s="330">
        <v>43.0</v>
      </c>
      <c r="R54" s="330" t="s">
        <v>302</v>
      </c>
      <c r="S54" s="345">
        <v>11.0</v>
      </c>
    </row>
    <row r="55">
      <c r="A55" s="330" t="s">
        <v>178</v>
      </c>
      <c r="B55" s="342">
        <v>11.0</v>
      </c>
      <c r="C55" s="343" t="s">
        <v>163</v>
      </c>
      <c r="D55" s="329">
        <v>27600.0</v>
      </c>
      <c r="E55" s="330">
        <v>3.0</v>
      </c>
      <c r="F55" s="344" t="s">
        <v>107</v>
      </c>
      <c r="G55" s="331">
        <v>600000.0</v>
      </c>
      <c r="H55" s="330">
        <v>5.0</v>
      </c>
      <c r="I55" s="344" t="s">
        <v>350</v>
      </c>
      <c r="J55" s="331">
        <v>4.5E7</v>
      </c>
      <c r="K55" s="330">
        <v>3.0</v>
      </c>
      <c r="L55" s="346"/>
      <c r="M55" s="330">
        <v>43.0</v>
      </c>
      <c r="N55" s="330" t="s">
        <v>178</v>
      </c>
      <c r="O55" s="336">
        <v>11.0</v>
      </c>
      <c r="P55" s="337"/>
      <c r="Q55" s="330">
        <v>43.0</v>
      </c>
      <c r="R55" s="330" t="s">
        <v>298</v>
      </c>
      <c r="S55" s="345">
        <v>11.0</v>
      </c>
    </row>
    <row r="56">
      <c r="A56" s="347" t="s">
        <v>364</v>
      </c>
      <c r="B56" s="327" t="s">
        <v>243</v>
      </c>
      <c r="C56" s="328" t="s">
        <v>334</v>
      </c>
      <c r="D56" s="329" t="s">
        <v>355</v>
      </c>
      <c r="E56" s="330"/>
      <c r="F56" s="328" t="s">
        <v>335</v>
      </c>
      <c r="G56" s="331" t="s">
        <v>371</v>
      </c>
      <c r="H56" s="330"/>
      <c r="I56" s="328" t="s">
        <v>336</v>
      </c>
      <c r="J56" s="331" t="s">
        <v>369</v>
      </c>
      <c r="K56" s="332"/>
      <c r="L56" s="348" t="b">
        <v>1</v>
      </c>
      <c r="M56" s="330"/>
      <c r="N56" s="330"/>
      <c r="O56" s="349"/>
      <c r="P56" s="337"/>
      <c r="Q56" s="330">
        <v>43.0</v>
      </c>
      <c r="R56" s="330" t="s">
        <v>292</v>
      </c>
      <c r="S56" s="345">
        <v>11.0</v>
      </c>
    </row>
    <row r="57">
      <c r="A57" s="330" t="s">
        <v>134</v>
      </c>
      <c r="B57" s="342">
        <v>13.0</v>
      </c>
      <c r="C57" s="343" t="s">
        <v>355</v>
      </c>
      <c r="D57" s="329">
        <v>85100.0</v>
      </c>
      <c r="E57" s="330">
        <v>1.0</v>
      </c>
      <c r="F57" s="344" t="s">
        <v>371</v>
      </c>
      <c r="G57" s="331">
        <v>1500000.0</v>
      </c>
      <c r="H57" s="330">
        <v>5.0</v>
      </c>
      <c r="I57" s="344" t="s">
        <v>369</v>
      </c>
      <c r="J57" s="331">
        <v>2.729E8</v>
      </c>
      <c r="K57" s="330">
        <v>7.0</v>
      </c>
      <c r="L57" s="330"/>
      <c r="M57" s="330">
        <v>28.0</v>
      </c>
      <c r="N57" s="330" t="s">
        <v>134</v>
      </c>
      <c r="O57" s="336">
        <v>13.0</v>
      </c>
      <c r="P57" s="337"/>
      <c r="Q57" s="330">
        <v>56.0</v>
      </c>
      <c r="R57" s="330" t="s">
        <v>262</v>
      </c>
      <c r="S57" s="345">
        <v>9.0</v>
      </c>
    </row>
    <row r="58">
      <c r="A58" s="330" t="s">
        <v>130</v>
      </c>
      <c r="B58" s="342">
        <v>15.0</v>
      </c>
      <c r="C58" s="343" t="s">
        <v>355</v>
      </c>
      <c r="D58" s="329">
        <v>109700.0</v>
      </c>
      <c r="E58" s="330">
        <v>3.0</v>
      </c>
      <c r="F58" s="344" t="s">
        <v>371</v>
      </c>
      <c r="G58" s="331">
        <v>2600000.0</v>
      </c>
      <c r="H58" s="330">
        <v>7.0</v>
      </c>
      <c r="I58" s="344" t="s">
        <v>369</v>
      </c>
      <c r="J58" s="331">
        <v>2.21E8</v>
      </c>
      <c r="K58" s="330">
        <v>5.0</v>
      </c>
      <c r="L58" s="330"/>
      <c r="M58" s="330">
        <v>14.0</v>
      </c>
      <c r="N58" s="330" t="s">
        <v>130</v>
      </c>
      <c r="O58" s="336">
        <v>15.0</v>
      </c>
      <c r="P58" s="337"/>
      <c r="Q58" s="330">
        <v>56.0</v>
      </c>
      <c r="R58" s="330" t="s">
        <v>87</v>
      </c>
      <c r="S58" s="345">
        <v>9.0</v>
      </c>
    </row>
    <row r="59">
      <c r="A59" s="330" t="s">
        <v>290</v>
      </c>
      <c r="B59" s="342">
        <v>13.0</v>
      </c>
      <c r="C59" s="343" t="s">
        <v>355</v>
      </c>
      <c r="D59" s="329">
        <v>149400.0</v>
      </c>
      <c r="E59" s="330">
        <v>7.0</v>
      </c>
      <c r="F59" s="344" t="s">
        <v>371</v>
      </c>
      <c r="G59" s="331">
        <v>808900.0</v>
      </c>
      <c r="H59" s="330">
        <v>3.0</v>
      </c>
      <c r="I59" s="344" t="s">
        <v>369</v>
      </c>
      <c r="J59" s="331">
        <v>1.33E8</v>
      </c>
      <c r="K59" s="330">
        <v>3.0</v>
      </c>
      <c r="L59" s="330"/>
      <c r="M59" s="330">
        <v>28.0</v>
      </c>
      <c r="N59" s="330" t="s">
        <v>290</v>
      </c>
      <c r="O59" s="336">
        <v>13.0</v>
      </c>
      <c r="P59" s="337"/>
      <c r="Q59" s="330">
        <v>56.0</v>
      </c>
      <c r="R59" s="330" t="s">
        <v>312</v>
      </c>
      <c r="S59" s="345">
        <v>9.0</v>
      </c>
    </row>
    <row r="60">
      <c r="A60" s="330" t="s">
        <v>307</v>
      </c>
      <c r="B60" s="342">
        <v>7.0</v>
      </c>
      <c r="C60" s="343" t="s">
        <v>355</v>
      </c>
      <c r="D60" s="329">
        <v>110900.0</v>
      </c>
      <c r="E60" s="330">
        <v>5.0</v>
      </c>
      <c r="F60" s="344" t="s">
        <v>371</v>
      </c>
      <c r="G60" s="331">
        <v>101400.0</v>
      </c>
      <c r="H60" s="330">
        <v>1.0</v>
      </c>
      <c r="I60" s="344" t="s">
        <v>369</v>
      </c>
      <c r="J60" s="331">
        <v>1.186E8</v>
      </c>
      <c r="K60" s="330">
        <v>1.0</v>
      </c>
      <c r="L60" s="346"/>
      <c r="M60" s="330">
        <v>68.0</v>
      </c>
      <c r="N60" s="330" t="s">
        <v>307</v>
      </c>
      <c r="O60" s="336">
        <v>7.0</v>
      </c>
      <c r="P60" s="337"/>
      <c r="Q60" s="330">
        <v>56.0</v>
      </c>
      <c r="R60" s="330" t="s">
        <v>284</v>
      </c>
      <c r="S60" s="345">
        <v>9.0</v>
      </c>
    </row>
    <row r="61">
      <c r="A61" s="347" t="s">
        <v>367</v>
      </c>
      <c r="B61" s="327" t="s">
        <v>243</v>
      </c>
      <c r="C61" s="328" t="s">
        <v>334</v>
      </c>
      <c r="D61" s="329" t="s">
        <v>72</v>
      </c>
      <c r="E61" s="330"/>
      <c r="F61" s="328" t="s">
        <v>335</v>
      </c>
      <c r="G61" s="331" t="s">
        <v>93</v>
      </c>
      <c r="H61" s="330"/>
      <c r="I61" s="328" t="s">
        <v>336</v>
      </c>
      <c r="J61" s="331" t="s">
        <v>47</v>
      </c>
      <c r="K61" s="332"/>
      <c r="L61" s="348" t="b">
        <v>1</v>
      </c>
      <c r="M61" s="330"/>
      <c r="N61" s="330"/>
      <c r="O61" s="349"/>
      <c r="P61" s="337"/>
      <c r="Q61" s="330">
        <v>56.0</v>
      </c>
      <c r="R61" s="330" t="s">
        <v>299</v>
      </c>
      <c r="S61" s="345">
        <v>9.0</v>
      </c>
    </row>
    <row r="62">
      <c r="A62" s="330" t="s">
        <v>86</v>
      </c>
      <c r="B62" s="342">
        <v>5.0</v>
      </c>
      <c r="C62" s="343" t="s">
        <v>72</v>
      </c>
      <c r="D62" s="329">
        <v>93000.0</v>
      </c>
      <c r="E62" s="330">
        <v>1.0</v>
      </c>
      <c r="F62" s="344" t="s">
        <v>93</v>
      </c>
      <c r="G62" s="331">
        <v>744100.0</v>
      </c>
      <c r="H62" s="330">
        <v>3.0</v>
      </c>
      <c r="I62" s="344" t="s">
        <v>47</v>
      </c>
      <c r="J62" s="331">
        <v>5000000.0</v>
      </c>
      <c r="K62" s="330">
        <v>1.0</v>
      </c>
      <c r="L62" s="330"/>
      <c r="M62" s="330">
        <v>75.0</v>
      </c>
      <c r="N62" s="330" t="s">
        <v>86</v>
      </c>
      <c r="O62" s="336">
        <v>5.0</v>
      </c>
      <c r="P62" s="337"/>
      <c r="Q62" s="330">
        <v>56.0</v>
      </c>
      <c r="R62" s="330" t="s">
        <v>303</v>
      </c>
      <c r="S62" s="345">
        <v>9.0</v>
      </c>
    </row>
    <row r="63">
      <c r="A63" s="330" t="s">
        <v>101</v>
      </c>
      <c r="B63" s="342">
        <v>17.0</v>
      </c>
      <c r="C63" s="343" t="s">
        <v>72</v>
      </c>
      <c r="D63" s="329">
        <v>189400.0</v>
      </c>
      <c r="E63" s="330">
        <v>5.0</v>
      </c>
      <c r="F63" s="344" t="s">
        <v>93</v>
      </c>
      <c r="G63" s="331">
        <v>6000000.0</v>
      </c>
      <c r="H63" s="330">
        <v>7.0</v>
      </c>
      <c r="I63" s="344" t="s">
        <v>47</v>
      </c>
      <c r="J63" s="331">
        <v>2.14E7</v>
      </c>
      <c r="K63" s="330">
        <v>5.0</v>
      </c>
      <c r="L63" s="330"/>
      <c r="M63" s="330">
        <v>5.0</v>
      </c>
      <c r="N63" s="330" t="s">
        <v>101</v>
      </c>
      <c r="O63" s="336">
        <v>17.0</v>
      </c>
      <c r="P63" s="337"/>
      <c r="Q63" s="330">
        <v>56.0</v>
      </c>
      <c r="R63" s="330" t="s">
        <v>305</v>
      </c>
      <c r="S63" s="345">
        <v>9.0</v>
      </c>
    </row>
    <row r="64">
      <c r="A64" s="330" t="s">
        <v>286</v>
      </c>
      <c r="B64" s="342">
        <v>7.0</v>
      </c>
      <c r="C64" s="343" t="s">
        <v>72</v>
      </c>
      <c r="D64" s="329">
        <v>113800.0</v>
      </c>
      <c r="E64" s="330">
        <v>3.0</v>
      </c>
      <c r="F64" s="344" t="s">
        <v>93</v>
      </c>
      <c r="G64" s="331">
        <v>302000.0</v>
      </c>
      <c r="H64" s="330">
        <v>1.0</v>
      </c>
      <c r="I64" s="344" t="s">
        <v>47</v>
      </c>
      <c r="J64" s="331">
        <v>1.32E7</v>
      </c>
      <c r="K64" s="330">
        <v>3.0</v>
      </c>
      <c r="L64" s="330"/>
      <c r="M64" s="330">
        <v>68.0</v>
      </c>
      <c r="N64" s="330" t="s">
        <v>286</v>
      </c>
      <c r="O64" s="336">
        <v>7.0</v>
      </c>
      <c r="P64" s="337"/>
      <c r="Q64" s="330">
        <v>56.0</v>
      </c>
      <c r="R64" s="330" t="s">
        <v>267</v>
      </c>
      <c r="S64" s="345">
        <v>9.0</v>
      </c>
    </row>
    <row r="65">
      <c r="A65" s="330" t="s">
        <v>266</v>
      </c>
      <c r="B65" s="342">
        <v>19.0</v>
      </c>
      <c r="C65" s="343" t="s">
        <v>72</v>
      </c>
      <c r="D65" s="329">
        <v>472000.0</v>
      </c>
      <c r="E65" s="330">
        <v>7.0</v>
      </c>
      <c r="F65" s="344" t="s">
        <v>93</v>
      </c>
      <c r="G65" s="331">
        <v>1000000.0</v>
      </c>
      <c r="H65" s="330">
        <v>5.0</v>
      </c>
      <c r="I65" s="344" t="s">
        <v>47</v>
      </c>
      <c r="J65" s="331">
        <v>3.3E7</v>
      </c>
      <c r="K65" s="330">
        <v>7.0</v>
      </c>
      <c r="L65" s="346"/>
      <c r="M65" s="330">
        <v>1.0</v>
      </c>
      <c r="N65" s="330" t="s">
        <v>266</v>
      </c>
      <c r="O65" s="336">
        <v>19.0</v>
      </c>
      <c r="P65" s="337"/>
      <c r="Q65" s="330">
        <v>56.0</v>
      </c>
      <c r="R65" s="330" t="s">
        <v>293</v>
      </c>
      <c r="S65" s="345">
        <v>9.0</v>
      </c>
    </row>
    <row r="66">
      <c r="A66" s="347" t="s">
        <v>370</v>
      </c>
      <c r="B66" s="327" t="s">
        <v>243</v>
      </c>
      <c r="C66" s="328" t="s">
        <v>334</v>
      </c>
      <c r="D66" s="329" t="s">
        <v>114</v>
      </c>
      <c r="E66" s="330"/>
      <c r="F66" s="328" t="s">
        <v>335</v>
      </c>
      <c r="G66" s="331" t="s">
        <v>48</v>
      </c>
      <c r="H66" s="330"/>
      <c r="I66" s="328" t="s">
        <v>336</v>
      </c>
      <c r="J66" s="331" t="s">
        <v>353</v>
      </c>
      <c r="K66" s="332"/>
      <c r="L66" s="348" t="b">
        <v>1</v>
      </c>
      <c r="M66" s="330"/>
      <c r="N66" s="330"/>
      <c r="O66" s="349"/>
      <c r="P66" s="337"/>
      <c r="Q66" s="330">
        <v>56.0</v>
      </c>
      <c r="R66" s="330" t="s">
        <v>269</v>
      </c>
      <c r="S66" s="345">
        <v>9.0</v>
      </c>
    </row>
    <row r="67">
      <c r="A67" s="330" t="s">
        <v>271</v>
      </c>
      <c r="B67" s="342">
        <v>13.0</v>
      </c>
      <c r="C67" s="343" t="s">
        <v>114</v>
      </c>
      <c r="D67" s="329">
        <v>21000.0</v>
      </c>
      <c r="E67" s="330">
        <v>3.0</v>
      </c>
      <c r="F67" s="344" t="s">
        <v>48</v>
      </c>
      <c r="G67" s="331">
        <v>962600.0</v>
      </c>
      <c r="H67" s="330">
        <v>3.0</v>
      </c>
      <c r="I67" s="344" t="s">
        <v>353</v>
      </c>
      <c r="J67" s="331">
        <v>6.765E8</v>
      </c>
      <c r="K67" s="330">
        <v>7.0</v>
      </c>
      <c r="L67" s="330"/>
      <c r="M67" s="330">
        <v>28.0</v>
      </c>
      <c r="N67" s="330" t="s">
        <v>271</v>
      </c>
      <c r="O67" s="336">
        <v>13.0</v>
      </c>
      <c r="P67" s="337"/>
      <c r="Q67" s="330">
        <v>56.0</v>
      </c>
      <c r="R67" s="330" t="s">
        <v>295</v>
      </c>
      <c r="S67" s="345">
        <v>9.0</v>
      </c>
    </row>
    <row r="68">
      <c r="A68" s="330" t="s">
        <v>276</v>
      </c>
      <c r="B68" s="342">
        <v>17.0</v>
      </c>
      <c r="C68" s="343" t="s">
        <v>114</v>
      </c>
      <c r="D68" s="329">
        <v>32300.0</v>
      </c>
      <c r="E68" s="330">
        <v>7.0</v>
      </c>
      <c r="F68" s="344" t="s">
        <v>48</v>
      </c>
      <c r="G68" s="331">
        <v>1100000.0</v>
      </c>
      <c r="H68" s="330">
        <v>5.0</v>
      </c>
      <c r="I68" s="344" t="s">
        <v>353</v>
      </c>
      <c r="J68" s="331">
        <v>2.541E8</v>
      </c>
      <c r="K68" s="330">
        <v>5.0</v>
      </c>
      <c r="L68" s="330"/>
      <c r="M68" s="330">
        <v>5.0</v>
      </c>
      <c r="N68" s="330" t="s">
        <v>276</v>
      </c>
      <c r="O68" s="336">
        <v>17.0</v>
      </c>
      <c r="P68" s="337"/>
      <c r="Q68" s="330">
        <v>56.0</v>
      </c>
      <c r="R68" s="330" t="s">
        <v>100</v>
      </c>
      <c r="S68" s="345">
        <v>9.0</v>
      </c>
    </row>
    <row r="69">
      <c r="A69" s="330" t="s">
        <v>273</v>
      </c>
      <c r="B69" s="342">
        <v>3.0</v>
      </c>
      <c r="C69" s="343" t="s">
        <v>114</v>
      </c>
      <c r="D69" s="329">
        <v>16700.0</v>
      </c>
      <c r="E69" s="330">
        <v>1.0</v>
      </c>
      <c r="F69" s="344" t="s">
        <v>48</v>
      </c>
      <c r="G69" s="331">
        <v>250400.0</v>
      </c>
      <c r="H69" s="330">
        <v>1.0</v>
      </c>
      <c r="I69" s="344" t="s">
        <v>353</v>
      </c>
      <c r="J69" s="331">
        <v>1.554E8</v>
      </c>
      <c r="K69" s="330">
        <v>1.0</v>
      </c>
      <c r="L69" s="330"/>
      <c r="M69" s="330">
        <v>79.0</v>
      </c>
      <c r="N69" s="330" t="s">
        <v>273</v>
      </c>
      <c r="O69" s="336">
        <v>3.0</v>
      </c>
      <c r="P69" s="337"/>
      <c r="Q69" s="330">
        <v>68.0</v>
      </c>
      <c r="R69" s="330" t="s">
        <v>263</v>
      </c>
      <c r="S69" s="345">
        <v>7.0</v>
      </c>
    </row>
    <row r="70">
      <c r="A70" s="330" t="s">
        <v>278</v>
      </c>
      <c r="B70" s="342">
        <v>15.0</v>
      </c>
      <c r="C70" s="343" t="s">
        <v>114</v>
      </c>
      <c r="D70" s="329">
        <v>21900.0</v>
      </c>
      <c r="E70" s="330">
        <v>5.0</v>
      </c>
      <c r="F70" s="344" t="s">
        <v>48</v>
      </c>
      <c r="G70" s="331">
        <v>1900000.0</v>
      </c>
      <c r="H70" s="330">
        <v>7.0</v>
      </c>
      <c r="I70" s="344" t="s">
        <v>353</v>
      </c>
      <c r="J70" s="331">
        <v>2.36E8</v>
      </c>
      <c r="K70" s="330">
        <v>3.0</v>
      </c>
      <c r="L70" s="346"/>
      <c r="M70" s="330">
        <v>14.0</v>
      </c>
      <c r="N70" s="330" t="s">
        <v>278</v>
      </c>
      <c r="O70" s="336">
        <v>15.0</v>
      </c>
      <c r="P70" s="337"/>
      <c r="Q70" s="330">
        <v>68.0</v>
      </c>
      <c r="R70" s="330" t="s">
        <v>285</v>
      </c>
      <c r="S70" s="345">
        <v>7.0</v>
      </c>
    </row>
    <row r="71">
      <c r="A71" s="347" t="s">
        <v>372</v>
      </c>
      <c r="B71" s="327" t="s">
        <v>243</v>
      </c>
      <c r="C71" s="328" t="s">
        <v>334</v>
      </c>
      <c r="D71" s="329" t="s">
        <v>380</v>
      </c>
      <c r="E71" s="330"/>
      <c r="F71" s="328" t="s">
        <v>335</v>
      </c>
      <c r="G71" s="331" t="s">
        <v>60</v>
      </c>
      <c r="H71" s="330"/>
      <c r="I71" s="328" t="s">
        <v>336</v>
      </c>
      <c r="J71" s="331" t="s">
        <v>373</v>
      </c>
      <c r="K71" s="332"/>
      <c r="L71" s="348" t="b">
        <v>1</v>
      </c>
      <c r="M71" s="330"/>
      <c r="N71" s="330"/>
      <c r="O71" s="349"/>
      <c r="P71" s="337"/>
      <c r="Q71" s="330">
        <v>68.0</v>
      </c>
      <c r="R71" s="330" t="s">
        <v>287</v>
      </c>
      <c r="S71" s="345">
        <v>7.0</v>
      </c>
    </row>
    <row r="72">
      <c r="A72" s="330" t="s">
        <v>283</v>
      </c>
      <c r="B72" s="342">
        <v>11.0</v>
      </c>
      <c r="C72" s="343" t="s">
        <v>380</v>
      </c>
      <c r="D72" s="329">
        <v>25900.0</v>
      </c>
      <c r="E72" s="330">
        <v>7.0</v>
      </c>
      <c r="F72" s="344" t="s">
        <v>60</v>
      </c>
      <c r="G72" s="331">
        <v>195500.0</v>
      </c>
      <c r="H72" s="330">
        <v>3.0</v>
      </c>
      <c r="I72" s="344" t="s">
        <v>373</v>
      </c>
      <c r="J72" s="331">
        <v>3600000.0</v>
      </c>
      <c r="K72" s="330">
        <v>1.0</v>
      </c>
      <c r="L72" s="330"/>
      <c r="M72" s="330">
        <v>43.0</v>
      </c>
      <c r="N72" s="330" t="s">
        <v>283</v>
      </c>
      <c r="O72" s="336">
        <v>11.0</v>
      </c>
      <c r="P72" s="337"/>
      <c r="Q72" s="330">
        <v>68.0</v>
      </c>
      <c r="R72" s="330" t="s">
        <v>275</v>
      </c>
      <c r="S72" s="345">
        <v>7.0</v>
      </c>
    </row>
    <row r="73">
      <c r="A73" s="330" t="s">
        <v>297</v>
      </c>
      <c r="B73" s="342">
        <v>13.0</v>
      </c>
      <c r="C73" s="343" t="s">
        <v>380</v>
      </c>
      <c r="D73" s="329">
        <v>18000.0</v>
      </c>
      <c r="E73" s="330">
        <v>3.0</v>
      </c>
      <c r="F73" s="344" t="s">
        <v>60</v>
      </c>
      <c r="G73" s="331">
        <v>509900.0</v>
      </c>
      <c r="H73" s="330">
        <v>7.0</v>
      </c>
      <c r="I73" s="344" t="s">
        <v>373</v>
      </c>
      <c r="J73" s="331">
        <v>4500000.0</v>
      </c>
      <c r="K73" s="330">
        <v>3.0</v>
      </c>
      <c r="L73" s="330"/>
      <c r="M73" s="330">
        <v>28.0</v>
      </c>
      <c r="N73" s="330" t="s">
        <v>297</v>
      </c>
      <c r="O73" s="336">
        <v>13.0</v>
      </c>
      <c r="P73" s="337"/>
      <c r="Q73" s="330">
        <v>68.0</v>
      </c>
      <c r="R73" s="330" t="s">
        <v>307</v>
      </c>
      <c r="S73" s="345">
        <v>7.0</v>
      </c>
    </row>
    <row r="74">
      <c r="A74" s="330" t="s">
        <v>268</v>
      </c>
      <c r="B74" s="342">
        <v>15.0</v>
      </c>
      <c r="C74" s="343" t="s">
        <v>380</v>
      </c>
      <c r="D74" s="329">
        <v>24700.0</v>
      </c>
      <c r="E74" s="330">
        <v>5.0</v>
      </c>
      <c r="F74" s="344" t="s">
        <v>60</v>
      </c>
      <c r="G74" s="331">
        <v>273300.0</v>
      </c>
      <c r="H74" s="330">
        <v>5.0</v>
      </c>
      <c r="I74" s="344" t="s">
        <v>373</v>
      </c>
      <c r="J74" s="331">
        <v>1.91E7</v>
      </c>
      <c r="K74" s="330">
        <v>5.0</v>
      </c>
      <c r="L74" s="330"/>
      <c r="M74" s="330">
        <v>14.0</v>
      </c>
      <c r="N74" s="330" t="s">
        <v>268</v>
      </c>
      <c r="O74" s="336">
        <v>15.0</v>
      </c>
      <c r="P74" s="337"/>
      <c r="Q74" s="330">
        <v>68.0</v>
      </c>
      <c r="R74" s="330" t="s">
        <v>286</v>
      </c>
      <c r="S74" s="345">
        <v>7.0</v>
      </c>
    </row>
    <row r="75">
      <c r="A75" s="330" t="s">
        <v>293</v>
      </c>
      <c r="B75" s="342">
        <v>9.0</v>
      </c>
      <c r="C75" s="343" t="s">
        <v>380</v>
      </c>
      <c r="D75" s="329">
        <v>17600.0</v>
      </c>
      <c r="E75" s="330">
        <v>1.0</v>
      </c>
      <c r="F75" s="344" t="s">
        <v>60</v>
      </c>
      <c r="G75" s="331">
        <v>151100.0</v>
      </c>
      <c r="H75" s="330">
        <v>1.0</v>
      </c>
      <c r="I75" s="344" t="s">
        <v>373</v>
      </c>
      <c r="J75" s="331">
        <v>3.58E7</v>
      </c>
      <c r="K75" s="330">
        <v>7.0</v>
      </c>
      <c r="L75" s="346"/>
      <c r="M75" s="330">
        <v>56.0</v>
      </c>
      <c r="N75" s="330" t="s">
        <v>293</v>
      </c>
      <c r="O75" s="336">
        <v>9.0</v>
      </c>
      <c r="P75" s="337"/>
      <c r="Q75" s="330">
        <v>68.0</v>
      </c>
      <c r="R75" s="330" t="s">
        <v>308</v>
      </c>
      <c r="S75" s="345">
        <v>7.0</v>
      </c>
    </row>
    <row r="76">
      <c r="A76" s="347" t="s">
        <v>374</v>
      </c>
      <c r="B76" s="327" t="s">
        <v>243</v>
      </c>
      <c r="C76" s="328" t="s">
        <v>334</v>
      </c>
      <c r="D76" s="329" t="s">
        <v>342</v>
      </c>
      <c r="E76" s="330"/>
      <c r="F76" s="328" t="s">
        <v>335</v>
      </c>
      <c r="G76" s="331" t="s">
        <v>106</v>
      </c>
      <c r="H76" s="330"/>
      <c r="I76" s="328" t="s">
        <v>336</v>
      </c>
      <c r="J76" s="331" t="s">
        <v>357</v>
      </c>
      <c r="K76" s="332"/>
      <c r="L76" s="348" t="b">
        <v>1</v>
      </c>
      <c r="M76" s="330"/>
      <c r="N76" s="330"/>
      <c r="O76" s="349"/>
      <c r="P76" s="337"/>
      <c r="Q76" s="330">
        <v>75.0</v>
      </c>
      <c r="R76" s="330" t="s">
        <v>309</v>
      </c>
      <c r="S76" s="345">
        <v>5.0</v>
      </c>
    </row>
    <row r="77">
      <c r="A77" s="330" t="s">
        <v>280</v>
      </c>
      <c r="B77" s="342">
        <v>15.0</v>
      </c>
      <c r="C77" s="343" t="s">
        <v>342</v>
      </c>
      <c r="D77" s="329">
        <v>40500.0</v>
      </c>
      <c r="E77" s="330">
        <v>7.0</v>
      </c>
      <c r="F77" s="344" t="s">
        <v>106</v>
      </c>
      <c r="G77" s="331">
        <v>1300000.0</v>
      </c>
      <c r="H77" s="330">
        <v>5.0</v>
      </c>
      <c r="I77" s="344" t="s">
        <v>357</v>
      </c>
      <c r="J77" s="331">
        <v>5.24E7</v>
      </c>
      <c r="K77" s="330">
        <v>3.0</v>
      </c>
      <c r="L77" s="330"/>
      <c r="M77" s="330">
        <v>14.0</v>
      </c>
      <c r="N77" s="330" t="s">
        <v>280</v>
      </c>
      <c r="O77" s="336">
        <v>15.0</v>
      </c>
      <c r="P77" s="337"/>
      <c r="Q77" s="330">
        <v>75.0</v>
      </c>
      <c r="R77" s="330" t="s">
        <v>313</v>
      </c>
      <c r="S77" s="345">
        <v>5.0</v>
      </c>
    </row>
    <row r="78">
      <c r="A78" s="330" t="s">
        <v>158</v>
      </c>
      <c r="B78" s="342">
        <v>15.0</v>
      </c>
      <c r="C78" s="343" t="s">
        <v>342</v>
      </c>
      <c r="D78" s="329">
        <v>28300.0</v>
      </c>
      <c r="E78" s="330">
        <v>3.0</v>
      </c>
      <c r="F78" s="344" t="s">
        <v>106</v>
      </c>
      <c r="G78" s="331">
        <v>3400000.0</v>
      </c>
      <c r="H78" s="330">
        <v>7.0</v>
      </c>
      <c r="I78" s="344" t="s">
        <v>357</v>
      </c>
      <c r="J78" s="331">
        <v>5.42E7</v>
      </c>
      <c r="K78" s="330">
        <v>5.0</v>
      </c>
      <c r="L78" s="330"/>
      <c r="M78" s="330">
        <v>14.0</v>
      </c>
      <c r="N78" s="330" t="s">
        <v>158</v>
      </c>
      <c r="O78" s="336">
        <v>15.0</v>
      </c>
      <c r="P78" s="337"/>
      <c r="Q78" s="330">
        <v>75.0</v>
      </c>
      <c r="R78" s="330" t="s">
        <v>86</v>
      </c>
      <c r="S78" s="345">
        <v>5.0</v>
      </c>
    </row>
    <row r="79">
      <c r="A79" s="330" t="s">
        <v>306</v>
      </c>
      <c r="B79" s="342">
        <v>11.0</v>
      </c>
      <c r="C79" s="343" t="s">
        <v>342</v>
      </c>
      <c r="D79" s="329">
        <v>13400.0</v>
      </c>
      <c r="E79" s="330">
        <v>1.0</v>
      </c>
      <c r="F79" s="344" t="s">
        <v>106</v>
      </c>
      <c r="G79" s="331">
        <v>709200.0</v>
      </c>
      <c r="H79" s="330">
        <v>3.0</v>
      </c>
      <c r="I79" s="344" t="s">
        <v>357</v>
      </c>
      <c r="J79" s="331">
        <v>1.337E8</v>
      </c>
      <c r="K79" s="330">
        <v>7.0</v>
      </c>
      <c r="L79" s="330"/>
      <c r="M79" s="330">
        <v>43.0</v>
      </c>
      <c r="N79" s="330" t="s">
        <v>306</v>
      </c>
      <c r="O79" s="336">
        <v>11.0</v>
      </c>
      <c r="P79" s="337"/>
      <c r="Q79" s="330">
        <v>75.0</v>
      </c>
      <c r="R79" s="330" t="s">
        <v>301</v>
      </c>
      <c r="S79" s="345">
        <v>5.0</v>
      </c>
    </row>
    <row r="80">
      <c r="A80" s="330" t="s">
        <v>308</v>
      </c>
      <c r="B80" s="342">
        <v>7.0</v>
      </c>
      <c r="C80" s="343" t="s">
        <v>342</v>
      </c>
      <c r="D80" s="329">
        <v>30700.0</v>
      </c>
      <c r="E80" s="330">
        <v>5.0</v>
      </c>
      <c r="F80" s="344" t="s">
        <v>106</v>
      </c>
      <c r="G80" s="331">
        <v>373200.0</v>
      </c>
      <c r="H80" s="330">
        <v>1.0</v>
      </c>
      <c r="I80" s="344" t="s">
        <v>357</v>
      </c>
      <c r="J80" s="331">
        <v>4.35E7</v>
      </c>
      <c r="K80" s="330">
        <v>1.0</v>
      </c>
      <c r="L80" s="346"/>
      <c r="M80" s="330">
        <v>68.0</v>
      </c>
      <c r="N80" s="330" t="s">
        <v>308</v>
      </c>
      <c r="O80" s="336">
        <v>7.0</v>
      </c>
      <c r="P80" s="337"/>
      <c r="Q80" s="330">
        <v>79.0</v>
      </c>
      <c r="R80" s="330" t="s">
        <v>296</v>
      </c>
      <c r="S80" s="345">
        <v>3.0</v>
      </c>
    </row>
    <row r="81">
      <c r="A81" s="347" t="s">
        <v>377</v>
      </c>
      <c r="B81" s="327" t="s">
        <v>243</v>
      </c>
      <c r="C81" s="328" t="s">
        <v>334</v>
      </c>
      <c r="D81" s="329" t="s">
        <v>75</v>
      </c>
      <c r="E81" s="330"/>
      <c r="F81" s="328" t="s">
        <v>335</v>
      </c>
      <c r="G81" s="331" t="s">
        <v>365</v>
      </c>
      <c r="H81" s="330"/>
      <c r="I81" s="328" t="s">
        <v>336</v>
      </c>
      <c r="J81" s="331" t="s">
        <v>376</v>
      </c>
      <c r="K81" s="332"/>
      <c r="L81" s="348" t="b">
        <v>1</v>
      </c>
      <c r="M81" s="330"/>
      <c r="N81" s="330"/>
      <c r="O81" s="349"/>
      <c r="P81" s="337"/>
      <c r="Q81" s="346">
        <v>79.0</v>
      </c>
      <c r="R81" s="346" t="s">
        <v>273</v>
      </c>
      <c r="S81" s="350">
        <v>3.0</v>
      </c>
    </row>
    <row r="82">
      <c r="A82" s="330" t="s">
        <v>269</v>
      </c>
      <c r="B82" s="342">
        <v>9.0</v>
      </c>
      <c r="C82" s="343" t="s">
        <v>75</v>
      </c>
      <c r="D82" s="329">
        <v>7.0</v>
      </c>
      <c r="E82" s="330">
        <v>7.0</v>
      </c>
      <c r="F82" s="344" t="s">
        <v>365</v>
      </c>
      <c r="G82" s="331">
        <v>1.0</v>
      </c>
      <c r="H82" s="330">
        <v>1.0</v>
      </c>
      <c r="I82" s="344" t="s">
        <v>376</v>
      </c>
      <c r="J82" s="331">
        <v>1.0</v>
      </c>
      <c r="K82" s="330">
        <v>1.0</v>
      </c>
      <c r="L82" s="330"/>
      <c r="M82" s="330">
        <v>56.0</v>
      </c>
      <c r="N82" s="330" t="s">
        <v>269</v>
      </c>
      <c r="O82" s="336">
        <v>9.0</v>
      </c>
      <c r="P82" s="349"/>
      <c r="Q82" s="349"/>
      <c r="R82" s="330"/>
      <c r="S82" s="349"/>
    </row>
    <row r="83">
      <c r="A83" s="330" t="s">
        <v>149</v>
      </c>
      <c r="B83" s="342">
        <v>19.0</v>
      </c>
      <c r="C83" s="343" t="s">
        <v>75</v>
      </c>
      <c r="D83" s="329">
        <v>5.0</v>
      </c>
      <c r="E83" s="330">
        <v>5.0</v>
      </c>
      <c r="F83" s="344" t="s">
        <v>365</v>
      </c>
      <c r="G83" s="331">
        <v>7.0</v>
      </c>
      <c r="H83" s="330">
        <v>7.0</v>
      </c>
      <c r="I83" s="344" t="s">
        <v>376</v>
      </c>
      <c r="J83" s="331">
        <v>7.0</v>
      </c>
      <c r="K83" s="330">
        <v>7.0</v>
      </c>
      <c r="L83" s="330"/>
      <c r="M83" s="330">
        <v>1.0</v>
      </c>
      <c r="N83" s="330" t="s">
        <v>149</v>
      </c>
      <c r="O83" s="336">
        <v>19.0</v>
      </c>
      <c r="P83" s="349"/>
      <c r="Q83" s="349"/>
      <c r="R83" s="330"/>
      <c r="S83" s="349"/>
    </row>
    <row r="84">
      <c r="A84" s="330" t="s">
        <v>295</v>
      </c>
      <c r="B84" s="342">
        <v>9.0</v>
      </c>
      <c r="C84" s="343" t="s">
        <v>75</v>
      </c>
      <c r="D84" s="329">
        <v>1.0</v>
      </c>
      <c r="E84" s="330">
        <v>1.0</v>
      </c>
      <c r="F84" s="344" t="s">
        <v>365</v>
      </c>
      <c r="G84" s="331">
        <v>3.0</v>
      </c>
      <c r="H84" s="330">
        <v>3.0</v>
      </c>
      <c r="I84" s="344" t="s">
        <v>376</v>
      </c>
      <c r="J84" s="331">
        <v>5.0</v>
      </c>
      <c r="K84" s="330">
        <v>5.0</v>
      </c>
      <c r="L84" s="330"/>
      <c r="M84" s="330">
        <v>56.0</v>
      </c>
      <c r="N84" s="330" t="s">
        <v>295</v>
      </c>
      <c r="O84" s="336">
        <v>9.0</v>
      </c>
      <c r="P84" s="349"/>
      <c r="Q84" s="349"/>
      <c r="R84" s="330"/>
      <c r="S84" s="349"/>
    </row>
    <row r="85">
      <c r="A85" s="330" t="s">
        <v>300</v>
      </c>
      <c r="B85" s="342">
        <v>11.0</v>
      </c>
      <c r="C85" s="343" t="s">
        <v>75</v>
      </c>
      <c r="D85" s="329">
        <v>3.0</v>
      </c>
      <c r="E85" s="330">
        <v>3.0</v>
      </c>
      <c r="F85" s="344" t="s">
        <v>365</v>
      </c>
      <c r="G85" s="331">
        <v>5.0</v>
      </c>
      <c r="H85" s="330">
        <v>5.0</v>
      </c>
      <c r="I85" s="344" t="s">
        <v>376</v>
      </c>
      <c r="J85" s="331">
        <v>3.0</v>
      </c>
      <c r="K85" s="330">
        <v>3.0</v>
      </c>
      <c r="L85" s="346"/>
      <c r="M85" s="330">
        <v>43.0</v>
      </c>
      <c r="N85" s="330" t="s">
        <v>300</v>
      </c>
      <c r="O85" s="336">
        <v>11.0</v>
      </c>
      <c r="P85" s="349"/>
      <c r="Q85" s="349"/>
      <c r="R85" s="330"/>
      <c r="S85" s="349"/>
    </row>
    <row r="86">
      <c r="A86" s="347" t="s">
        <v>379</v>
      </c>
      <c r="B86" s="327" t="s">
        <v>243</v>
      </c>
      <c r="C86" s="328" t="s">
        <v>334</v>
      </c>
      <c r="D86" s="329" t="s">
        <v>362</v>
      </c>
      <c r="E86" s="330"/>
      <c r="F86" s="328" t="s">
        <v>335</v>
      </c>
      <c r="G86" s="331" t="s">
        <v>55</v>
      </c>
      <c r="H86" s="330"/>
      <c r="I86" s="328" t="s">
        <v>336</v>
      </c>
      <c r="J86" s="331" t="s">
        <v>381</v>
      </c>
      <c r="K86" s="332"/>
      <c r="L86" s="348" t="b">
        <v>1</v>
      </c>
      <c r="M86" s="330"/>
      <c r="N86" s="330"/>
      <c r="O86" s="349"/>
      <c r="P86" s="349"/>
      <c r="Q86" s="349"/>
      <c r="R86" s="330"/>
      <c r="S86" s="349"/>
    </row>
    <row r="87">
      <c r="A87" s="330" t="s">
        <v>159</v>
      </c>
      <c r="B87" s="342">
        <v>11.0</v>
      </c>
      <c r="C87" s="343" t="s">
        <v>362</v>
      </c>
      <c r="D87" s="329">
        <v>2400.0</v>
      </c>
      <c r="E87" s="330">
        <v>5.0</v>
      </c>
      <c r="F87" s="344" t="s">
        <v>55</v>
      </c>
      <c r="G87" s="331">
        <v>312400.0</v>
      </c>
      <c r="H87" s="330">
        <v>3.0</v>
      </c>
      <c r="I87" s="344" t="s">
        <v>381</v>
      </c>
      <c r="J87" s="331">
        <v>1400000.0</v>
      </c>
      <c r="K87" s="330">
        <v>3.0</v>
      </c>
      <c r="L87" s="330"/>
      <c r="M87" s="330">
        <v>43.0</v>
      </c>
      <c r="N87" s="330" t="s">
        <v>159</v>
      </c>
      <c r="O87" s="336">
        <v>11.0</v>
      </c>
      <c r="P87" s="349"/>
      <c r="Q87" s="349"/>
      <c r="R87" s="330"/>
      <c r="S87" s="349"/>
    </row>
    <row r="88">
      <c r="A88" s="330" t="s">
        <v>302</v>
      </c>
      <c r="B88" s="342">
        <v>11.0</v>
      </c>
      <c r="C88" s="343" t="s">
        <v>362</v>
      </c>
      <c r="D88" s="329">
        <v>2200.0</v>
      </c>
      <c r="E88" s="330">
        <v>3.0</v>
      </c>
      <c r="F88" s="344" t="s">
        <v>55</v>
      </c>
      <c r="G88" s="331">
        <v>512400.0</v>
      </c>
      <c r="H88" s="330">
        <v>7.0</v>
      </c>
      <c r="I88" s="344" t="s">
        <v>381</v>
      </c>
      <c r="J88" s="331">
        <v>736800.0</v>
      </c>
      <c r="K88" s="330">
        <v>1.0</v>
      </c>
      <c r="L88" s="330"/>
      <c r="M88" s="330">
        <v>43.0</v>
      </c>
      <c r="N88" s="330" t="s">
        <v>302</v>
      </c>
      <c r="O88" s="336">
        <v>11.0</v>
      </c>
      <c r="P88" s="349"/>
      <c r="Q88" s="349"/>
      <c r="R88" s="330"/>
      <c r="S88" s="349"/>
    </row>
    <row r="89">
      <c r="A89" s="330" t="s">
        <v>288</v>
      </c>
      <c r="B89" s="342">
        <v>13.0</v>
      </c>
      <c r="C89" s="343" t="s">
        <v>362</v>
      </c>
      <c r="D89" s="329">
        <v>2000.0</v>
      </c>
      <c r="E89" s="330">
        <v>1.0</v>
      </c>
      <c r="F89" s="344" t="s">
        <v>55</v>
      </c>
      <c r="G89" s="331">
        <v>314500.0</v>
      </c>
      <c r="H89" s="330">
        <v>5.0</v>
      </c>
      <c r="I89" s="344" t="s">
        <v>381</v>
      </c>
      <c r="J89" s="331">
        <v>1700000.0</v>
      </c>
      <c r="K89" s="330">
        <v>7.0</v>
      </c>
      <c r="L89" s="330"/>
      <c r="M89" s="330">
        <v>28.0</v>
      </c>
      <c r="N89" s="330" t="s">
        <v>288</v>
      </c>
      <c r="O89" s="336">
        <v>13.0</v>
      </c>
      <c r="P89" s="349"/>
      <c r="Q89" s="349"/>
      <c r="R89" s="330"/>
      <c r="S89" s="349"/>
    </row>
    <row r="90">
      <c r="A90" s="330" t="s">
        <v>260</v>
      </c>
      <c r="B90" s="342">
        <v>13.0</v>
      </c>
      <c r="C90" s="343" t="s">
        <v>362</v>
      </c>
      <c r="D90" s="329">
        <v>4700.0</v>
      </c>
      <c r="E90" s="330">
        <v>7.0</v>
      </c>
      <c r="F90" s="344" t="s">
        <v>55</v>
      </c>
      <c r="G90" s="331">
        <v>108100.0</v>
      </c>
      <c r="H90" s="330">
        <v>1.0</v>
      </c>
      <c r="I90" s="344" t="s">
        <v>381</v>
      </c>
      <c r="J90" s="331">
        <v>1500000.0</v>
      </c>
      <c r="K90" s="330">
        <v>5.0</v>
      </c>
      <c r="L90" s="346"/>
      <c r="M90" s="330">
        <v>28.0</v>
      </c>
      <c r="N90" s="330" t="s">
        <v>260</v>
      </c>
      <c r="O90" s="336">
        <v>13.0</v>
      </c>
      <c r="P90" s="349"/>
      <c r="Q90" s="349"/>
      <c r="R90" s="330"/>
      <c r="S90" s="349"/>
    </row>
    <row r="91">
      <c r="A91" s="347" t="s">
        <v>382</v>
      </c>
      <c r="B91" s="327" t="s">
        <v>243</v>
      </c>
      <c r="C91" s="328" t="s">
        <v>334</v>
      </c>
      <c r="D91" s="329" t="s">
        <v>154</v>
      </c>
      <c r="E91" s="330"/>
      <c r="F91" s="328" t="s">
        <v>335</v>
      </c>
      <c r="G91" s="331" t="s">
        <v>74</v>
      </c>
      <c r="H91" s="330"/>
      <c r="I91" s="328" t="s">
        <v>336</v>
      </c>
      <c r="J91" s="331" t="s">
        <v>345</v>
      </c>
      <c r="K91" s="332"/>
      <c r="L91" s="348" t="b">
        <v>1</v>
      </c>
      <c r="M91" s="330"/>
      <c r="N91" s="330"/>
      <c r="O91" s="349"/>
      <c r="P91" s="349"/>
      <c r="Q91" s="349"/>
      <c r="R91" s="330"/>
      <c r="S91" s="349"/>
    </row>
    <row r="92">
      <c r="A92" s="330" t="s">
        <v>294</v>
      </c>
      <c r="B92" s="342">
        <v>15.0</v>
      </c>
      <c r="C92" s="343" t="s">
        <v>154</v>
      </c>
      <c r="D92" s="329">
        <v>1100000.0</v>
      </c>
      <c r="E92" s="330">
        <v>7.0</v>
      </c>
      <c r="F92" s="344" t="s">
        <v>74</v>
      </c>
      <c r="G92" s="331">
        <v>3500.0</v>
      </c>
      <c r="H92" s="330">
        <v>1.0</v>
      </c>
      <c r="I92" s="344" t="s">
        <v>345</v>
      </c>
      <c r="J92" s="331">
        <v>9.22E7</v>
      </c>
      <c r="K92" s="330">
        <v>7.0</v>
      </c>
      <c r="L92" s="330"/>
      <c r="M92" s="330">
        <v>14.0</v>
      </c>
      <c r="N92" s="330" t="s">
        <v>294</v>
      </c>
      <c r="O92" s="336">
        <v>15.0</v>
      </c>
      <c r="P92" s="349"/>
      <c r="Q92" s="349"/>
      <c r="R92" s="330"/>
      <c r="S92" s="349"/>
    </row>
    <row r="93">
      <c r="A93" s="330" t="s">
        <v>298</v>
      </c>
      <c r="B93" s="342">
        <v>11.0</v>
      </c>
      <c r="C93" s="343" t="s">
        <v>154</v>
      </c>
      <c r="D93" s="329">
        <v>557500.0</v>
      </c>
      <c r="E93" s="330">
        <v>3.0</v>
      </c>
      <c r="F93" s="344" t="s">
        <v>74</v>
      </c>
      <c r="G93" s="331">
        <v>74000.0</v>
      </c>
      <c r="H93" s="330">
        <v>5.0</v>
      </c>
      <c r="I93" s="344" t="s">
        <v>345</v>
      </c>
      <c r="J93" s="331">
        <v>1.21E7</v>
      </c>
      <c r="K93" s="330">
        <v>3.0</v>
      </c>
      <c r="L93" s="330"/>
      <c r="M93" s="330">
        <v>43.0</v>
      </c>
      <c r="N93" s="330" t="s">
        <v>298</v>
      </c>
      <c r="O93" s="336">
        <v>11.0</v>
      </c>
      <c r="P93" s="349"/>
      <c r="Q93" s="349"/>
      <c r="R93" s="330"/>
      <c r="S93" s="349"/>
    </row>
    <row r="94">
      <c r="A94" s="330" t="s">
        <v>274</v>
      </c>
      <c r="B94" s="342">
        <v>17.0</v>
      </c>
      <c r="C94" s="343" t="s">
        <v>154</v>
      </c>
      <c r="D94" s="329">
        <v>949300.0</v>
      </c>
      <c r="E94" s="330">
        <v>5.0</v>
      </c>
      <c r="F94" s="344" t="s">
        <v>74</v>
      </c>
      <c r="G94" s="331">
        <v>140500.0</v>
      </c>
      <c r="H94" s="330">
        <v>7.0</v>
      </c>
      <c r="I94" s="344" t="s">
        <v>345</v>
      </c>
      <c r="J94" s="331">
        <v>2.21E7</v>
      </c>
      <c r="K94" s="330">
        <v>5.0</v>
      </c>
      <c r="L94" s="330"/>
      <c r="M94" s="330">
        <v>5.0</v>
      </c>
      <c r="N94" s="330" t="s">
        <v>274</v>
      </c>
      <c r="O94" s="336">
        <v>17.0</v>
      </c>
      <c r="P94" s="349"/>
      <c r="Q94" s="349"/>
      <c r="R94" s="330"/>
      <c r="S94" s="349"/>
    </row>
    <row r="95">
      <c r="A95" s="330" t="s">
        <v>301</v>
      </c>
      <c r="B95" s="342">
        <v>5.0</v>
      </c>
      <c r="C95" s="343" t="s">
        <v>154</v>
      </c>
      <c r="D95" s="329">
        <v>290500.0</v>
      </c>
      <c r="E95" s="330">
        <v>1.0</v>
      </c>
      <c r="F95" s="344" t="s">
        <v>74</v>
      </c>
      <c r="G95" s="331">
        <v>57800.0</v>
      </c>
      <c r="H95" s="330">
        <v>3.0</v>
      </c>
      <c r="I95" s="344" t="s">
        <v>345</v>
      </c>
      <c r="J95" s="331">
        <v>2800000.0</v>
      </c>
      <c r="K95" s="330">
        <v>1.0</v>
      </c>
      <c r="L95" s="346"/>
      <c r="M95" s="330">
        <v>75.0</v>
      </c>
      <c r="N95" s="330" t="s">
        <v>301</v>
      </c>
      <c r="O95" s="336">
        <v>5.0</v>
      </c>
      <c r="P95" s="349"/>
      <c r="Q95" s="349"/>
      <c r="R95" s="330"/>
      <c r="S95" s="349"/>
    </row>
    <row r="96">
      <c r="A96" s="347" t="s">
        <v>384</v>
      </c>
      <c r="B96" s="327" t="s">
        <v>243</v>
      </c>
      <c r="C96" s="328" t="s">
        <v>334</v>
      </c>
      <c r="D96" s="329" t="s">
        <v>96</v>
      </c>
      <c r="E96" s="330"/>
      <c r="F96" s="328" t="s">
        <v>335</v>
      </c>
      <c r="G96" s="331" t="s">
        <v>54</v>
      </c>
      <c r="H96" s="330"/>
      <c r="I96" s="328" t="s">
        <v>336</v>
      </c>
      <c r="J96" s="331" t="s">
        <v>383</v>
      </c>
      <c r="K96" s="332"/>
      <c r="L96" s="348" t="b">
        <v>1</v>
      </c>
      <c r="M96" s="330"/>
      <c r="N96" s="330"/>
      <c r="O96" s="349"/>
      <c r="P96" s="349"/>
      <c r="Q96" s="349"/>
      <c r="R96" s="330"/>
      <c r="S96" s="349"/>
    </row>
    <row r="97">
      <c r="A97" s="330" t="s">
        <v>272</v>
      </c>
      <c r="B97" s="342">
        <v>13.0</v>
      </c>
      <c r="C97" s="343" t="s">
        <v>96</v>
      </c>
      <c r="D97" s="329">
        <v>7.0</v>
      </c>
      <c r="E97" s="330">
        <v>7.0</v>
      </c>
      <c r="F97" s="344" t="s">
        <v>54</v>
      </c>
      <c r="G97" s="331">
        <v>1.0</v>
      </c>
      <c r="H97" s="330">
        <v>1.0</v>
      </c>
      <c r="I97" s="344" t="s">
        <v>383</v>
      </c>
      <c r="J97" s="331">
        <v>5.0</v>
      </c>
      <c r="K97" s="330">
        <v>5.0</v>
      </c>
      <c r="L97" s="330"/>
      <c r="M97" s="330">
        <v>28.0</v>
      </c>
      <c r="N97" s="330" t="s">
        <v>272</v>
      </c>
      <c r="O97" s="336">
        <v>13.0</v>
      </c>
      <c r="P97" s="349"/>
      <c r="Q97" s="349"/>
      <c r="R97" s="330"/>
      <c r="S97" s="349"/>
    </row>
    <row r="98">
      <c r="A98" s="330" t="s">
        <v>100</v>
      </c>
      <c r="B98" s="342">
        <v>9.0</v>
      </c>
      <c r="C98" s="343" t="s">
        <v>96</v>
      </c>
      <c r="D98" s="329">
        <v>1.0</v>
      </c>
      <c r="E98" s="330">
        <v>1.0</v>
      </c>
      <c r="F98" s="344" t="s">
        <v>54</v>
      </c>
      <c r="G98" s="331">
        <v>5.0</v>
      </c>
      <c r="H98" s="330">
        <v>5.0</v>
      </c>
      <c r="I98" s="344" t="s">
        <v>383</v>
      </c>
      <c r="J98" s="331">
        <v>3.0</v>
      </c>
      <c r="K98" s="330">
        <v>3.0</v>
      </c>
      <c r="L98" s="330"/>
      <c r="M98" s="330">
        <v>56.0</v>
      </c>
      <c r="N98" s="330" t="s">
        <v>100</v>
      </c>
      <c r="O98" s="336">
        <v>9.0</v>
      </c>
      <c r="P98" s="349"/>
      <c r="Q98" s="349"/>
      <c r="R98" s="330"/>
      <c r="S98" s="349"/>
    </row>
    <row r="99">
      <c r="A99" s="330" t="s">
        <v>289</v>
      </c>
      <c r="B99" s="342">
        <v>15.0</v>
      </c>
      <c r="C99" s="343" t="s">
        <v>96</v>
      </c>
      <c r="D99" s="329">
        <v>5.0</v>
      </c>
      <c r="E99" s="330">
        <v>5.0</v>
      </c>
      <c r="F99" s="344" t="s">
        <v>54</v>
      </c>
      <c r="G99" s="331">
        <v>3.0</v>
      </c>
      <c r="H99" s="330">
        <v>3.0</v>
      </c>
      <c r="I99" s="344" t="s">
        <v>383</v>
      </c>
      <c r="J99" s="331">
        <v>7.0</v>
      </c>
      <c r="K99" s="330">
        <v>7.0</v>
      </c>
      <c r="L99" s="330"/>
      <c r="M99" s="330">
        <v>14.0</v>
      </c>
      <c r="N99" s="330" t="s">
        <v>289</v>
      </c>
      <c r="O99" s="336">
        <v>15.0</v>
      </c>
      <c r="P99" s="349"/>
      <c r="Q99" s="349"/>
      <c r="R99" s="330"/>
      <c r="S99" s="349"/>
    </row>
    <row r="100">
      <c r="A100" s="330" t="s">
        <v>292</v>
      </c>
      <c r="B100" s="342">
        <v>11.0</v>
      </c>
      <c r="C100" s="343" t="s">
        <v>96</v>
      </c>
      <c r="D100" s="329">
        <v>3.0</v>
      </c>
      <c r="E100" s="330">
        <v>3.0</v>
      </c>
      <c r="F100" s="344" t="s">
        <v>54</v>
      </c>
      <c r="G100" s="331">
        <v>7.0</v>
      </c>
      <c r="H100" s="330">
        <v>7.0</v>
      </c>
      <c r="I100" s="344" t="s">
        <v>383</v>
      </c>
      <c r="J100" s="331">
        <v>1.0</v>
      </c>
      <c r="K100" s="330">
        <v>1.0</v>
      </c>
      <c r="L100" s="330"/>
      <c r="M100" s="330">
        <v>43.0</v>
      </c>
      <c r="N100" s="330" t="s">
        <v>292</v>
      </c>
      <c r="O100" s="336">
        <v>11.0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154</v>
      </c>
      <c r="E1" s="330"/>
      <c r="F1" s="328" t="s">
        <v>335</v>
      </c>
      <c r="G1" s="331" t="s">
        <v>105</v>
      </c>
      <c r="H1" s="330"/>
      <c r="I1" s="328" t="s">
        <v>336</v>
      </c>
      <c r="J1" s="331" t="s">
        <v>381</v>
      </c>
      <c r="K1" s="332"/>
      <c r="L1" s="333" t="b">
        <v>1</v>
      </c>
      <c r="M1" s="334" t="s">
        <v>245</v>
      </c>
      <c r="N1" s="335" t="s">
        <v>338</v>
      </c>
      <c r="O1" s="336" t="s">
        <v>339</v>
      </c>
      <c r="P1" s="337"/>
      <c r="Q1" s="338" t="s">
        <v>324</v>
      </c>
      <c r="R1" s="339" t="s">
        <v>246</v>
      </c>
      <c r="S1" s="340" t="s">
        <v>340</v>
      </c>
    </row>
    <row r="2">
      <c r="A2" s="341" t="s">
        <v>102</v>
      </c>
      <c r="B2" s="342">
        <v>19.0</v>
      </c>
      <c r="C2" s="343" t="s">
        <v>154</v>
      </c>
      <c r="D2" s="329">
        <v>894040.0</v>
      </c>
      <c r="E2" s="341">
        <v>7.0</v>
      </c>
      <c r="F2" s="344" t="s">
        <v>105</v>
      </c>
      <c r="G2" s="331">
        <v>1879540.0</v>
      </c>
      <c r="H2" s="341">
        <v>5.0</v>
      </c>
      <c r="I2" s="344" t="s">
        <v>381</v>
      </c>
      <c r="J2" s="331">
        <v>5255710.0</v>
      </c>
      <c r="K2" s="330">
        <v>7.0</v>
      </c>
      <c r="L2" s="330"/>
      <c r="M2" s="330">
        <v>2.0</v>
      </c>
      <c r="N2" s="330" t="s">
        <v>102</v>
      </c>
      <c r="O2" s="336">
        <v>19.0</v>
      </c>
      <c r="P2" s="337"/>
      <c r="Q2" s="330">
        <v>1.0</v>
      </c>
      <c r="R2" s="330" t="s">
        <v>256</v>
      </c>
      <c r="S2" s="345">
        <v>21.0</v>
      </c>
    </row>
    <row r="3">
      <c r="A3" s="330" t="s">
        <v>134</v>
      </c>
      <c r="B3" s="342">
        <v>7.0</v>
      </c>
      <c r="C3" s="343" t="s">
        <v>154</v>
      </c>
      <c r="D3" s="329">
        <v>34410.0</v>
      </c>
      <c r="E3" s="330">
        <v>1.0</v>
      </c>
      <c r="F3" s="344" t="s">
        <v>105</v>
      </c>
      <c r="G3" s="331">
        <v>370940.0</v>
      </c>
      <c r="H3" s="330">
        <v>1.0</v>
      </c>
      <c r="I3" s="344" t="s">
        <v>381</v>
      </c>
      <c r="J3" s="331">
        <v>2198850.0</v>
      </c>
      <c r="K3" s="330">
        <v>5.0</v>
      </c>
      <c r="L3" s="330"/>
      <c r="M3" s="330">
        <v>67.0</v>
      </c>
      <c r="N3" s="330" t="s">
        <v>134</v>
      </c>
      <c r="O3" s="336">
        <v>7.0</v>
      </c>
      <c r="P3" s="337"/>
      <c r="Q3" s="330">
        <v>2.0</v>
      </c>
      <c r="R3" s="330" t="s">
        <v>102</v>
      </c>
      <c r="S3" s="345">
        <v>19.0</v>
      </c>
    </row>
    <row r="4">
      <c r="A4" s="330" t="s">
        <v>137</v>
      </c>
      <c r="B4" s="342">
        <v>11.0</v>
      </c>
      <c r="C4" s="343" t="s">
        <v>154</v>
      </c>
      <c r="D4" s="329">
        <v>295000.0</v>
      </c>
      <c r="E4" s="330">
        <v>3.0</v>
      </c>
      <c r="F4" s="344" t="s">
        <v>105</v>
      </c>
      <c r="G4" s="331">
        <v>1932510.0</v>
      </c>
      <c r="H4" s="330">
        <v>7.0</v>
      </c>
      <c r="I4" s="344" t="s">
        <v>381</v>
      </c>
      <c r="J4" s="331">
        <v>1580060.0</v>
      </c>
      <c r="K4" s="330">
        <v>1.0</v>
      </c>
      <c r="L4" s="330"/>
      <c r="M4" s="330">
        <v>38.0</v>
      </c>
      <c r="N4" s="330" t="s">
        <v>137</v>
      </c>
      <c r="O4" s="336">
        <v>11.0</v>
      </c>
      <c r="P4" s="337"/>
      <c r="Q4" s="330">
        <v>2.0</v>
      </c>
      <c r="R4" s="330" t="s">
        <v>63</v>
      </c>
      <c r="S4" s="345">
        <v>19.0</v>
      </c>
    </row>
    <row r="5">
      <c r="A5" s="330" t="s">
        <v>289</v>
      </c>
      <c r="B5" s="342">
        <v>11.0</v>
      </c>
      <c r="C5" s="343" t="s">
        <v>154</v>
      </c>
      <c r="D5" s="329">
        <v>528270.0</v>
      </c>
      <c r="E5" s="330">
        <v>5.0</v>
      </c>
      <c r="F5" s="344" t="s">
        <v>105</v>
      </c>
      <c r="G5" s="331">
        <v>896470.0</v>
      </c>
      <c r="H5" s="330">
        <v>3.0</v>
      </c>
      <c r="I5" s="344" t="s">
        <v>381</v>
      </c>
      <c r="J5" s="331">
        <v>2100960.0</v>
      </c>
      <c r="K5" s="330">
        <v>3.0</v>
      </c>
      <c r="L5" s="346"/>
      <c r="M5" s="330">
        <v>38.0</v>
      </c>
      <c r="N5" s="330" t="s">
        <v>289</v>
      </c>
      <c r="O5" s="336">
        <v>11.0</v>
      </c>
      <c r="P5" s="337"/>
      <c r="Q5" s="330">
        <v>2.0</v>
      </c>
      <c r="R5" s="330" t="s">
        <v>148</v>
      </c>
      <c r="S5" s="345">
        <v>19.0</v>
      </c>
    </row>
    <row r="6">
      <c r="A6" s="347" t="s">
        <v>341</v>
      </c>
      <c r="B6" s="327" t="s">
        <v>243</v>
      </c>
      <c r="C6" s="328" t="s">
        <v>334</v>
      </c>
      <c r="D6" s="329" t="s">
        <v>140</v>
      </c>
      <c r="E6" s="330"/>
      <c r="F6" s="328" t="s">
        <v>335</v>
      </c>
      <c r="G6" s="331" t="s">
        <v>118</v>
      </c>
      <c r="H6" s="330"/>
      <c r="I6" s="328" t="s">
        <v>336</v>
      </c>
      <c r="J6" s="331" t="s">
        <v>50</v>
      </c>
      <c r="K6" s="332"/>
      <c r="L6" s="348" t="b">
        <v>1</v>
      </c>
      <c r="M6" s="330"/>
      <c r="N6" s="330"/>
      <c r="O6" s="349"/>
      <c r="P6" s="337"/>
      <c r="Q6" s="330">
        <v>2.0</v>
      </c>
      <c r="R6" s="330" t="s">
        <v>267</v>
      </c>
      <c r="S6" s="345">
        <v>19.0</v>
      </c>
    </row>
    <row r="7">
      <c r="A7" s="330" t="s">
        <v>63</v>
      </c>
      <c r="B7" s="342">
        <v>19.0</v>
      </c>
      <c r="C7" s="343" t="s">
        <v>140</v>
      </c>
      <c r="D7" s="329">
        <v>219900.0</v>
      </c>
      <c r="E7" s="330">
        <v>7.0</v>
      </c>
      <c r="F7" s="344" t="s">
        <v>118</v>
      </c>
      <c r="G7" s="331">
        <v>2019430.0</v>
      </c>
      <c r="H7" s="330">
        <v>7.0</v>
      </c>
      <c r="I7" s="344" t="s">
        <v>50</v>
      </c>
      <c r="J7" s="331">
        <v>8.361E8</v>
      </c>
      <c r="K7" s="330">
        <v>5.0</v>
      </c>
      <c r="L7" s="330"/>
      <c r="M7" s="330">
        <v>2.0</v>
      </c>
      <c r="N7" s="330" t="s">
        <v>63</v>
      </c>
      <c r="O7" s="336">
        <v>19.0</v>
      </c>
      <c r="P7" s="337"/>
      <c r="Q7" s="330">
        <v>6.0</v>
      </c>
      <c r="R7" s="330" t="s">
        <v>159</v>
      </c>
      <c r="S7" s="345">
        <v>17.0</v>
      </c>
    </row>
    <row r="8">
      <c r="A8" s="330" t="s">
        <v>84</v>
      </c>
      <c r="B8" s="342">
        <v>13.0</v>
      </c>
      <c r="C8" s="343" t="s">
        <v>140</v>
      </c>
      <c r="D8" s="329">
        <v>131800.0</v>
      </c>
      <c r="E8" s="330">
        <v>5.0</v>
      </c>
      <c r="F8" s="344" t="s">
        <v>118</v>
      </c>
      <c r="G8" s="331">
        <v>268040.0</v>
      </c>
      <c r="H8" s="330">
        <v>1.0</v>
      </c>
      <c r="I8" s="344" t="s">
        <v>50</v>
      </c>
      <c r="J8" s="331">
        <v>9.119E8</v>
      </c>
      <c r="K8" s="330">
        <v>7.0</v>
      </c>
      <c r="L8" s="330"/>
      <c r="M8" s="330">
        <v>23.0</v>
      </c>
      <c r="N8" s="330" t="s">
        <v>84</v>
      </c>
      <c r="O8" s="336">
        <v>13.0</v>
      </c>
      <c r="P8" s="337"/>
      <c r="Q8" s="330">
        <v>6.0</v>
      </c>
      <c r="R8" s="330" t="s">
        <v>279</v>
      </c>
      <c r="S8" s="345">
        <v>17.0</v>
      </c>
    </row>
    <row r="9">
      <c r="A9" s="330" t="s">
        <v>280</v>
      </c>
      <c r="B9" s="342">
        <v>9.0</v>
      </c>
      <c r="C9" s="343" t="s">
        <v>140</v>
      </c>
      <c r="D9" s="329">
        <v>54700.0</v>
      </c>
      <c r="E9" s="330">
        <v>3.0</v>
      </c>
      <c r="F9" s="344" t="s">
        <v>118</v>
      </c>
      <c r="G9" s="331">
        <v>601960.0</v>
      </c>
      <c r="H9" s="330">
        <v>5.0</v>
      </c>
      <c r="I9" s="344" t="s">
        <v>50</v>
      </c>
      <c r="J9" s="331">
        <v>4.26E7</v>
      </c>
      <c r="K9" s="330">
        <v>1.0</v>
      </c>
      <c r="L9" s="330"/>
      <c r="M9" s="330">
        <v>58.0</v>
      </c>
      <c r="N9" s="330" t="s">
        <v>280</v>
      </c>
      <c r="O9" s="336">
        <v>9.0</v>
      </c>
      <c r="P9" s="337"/>
      <c r="Q9" s="330">
        <v>6.0</v>
      </c>
      <c r="R9" s="330" t="s">
        <v>62</v>
      </c>
      <c r="S9" s="345">
        <v>17.0</v>
      </c>
    </row>
    <row r="10">
      <c r="A10" s="330" t="s">
        <v>278</v>
      </c>
      <c r="B10" s="342">
        <v>7.0</v>
      </c>
      <c r="C10" s="343" t="s">
        <v>140</v>
      </c>
      <c r="D10" s="329">
        <v>50000.0</v>
      </c>
      <c r="E10" s="330">
        <v>1.0</v>
      </c>
      <c r="F10" s="344" t="s">
        <v>118</v>
      </c>
      <c r="G10" s="331">
        <v>460210.0</v>
      </c>
      <c r="H10" s="330">
        <v>3.0</v>
      </c>
      <c r="I10" s="344" t="s">
        <v>50</v>
      </c>
      <c r="J10" s="331">
        <v>5.735E8</v>
      </c>
      <c r="K10" s="330">
        <v>3.0</v>
      </c>
      <c r="L10" s="346"/>
      <c r="M10" s="330">
        <v>67.0</v>
      </c>
      <c r="N10" s="330" t="s">
        <v>278</v>
      </c>
      <c r="O10" s="336">
        <v>7.0</v>
      </c>
      <c r="P10" s="337"/>
      <c r="Q10" s="330">
        <v>6.0</v>
      </c>
      <c r="R10" s="330" t="s">
        <v>100</v>
      </c>
      <c r="S10" s="345">
        <v>17.0</v>
      </c>
    </row>
    <row r="11">
      <c r="A11" s="347" t="s">
        <v>344</v>
      </c>
      <c r="B11" s="327" t="s">
        <v>243</v>
      </c>
      <c r="C11" s="328" t="s">
        <v>334</v>
      </c>
      <c r="D11" s="329" t="s">
        <v>46</v>
      </c>
      <c r="E11" s="330"/>
      <c r="F11" s="328" t="s">
        <v>335</v>
      </c>
      <c r="G11" s="331" t="s">
        <v>45</v>
      </c>
      <c r="H11" s="330"/>
      <c r="I11" s="328" t="s">
        <v>336</v>
      </c>
      <c r="J11" s="331" t="s">
        <v>376</v>
      </c>
      <c r="K11" s="332"/>
      <c r="L11" s="348" t="b">
        <v>1</v>
      </c>
      <c r="M11" s="330"/>
      <c r="N11" s="330"/>
      <c r="O11" s="349"/>
      <c r="P11" s="337"/>
      <c r="Q11" s="330">
        <v>6.0</v>
      </c>
      <c r="R11" s="330" t="s">
        <v>265</v>
      </c>
      <c r="S11" s="345">
        <v>17.0</v>
      </c>
    </row>
    <row r="12">
      <c r="A12" s="330" t="s">
        <v>130</v>
      </c>
      <c r="B12" s="342">
        <v>11.0</v>
      </c>
      <c r="C12" s="343" t="s">
        <v>46</v>
      </c>
      <c r="D12" s="329">
        <v>273350.0</v>
      </c>
      <c r="E12" s="330">
        <v>3.0</v>
      </c>
      <c r="F12" s="344" t="s">
        <v>45</v>
      </c>
      <c r="G12" s="331">
        <v>1400000.0</v>
      </c>
      <c r="H12" s="330">
        <v>1.0</v>
      </c>
      <c r="I12" s="344" t="s">
        <v>376</v>
      </c>
      <c r="J12" s="331">
        <v>2.109012E7</v>
      </c>
      <c r="K12" s="330">
        <v>7.0</v>
      </c>
      <c r="L12" s="330"/>
      <c r="M12" s="330">
        <v>38.0</v>
      </c>
      <c r="N12" s="330" t="s">
        <v>130</v>
      </c>
      <c r="O12" s="336">
        <v>11.0</v>
      </c>
      <c r="P12" s="337"/>
      <c r="Q12" s="330">
        <v>6.0</v>
      </c>
      <c r="R12" s="330" t="s">
        <v>287</v>
      </c>
      <c r="S12" s="345">
        <v>17.0</v>
      </c>
    </row>
    <row r="13">
      <c r="A13" s="330" t="s">
        <v>101</v>
      </c>
      <c r="B13" s="342">
        <v>11.0</v>
      </c>
      <c r="C13" s="343" t="s">
        <v>46</v>
      </c>
      <c r="D13" s="329">
        <v>982880.0</v>
      </c>
      <c r="E13" s="330">
        <v>7.0</v>
      </c>
      <c r="F13" s="344" t="s">
        <v>45</v>
      </c>
      <c r="G13" s="331">
        <v>1900000.0</v>
      </c>
      <c r="H13" s="330">
        <v>3.0</v>
      </c>
      <c r="I13" s="344" t="s">
        <v>376</v>
      </c>
      <c r="J13" s="331">
        <v>5117210.0</v>
      </c>
      <c r="K13" s="330">
        <v>1.0</v>
      </c>
      <c r="L13" s="330"/>
      <c r="M13" s="330">
        <v>38.0</v>
      </c>
      <c r="N13" s="330" t="s">
        <v>101</v>
      </c>
      <c r="O13" s="336">
        <v>11.0</v>
      </c>
      <c r="P13" s="337"/>
      <c r="Q13" s="330">
        <v>6.0</v>
      </c>
      <c r="R13" s="330" t="s">
        <v>260</v>
      </c>
      <c r="S13" s="345">
        <v>17.0</v>
      </c>
    </row>
    <row r="14">
      <c r="A14" s="330" t="s">
        <v>290</v>
      </c>
      <c r="B14" s="342">
        <v>11.0</v>
      </c>
      <c r="C14" s="343" t="s">
        <v>46</v>
      </c>
      <c r="D14" s="329">
        <v>166000.0</v>
      </c>
      <c r="E14" s="330">
        <v>1.0</v>
      </c>
      <c r="F14" s="344" t="s">
        <v>45</v>
      </c>
      <c r="G14" s="331">
        <v>2800000.0</v>
      </c>
      <c r="H14" s="330">
        <v>5.0</v>
      </c>
      <c r="I14" s="344" t="s">
        <v>376</v>
      </c>
      <c r="J14" s="331">
        <v>1.790602E7</v>
      </c>
      <c r="K14" s="330">
        <v>5.0</v>
      </c>
      <c r="L14" s="330"/>
      <c r="M14" s="330">
        <v>38.0</v>
      </c>
      <c r="N14" s="330" t="s">
        <v>290</v>
      </c>
      <c r="O14" s="336">
        <v>11.0</v>
      </c>
      <c r="P14" s="337"/>
      <c r="Q14" s="330">
        <v>6.0</v>
      </c>
      <c r="R14" s="330" t="s">
        <v>87</v>
      </c>
      <c r="S14" s="345">
        <v>17.0</v>
      </c>
    </row>
    <row r="15">
      <c r="A15" s="330" t="s">
        <v>170</v>
      </c>
      <c r="B15" s="342">
        <v>15.0</v>
      </c>
      <c r="C15" s="343" t="s">
        <v>46</v>
      </c>
      <c r="D15" s="329">
        <v>848710.0</v>
      </c>
      <c r="E15" s="330">
        <v>5.0</v>
      </c>
      <c r="F15" s="344" t="s">
        <v>45</v>
      </c>
      <c r="G15" s="331">
        <v>3300000.0</v>
      </c>
      <c r="H15" s="330">
        <v>7.0</v>
      </c>
      <c r="I15" s="344" t="s">
        <v>376</v>
      </c>
      <c r="J15" s="331">
        <v>1.516121E7</v>
      </c>
      <c r="K15" s="330">
        <v>3.0</v>
      </c>
      <c r="L15" s="346"/>
      <c r="M15" s="330">
        <v>14.0</v>
      </c>
      <c r="N15" s="330" t="s">
        <v>170</v>
      </c>
      <c r="O15" s="336">
        <v>15.0</v>
      </c>
      <c r="P15" s="337"/>
      <c r="Q15" s="330">
        <v>14.0</v>
      </c>
      <c r="R15" s="330" t="s">
        <v>170</v>
      </c>
      <c r="S15" s="345">
        <v>15.0</v>
      </c>
    </row>
    <row r="16">
      <c r="A16" s="347" t="s">
        <v>346</v>
      </c>
      <c r="B16" s="327" t="s">
        <v>243</v>
      </c>
      <c r="C16" s="328" t="s">
        <v>334</v>
      </c>
      <c r="D16" s="329" t="s">
        <v>96</v>
      </c>
      <c r="E16" s="330"/>
      <c r="F16" s="328" t="s">
        <v>335</v>
      </c>
      <c r="G16" s="331" t="s">
        <v>74</v>
      </c>
      <c r="H16" s="330"/>
      <c r="I16" s="328" t="s">
        <v>336</v>
      </c>
      <c r="J16" s="331" t="s">
        <v>347</v>
      </c>
      <c r="K16" s="332"/>
      <c r="L16" s="348" t="b">
        <v>1</v>
      </c>
      <c r="M16" s="330"/>
      <c r="N16" s="330"/>
      <c r="O16" s="349"/>
      <c r="P16" s="337"/>
      <c r="Q16" s="330">
        <v>14.0</v>
      </c>
      <c r="R16" s="330" t="s">
        <v>145</v>
      </c>
      <c r="S16" s="345">
        <v>15.0</v>
      </c>
    </row>
    <row r="17">
      <c r="A17" s="330" t="s">
        <v>145</v>
      </c>
      <c r="B17" s="342">
        <v>15.0</v>
      </c>
      <c r="C17" s="343" t="s">
        <v>96</v>
      </c>
      <c r="D17" s="329">
        <v>316300.0</v>
      </c>
      <c r="E17" s="330">
        <v>5.0</v>
      </c>
      <c r="F17" s="344" t="s">
        <v>74</v>
      </c>
      <c r="G17" s="331">
        <v>171400.0</v>
      </c>
      <c r="H17" s="330">
        <v>3.0</v>
      </c>
      <c r="I17" s="344" t="s">
        <v>347</v>
      </c>
      <c r="J17" s="331">
        <v>1.8035363E8</v>
      </c>
      <c r="K17" s="330">
        <v>7.0</v>
      </c>
      <c r="L17" s="330"/>
      <c r="M17" s="330">
        <v>14.0</v>
      </c>
      <c r="N17" s="330" t="s">
        <v>145</v>
      </c>
      <c r="O17" s="336">
        <v>15.0</v>
      </c>
      <c r="P17" s="337"/>
      <c r="Q17" s="330">
        <v>14.0</v>
      </c>
      <c r="R17" s="330" t="s">
        <v>297</v>
      </c>
      <c r="S17" s="345">
        <v>15.0</v>
      </c>
    </row>
    <row r="18">
      <c r="A18" s="330" t="s">
        <v>158</v>
      </c>
      <c r="B18" s="342">
        <v>7.0</v>
      </c>
      <c r="C18" s="343" t="s">
        <v>96</v>
      </c>
      <c r="D18" s="329">
        <v>88600.0</v>
      </c>
      <c r="E18" s="330">
        <v>3.0</v>
      </c>
      <c r="F18" s="344" t="s">
        <v>74</v>
      </c>
      <c r="G18" s="331">
        <v>149970.0</v>
      </c>
      <c r="H18" s="330">
        <v>1.0</v>
      </c>
      <c r="I18" s="344" t="s">
        <v>347</v>
      </c>
      <c r="J18" s="331">
        <v>9221440.0</v>
      </c>
      <c r="K18" s="330">
        <v>3.0</v>
      </c>
      <c r="L18" s="330"/>
      <c r="M18" s="330">
        <v>67.0</v>
      </c>
      <c r="N18" s="330" t="s">
        <v>158</v>
      </c>
      <c r="O18" s="336">
        <v>7.0</v>
      </c>
      <c r="P18" s="337"/>
      <c r="Q18" s="330">
        <v>14.0</v>
      </c>
      <c r="R18" s="330" t="s">
        <v>149</v>
      </c>
      <c r="S18" s="345">
        <v>15.0</v>
      </c>
    </row>
    <row r="19">
      <c r="A19" s="330" t="s">
        <v>271</v>
      </c>
      <c r="B19" s="342">
        <v>13.0</v>
      </c>
      <c r="C19" s="343" t="s">
        <v>96</v>
      </c>
      <c r="D19" s="329">
        <v>717000.0</v>
      </c>
      <c r="E19" s="330">
        <v>7.0</v>
      </c>
      <c r="F19" s="344" t="s">
        <v>74</v>
      </c>
      <c r="G19" s="331">
        <v>710720.0</v>
      </c>
      <c r="H19" s="330">
        <v>5.0</v>
      </c>
      <c r="I19" s="344" t="s">
        <v>347</v>
      </c>
      <c r="J19" s="331">
        <v>2442080.0</v>
      </c>
      <c r="K19" s="330">
        <v>1.0</v>
      </c>
      <c r="L19" s="330"/>
      <c r="M19" s="330">
        <v>23.0</v>
      </c>
      <c r="N19" s="330" t="s">
        <v>271</v>
      </c>
      <c r="O19" s="336">
        <v>13.0</v>
      </c>
      <c r="P19" s="337"/>
      <c r="Q19" s="330">
        <v>14.0</v>
      </c>
      <c r="R19" s="330" t="s">
        <v>266</v>
      </c>
      <c r="S19" s="345">
        <v>15.0</v>
      </c>
    </row>
    <row r="20">
      <c r="A20" s="330" t="s">
        <v>270</v>
      </c>
      <c r="B20" s="342">
        <v>13.0</v>
      </c>
      <c r="C20" s="343" t="s">
        <v>96</v>
      </c>
      <c r="D20" s="329">
        <v>77900.0</v>
      </c>
      <c r="E20" s="330">
        <v>1.0</v>
      </c>
      <c r="F20" s="344" t="s">
        <v>74</v>
      </c>
      <c r="G20" s="331">
        <v>1507690.0</v>
      </c>
      <c r="H20" s="330">
        <v>7.0</v>
      </c>
      <c r="I20" s="344" t="s">
        <v>347</v>
      </c>
      <c r="J20" s="331">
        <v>2.506737E7</v>
      </c>
      <c r="K20" s="330">
        <v>5.0</v>
      </c>
      <c r="L20" s="346"/>
      <c r="M20" s="330">
        <v>23.0</v>
      </c>
      <c r="N20" s="330" t="s">
        <v>270</v>
      </c>
      <c r="O20" s="336">
        <v>13.0</v>
      </c>
      <c r="P20" s="337"/>
      <c r="Q20" s="330">
        <v>14.0</v>
      </c>
      <c r="R20" s="330" t="s">
        <v>295</v>
      </c>
      <c r="S20" s="345">
        <v>15.0</v>
      </c>
    </row>
    <row r="21">
      <c r="A21" s="347" t="s">
        <v>348</v>
      </c>
      <c r="B21" s="327" t="s">
        <v>243</v>
      </c>
      <c r="C21" s="328" t="s">
        <v>334</v>
      </c>
      <c r="D21" s="329" t="s">
        <v>349</v>
      </c>
      <c r="E21" s="330"/>
      <c r="F21" s="328" t="s">
        <v>335</v>
      </c>
      <c r="G21" s="331" t="s">
        <v>107</v>
      </c>
      <c r="H21" s="330"/>
      <c r="I21" s="328" t="s">
        <v>336</v>
      </c>
      <c r="J21" s="331" t="s">
        <v>345</v>
      </c>
      <c r="K21" s="332"/>
      <c r="L21" s="348" t="b">
        <v>1</v>
      </c>
      <c r="M21" s="330"/>
      <c r="N21" s="330"/>
      <c r="O21" s="349"/>
      <c r="P21" s="337"/>
      <c r="Q21" s="330">
        <v>14.0</v>
      </c>
      <c r="R21" s="330" t="s">
        <v>64</v>
      </c>
      <c r="S21" s="345">
        <v>15.0</v>
      </c>
    </row>
    <row r="22">
      <c r="A22" s="330" t="s">
        <v>282</v>
      </c>
      <c r="B22" s="342">
        <v>13.0</v>
      </c>
      <c r="C22" s="343" t="s">
        <v>349</v>
      </c>
      <c r="D22" s="329">
        <v>24080.0</v>
      </c>
      <c r="E22" s="330">
        <v>3.0</v>
      </c>
      <c r="F22" s="344" t="s">
        <v>107</v>
      </c>
      <c r="G22" s="331">
        <v>981060.0</v>
      </c>
      <c r="H22" s="330">
        <v>5.0</v>
      </c>
      <c r="I22" s="344" t="s">
        <v>345</v>
      </c>
      <c r="J22" s="331">
        <v>5.0</v>
      </c>
      <c r="K22" s="330">
        <v>5.0</v>
      </c>
      <c r="L22" s="330"/>
      <c r="M22" s="330">
        <v>23.0</v>
      </c>
      <c r="N22" s="330" t="s">
        <v>282</v>
      </c>
      <c r="O22" s="336">
        <v>13.0</v>
      </c>
      <c r="P22" s="337"/>
      <c r="Q22" s="330">
        <v>14.0</v>
      </c>
      <c r="R22" s="330" t="s">
        <v>304</v>
      </c>
      <c r="S22" s="345">
        <v>15.0</v>
      </c>
    </row>
    <row r="23">
      <c r="A23" s="330" t="s">
        <v>261</v>
      </c>
      <c r="B23" s="342">
        <v>11.0</v>
      </c>
      <c r="C23" s="343" t="s">
        <v>349</v>
      </c>
      <c r="D23" s="329">
        <v>40420.0</v>
      </c>
      <c r="E23" s="330">
        <v>5.0</v>
      </c>
      <c r="F23" s="344" t="s">
        <v>107</v>
      </c>
      <c r="G23" s="331">
        <v>157080.0</v>
      </c>
      <c r="H23" s="330">
        <v>3.0</v>
      </c>
      <c r="I23" s="344" t="s">
        <v>345</v>
      </c>
      <c r="J23" s="331">
        <v>3.0</v>
      </c>
      <c r="K23" s="330">
        <v>3.0</v>
      </c>
      <c r="L23" s="330"/>
      <c r="M23" s="330">
        <v>38.0</v>
      </c>
      <c r="N23" s="330" t="s">
        <v>261</v>
      </c>
      <c r="O23" s="336">
        <v>11.0</v>
      </c>
      <c r="P23" s="337"/>
      <c r="Q23" s="330">
        <v>14.0</v>
      </c>
      <c r="R23" s="330" t="s">
        <v>309</v>
      </c>
      <c r="S23" s="345">
        <v>15.0</v>
      </c>
    </row>
    <row r="24">
      <c r="A24" s="330" t="s">
        <v>297</v>
      </c>
      <c r="B24" s="342">
        <v>15.0</v>
      </c>
      <c r="C24" s="343" t="s">
        <v>349</v>
      </c>
      <c r="D24" s="329">
        <v>58590.0</v>
      </c>
      <c r="E24" s="330">
        <v>7.0</v>
      </c>
      <c r="F24" s="344" t="s">
        <v>107</v>
      </c>
      <c r="G24" s="331">
        <v>109470.0</v>
      </c>
      <c r="H24" s="330">
        <v>1.0</v>
      </c>
      <c r="I24" s="344" t="s">
        <v>345</v>
      </c>
      <c r="J24" s="331">
        <v>7.0</v>
      </c>
      <c r="K24" s="330">
        <v>7.0</v>
      </c>
      <c r="L24" s="330"/>
      <c r="M24" s="330">
        <v>14.0</v>
      </c>
      <c r="N24" s="330" t="s">
        <v>297</v>
      </c>
      <c r="O24" s="336">
        <v>15.0</v>
      </c>
      <c r="P24" s="337"/>
      <c r="Q24" s="330">
        <v>23.0</v>
      </c>
      <c r="R24" s="330" t="s">
        <v>84</v>
      </c>
      <c r="S24" s="345">
        <v>13.0</v>
      </c>
    </row>
    <row r="25">
      <c r="A25" s="330" t="s">
        <v>269</v>
      </c>
      <c r="B25" s="342">
        <v>9.0</v>
      </c>
      <c r="C25" s="343" t="s">
        <v>349</v>
      </c>
      <c r="D25" s="329">
        <v>13740.0</v>
      </c>
      <c r="E25" s="330">
        <v>1.0</v>
      </c>
      <c r="F25" s="344" t="s">
        <v>107</v>
      </c>
      <c r="G25" s="331">
        <v>1085800.0</v>
      </c>
      <c r="H25" s="330">
        <v>7.0</v>
      </c>
      <c r="I25" s="344" t="s">
        <v>345</v>
      </c>
      <c r="J25" s="331">
        <v>1.0</v>
      </c>
      <c r="K25" s="330">
        <v>1.0</v>
      </c>
      <c r="L25" s="346"/>
      <c r="M25" s="330">
        <v>58.0</v>
      </c>
      <c r="N25" s="330" t="s">
        <v>269</v>
      </c>
      <c r="O25" s="336">
        <v>9.0</v>
      </c>
      <c r="P25" s="337"/>
      <c r="Q25" s="330">
        <v>23.0</v>
      </c>
      <c r="R25" s="330" t="s">
        <v>271</v>
      </c>
      <c r="S25" s="345">
        <v>13.0</v>
      </c>
    </row>
    <row r="26">
      <c r="A26" s="347" t="s">
        <v>351</v>
      </c>
      <c r="B26" s="327" t="s">
        <v>243</v>
      </c>
      <c r="C26" s="328" t="s">
        <v>334</v>
      </c>
      <c r="D26" s="329" t="s">
        <v>380</v>
      </c>
      <c r="E26" s="330"/>
      <c r="F26" s="328" t="s">
        <v>335</v>
      </c>
      <c r="G26" s="331" t="s">
        <v>60</v>
      </c>
      <c r="H26" s="330"/>
      <c r="I26" s="328" t="s">
        <v>336</v>
      </c>
      <c r="J26" s="331" t="s">
        <v>47</v>
      </c>
      <c r="K26" s="332"/>
      <c r="L26" s="348" t="b">
        <v>1</v>
      </c>
      <c r="M26" s="330"/>
      <c r="N26" s="330"/>
      <c r="O26" s="349"/>
      <c r="P26" s="337"/>
      <c r="Q26" s="330">
        <v>23.0</v>
      </c>
      <c r="R26" s="330" t="s">
        <v>270</v>
      </c>
      <c r="S26" s="345">
        <v>13.0</v>
      </c>
    </row>
    <row r="27">
      <c r="A27" s="330" t="s">
        <v>149</v>
      </c>
      <c r="B27" s="342">
        <v>15.0</v>
      </c>
      <c r="C27" s="343" t="s">
        <v>380</v>
      </c>
      <c r="D27" s="329">
        <v>138000.0</v>
      </c>
      <c r="E27" s="330">
        <v>5.0</v>
      </c>
      <c r="F27" s="344" t="s">
        <v>60</v>
      </c>
      <c r="G27" s="331">
        <v>336000.0</v>
      </c>
      <c r="H27" s="330">
        <v>5.0</v>
      </c>
      <c r="I27" s="344" t="s">
        <v>47</v>
      </c>
      <c r="J27" s="331">
        <v>2.0E7</v>
      </c>
      <c r="K27" s="330">
        <v>5.0</v>
      </c>
      <c r="L27" s="330"/>
      <c r="M27" s="330">
        <v>14.0</v>
      </c>
      <c r="N27" s="330" t="s">
        <v>149</v>
      </c>
      <c r="O27" s="336">
        <v>15.0</v>
      </c>
      <c r="P27" s="337"/>
      <c r="Q27" s="330">
        <v>23.0</v>
      </c>
      <c r="R27" s="330" t="s">
        <v>282</v>
      </c>
      <c r="S27" s="345">
        <v>13.0</v>
      </c>
    </row>
    <row r="28">
      <c r="A28" s="330" t="s">
        <v>294</v>
      </c>
      <c r="B28" s="342">
        <v>11.0</v>
      </c>
      <c r="C28" s="343" t="s">
        <v>380</v>
      </c>
      <c r="D28" s="329">
        <v>57000.0</v>
      </c>
      <c r="E28" s="330">
        <v>1.0</v>
      </c>
      <c r="F28" s="344" t="s">
        <v>60</v>
      </c>
      <c r="G28" s="331">
        <v>380000.0</v>
      </c>
      <c r="H28" s="330">
        <v>7.0</v>
      </c>
      <c r="I28" s="344" t="s">
        <v>47</v>
      </c>
      <c r="J28" s="331">
        <v>3000000.0</v>
      </c>
      <c r="K28" s="330">
        <v>3.0</v>
      </c>
      <c r="L28" s="330"/>
      <c r="M28" s="330">
        <v>38.0</v>
      </c>
      <c r="N28" s="330" t="s">
        <v>294</v>
      </c>
      <c r="O28" s="336">
        <v>11.0</v>
      </c>
      <c r="P28" s="337"/>
      <c r="Q28" s="330">
        <v>23.0</v>
      </c>
      <c r="R28" s="330" t="s">
        <v>258</v>
      </c>
      <c r="S28" s="345">
        <v>13.0</v>
      </c>
    </row>
    <row r="29">
      <c r="A29" s="330" t="s">
        <v>272</v>
      </c>
      <c r="B29" s="342">
        <v>9.0</v>
      </c>
      <c r="C29" s="343" t="s">
        <v>380</v>
      </c>
      <c r="D29" s="329">
        <v>142000.0</v>
      </c>
      <c r="E29" s="330">
        <v>7.0</v>
      </c>
      <c r="F29" s="344" t="s">
        <v>60</v>
      </c>
      <c r="G29" s="331">
        <v>137000.0</v>
      </c>
      <c r="H29" s="330">
        <v>1.0</v>
      </c>
      <c r="I29" s="344" t="s">
        <v>47</v>
      </c>
      <c r="J29" s="331">
        <v>2999000.0</v>
      </c>
      <c r="K29" s="330">
        <v>1.0</v>
      </c>
      <c r="L29" s="330"/>
      <c r="M29" s="330">
        <v>58.0</v>
      </c>
      <c r="N29" s="330" t="s">
        <v>272</v>
      </c>
      <c r="O29" s="336">
        <v>9.0</v>
      </c>
      <c r="P29" s="337"/>
      <c r="Q29" s="330">
        <v>23.0</v>
      </c>
      <c r="R29" s="330" t="s">
        <v>257</v>
      </c>
      <c r="S29" s="345">
        <v>13.0</v>
      </c>
    </row>
    <row r="30">
      <c r="A30" s="330" t="s">
        <v>258</v>
      </c>
      <c r="B30" s="342">
        <v>13.0</v>
      </c>
      <c r="C30" s="343" t="s">
        <v>380</v>
      </c>
      <c r="D30" s="329">
        <v>59000.0</v>
      </c>
      <c r="E30" s="330">
        <v>3.0</v>
      </c>
      <c r="F30" s="344" t="s">
        <v>60</v>
      </c>
      <c r="G30" s="331">
        <v>270000.0</v>
      </c>
      <c r="H30" s="330">
        <v>3.0</v>
      </c>
      <c r="I30" s="344" t="s">
        <v>47</v>
      </c>
      <c r="J30" s="331">
        <v>2.8E7</v>
      </c>
      <c r="K30" s="330">
        <v>7.0</v>
      </c>
      <c r="L30" s="346"/>
      <c r="M30" s="330">
        <v>23.0</v>
      </c>
      <c r="N30" s="330" t="s">
        <v>258</v>
      </c>
      <c r="O30" s="336">
        <v>13.0</v>
      </c>
      <c r="P30" s="337"/>
      <c r="Q30" s="330">
        <v>23.0</v>
      </c>
      <c r="R30" s="330" t="s">
        <v>281</v>
      </c>
      <c r="S30" s="345">
        <v>13.0</v>
      </c>
    </row>
    <row r="31">
      <c r="A31" s="347" t="s">
        <v>354</v>
      </c>
      <c r="B31" s="327" t="s">
        <v>243</v>
      </c>
      <c r="C31" s="328" t="s">
        <v>334</v>
      </c>
      <c r="D31" s="329" t="s">
        <v>385</v>
      </c>
      <c r="E31" s="330"/>
      <c r="F31" s="328" t="s">
        <v>335</v>
      </c>
      <c r="G31" s="331" t="s">
        <v>106</v>
      </c>
      <c r="H31" s="330"/>
      <c r="I31" s="328" t="s">
        <v>336</v>
      </c>
      <c r="J31" s="331" t="s">
        <v>353</v>
      </c>
      <c r="K31" s="332"/>
      <c r="L31" s="348" t="b">
        <v>1</v>
      </c>
      <c r="M31" s="330"/>
      <c r="N31" s="330"/>
      <c r="O31" s="349"/>
      <c r="P31" s="337"/>
      <c r="Q31" s="330">
        <v>23.0</v>
      </c>
      <c r="R31" s="330" t="s">
        <v>178</v>
      </c>
      <c r="S31" s="345">
        <v>13.0</v>
      </c>
    </row>
    <row r="32">
      <c r="A32" s="330" t="s">
        <v>264</v>
      </c>
      <c r="B32" s="342">
        <v>11.0</v>
      </c>
      <c r="C32" s="343" t="s">
        <v>385</v>
      </c>
      <c r="D32" s="329">
        <v>935.0</v>
      </c>
      <c r="E32" s="330">
        <v>3.0</v>
      </c>
      <c r="F32" s="344" t="s">
        <v>106</v>
      </c>
      <c r="G32" s="331">
        <v>1500000.0</v>
      </c>
      <c r="H32" s="330">
        <v>3.0</v>
      </c>
      <c r="I32" s="344" t="s">
        <v>353</v>
      </c>
      <c r="J32" s="331">
        <v>5.76E8</v>
      </c>
      <c r="K32" s="330">
        <v>5.0</v>
      </c>
      <c r="L32" s="330"/>
      <c r="M32" s="330">
        <v>38.0</v>
      </c>
      <c r="N32" s="330" t="s">
        <v>264</v>
      </c>
      <c r="O32" s="336">
        <v>11.0</v>
      </c>
      <c r="P32" s="337"/>
      <c r="Q32" s="330">
        <v>23.0</v>
      </c>
      <c r="R32" s="330" t="s">
        <v>263</v>
      </c>
      <c r="S32" s="345">
        <v>13.0</v>
      </c>
    </row>
    <row r="33">
      <c r="A33" s="330" t="s">
        <v>257</v>
      </c>
      <c r="B33" s="342">
        <v>13.0</v>
      </c>
      <c r="C33" s="343" t="s">
        <v>385</v>
      </c>
      <c r="D33" s="329">
        <v>1173.0</v>
      </c>
      <c r="E33" s="330">
        <v>5.0</v>
      </c>
      <c r="F33" s="344" t="s">
        <v>106</v>
      </c>
      <c r="G33" s="331">
        <v>705200.0</v>
      </c>
      <c r="H33" s="330">
        <v>1.0</v>
      </c>
      <c r="I33" s="344" t="s">
        <v>353</v>
      </c>
      <c r="J33" s="331">
        <v>6.255E8</v>
      </c>
      <c r="K33" s="330">
        <v>7.0</v>
      </c>
      <c r="L33" s="330"/>
      <c r="M33" s="330">
        <v>23.0</v>
      </c>
      <c r="N33" s="330" t="s">
        <v>257</v>
      </c>
      <c r="O33" s="336">
        <v>13.0</v>
      </c>
      <c r="P33" s="337"/>
      <c r="Q33" s="330">
        <v>23.0</v>
      </c>
      <c r="R33" s="330" t="s">
        <v>259</v>
      </c>
      <c r="S33" s="345">
        <v>13.0</v>
      </c>
    </row>
    <row r="34">
      <c r="A34" s="330" t="s">
        <v>302</v>
      </c>
      <c r="B34" s="342">
        <v>9.0</v>
      </c>
      <c r="C34" s="343" t="s">
        <v>385</v>
      </c>
      <c r="D34" s="329">
        <v>566.0</v>
      </c>
      <c r="E34" s="330">
        <v>1.0</v>
      </c>
      <c r="F34" s="344" t="s">
        <v>106</v>
      </c>
      <c r="G34" s="331">
        <v>2200000.0</v>
      </c>
      <c r="H34" s="330">
        <v>5.0</v>
      </c>
      <c r="I34" s="344" t="s">
        <v>353</v>
      </c>
      <c r="J34" s="331">
        <v>2.095E8</v>
      </c>
      <c r="K34" s="330">
        <v>3.0</v>
      </c>
      <c r="L34" s="330"/>
      <c r="M34" s="330">
        <v>58.0</v>
      </c>
      <c r="N34" s="330" t="s">
        <v>302</v>
      </c>
      <c r="O34" s="336">
        <v>9.0</v>
      </c>
      <c r="P34" s="337"/>
      <c r="Q34" s="330">
        <v>23.0</v>
      </c>
      <c r="R34" s="330" t="s">
        <v>293</v>
      </c>
      <c r="S34" s="345">
        <v>13.0</v>
      </c>
    </row>
    <row r="35">
      <c r="A35" s="330" t="s">
        <v>266</v>
      </c>
      <c r="B35" s="342">
        <v>15.0</v>
      </c>
      <c r="C35" s="343" t="s">
        <v>385</v>
      </c>
      <c r="D35" s="329">
        <v>1393.0</v>
      </c>
      <c r="E35" s="330">
        <v>7.0</v>
      </c>
      <c r="F35" s="344" t="s">
        <v>106</v>
      </c>
      <c r="G35" s="331">
        <v>2800000.0</v>
      </c>
      <c r="H35" s="330">
        <v>7.0</v>
      </c>
      <c r="I35" s="344" t="s">
        <v>353</v>
      </c>
      <c r="J35" s="331">
        <v>1.428E8</v>
      </c>
      <c r="K35" s="330">
        <v>1.0</v>
      </c>
      <c r="L35" s="346"/>
      <c r="M35" s="330">
        <v>14.0</v>
      </c>
      <c r="N35" s="330" t="s">
        <v>266</v>
      </c>
      <c r="O35" s="336">
        <v>15.0</v>
      </c>
      <c r="P35" s="337"/>
      <c r="Q35" s="330">
        <v>23.0</v>
      </c>
      <c r="R35" s="330" t="s">
        <v>310</v>
      </c>
      <c r="S35" s="345">
        <v>13.0</v>
      </c>
    </row>
    <row r="36">
      <c r="A36" s="347" t="s">
        <v>356</v>
      </c>
      <c r="B36" s="327" t="s">
        <v>243</v>
      </c>
      <c r="C36" s="328" t="s">
        <v>334</v>
      </c>
      <c r="D36" s="329" t="s">
        <v>355</v>
      </c>
      <c r="E36" s="330"/>
      <c r="F36" s="328" t="s">
        <v>335</v>
      </c>
      <c r="G36" s="331" t="s">
        <v>71</v>
      </c>
      <c r="H36" s="330"/>
      <c r="I36" s="328" t="s">
        <v>336</v>
      </c>
      <c r="J36" s="331" t="s">
        <v>383</v>
      </c>
      <c r="K36" s="332"/>
      <c r="L36" s="348" t="b">
        <v>1</v>
      </c>
      <c r="M36" s="330"/>
      <c r="N36" s="330"/>
      <c r="O36" s="349"/>
      <c r="P36" s="337"/>
      <c r="Q36" s="330">
        <v>23.0</v>
      </c>
      <c r="R36" s="330" t="s">
        <v>273</v>
      </c>
      <c r="S36" s="345">
        <v>13.0</v>
      </c>
    </row>
    <row r="37">
      <c r="A37" s="330" t="s">
        <v>171</v>
      </c>
      <c r="B37" s="342">
        <v>11.0</v>
      </c>
      <c r="C37" s="343" t="s">
        <v>355</v>
      </c>
      <c r="D37" s="329">
        <v>78300.0</v>
      </c>
      <c r="E37" s="330">
        <v>3.0</v>
      </c>
      <c r="F37" s="344" t="s">
        <v>71</v>
      </c>
      <c r="G37" s="331">
        <v>2175400.0</v>
      </c>
      <c r="H37" s="330">
        <v>7.0</v>
      </c>
      <c r="I37" s="344" t="s">
        <v>383</v>
      </c>
      <c r="J37" s="331">
        <v>1.92E7</v>
      </c>
      <c r="K37" s="330">
        <v>1.0</v>
      </c>
      <c r="L37" s="330"/>
      <c r="M37" s="330">
        <v>38.0</v>
      </c>
      <c r="N37" s="330" t="s">
        <v>171</v>
      </c>
      <c r="O37" s="336">
        <v>11.0</v>
      </c>
      <c r="P37" s="337"/>
      <c r="Q37" s="330">
        <v>23.0</v>
      </c>
      <c r="R37" s="330" t="s">
        <v>132</v>
      </c>
      <c r="S37" s="345">
        <v>13.0</v>
      </c>
    </row>
    <row r="38">
      <c r="A38" s="330" t="s">
        <v>291</v>
      </c>
      <c r="B38" s="342">
        <v>9.0</v>
      </c>
      <c r="C38" s="343" t="s">
        <v>355</v>
      </c>
      <c r="D38" s="329">
        <v>27700.0</v>
      </c>
      <c r="E38" s="330">
        <v>1.0</v>
      </c>
      <c r="F38" s="344" t="s">
        <v>71</v>
      </c>
      <c r="G38" s="331">
        <v>204150.0</v>
      </c>
      <c r="H38" s="330">
        <v>1.0</v>
      </c>
      <c r="I38" s="344" t="s">
        <v>383</v>
      </c>
      <c r="J38" s="331">
        <v>1.356E8</v>
      </c>
      <c r="K38" s="330">
        <v>7.0</v>
      </c>
      <c r="L38" s="330"/>
      <c r="M38" s="330">
        <v>58.0</v>
      </c>
      <c r="N38" s="330" t="s">
        <v>291</v>
      </c>
      <c r="O38" s="336">
        <v>9.0</v>
      </c>
      <c r="P38" s="337"/>
      <c r="Q38" s="330">
        <v>23.0</v>
      </c>
      <c r="R38" s="330" t="s">
        <v>305</v>
      </c>
      <c r="S38" s="345">
        <v>13.0</v>
      </c>
    </row>
    <row r="39">
      <c r="A39" s="330" t="s">
        <v>159</v>
      </c>
      <c r="B39" s="342">
        <v>17.0</v>
      </c>
      <c r="C39" s="343" t="s">
        <v>355</v>
      </c>
      <c r="D39" s="329">
        <v>227000.0</v>
      </c>
      <c r="E39" s="330">
        <v>7.0</v>
      </c>
      <c r="F39" s="344" t="s">
        <v>71</v>
      </c>
      <c r="G39" s="331">
        <v>1617660.0</v>
      </c>
      <c r="H39" s="330">
        <v>5.0</v>
      </c>
      <c r="I39" s="344" t="s">
        <v>383</v>
      </c>
      <c r="J39" s="331">
        <v>8.13E7</v>
      </c>
      <c r="K39" s="330">
        <v>5.0</v>
      </c>
      <c r="L39" s="330"/>
      <c r="M39" s="330">
        <v>6.0</v>
      </c>
      <c r="N39" s="330" t="s">
        <v>159</v>
      </c>
      <c r="O39" s="336">
        <v>17.0</v>
      </c>
      <c r="P39" s="337"/>
      <c r="Q39" s="330">
        <v>38.0</v>
      </c>
      <c r="R39" s="330" t="s">
        <v>137</v>
      </c>
      <c r="S39" s="345">
        <v>11.0</v>
      </c>
    </row>
    <row r="40">
      <c r="A40" s="330" t="s">
        <v>283</v>
      </c>
      <c r="B40" s="342">
        <v>11.0</v>
      </c>
      <c r="C40" s="343" t="s">
        <v>355</v>
      </c>
      <c r="D40" s="329">
        <v>172900.0</v>
      </c>
      <c r="E40" s="330">
        <v>5.0</v>
      </c>
      <c r="F40" s="344" t="s">
        <v>71</v>
      </c>
      <c r="G40" s="331">
        <v>423710.0</v>
      </c>
      <c r="H40" s="330">
        <v>3.0</v>
      </c>
      <c r="I40" s="344" t="s">
        <v>383</v>
      </c>
      <c r="J40" s="331">
        <v>6.87E7</v>
      </c>
      <c r="K40" s="330">
        <v>3.0</v>
      </c>
      <c r="L40" s="346"/>
      <c r="M40" s="330">
        <v>38.0</v>
      </c>
      <c r="N40" s="330" t="s">
        <v>283</v>
      </c>
      <c r="O40" s="336">
        <v>11.0</v>
      </c>
      <c r="P40" s="337"/>
      <c r="Q40" s="330">
        <v>38.0</v>
      </c>
      <c r="R40" s="330" t="s">
        <v>289</v>
      </c>
      <c r="S40" s="345">
        <v>11.0</v>
      </c>
    </row>
    <row r="41">
      <c r="A41" s="347" t="s">
        <v>358</v>
      </c>
      <c r="B41" s="327" t="s">
        <v>243</v>
      </c>
      <c r="C41" s="328" t="s">
        <v>334</v>
      </c>
      <c r="D41" s="329" t="s">
        <v>72</v>
      </c>
      <c r="E41" s="330"/>
      <c r="F41" s="328" t="s">
        <v>335</v>
      </c>
      <c r="G41" s="331" t="s">
        <v>55</v>
      </c>
      <c r="H41" s="330"/>
      <c r="I41" s="328" t="s">
        <v>336</v>
      </c>
      <c r="J41" s="331" t="s">
        <v>112</v>
      </c>
      <c r="K41" s="332"/>
      <c r="L41" s="348" t="b">
        <v>1</v>
      </c>
      <c r="M41" s="330"/>
      <c r="N41" s="330"/>
      <c r="O41" s="349"/>
      <c r="P41" s="337"/>
      <c r="Q41" s="330">
        <v>38.0</v>
      </c>
      <c r="R41" s="330" t="s">
        <v>130</v>
      </c>
      <c r="S41" s="345">
        <v>11.0</v>
      </c>
    </row>
    <row r="42">
      <c r="A42" s="330" t="s">
        <v>277</v>
      </c>
      <c r="B42" s="342">
        <v>7.0</v>
      </c>
      <c r="C42" s="343" t="s">
        <v>72</v>
      </c>
      <c r="D42" s="329">
        <v>281400.0</v>
      </c>
      <c r="E42" s="330">
        <v>5.0</v>
      </c>
      <c r="F42" s="344" t="s">
        <v>55</v>
      </c>
      <c r="G42" s="331">
        <v>146000.0</v>
      </c>
      <c r="H42" s="330">
        <v>1.0</v>
      </c>
      <c r="I42" s="344" t="s">
        <v>112</v>
      </c>
      <c r="J42" s="331">
        <v>2900000.0</v>
      </c>
      <c r="K42" s="330">
        <v>1.0</v>
      </c>
      <c r="L42" s="330"/>
      <c r="M42" s="330">
        <v>67.0</v>
      </c>
      <c r="N42" s="330" t="s">
        <v>277</v>
      </c>
      <c r="O42" s="336">
        <v>7.0</v>
      </c>
      <c r="P42" s="337"/>
      <c r="Q42" s="330">
        <v>38.0</v>
      </c>
      <c r="R42" s="330" t="s">
        <v>101</v>
      </c>
      <c r="S42" s="345">
        <v>11.0</v>
      </c>
    </row>
    <row r="43">
      <c r="A43" s="330" t="s">
        <v>276</v>
      </c>
      <c r="B43" s="342">
        <v>11.0</v>
      </c>
      <c r="C43" s="343" t="s">
        <v>72</v>
      </c>
      <c r="D43" s="329">
        <v>186400.0</v>
      </c>
      <c r="E43" s="330">
        <v>3.0</v>
      </c>
      <c r="F43" s="344" t="s">
        <v>55</v>
      </c>
      <c r="G43" s="331">
        <v>637000.0</v>
      </c>
      <c r="H43" s="330">
        <v>3.0</v>
      </c>
      <c r="I43" s="344" t="s">
        <v>112</v>
      </c>
      <c r="J43" s="331">
        <v>4.4E7</v>
      </c>
      <c r="K43" s="330">
        <v>5.0</v>
      </c>
      <c r="L43" s="330"/>
      <c r="M43" s="330">
        <v>38.0</v>
      </c>
      <c r="N43" s="330" t="s">
        <v>276</v>
      </c>
      <c r="O43" s="336">
        <v>11.0</v>
      </c>
      <c r="P43" s="337"/>
      <c r="Q43" s="330">
        <v>38.0</v>
      </c>
      <c r="R43" s="330" t="s">
        <v>290</v>
      </c>
      <c r="S43" s="345">
        <v>11.0</v>
      </c>
    </row>
    <row r="44">
      <c r="A44" s="330" t="s">
        <v>148</v>
      </c>
      <c r="B44" s="342">
        <v>19.0</v>
      </c>
      <c r="C44" s="343" t="s">
        <v>72</v>
      </c>
      <c r="D44" s="329">
        <v>465700.0</v>
      </c>
      <c r="E44" s="330">
        <v>7.0</v>
      </c>
      <c r="F44" s="344" t="s">
        <v>55</v>
      </c>
      <c r="G44" s="331">
        <v>771600.0</v>
      </c>
      <c r="H44" s="330">
        <v>5.0</v>
      </c>
      <c r="I44" s="344" t="s">
        <v>112</v>
      </c>
      <c r="J44" s="331">
        <v>7.9E7</v>
      </c>
      <c r="K44" s="330">
        <v>7.0</v>
      </c>
      <c r="L44" s="330"/>
      <c r="M44" s="330">
        <v>2.0</v>
      </c>
      <c r="N44" s="330" t="s">
        <v>148</v>
      </c>
      <c r="O44" s="336">
        <v>19.0</v>
      </c>
      <c r="P44" s="337"/>
      <c r="Q44" s="330">
        <v>38.0</v>
      </c>
      <c r="R44" s="330" t="s">
        <v>261</v>
      </c>
      <c r="S44" s="345">
        <v>11.0</v>
      </c>
    </row>
    <row r="45">
      <c r="A45" s="330" t="s">
        <v>274</v>
      </c>
      <c r="B45" s="342">
        <v>11.0</v>
      </c>
      <c r="C45" s="343" t="s">
        <v>72</v>
      </c>
      <c r="D45" s="329">
        <v>162400.0</v>
      </c>
      <c r="E45" s="330">
        <v>1.0</v>
      </c>
      <c r="F45" s="344" t="s">
        <v>55</v>
      </c>
      <c r="G45" s="331">
        <v>1000000.0</v>
      </c>
      <c r="H45" s="330">
        <v>7.0</v>
      </c>
      <c r="I45" s="344" t="s">
        <v>112</v>
      </c>
      <c r="J45" s="331">
        <v>8200000.0</v>
      </c>
      <c r="K45" s="330">
        <v>3.0</v>
      </c>
      <c r="L45" s="346"/>
      <c r="M45" s="330">
        <v>38.0</v>
      </c>
      <c r="N45" s="330" t="s">
        <v>274</v>
      </c>
      <c r="O45" s="336">
        <v>11.0</v>
      </c>
      <c r="P45" s="337"/>
      <c r="Q45" s="330">
        <v>38.0</v>
      </c>
      <c r="R45" s="330" t="s">
        <v>294</v>
      </c>
      <c r="S45" s="345">
        <v>11.0</v>
      </c>
    </row>
    <row r="46">
      <c r="A46" s="347" t="s">
        <v>360</v>
      </c>
      <c r="B46" s="327" t="s">
        <v>243</v>
      </c>
      <c r="C46" s="328" t="s">
        <v>334</v>
      </c>
      <c r="D46" s="329" t="s">
        <v>362</v>
      </c>
      <c r="E46" s="330"/>
      <c r="F46" s="328" t="s">
        <v>335</v>
      </c>
      <c r="G46" s="331" t="s">
        <v>66</v>
      </c>
      <c r="H46" s="330"/>
      <c r="I46" s="328" t="s">
        <v>336</v>
      </c>
      <c r="J46" s="331" t="s">
        <v>378</v>
      </c>
      <c r="K46" s="332"/>
      <c r="L46" s="348" t="b">
        <v>1</v>
      </c>
      <c r="M46" s="330"/>
      <c r="N46" s="330"/>
      <c r="O46" s="349"/>
      <c r="P46" s="337"/>
      <c r="Q46" s="330">
        <v>38.0</v>
      </c>
      <c r="R46" s="330" t="s">
        <v>264</v>
      </c>
      <c r="S46" s="345">
        <v>11.0</v>
      </c>
    </row>
    <row r="47">
      <c r="A47" s="330" t="s">
        <v>256</v>
      </c>
      <c r="B47" s="342">
        <v>21.0</v>
      </c>
      <c r="C47" s="343" t="s">
        <v>362</v>
      </c>
      <c r="D47" s="329">
        <v>7.0</v>
      </c>
      <c r="E47" s="330">
        <v>7.0</v>
      </c>
      <c r="F47" s="344" t="s">
        <v>66</v>
      </c>
      <c r="G47" s="331">
        <v>7.0</v>
      </c>
      <c r="H47" s="330">
        <v>7.0</v>
      </c>
      <c r="I47" s="344" t="s">
        <v>378</v>
      </c>
      <c r="J47" s="331">
        <v>7.0</v>
      </c>
      <c r="K47" s="330">
        <v>7.0</v>
      </c>
      <c r="L47" s="330"/>
      <c r="M47" s="330">
        <v>1.0</v>
      </c>
      <c r="N47" s="330" t="s">
        <v>256</v>
      </c>
      <c r="O47" s="336">
        <v>21.0</v>
      </c>
      <c r="P47" s="337"/>
      <c r="Q47" s="330">
        <v>38.0</v>
      </c>
      <c r="R47" s="330" t="s">
        <v>171</v>
      </c>
      <c r="S47" s="345">
        <v>11.0</v>
      </c>
    </row>
    <row r="48">
      <c r="A48" s="330" t="s">
        <v>281</v>
      </c>
      <c r="B48" s="342">
        <v>13.0</v>
      </c>
      <c r="C48" s="343" t="s">
        <v>362</v>
      </c>
      <c r="D48" s="329">
        <v>5.0</v>
      </c>
      <c r="E48" s="330">
        <v>5.0</v>
      </c>
      <c r="F48" s="344" t="s">
        <v>66</v>
      </c>
      <c r="G48" s="331">
        <v>3.0</v>
      </c>
      <c r="H48" s="330">
        <v>3.0</v>
      </c>
      <c r="I48" s="344" t="s">
        <v>378</v>
      </c>
      <c r="J48" s="331">
        <v>5.0</v>
      </c>
      <c r="K48" s="330">
        <v>5.0</v>
      </c>
      <c r="L48" s="330"/>
      <c r="M48" s="330">
        <v>23.0</v>
      </c>
      <c r="N48" s="330" t="s">
        <v>281</v>
      </c>
      <c r="O48" s="336">
        <v>13.0</v>
      </c>
      <c r="P48" s="337"/>
      <c r="Q48" s="330">
        <v>38.0</v>
      </c>
      <c r="R48" s="330" t="s">
        <v>283</v>
      </c>
      <c r="S48" s="345">
        <v>11.0</v>
      </c>
    </row>
    <row r="49">
      <c r="A49" s="330" t="s">
        <v>268</v>
      </c>
      <c r="B49" s="342">
        <v>7.0</v>
      </c>
      <c r="C49" s="343" t="s">
        <v>362</v>
      </c>
      <c r="D49" s="329">
        <v>1.0</v>
      </c>
      <c r="E49" s="330">
        <v>1.0</v>
      </c>
      <c r="F49" s="344" t="s">
        <v>66</v>
      </c>
      <c r="G49" s="331">
        <v>5.0</v>
      </c>
      <c r="H49" s="330">
        <v>5.0</v>
      </c>
      <c r="I49" s="344" t="s">
        <v>378</v>
      </c>
      <c r="J49" s="331">
        <v>1.0</v>
      </c>
      <c r="K49" s="330">
        <v>1.0</v>
      </c>
      <c r="L49" s="330"/>
      <c r="M49" s="330">
        <v>67.0</v>
      </c>
      <c r="N49" s="330" t="s">
        <v>268</v>
      </c>
      <c r="O49" s="336">
        <v>7.0</v>
      </c>
      <c r="P49" s="337"/>
      <c r="Q49" s="330">
        <v>38.0</v>
      </c>
      <c r="R49" s="330" t="s">
        <v>276</v>
      </c>
      <c r="S49" s="345">
        <v>11.0</v>
      </c>
    </row>
    <row r="50">
      <c r="A50" s="330" t="s">
        <v>298</v>
      </c>
      <c r="B50" s="342">
        <v>7.0</v>
      </c>
      <c r="C50" s="343" t="s">
        <v>362</v>
      </c>
      <c r="D50" s="329">
        <v>3.0</v>
      </c>
      <c r="E50" s="330">
        <v>3.0</v>
      </c>
      <c r="F50" s="344" t="s">
        <v>66</v>
      </c>
      <c r="G50" s="331">
        <v>1.0</v>
      </c>
      <c r="H50" s="330">
        <v>1.0</v>
      </c>
      <c r="I50" s="344" t="s">
        <v>378</v>
      </c>
      <c r="J50" s="331">
        <v>3.0</v>
      </c>
      <c r="K50" s="330">
        <v>3.0</v>
      </c>
      <c r="L50" s="346"/>
      <c r="M50" s="330">
        <v>67.0</v>
      </c>
      <c r="N50" s="330" t="s">
        <v>298</v>
      </c>
      <c r="O50" s="336">
        <v>7.0</v>
      </c>
      <c r="P50" s="337"/>
      <c r="Q50" s="330">
        <v>38.0</v>
      </c>
      <c r="R50" s="330" t="s">
        <v>274</v>
      </c>
      <c r="S50" s="345">
        <v>11.0</v>
      </c>
    </row>
    <row r="51">
      <c r="A51" s="347" t="s">
        <v>361</v>
      </c>
      <c r="B51" s="327" t="s">
        <v>243</v>
      </c>
      <c r="C51" s="328" t="s">
        <v>334</v>
      </c>
      <c r="D51" s="329" t="s">
        <v>49</v>
      </c>
      <c r="E51" s="330"/>
      <c r="F51" s="328" t="s">
        <v>335</v>
      </c>
      <c r="G51" s="331" t="s">
        <v>95</v>
      </c>
      <c r="H51" s="330"/>
      <c r="I51" s="328" t="s">
        <v>336</v>
      </c>
      <c r="J51" s="331" t="s">
        <v>343</v>
      </c>
      <c r="K51" s="332"/>
      <c r="L51" s="348" t="b">
        <v>1</v>
      </c>
      <c r="M51" s="330"/>
      <c r="N51" s="330"/>
      <c r="O51" s="349"/>
      <c r="P51" s="337"/>
      <c r="Q51" s="330">
        <v>38.0</v>
      </c>
      <c r="R51" s="330" t="s">
        <v>313</v>
      </c>
      <c r="S51" s="345">
        <v>11.0</v>
      </c>
    </row>
    <row r="52">
      <c r="A52" s="330" t="s">
        <v>152</v>
      </c>
      <c r="B52" s="342">
        <v>9.0</v>
      </c>
      <c r="C52" s="343" t="s">
        <v>49</v>
      </c>
      <c r="D52" s="329">
        <v>267200.0</v>
      </c>
      <c r="E52" s="330">
        <v>1.0</v>
      </c>
      <c r="F52" s="344" t="s">
        <v>95</v>
      </c>
      <c r="G52" s="331">
        <v>7.0</v>
      </c>
      <c r="H52" s="330">
        <v>7.0</v>
      </c>
      <c r="I52" s="344" t="s">
        <v>343</v>
      </c>
      <c r="J52" s="331">
        <v>1.0</v>
      </c>
      <c r="K52" s="330">
        <v>1.0</v>
      </c>
      <c r="L52" s="330"/>
      <c r="M52" s="330">
        <v>58.0</v>
      </c>
      <c r="N52" s="330" t="s">
        <v>152</v>
      </c>
      <c r="O52" s="336">
        <v>9.0</v>
      </c>
      <c r="P52" s="337"/>
      <c r="Q52" s="330">
        <v>38.0</v>
      </c>
      <c r="R52" s="330" t="s">
        <v>296</v>
      </c>
      <c r="S52" s="345">
        <v>11.0</v>
      </c>
    </row>
    <row r="53">
      <c r="A53" s="330" t="s">
        <v>178</v>
      </c>
      <c r="B53" s="342">
        <v>13.0</v>
      </c>
      <c r="C53" s="343" t="s">
        <v>49</v>
      </c>
      <c r="D53" s="329">
        <v>306100.0</v>
      </c>
      <c r="E53" s="330">
        <v>3.0</v>
      </c>
      <c r="F53" s="344" t="s">
        <v>95</v>
      </c>
      <c r="G53" s="331">
        <v>5.0</v>
      </c>
      <c r="H53" s="330">
        <v>5.0</v>
      </c>
      <c r="I53" s="344" t="s">
        <v>343</v>
      </c>
      <c r="J53" s="331">
        <v>5.0</v>
      </c>
      <c r="K53" s="330">
        <v>5.0</v>
      </c>
      <c r="L53" s="330"/>
      <c r="M53" s="330">
        <v>23.0</v>
      </c>
      <c r="N53" s="330" t="s">
        <v>178</v>
      </c>
      <c r="O53" s="336">
        <v>13.0</v>
      </c>
      <c r="P53" s="337"/>
      <c r="Q53" s="330">
        <v>38.0</v>
      </c>
      <c r="R53" s="330" t="s">
        <v>292</v>
      </c>
      <c r="S53" s="345">
        <v>11.0</v>
      </c>
    </row>
    <row r="54">
      <c r="A54" s="330" t="s">
        <v>295</v>
      </c>
      <c r="B54" s="342">
        <v>15.0</v>
      </c>
      <c r="C54" s="343" t="s">
        <v>49</v>
      </c>
      <c r="D54" s="329">
        <v>1100000.0</v>
      </c>
      <c r="E54" s="330">
        <v>7.0</v>
      </c>
      <c r="F54" s="344" t="s">
        <v>95</v>
      </c>
      <c r="G54" s="331">
        <v>1.0</v>
      </c>
      <c r="H54" s="330">
        <v>1.0</v>
      </c>
      <c r="I54" s="344" t="s">
        <v>343</v>
      </c>
      <c r="J54" s="331">
        <v>7.0</v>
      </c>
      <c r="K54" s="330">
        <v>7.0</v>
      </c>
      <c r="L54" s="330"/>
      <c r="M54" s="330">
        <v>14.0</v>
      </c>
      <c r="N54" s="330" t="s">
        <v>295</v>
      </c>
      <c r="O54" s="336">
        <v>15.0</v>
      </c>
      <c r="P54" s="337"/>
      <c r="Q54" s="330">
        <v>38.0</v>
      </c>
      <c r="R54" s="330" t="s">
        <v>301</v>
      </c>
      <c r="S54" s="345">
        <v>11.0</v>
      </c>
    </row>
    <row r="55">
      <c r="A55" s="330" t="s">
        <v>313</v>
      </c>
      <c r="B55" s="342">
        <v>11.0</v>
      </c>
      <c r="C55" s="343" t="s">
        <v>49</v>
      </c>
      <c r="D55" s="329">
        <v>871700.0</v>
      </c>
      <c r="E55" s="330">
        <v>5.0</v>
      </c>
      <c r="F55" s="344" t="s">
        <v>95</v>
      </c>
      <c r="G55" s="331">
        <v>3.0</v>
      </c>
      <c r="H55" s="330">
        <v>3.0</v>
      </c>
      <c r="I55" s="344" t="s">
        <v>343</v>
      </c>
      <c r="J55" s="331">
        <v>3.0</v>
      </c>
      <c r="K55" s="330">
        <v>3.0</v>
      </c>
      <c r="L55" s="346"/>
      <c r="M55" s="330">
        <v>38.0</v>
      </c>
      <c r="N55" s="330" t="s">
        <v>313</v>
      </c>
      <c r="O55" s="336">
        <v>11.0</v>
      </c>
      <c r="P55" s="337"/>
      <c r="Q55" s="330">
        <v>38.0</v>
      </c>
      <c r="R55" s="330" t="s">
        <v>306</v>
      </c>
      <c r="S55" s="345">
        <v>11.0</v>
      </c>
    </row>
    <row r="56">
      <c r="A56" s="347" t="s">
        <v>364</v>
      </c>
      <c r="B56" s="327" t="s">
        <v>243</v>
      </c>
      <c r="C56" s="328" t="s">
        <v>334</v>
      </c>
      <c r="D56" s="329" t="s">
        <v>75</v>
      </c>
      <c r="E56" s="330"/>
      <c r="F56" s="328" t="s">
        <v>335</v>
      </c>
      <c r="G56" s="331" t="s">
        <v>93</v>
      </c>
      <c r="H56" s="330"/>
      <c r="I56" s="328" t="s">
        <v>336</v>
      </c>
      <c r="J56" s="331" t="s">
        <v>369</v>
      </c>
      <c r="K56" s="332"/>
      <c r="L56" s="348" t="b">
        <v>1</v>
      </c>
      <c r="M56" s="330"/>
      <c r="N56" s="330"/>
      <c r="O56" s="349"/>
      <c r="P56" s="337"/>
      <c r="Q56" s="330">
        <v>38.0</v>
      </c>
      <c r="R56" s="330" t="s">
        <v>262</v>
      </c>
      <c r="S56" s="345">
        <v>11.0</v>
      </c>
    </row>
    <row r="57">
      <c r="A57" s="330" t="s">
        <v>279</v>
      </c>
      <c r="B57" s="342">
        <v>17.0</v>
      </c>
      <c r="C57" s="343" t="s">
        <v>75</v>
      </c>
      <c r="D57" s="329">
        <v>116900.0</v>
      </c>
      <c r="E57" s="330">
        <v>5.0</v>
      </c>
      <c r="F57" s="344" t="s">
        <v>93</v>
      </c>
      <c r="G57" s="331">
        <v>2100000.0</v>
      </c>
      <c r="H57" s="330">
        <v>5.0</v>
      </c>
      <c r="I57" s="344" t="s">
        <v>369</v>
      </c>
      <c r="J57" s="331">
        <v>800700.0</v>
      </c>
      <c r="K57" s="330">
        <v>7.0</v>
      </c>
      <c r="L57" s="330"/>
      <c r="M57" s="330">
        <v>6.0</v>
      </c>
      <c r="N57" s="330" t="s">
        <v>279</v>
      </c>
      <c r="O57" s="336">
        <v>17.0</v>
      </c>
      <c r="P57" s="337"/>
      <c r="Q57" s="330">
        <v>38.0</v>
      </c>
      <c r="R57" s="330" t="s">
        <v>300</v>
      </c>
      <c r="S57" s="345">
        <v>11.0</v>
      </c>
    </row>
    <row r="58">
      <c r="A58" s="330" t="s">
        <v>263</v>
      </c>
      <c r="B58" s="342">
        <v>13.0</v>
      </c>
      <c r="C58" s="343" t="s">
        <v>75</v>
      </c>
      <c r="D58" s="329">
        <v>74400.0</v>
      </c>
      <c r="E58" s="330">
        <v>1.0</v>
      </c>
      <c r="F58" s="344" t="s">
        <v>93</v>
      </c>
      <c r="G58" s="331">
        <v>3200000.0</v>
      </c>
      <c r="H58" s="330">
        <v>7.0</v>
      </c>
      <c r="I58" s="344" t="s">
        <v>369</v>
      </c>
      <c r="J58" s="331">
        <v>536400.0</v>
      </c>
      <c r="K58" s="330">
        <v>5.0</v>
      </c>
      <c r="L58" s="330"/>
      <c r="M58" s="330">
        <v>23.0</v>
      </c>
      <c r="N58" s="330" t="s">
        <v>263</v>
      </c>
      <c r="O58" s="336">
        <v>13.0</v>
      </c>
      <c r="P58" s="337"/>
      <c r="Q58" s="330">
        <v>38.0</v>
      </c>
      <c r="R58" s="330" t="s">
        <v>284</v>
      </c>
      <c r="S58" s="345">
        <v>11.0</v>
      </c>
    </row>
    <row r="59">
      <c r="A59" s="330" t="s">
        <v>275</v>
      </c>
      <c r="B59" s="342">
        <v>7.0</v>
      </c>
      <c r="C59" s="343" t="s">
        <v>75</v>
      </c>
      <c r="D59" s="329">
        <v>103900.0</v>
      </c>
      <c r="E59" s="330">
        <v>3.0</v>
      </c>
      <c r="F59" s="344" t="s">
        <v>93</v>
      </c>
      <c r="G59" s="331">
        <v>1200000.0</v>
      </c>
      <c r="H59" s="330">
        <v>1.0</v>
      </c>
      <c r="I59" s="344" t="s">
        <v>369</v>
      </c>
      <c r="J59" s="331">
        <v>113100.0</v>
      </c>
      <c r="K59" s="330">
        <v>3.0</v>
      </c>
      <c r="L59" s="330"/>
      <c r="M59" s="330">
        <v>67.0</v>
      </c>
      <c r="N59" s="330" t="s">
        <v>275</v>
      </c>
      <c r="O59" s="336">
        <v>7.0</v>
      </c>
      <c r="P59" s="337"/>
      <c r="Q59" s="330">
        <v>58.0</v>
      </c>
      <c r="R59" s="330" t="s">
        <v>280</v>
      </c>
      <c r="S59" s="345">
        <v>9.0</v>
      </c>
    </row>
    <row r="60">
      <c r="A60" s="330" t="s">
        <v>296</v>
      </c>
      <c r="B60" s="342">
        <v>11.0</v>
      </c>
      <c r="C60" s="343" t="s">
        <v>75</v>
      </c>
      <c r="D60" s="329">
        <v>120600.0</v>
      </c>
      <c r="E60" s="330">
        <v>7.0</v>
      </c>
      <c r="F60" s="344" t="s">
        <v>93</v>
      </c>
      <c r="G60" s="331">
        <v>1200100.0</v>
      </c>
      <c r="H60" s="330">
        <v>3.0</v>
      </c>
      <c r="I60" s="344" t="s">
        <v>369</v>
      </c>
      <c r="J60" s="331">
        <v>51100.0</v>
      </c>
      <c r="K60" s="330">
        <v>1.0</v>
      </c>
      <c r="L60" s="346"/>
      <c r="M60" s="330">
        <v>38.0</v>
      </c>
      <c r="N60" s="330" t="s">
        <v>296</v>
      </c>
      <c r="O60" s="336">
        <v>11.0</v>
      </c>
      <c r="P60" s="337"/>
      <c r="Q60" s="330">
        <v>58.0</v>
      </c>
      <c r="R60" s="330" t="s">
        <v>269</v>
      </c>
      <c r="S60" s="345">
        <v>9.0</v>
      </c>
    </row>
    <row r="61">
      <c r="A61" s="347" t="s">
        <v>367</v>
      </c>
      <c r="B61" s="327" t="s">
        <v>243</v>
      </c>
      <c r="C61" s="328" t="s">
        <v>334</v>
      </c>
      <c r="D61" s="329" t="s">
        <v>157</v>
      </c>
      <c r="E61" s="330"/>
      <c r="F61" s="328" t="s">
        <v>335</v>
      </c>
      <c r="G61" s="331" t="s">
        <v>54</v>
      </c>
      <c r="H61" s="330"/>
      <c r="I61" s="328" t="s">
        <v>336</v>
      </c>
      <c r="J61" s="331" t="s">
        <v>366</v>
      </c>
      <c r="K61" s="332"/>
      <c r="L61" s="348" t="b">
        <v>1</v>
      </c>
      <c r="M61" s="330"/>
      <c r="N61" s="330"/>
      <c r="O61" s="349"/>
      <c r="P61" s="337"/>
      <c r="Q61" s="330">
        <v>58.0</v>
      </c>
      <c r="R61" s="330" t="s">
        <v>272</v>
      </c>
      <c r="S61" s="345">
        <v>9.0</v>
      </c>
    </row>
    <row r="62">
      <c r="A62" s="330" t="s">
        <v>62</v>
      </c>
      <c r="B62" s="342">
        <v>17.0</v>
      </c>
      <c r="C62" s="343" t="s">
        <v>157</v>
      </c>
      <c r="D62" s="329">
        <v>110800.0</v>
      </c>
      <c r="E62" s="330">
        <v>5.0</v>
      </c>
      <c r="F62" s="344" t="s">
        <v>54</v>
      </c>
      <c r="G62" s="331">
        <v>326200.0</v>
      </c>
      <c r="H62" s="330">
        <v>5.0</v>
      </c>
      <c r="I62" s="344" t="s">
        <v>366</v>
      </c>
      <c r="J62" s="331">
        <v>4.65E7</v>
      </c>
      <c r="K62" s="330">
        <v>7.0</v>
      </c>
      <c r="L62" s="330"/>
      <c r="M62" s="330">
        <v>6.0</v>
      </c>
      <c r="N62" s="330" t="s">
        <v>62</v>
      </c>
      <c r="O62" s="336">
        <v>17.0</v>
      </c>
      <c r="P62" s="337"/>
      <c r="Q62" s="330">
        <v>58.0</v>
      </c>
      <c r="R62" s="330" t="s">
        <v>302</v>
      </c>
      <c r="S62" s="345">
        <v>9.0</v>
      </c>
    </row>
    <row r="63">
      <c r="A63" s="330" t="s">
        <v>267</v>
      </c>
      <c r="B63" s="342">
        <v>19.0</v>
      </c>
      <c r="C63" s="343" t="s">
        <v>157</v>
      </c>
      <c r="D63" s="329">
        <v>157900.0</v>
      </c>
      <c r="E63" s="330">
        <v>7.0</v>
      </c>
      <c r="F63" s="344" t="s">
        <v>54</v>
      </c>
      <c r="G63" s="331">
        <v>2500000.0</v>
      </c>
      <c r="H63" s="330">
        <v>7.0</v>
      </c>
      <c r="I63" s="344" t="s">
        <v>366</v>
      </c>
      <c r="J63" s="331">
        <v>3.24E7</v>
      </c>
      <c r="K63" s="330">
        <v>5.0</v>
      </c>
      <c r="L63" s="330"/>
      <c r="M63" s="330">
        <v>2.0</v>
      </c>
      <c r="N63" s="330" t="s">
        <v>267</v>
      </c>
      <c r="O63" s="336">
        <v>19.0</v>
      </c>
      <c r="P63" s="337"/>
      <c r="Q63" s="330">
        <v>58.0</v>
      </c>
      <c r="R63" s="330" t="s">
        <v>291</v>
      </c>
      <c r="S63" s="345">
        <v>9.0</v>
      </c>
    </row>
    <row r="64">
      <c r="A64" s="330" t="s">
        <v>285</v>
      </c>
      <c r="B64" s="342">
        <v>5.0</v>
      </c>
      <c r="C64" s="343" t="s">
        <v>157</v>
      </c>
      <c r="D64" s="329">
        <v>34000.0</v>
      </c>
      <c r="E64" s="330">
        <v>1.0</v>
      </c>
      <c r="F64" s="344" t="s">
        <v>54</v>
      </c>
      <c r="G64" s="331">
        <v>106600.0</v>
      </c>
      <c r="H64" s="330">
        <v>1.0</v>
      </c>
      <c r="I64" s="344" t="s">
        <v>366</v>
      </c>
      <c r="J64" s="331">
        <v>1.7E7</v>
      </c>
      <c r="K64" s="330">
        <v>3.0</v>
      </c>
      <c r="L64" s="330"/>
      <c r="M64" s="330">
        <v>80.0</v>
      </c>
      <c r="N64" s="330" t="s">
        <v>285</v>
      </c>
      <c r="O64" s="336">
        <v>5.0</v>
      </c>
      <c r="P64" s="337"/>
      <c r="Q64" s="330">
        <v>58.0</v>
      </c>
      <c r="R64" s="330" t="s">
        <v>152</v>
      </c>
      <c r="S64" s="345">
        <v>9.0</v>
      </c>
    </row>
    <row r="65">
      <c r="A65" s="330" t="s">
        <v>312</v>
      </c>
      <c r="B65" s="342">
        <v>7.0</v>
      </c>
      <c r="C65" s="343" t="s">
        <v>157</v>
      </c>
      <c r="D65" s="329">
        <v>86400.0</v>
      </c>
      <c r="E65" s="330">
        <v>3.0</v>
      </c>
      <c r="F65" s="344" t="s">
        <v>54</v>
      </c>
      <c r="G65" s="331">
        <v>297300.0</v>
      </c>
      <c r="H65" s="330">
        <v>3.0</v>
      </c>
      <c r="I65" s="344" t="s">
        <v>366</v>
      </c>
      <c r="J65" s="331">
        <v>8900000.0</v>
      </c>
      <c r="K65" s="330">
        <v>1.0</v>
      </c>
      <c r="L65" s="346"/>
      <c r="M65" s="330">
        <v>67.0</v>
      </c>
      <c r="N65" s="330" t="s">
        <v>312</v>
      </c>
      <c r="O65" s="336">
        <v>7.0</v>
      </c>
      <c r="P65" s="337"/>
      <c r="Q65" s="330">
        <v>58.0</v>
      </c>
      <c r="R65" s="330" t="s">
        <v>286</v>
      </c>
      <c r="S65" s="345">
        <v>9.0</v>
      </c>
    </row>
    <row r="66">
      <c r="A66" s="347" t="s">
        <v>370</v>
      </c>
      <c r="B66" s="327" t="s">
        <v>243</v>
      </c>
      <c r="C66" s="328" t="s">
        <v>334</v>
      </c>
      <c r="D66" s="329" t="s">
        <v>57</v>
      </c>
      <c r="E66" s="330"/>
      <c r="F66" s="328" t="s">
        <v>335</v>
      </c>
      <c r="G66" s="331" t="s">
        <v>48</v>
      </c>
      <c r="H66" s="330"/>
      <c r="I66" s="328" t="s">
        <v>336</v>
      </c>
      <c r="J66" s="331" t="s">
        <v>359</v>
      </c>
      <c r="K66" s="332"/>
      <c r="L66" s="348" t="b">
        <v>1</v>
      </c>
      <c r="M66" s="330"/>
      <c r="N66" s="330"/>
      <c r="O66" s="349"/>
      <c r="P66" s="337"/>
      <c r="Q66" s="330">
        <v>58.0</v>
      </c>
      <c r="R66" s="330" t="s">
        <v>299</v>
      </c>
      <c r="S66" s="345">
        <v>9.0</v>
      </c>
    </row>
    <row r="67">
      <c r="A67" s="330" t="s">
        <v>259</v>
      </c>
      <c r="B67" s="342">
        <v>13.0</v>
      </c>
      <c r="C67" s="343" t="s">
        <v>57</v>
      </c>
      <c r="D67" s="329">
        <v>47900.0</v>
      </c>
      <c r="E67" s="330">
        <v>3.0</v>
      </c>
      <c r="F67" s="344" t="s">
        <v>48</v>
      </c>
      <c r="G67" s="331">
        <v>774780.0</v>
      </c>
      <c r="H67" s="330">
        <v>3.0</v>
      </c>
      <c r="I67" s="344" t="s">
        <v>359</v>
      </c>
      <c r="J67" s="331">
        <v>2.44E7</v>
      </c>
      <c r="K67" s="330">
        <v>7.0</v>
      </c>
      <c r="L67" s="330"/>
      <c r="M67" s="330">
        <v>23.0</v>
      </c>
      <c r="N67" s="330" t="s">
        <v>259</v>
      </c>
      <c r="O67" s="336">
        <v>13.0</v>
      </c>
      <c r="P67" s="337"/>
      <c r="Q67" s="330">
        <v>58.0</v>
      </c>
      <c r="R67" s="330" t="s">
        <v>288</v>
      </c>
      <c r="S67" s="345">
        <v>9.0</v>
      </c>
    </row>
    <row r="68">
      <c r="A68" s="330" t="s">
        <v>292</v>
      </c>
      <c r="B68" s="342">
        <v>11.0</v>
      </c>
      <c r="C68" s="343" t="s">
        <v>57</v>
      </c>
      <c r="D68" s="329">
        <v>87200.0</v>
      </c>
      <c r="E68" s="330">
        <v>7.0</v>
      </c>
      <c r="F68" s="344" t="s">
        <v>48</v>
      </c>
      <c r="G68" s="331">
        <v>80130.0</v>
      </c>
      <c r="H68" s="330">
        <v>1.0</v>
      </c>
      <c r="I68" s="344" t="s">
        <v>359</v>
      </c>
      <c r="J68" s="331">
        <v>8900000.0</v>
      </c>
      <c r="K68" s="330">
        <v>3.0</v>
      </c>
      <c r="L68" s="330"/>
      <c r="M68" s="330">
        <v>38.0</v>
      </c>
      <c r="N68" s="330" t="s">
        <v>292</v>
      </c>
      <c r="O68" s="336">
        <v>11.0</v>
      </c>
      <c r="P68" s="337"/>
      <c r="Q68" s="330">
        <v>67.0</v>
      </c>
      <c r="R68" s="330" t="s">
        <v>134</v>
      </c>
      <c r="S68" s="345">
        <v>7.0</v>
      </c>
    </row>
    <row r="69">
      <c r="A69" s="330" t="s">
        <v>293</v>
      </c>
      <c r="B69" s="342">
        <v>13.0</v>
      </c>
      <c r="C69" s="343" t="s">
        <v>57</v>
      </c>
      <c r="D69" s="329">
        <v>22200.0</v>
      </c>
      <c r="E69" s="330">
        <v>1.0</v>
      </c>
      <c r="F69" s="344" t="s">
        <v>48</v>
      </c>
      <c r="G69" s="331">
        <v>3834510.0</v>
      </c>
      <c r="H69" s="330">
        <v>7.0</v>
      </c>
      <c r="I69" s="344" t="s">
        <v>359</v>
      </c>
      <c r="J69" s="331">
        <v>1.32E7</v>
      </c>
      <c r="K69" s="330">
        <v>5.0</v>
      </c>
      <c r="L69" s="330"/>
      <c r="M69" s="330">
        <v>23.0</v>
      </c>
      <c r="N69" s="330" t="s">
        <v>293</v>
      </c>
      <c r="O69" s="336">
        <v>13.0</v>
      </c>
      <c r="P69" s="337"/>
      <c r="Q69" s="330">
        <v>67.0</v>
      </c>
      <c r="R69" s="330" t="s">
        <v>278</v>
      </c>
      <c r="S69" s="345">
        <v>7.0</v>
      </c>
    </row>
    <row r="70">
      <c r="A70" s="330" t="s">
        <v>301</v>
      </c>
      <c r="B70" s="342">
        <v>11.0</v>
      </c>
      <c r="C70" s="343" t="s">
        <v>57</v>
      </c>
      <c r="D70" s="329">
        <v>70400.0</v>
      </c>
      <c r="E70" s="330">
        <v>5.0</v>
      </c>
      <c r="F70" s="344" t="s">
        <v>48</v>
      </c>
      <c r="G70" s="331">
        <v>1354520.0</v>
      </c>
      <c r="H70" s="330">
        <v>5.0</v>
      </c>
      <c r="I70" s="344" t="s">
        <v>359</v>
      </c>
      <c r="J70" s="331">
        <v>5600000.0</v>
      </c>
      <c r="K70" s="330">
        <v>1.0</v>
      </c>
      <c r="L70" s="346"/>
      <c r="M70" s="330">
        <v>38.0</v>
      </c>
      <c r="N70" s="330" t="s">
        <v>301</v>
      </c>
      <c r="O70" s="336">
        <v>11.0</v>
      </c>
      <c r="P70" s="337"/>
      <c r="Q70" s="330">
        <v>67.0</v>
      </c>
      <c r="R70" s="330" t="s">
        <v>158</v>
      </c>
      <c r="S70" s="345">
        <v>7.0</v>
      </c>
    </row>
    <row r="71">
      <c r="A71" s="347" t="s">
        <v>372</v>
      </c>
      <c r="B71" s="327" t="s">
        <v>243</v>
      </c>
      <c r="C71" s="328" t="s">
        <v>334</v>
      </c>
      <c r="D71" s="329" t="s">
        <v>75</v>
      </c>
      <c r="E71" s="330"/>
      <c r="F71" s="328" t="s">
        <v>335</v>
      </c>
      <c r="G71" s="331" t="s">
        <v>121</v>
      </c>
      <c r="H71" s="330"/>
      <c r="I71" s="328" t="s">
        <v>336</v>
      </c>
      <c r="J71" s="331" t="s">
        <v>357</v>
      </c>
      <c r="K71" s="332"/>
      <c r="L71" s="348" t="b">
        <v>1</v>
      </c>
      <c r="M71" s="330"/>
      <c r="N71" s="330"/>
      <c r="O71" s="349"/>
      <c r="P71" s="337"/>
      <c r="Q71" s="330">
        <v>67.0</v>
      </c>
      <c r="R71" s="330" t="s">
        <v>277</v>
      </c>
      <c r="S71" s="345">
        <v>7.0</v>
      </c>
    </row>
    <row r="72">
      <c r="A72" s="330" t="s">
        <v>64</v>
      </c>
      <c r="B72" s="342">
        <v>15.0</v>
      </c>
      <c r="C72" s="343" t="s">
        <v>75</v>
      </c>
      <c r="D72" s="329">
        <v>5.0</v>
      </c>
      <c r="E72" s="330">
        <v>5.0</v>
      </c>
      <c r="F72" s="344" t="s">
        <v>121</v>
      </c>
      <c r="G72" s="331">
        <v>7.0</v>
      </c>
      <c r="H72" s="330">
        <v>7.0</v>
      </c>
      <c r="I72" s="344" t="s">
        <v>357</v>
      </c>
      <c r="J72" s="331">
        <v>3.0</v>
      </c>
      <c r="K72" s="330">
        <v>3.0</v>
      </c>
      <c r="L72" s="330"/>
      <c r="M72" s="330">
        <v>14.0</v>
      </c>
      <c r="N72" s="330" t="s">
        <v>64</v>
      </c>
      <c r="O72" s="336">
        <v>15.0</v>
      </c>
      <c r="P72" s="337"/>
      <c r="Q72" s="330">
        <v>67.0</v>
      </c>
      <c r="R72" s="330" t="s">
        <v>268</v>
      </c>
      <c r="S72" s="345">
        <v>7.0</v>
      </c>
    </row>
    <row r="73">
      <c r="A73" s="330" t="s">
        <v>303</v>
      </c>
      <c r="B73" s="342">
        <v>7.0</v>
      </c>
      <c r="C73" s="343" t="s">
        <v>75</v>
      </c>
      <c r="D73" s="329">
        <v>1.0</v>
      </c>
      <c r="E73" s="330">
        <v>1.0</v>
      </c>
      <c r="F73" s="344" t="s">
        <v>121</v>
      </c>
      <c r="G73" s="331">
        <v>1.0</v>
      </c>
      <c r="H73" s="330">
        <v>1.0</v>
      </c>
      <c r="I73" s="344" t="s">
        <v>357</v>
      </c>
      <c r="J73" s="331">
        <v>5.0</v>
      </c>
      <c r="K73" s="330">
        <v>5.0</v>
      </c>
      <c r="L73" s="330"/>
      <c r="M73" s="330">
        <v>67.0</v>
      </c>
      <c r="N73" s="330" t="s">
        <v>303</v>
      </c>
      <c r="O73" s="336">
        <v>7.0</v>
      </c>
      <c r="P73" s="337"/>
      <c r="Q73" s="330">
        <v>67.0</v>
      </c>
      <c r="R73" s="330" t="s">
        <v>298</v>
      </c>
      <c r="S73" s="345">
        <v>7.0</v>
      </c>
    </row>
    <row r="74">
      <c r="A74" s="330" t="s">
        <v>310</v>
      </c>
      <c r="B74" s="342">
        <v>13.0</v>
      </c>
      <c r="C74" s="343" t="s">
        <v>75</v>
      </c>
      <c r="D74" s="329">
        <v>3.0</v>
      </c>
      <c r="E74" s="330">
        <v>3.0</v>
      </c>
      <c r="F74" s="344" t="s">
        <v>121</v>
      </c>
      <c r="G74" s="331">
        <v>3.0</v>
      </c>
      <c r="H74" s="330">
        <v>3.0</v>
      </c>
      <c r="I74" s="344" t="s">
        <v>357</v>
      </c>
      <c r="J74" s="331">
        <v>7.0</v>
      </c>
      <c r="K74" s="330">
        <v>7.0</v>
      </c>
      <c r="L74" s="330"/>
      <c r="M74" s="330">
        <v>23.0</v>
      </c>
      <c r="N74" s="330" t="s">
        <v>310</v>
      </c>
      <c r="O74" s="336">
        <v>13.0</v>
      </c>
      <c r="P74" s="337"/>
      <c r="Q74" s="330">
        <v>67.0</v>
      </c>
      <c r="R74" s="330" t="s">
        <v>275</v>
      </c>
      <c r="S74" s="345">
        <v>7.0</v>
      </c>
    </row>
    <row r="75">
      <c r="A75" s="330" t="s">
        <v>273</v>
      </c>
      <c r="B75" s="342">
        <v>13.0</v>
      </c>
      <c r="C75" s="343" t="s">
        <v>75</v>
      </c>
      <c r="D75" s="329">
        <v>7.0</v>
      </c>
      <c r="E75" s="330">
        <v>7.0</v>
      </c>
      <c r="F75" s="344" t="s">
        <v>121</v>
      </c>
      <c r="G75" s="331">
        <v>5.0</v>
      </c>
      <c r="H75" s="330">
        <v>5.0</v>
      </c>
      <c r="I75" s="344" t="s">
        <v>357</v>
      </c>
      <c r="J75" s="331">
        <v>1.0</v>
      </c>
      <c r="K75" s="330">
        <v>1.0</v>
      </c>
      <c r="L75" s="346"/>
      <c r="M75" s="330">
        <v>23.0</v>
      </c>
      <c r="N75" s="330" t="s">
        <v>273</v>
      </c>
      <c r="O75" s="336">
        <v>13.0</v>
      </c>
      <c r="P75" s="337"/>
      <c r="Q75" s="330">
        <v>67.0</v>
      </c>
      <c r="R75" s="330" t="s">
        <v>312</v>
      </c>
      <c r="S75" s="345">
        <v>7.0</v>
      </c>
    </row>
    <row r="76">
      <c r="A76" s="347" t="s">
        <v>374</v>
      </c>
      <c r="B76" s="327" t="s">
        <v>243</v>
      </c>
      <c r="C76" s="328" t="s">
        <v>334</v>
      </c>
      <c r="D76" s="329" t="s">
        <v>46</v>
      </c>
      <c r="E76" s="330"/>
      <c r="F76" s="328" t="s">
        <v>335</v>
      </c>
      <c r="G76" s="331" t="s">
        <v>365</v>
      </c>
      <c r="H76" s="330"/>
      <c r="I76" s="328" t="s">
        <v>336</v>
      </c>
      <c r="J76" s="331" t="s">
        <v>373</v>
      </c>
      <c r="K76" s="332"/>
      <c r="L76" s="348" t="b">
        <v>1</v>
      </c>
      <c r="M76" s="330"/>
      <c r="N76" s="330"/>
      <c r="O76" s="349"/>
      <c r="P76" s="337"/>
      <c r="Q76" s="330">
        <v>67.0</v>
      </c>
      <c r="R76" s="330" t="s">
        <v>303</v>
      </c>
      <c r="S76" s="345">
        <v>7.0</v>
      </c>
    </row>
    <row r="77">
      <c r="A77" s="330" t="s">
        <v>100</v>
      </c>
      <c r="B77" s="342">
        <v>17.0</v>
      </c>
      <c r="C77" s="343" t="s">
        <v>46</v>
      </c>
      <c r="D77" s="329">
        <v>646800.0</v>
      </c>
      <c r="E77" s="330">
        <v>3.0</v>
      </c>
      <c r="F77" s="344" t="s">
        <v>365</v>
      </c>
      <c r="G77" s="331">
        <v>1500000.0</v>
      </c>
      <c r="H77" s="330">
        <v>7.0</v>
      </c>
      <c r="I77" s="344" t="s">
        <v>373</v>
      </c>
      <c r="J77" s="331">
        <v>2.85E7</v>
      </c>
      <c r="K77" s="330">
        <v>7.0</v>
      </c>
      <c r="L77" s="330"/>
      <c r="M77" s="330">
        <v>6.0</v>
      </c>
      <c r="N77" s="330" t="s">
        <v>100</v>
      </c>
      <c r="O77" s="336">
        <v>17.0</v>
      </c>
      <c r="P77" s="337"/>
      <c r="Q77" s="330">
        <v>67.0</v>
      </c>
      <c r="R77" s="330" t="s">
        <v>307</v>
      </c>
      <c r="S77" s="345">
        <v>7.0</v>
      </c>
    </row>
    <row r="78">
      <c r="A78" s="330" t="s">
        <v>304</v>
      </c>
      <c r="B78" s="342">
        <v>15.0</v>
      </c>
      <c r="C78" s="343" t="s">
        <v>46</v>
      </c>
      <c r="D78" s="329">
        <v>926500.0</v>
      </c>
      <c r="E78" s="330">
        <v>7.0</v>
      </c>
      <c r="F78" s="344" t="s">
        <v>365</v>
      </c>
      <c r="G78" s="331">
        <v>677400.0</v>
      </c>
      <c r="H78" s="330">
        <v>5.0</v>
      </c>
      <c r="I78" s="344" t="s">
        <v>373</v>
      </c>
      <c r="J78" s="331">
        <v>1.44E7</v>
      </c>
      <c r="K78" s="330">
        <v>3.0</v>
      </c>
      <c r="L78" s="330"/>
      <c r="M78" s="330">
        <v>14.0</v>
      </c>
      <c r="N78" s="330" t="s">
        <v>304</v>
      </c>
      <c r="O78" s="336">
        <v>15.0</v>
      </c>
      <c r="P78" s="337"/>
      <c r="Q78" s="330">
        <v>67.0</v>
      </c>
      <c r="R78" s="330" t="s">
        <v>86</v>
      </c>
      <c r="S78" s="345">
        <v>7.0</v>
      </c>
    </row>
    <row r="79">
      <c r="A79" s="330" t="s">
        <v>286</v>
      </c>
      <c r="B79" s="342">
        <v>9.0</v>
      </c>
      <c r="C79" s="343" t="s">
        <v>46</v>
      </c>
      <c r="D79" s="329">
        <v>669300.0</v>
      </c>
      <c r="E79" s="330">
        <v>5.0</v>
      </c>
      <c r="F79" s="344" t="s">
        <v>365</v>
      </c>
      <c r="G79" s="331">
        <v>421800.0</v>
      </c>
      <c r="H79" s="330">
        <v>3.0</v>
      </c>
      <c r="I79" s="344" t="s">
        <v>373</v>
      </c>
      <c r="J79" s="331">
        <v>2700000.0</v>
      </c>
      <c r="K79" s="330">
        <v>1.0</v>
      </c>
      <c r="L79" s="330"/>
      <c r="M79" s="330">
        <v>58.0</v>
      </c>
      <c r="N79" s="330" t="s">
        <v>286</v>
      </c>
      <c r="O79" s="336">
        <v>9.0</v>
      </c>
      <c r="P79" s="337"/>
      <c r="Q79" s="330">
        <v>67.0</v>
      </c>
      <c r="R79" s="330" t="s">
        <v>311</v>
      </c>
      <c r="S79" s="345">
        <v>7.0</v>
      </c>
    </row>
    <row r="80">
      <c r="A80" s="330" t="s">
        <v>307</v>
      </c>
      <c r="B80" s="342">
        <v>7.0</v>
      </c>
      <c r="C80" s="343" t="s">
        <v>46</v>
      </c>
      <c r="D80" s="329">
        <v>370500.0</v>
      </c>
      <c r="E80" s="330">
        <v>1.0</v>
      </c>
      <c r="F80" s="344" t="s">
        <v>365</v>
      </c>
      <c r="G80" s="331">
        <v>335200.0</v>
      </c>
      <c r="H80" s="330">
        <v>1.0</v>
      </c>
      <c r="I80" s="344" t="s">
        <v>373</v>
      </c>
      <c r="J80" s="331">
        <v>2.04E7</v>
      </c>
      <c r="K80" s="330">
        <v>5.0</v>
      </c>
      <c r="L80" s="346"/>
      <c r="M80" s="330">
        <v>67.0</v>
      </c>
      <c r="N80" s="330" t="s">
        <v>307</v>
      </c>
      <c r="O80" s="336">
        <v>7.0</v>
      </c>
      <c r="P80" s="337"/>
      <c r="Q80" s="330">
        <v>67.0</v>
      </c>
      <c r="R80" s="330" t="s">
        <v>308</v>
      </c>
      <c r="S80" s="345">
        <v>7.0</v>
      </c>
    </row>
    <row r="81">
      <c r="A81" s="347" t="s">
        <v>377</v>
      </c>
      <c r="B81" s="327" t="s">
        <v>243</v>
      </c>
      <c r="C81" s="328" t="s">
        <v>334</v>
      </c>
      <c r="D81" s="329" t="s">
        <v>352</v>
      </c>
      <c r="E81" s="330"/>
      <c r="F81" s="328" t="s">
        <v>335</v>
      </c>
      <c r="G81" s="331" t="s">
        <v>98</v>
      </c>
      <c r="H81" s="330"/>
      <c r="I81" s="328" t="s">
        <v>336</v>
      </c>
      <c r="J81" s="331" t="s">
        <v>52</v>
      </c>
      <c r="K81" s="332"/>
      <c r="L81" s="348" t="b">
        <v>1</v>
      </c>
      <c r="M81" s="330"/>
      <c r="N81" s="330"/>
      <c r="O81" s="349"/>
      <c r="P81" s="337"/>
      <c r="Q81" s="346">
        <v>80.0</v>
      </c>
      <c r="R81" s="346" t="s">
        <v>285</v>
      </c>
      <c r="S81" s="350">
        <v>5.0</v>
      </c>
    </row>
    <row r="82">
      <c r="A82" s="330" t="s">
        <v>306</v>
      </c>
      <c r="B82" s="342">
        <v>11.0</v>
      </c>
      <c r="C82" s="343" t="s">
        <v>352</v>
      </c>
      <c r="D82" s="329">
        <v>46700.0</v>
      </c>
      <c r="E82" s="330">
        <v>5.0</v>
      </c>
      <c r="F82" s="344" t="s">
        <v>98</v>
      </c>
      <c r="G82" s="331">
        <v>177900.0</v>
      </c>
      <c r="H82" s="330">
        <v>5.0</v>
      </c>
      <c r="I82" s="344" t="s">
        <v>52</v>
      </c>
      <c r="J82" s="331">
        <v>5.3924159E8</v>
      </c>
      <c r="K82" s="330">
        <v>1.0</v>
      </c>
      <c r="L82" s="330"/>
      <c r="M82" s="330">
        <v>38.0</v>
      </c>
      <c r="N82" s="330" t="s">
        <v>306</v>
      </c>
      <c r="O82" s="336">
        <v>11.0</v>
      </c>
      <c r="P82" s="349"/>
      <c r="Q82" s="349"/>
      <c r="R82" s="330"/>
      <c r="S82" s="349"/>
    </row>
    <row r="83">
      <c r="A83" s="330" t="s">
        <v>86</v>
      </c>
      <c r="B83" s="342">
        <v>7.0</v>
      </c>
      <c r="C83" s="343" t="s">
        <v>352</v>
      </c>
      <c r="D83" s="329">
        <v>31300.0</v>
      </c>
      <c r="E83" s="330">
        <v>3.0</v>
      </c>
      <c r="F83" s="344" t="s">
        <v>98</v>
      </c>
      <c r="G83" s="331">
        <v>84900.0</v>
      </c>
      <c r="H83" s="330">
        <v>1.0</v>
      </c>
      <c r="I83" s="344" t="s">
        <v>52</v>
      </c>
      <c r="J83" s="331">
        <v>5.9924394E8</v>
      </c>
      <c r="K83" s="330">
        <v>3.0</v>
      </c>
      <c r="L83" s="330"/>
      <c r="M83" s="330">
        <v>67.0</v>
      </c>
      <c r="N83" s="330" t="s">
        <v>86</v>
      </c>
      <c r="O83" s="336">
        <v>7.0</v>
      </c>
      <c r="P83" s="349"/>
      <c r="Q83" s="349"/>
      <c r="R83" s="330"/>
      <c r="S83" s="349"/>
    </row>
    <row r="84">
      <c r="A84" s="330" t="s">
        <v>265</v>
      </c>
      <c r="B84" s="342">
        <v>17.0</v>
      </c>
      <c r="C84" s="343" t="s">
        <v>352</v>
      </c>
      <c r="D84" s="329">
        <v>48400.0</v>
      </c>
      <c r="E84" s="330">
        <v>7.0</v>
      </c>
      <c r="F84" s="344" t="s">
        <v>98</v>
      </c>
      <c r="G84" s="331">
        <v>159900.0</v>
      </c>
      <c r="H84" s="330">
        <v>3.0</v>
      </c>
      <c r="I84" s="344" t="s">
        <v>52</v>
      </c>
      <c r="J84" s="331">
        <v>1.137E9</v>
      </c>
      <c r="K84" s="330">
        <v>7.0</v>
      </c>
      <c r="L84" s="330"/>
      <c r="M84" s="330">
        <v>6.0</v>
      </c>
      <c r="N84" s="330" t="s">
        <v>265</v>
      </c>
      <c r="O84" s="336">
        <v>17.0</v>
      </c>
      <c r="P84" s="349"/>
      <c r="Q84" s="349"/>
      <c r="R84" s="330"/>
      <c r="S84" s="349"/>
    </row>
    <row r="85">
      <c r="A85" s="330" t="s">
        <v>132</v>
      </c>
      <c r="B85" s="342">
        <v>13.0</v>
      </c>
      <c r="C85" s="343" t="s">
        <v>352</v>
      </c>
      <c r="D85" s="329">
        <v>19500.0</v>
      </c>
      <c r="E85" s="330">
        <v>1.0</v>
      </c>
      <c r="F85" s="344" t="s">
        <v>98</v>
      </c>
      <c r="G85" s="331">
        <v>181100.0</v>
      </c>
      <c r="H85" s="330">
        <v>7.0</v>
      </c>
      <c r="I85" s="344" t="s">
        <v>52</v>
      </c>
      <c r="J85" s="331">
        <v>1.0E9</v>
      </c>
      <c r="K85" s="330">
        <v>5.0</v>
      </c>
      <c r="L85" s="346"/>
      <c r="M85" s="330">
        <v>23.0</v>
      </c>
      <c r="N85" s="330" t="s">
        <v>132</v>
      </c>
      <c r="O85" s="336">
        <v>13.0</v>
      </c>
      <c r="P85" s="349"/>
      <c r="Q85" s="349"/>
      <c r="R85" s="330"/>
      <c r="S85" s="349"/>
    </row>
    <row r="86">
      <c r="A86" s="347" t="s">
        <v>379</v>
      </c>
      <c r="B86" s="327" t="s">
        <v>243</v>
      </c>
      <c r="C86" s="328" t="s">
        <v>334</v>
      </c>
      <c r="D86" s="329" t="s">
        <v>375</v>
      </c>
      <c r="E86" s="330"/>
      <c r="F86" s="328" t="s">
        <v>335</v>
      </c>
      <c r="G86" s="331" t="s">
        <v>371</v>
      </c>
      <c r="H86" s="330"/>
      <c r="I86" s="328" t="s">
        <v>336</v>
      </c>
      <c r="J86" s="331" t="s">
        <v>350</v>
      </c>
      <c r="K86" s="332"/>
      <c r="L86" s="348" t="b">
        <v>1</v>
      </c>
      <c r="M86" s="330"/>
      <c r="N86" s="330"/>
      <c r="O86" s="349"/>
      <c r="P86" s="349"/>
      <c r="Q86" s="349"/>
      <c r="R86" s="330"/>
      <c r="S86" s="349"/>
    </row>
    <row r="87">
      <c r="A87" s="330" t="s">
        <v>262</v>
      </c>
      <c r="B87" s="342">
        <v>11.0</v>
      </c>
      <c r="C87" s="343" t="s">
        <v>375</v>
      </c>
      <c r="D87" s="329">
        <v>26900.0</v>
      </c>
      <c r="E87" s="330">
        <v>1.0</v>
      </c>
      <c r="F87" s="344" t="s">
        <v>371</v>
      </c>
      <c r="G87" s="331">
        <v>233300.0</v>
      </c>
      <c r="H87" s="330">
        <v>5.0</v>
      </c>
      <c r="I87" s="344" t="s">
        <v>350</v>
      </c>
      <c r="J87" s="331">
        <v>1.463E8</v>
      </c>
      <c r="K87" s="330">
        <v>5.0</v>
      </c>
      <c r="L87" s="330"/>
      <c r="M87" s="330">
        <v>38.0</v>
      </c>
      <c r="N87" s="330" t="s">
        <v>262</v>
      </c>
      <c r="O87" s="336">
        <v>11.0</v>
      </c>
      <c r="P87" s="349"/>
      <c r="Q87" s="349"/>
      <c r="R87" s="330"/>
      <c r="S87" s="349"/>
    </row>
    <row r="88">
      <c r="A88" s="330" t="s">
        <v>300</v>
      </c>
      <c r="B88" s="342">
        <v>11.0</v>
      </c>
      <c r="C88" s="343" t="s">
        <v>375</v>
      </c>
      <c r="D88" s="329">
        <v>200500.0</v>
      </c>
      <c r="E88" s="330">
        <v>7.0</v>
      </c>
      <c r="F88" s="344" t="s">
        <v>371</v>
      </c>
      <c r="G88" s="331">
        <v>104200.0</v>
      </c>
      <c r="H88" s="330">
        <v>1.0</v>
      </c>
      <c r="I88" s="344" t="s">
        <v>350</v>
      </c>
      <c r="J88" s="331">
        <v>1.04E7</v>
      </c>
      <c r="K88" s="330">
        <v>3.0</v>
      </c>
      <c r="L88" s="330"/>
      <c r="M88" s="330">
        <v>38.0</v>
      </c>
      <c r="N88" s="330" t="s">
        <v>300</v>
      </c>
      <c r="O88" s="336">
        <v>11.0</v>
      </c>
      <c r="P88" s="349"/>
      <c r="Q88" s="349"/>
      <c r="R88" s="330"/>
      <c r="S88" s="349"/>
    </row>
    <row r="89">
      <c r="A89" s="330" t="s">
        <v>287</v>
      </c>
      <c r="B89" s="342">
        <v>17.0</v>
      </c>
      <c r="C89" s="343" t="s">
        <v>375</v>
      </c>
      <c r="D89" s="329">
        <v>94000.0</v>
      </c>
      <c r="E89" s="330">
        <v>3.0</v>
      </c>
      <c r="F89" s="344" t="s">
        <v>371</v>
      </c>
      <c r="G89" s="331">
        <v>294000.0</v>
      </c>
      <c r="H89" s="330">
        <v>7.0</v>
      </c>
      <c r="I89" s="344" t="s">
        <v>350</v>
      </c>
      <c r="J89" s="331">
        <v>1.491E8</v>
      </c>
      <c r="K89" s="330">
        <v>7.0</v>
      </c>
      <c r="L89" s="330"/>
      <c r="M89" s="330">
        <v>6.0</v>
      </c>
      <c r="N89" s="330" t="s">
        <v>287</v>
      </c>
      <c r="O89" s="336">
        <v>17.0</v>
      </c>
      <c r="P89" s="349"/>
      <c r="Q89" s="349"/>
      <c r="R89" s="330"/>
      <c r="S89" s="349"/>
    </row>
    <row r="90">
      <c r="A90" s="330" t="s">
        <v>299</v>
      </c>
      <c r="B90" s="342">
        <v>9.0</v>
      </c>
      <c r="C90" s="343" t="s">
        <v>375</v>
      </c>
      <c r="D90" s="329">
        <v>158100.0</v>
      </c>
      <c r="E90" s="330">
        <v>5.0</v>
      </c>
      <c r="F90" s="344" t="s">
        <v>371</v>
      </c>
      <c r="G90" s="331">
        <v>153500.0</v>
      </c>
      <c r="H90" s="330">
        <v>3.0</v>
      </c>
      <c r="I90" s="344" t="s">
        <v>350</v>
      </c>
      <c r="J90" s="331">
        <v>3800000.0</v>
      </c>
      <c r="K90" s="330">
        <v>1.0</v>
      </c>
      <c r="L90" s="346"/>
      <c r="M90" s="330">
        <v>58.0</v>
      </c>
      <c r="N90" s="330" t="s">
        <v>299</v>
      </c>
      <c r="O90" s="336">
        <v>9.0</v>
      </c>
      <c r="P90" s="349"/>
      <c r="Q90" s="349"/>
      <c r="R90" s="330"/>
      <c r="S90" s="349"/>
    </row>
    <row r="91">
      <c r="A91" s="347" t="s">
        <v>382</v>
      </c>
      <c r="B91" s="327" t="s">
        <v>243</v>
      </c>
      <c r="C91" s="328" t="s">
        <v>334</v>
      </c>
      <c r="D91" s="329" t="s">
        <v>163</v>
      </c>
      <c r="E91" s="330"/>
      <c r="F91" s="328" t="s">
        <v>335</v>
      </c>
      <c r="G91" s="331" t="s">
        <v>116</v>
      </c>
      <c r="H91" s="330"/>
      <c r="I91" s="328" t="s">
        <v>336</v>
      </c>
      <c r="J91" s="331" t="s">
        <v>363</v>
      </c>
      <c r="K91" s="332"/>
      <c r="L91" s="348" t="b">
        <v>1</v>
      </c>
      <c r="M91" s="330"/>
      <c r="N91" s="330"/>
      <c r="O91" s="349"/>
      <c r="P91" s="349"/>
      <c r="Q91" s="349"/>
      <c r="R91" s="330"/>
      <c r="S91" s="349"/>
    </row>
    <row r="92">
      <c r="A92" s="330" t="s">
        <v>284</v>
      </c>
      <c r="B92" s="342">
        <v>11.0</v>
      </c>
      <c r="C92" s="343" t="s">
        <v>163</v>
      </c>
      <c r="D92" s="329">
        <v>54500.0</v>
      </c>
      <c r="E92" s="330">
        <v>5.0</v>
      </c>
      <c r="F92" s="344" t="s">
        <v>116</v>
      </c>
      <c r="G92" s="331">
        <v>946100.0</v>
      </c>
      <c r="H92" s="330">
        <v>5.0</v>
      </c>
      <c r="I92" s="344" t="s">
        <v>363</v>
      </c>
      <c r="J92" s="331">
        <v>5.36E7</v>
      </c>
      <c r="K92" s="330">
        <v>1.0</v>
      </c>
      <c r="L92" s="330"/>
      <c r="M92" s="330">
        <v>38.0</v>
      </c>
      <c r="N92" s="330" t="s">
        <v>284</v>
      </c>
      <c r="O92" s="336">
        <v>11.0</v>
      </c>
      <c r="P92" s="349"/>
      <c r="Q92" s="349"/>
      <c r="R92" s="330"/>
      <c r="S92" s="349"/>
    </row>
    <row r="93">
      <c r="A93" s="330" t="s">
        <v>260</v>
      </c>
      <c r="B93" s="342">
        <v>17.0</v>
      </c>
      <c r="C93" s="343" t="s">
        <v>163</v>
      </c>
      <c r="D93" s="329">
        <v>47400.0</v>
      </c>
      <c r="E93" s="330">
        <v>3.0</v>
      </c>
      <c r="F93" s="344" t="s">
        <v>116</v>
      </c>
      <c r="G93" s="331">
        <v>1300000.0</v>
      </c>
      <c r="H93" s="330">
        <v>7.0</v>
      </c>
      <c r="I93" s="344" t="s">
        <v>363</v>
      </c>
      <c r="J93" s="331">
        <v>1.52E8</v>
      </c>
      <c r="K93" s="330">
        <v>7.0</v>
      </c>
      <c r="L93" s="330"/>
      <c r="M93" s="330">
        <v>6.0</v>
      </c>
      <c r="N93" s="330" t="s">
        <v>260</v>
      </c>
      <c r="O93" s="336">
        <v>17.0</v>
      </c>
      <c r="P93" s="349"/>
      <c r="Q93" s="349"/>
      <c r="R93" s="330"/>
      <c r="S93" s="349"/>
    </row>
    <row r="94">
      <c r="A94" s="330" t="s">
        <v>311</v>
      </c>
      <c r="B94" s="342">
        <v>7.0</v>
      </c>
      <c r="C94" s="343" t="s">
        <v>163</v>
      </c>
      <c r="D94" s="329">
        <v>37600.0</v>
      </c>
      <c r="E94" s="330">
        <v>1.0</v>
      </c>
      <c r="F94" s="344" t="s">
        <v>116</v>
      </c>
      <c r="G94" s="331">
        <v>315400.0</v>
      </c>
      <c r="H94" s="330">
        <v>3.0</v>
      </c>
      <c r="I94" s="344" t="s">
        <v>363</v>
      </c>
      <c r="J94" s="331">
        <v>1.155E8</v>
      </c>
      <c r="K94" s="330">
        <v>3.0</v>
      </c>
      <c r="L94" s="330"/>
      <c r="M94" s="330">
        <v>67.0</v>
      </c>
      <c r="N94" s="330" t="s">
        <v>311</v>
      </c>
      <c r="O94" s="336">
        <v>7.0</v>
      </c>
      <c r="P94" s="349"/>
      <c r="Q94" s="349"/>
      <c r="R94" s="330"/>
      <c r="S94" s="349"/>
    </row>
    <row r="95">
      <c r="A95" s="330" t="s">
        <v>305</v>
      </c>
      <c r="B95" s="342">
        <v>13.0</v>
      </c>
      <c r="C95" s="343" t="s">
        <v>163</v>
      </c>
      <c r="D95" s="329">
        <v>137200.0</v>
      </c>
      <c r="E95" s="330">
        <v>7.0</v>
      </c>
      <c r="F95" s="344" t="s">
        <v>116</v>
      </c>
      <c r="G95" s="331">
        <v>112200.0</v>
      </c>
      <c r="H95" s="330">
        <v>1.0</v>
      </c>
      <c r="I95" s="344" t="s">
        <v>363</v>
      </c>
      <c r="J95" s="331">
        <v>1.466E8</v>
      </c>
      <c r="K95" s="330">
        <v>5.0</v>
      </c>
      <c r="L95" s="346"/>
      <c r="M95" s="330">
        <v>23.0</v>
      </c>
      <c r="N95" s="330" t="s">
        <v>305</v>
      </c>
      <c r="O95" s="336">
        <v>13.0</v>
      </c>
      <c r="P95" s="349"/>
      <c r="Q95" s="349"/>
      <c r="R95" s="330"/>
      <c r="S95" s="349"/>
    </row>
    <row r="96">
      <c r="A96" s="347" t="s">
        <v>384</v>
      </c>
      <c r="B96" s="327" t="s">
        <v>243</v>
      </c>
      <c r="C96" s="328" t="s">
        <v>334</v>
      </c>
      <c r="D96" s="329" t="s">
        <v>114</v>
      </c>
      <c r="E96" s="330"/>
      <c r="F96" s="328" t="s">
        <v>335</v>
      </c>
      <c r="G96" s="331" t="s">
        <v>169</v>
      </c>
      <c r="H96" s="330"/>
      <c r="I96" s="328" t="s">
        <v>336</v>
      </c>
      <c r="J96" s="331" t="s">
        <v>337</v>
      </c>
      <c r="K96" s="332"/>
      <c r="L96" s="348" t="b">
        <v>1</v>
      </c>
      <c r="M96" s="330"/>
      <c r="N96" s="330"/>
      <c r="O96" s="349"/>
      <c r="P96" s="349"/>
      <c r="Q96" s="349"/>
      <c r="R96" s="330"/>
      <c r="S96" s="349"/>
    </row>
    <row r="97">
      <c r="A97" s="330" t="s">
        <v>288</v>
      </c>
      <c r="B97" s="342">
        <v>9.0</v>
      </c>
      <c r="C97" s="343" t="s">
        <v>114</v>
      </c>
      <c r="D97" s="329">
        <v>17400.0</v>
      </c>
      <c r="E97" s="330">
        <v>1.0</v>
      </c>
      <c r="F97" s="344" t="s">
        <v>169</v>
      </c>
      <c r="G97" s="331">
        <v>1500000.0</v>
      </c>
      <c r="H97" s="330">
        <v>5.0</v>
      </c>
      <c r="I97" s="344" t="s">
        <v>337</v>
      </c>
      <c r="J97" s="331">
        <v>1.572E8</v>
      </c>
      <c r="K97" s="330">
        <v>3.0</v>
      </c>
      <c r="L97" s="330"/>
      <c r="M97" s="330">
        <v>58.0</v>
      </c>
      <c r="N97" s="330" t="s">
        <v>288</v>
      </c>
      <c r="O97" s="336">
        <v>9.0</v>
      </c>
      <c r="P97" s="349"/>
      <c r="Q97" s="349"/>
      <c r="R97" s="330"/>
      <c r="S97" s="349"/>
    </row>
    <row r="98">
      <c r="A98" s="330" t="s">
        <v>87</v>
      </c>
      <c r="B98" s="342">
        <v>17.0</v>
      </c>
      <c r="C98" s="343" t="s">
        <v>114</v>
      </c>
      <c r="D98" s="329">
        <v>29200.0</v>
      </c>
      <c r="E98" s="330">
        <v>5.0</v>
      </c>
      <c r="F98" s="344" t="s">
        <v>169</v>
      </c>
      <c r="G98" s="331">
        <v>1700000.0</v>
      </c>
      <c r="H98" s="330">
        <v>7.0</v>
      </c>
      <c r="I98" s="344" t="s">
        <v>337</v>
      </c>
      <c r="J98" s="331">
        <v>1.765E8</v>
      </c>
      <c r="K98" s="330">
        <v>5.0</v>
      </c>
      <c r="L98" s="330"/>
      <c r="M98" s="330">
        <v>6.0</v>
      </c>
      <c r="N98" s="330" t="s">
        <v>87</v>
      </c>
      <c r="O98" s="336">
        <v>17.0</v>
      </c>
      <c r="P98" s="349"/>
      <c r="Q98" s="349"/>
      <c r="R98" s="330"/>
      <c r="S98" s="349"/>
    </row>
    <row r="99">
      <c r="A99" s="330" t="s">
        <v>309</v>
      </c>
      <c r="B99" s="342">
        <v>15.0</v>
      </c>
      <c r="C99" s="343" t="s">
        <v>114</v>
      </c>
      <c r="D99" s="329">
        <v>33300.0</v>
      </c>
      <c r="E99" s="330">
        <v>7.0</v>
      </c>
      <c r="F99" s="344" t="s">
        <v>169</v>
      </c>
      <c r="G99" s="331">
        <v>1200000.0</v>
      </c>
      <c r="H99" s="330">
        <v>1.0</v>
      </c>
      <c r="I99" s="344" t="s">
        <v>337</v>
      </c>
      <c r="J99" s="331">
        <v>2.926E8</v>
      </c>
      <c r="K99" s="330">
        <v>7.0</v>
      </c>
      <c r="L99" s="330"/>
      <c r="M99" s="330">
        <v>14.0</v>
      </c>
      <c r="N99" s="330" t="s">
        <v>309</v>
      </c>
      <c r="O99" s="336">
        <v>15.0</v>
      </c>
      <c r="P99" s="349"/>
      <c r="Q99" s="349"/>
      <c r="R99" s="330"/>
      <c r="S99" s="349"/>
    </row>
    <row r="100">
      <c r="A100" s="330" t="s">
        <v>308</v>
      </c>
      <c r="B100" s="342">
        <v>7.0</v>
      </c>
      <c r="C100" s="343" t="s">
        <v>114</v>
      </c>
      <c r="D100" s="329">
        <v>29100.0</v>
      </c>
      <c r="E100" s="330">
        <v>3.0</v>
      </c>
      <c r="F100" s="344" t="s">
        <v>169</v>
      </c>
      <c r="G100" s="331">
        <v>1200001.0</v>
      </c>
      <c r="H100" s="330">
        <v>3.0</v>
      </c>
      <c r="I100" s="344" t="s">
        <v>337</v>
      </c>
      <c r="J100" s="331">
        <v>9.34E7</v>
      </c>
      <c r="K100" s="330">
        <v>1.0</v>
      </c>
      <c r="L100" s="330"/>
      <c r="M100" s="330">
        <v>67.0</v>
      </c>
      <c r="N100" s="330" t="s">
        <v>308</v>
      </c>
      <c r="O100" s="336">
        <v>7.0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385</v>
      </c>
      <c r="E1" s="330"/>
      <c r="F1" s="328" t="s">
        <v>335</v>
      </c>
      <c r="G1" s="331" t="s">
        <v>106</v>
      </c>
      <c r="H1" s="330"/>
      <c r="I1" s="328" t="s">
        <v>336</v>
      </c>
      <c r="J1" s="331" t="s">
        <v>52</v>
      </c>
      <c r="K1" s="332"/>
      <c r="L1" s="333" t="b">
        <v>1</v>
      </c>
      <c r="M1" s="334" t="s">
        <v>245</v>
      </c>
      <c r="N1" s="335" t="s">
        <v>338</v>
      </c>
      <c r="O1" s="336" t="s">
        <v>339</v>
      </c>
      <c r="P1" s="337"/>
      <c r="Q1" s="338" t="s">
        <v>324</v>
      </c>
      <c r="R1" s="339" t="s">
        <v>246</v>
      </c>
      <c r="S1" s="340" t="s">
        <v>340</v>
      </c>
    </row>
    <row r="2">
      <c r="A2" s="341" t="s">
        <v>102</v>
      </c>
      <c r="B2" s="342">
        <v>7.0</v>
      </c>
      <c r="C2" s="343" t="s">
        <v>385</v>
      </c>
      <c r="D2" s="329">
        <v>930.0</v>
      </c>
      <c r="E2" s="341">
        <v>3.0</v>
      </c>
      <c r="F2" s="344" t="s">
        <v>106</v>
      </c>
      <c r="G2" s="331">
        <v>2500000.0</v>
      </c>
      <c r="H2" s="341">
        <v>3.0</v>
      </c>
      <c r="I2" s="344" t="s">
        <v>52</v>
      </c>
      <c r="J2" s="331">
        <v>3.7828E8</v>
      </c>
      <c r="K2" s="330">
        <v>1.0</v>
      </c>
      <c r="L2" s="330"/>
      <c r="M2" s="330">
        <v>71.0</v>
      </c>
      <c r="N2" s="330" t="s">
        <v>102</v>
      </c>
      <c r="O2" s="336">
        <v>7.0</v>
      </c>
      <c r="P2" s="337"/>
      <c r="Q2" s="330">
        <v>1.0</v>
      </c>
      <c r="R2" s="330" t="s">
        <v>63</v>
      </c>
      <c r="S2" s="345">
        <v>21.0</v>
      </c>
    </row>
    <row r="3">
      <c r="A3" s="330" t="s">
        <v>100</v>
      </c>
      <c r="B3" s="342">
        <v>17.0</v>
      </c>
      <c r="C3" s="343" t="s">
        <v>385</v>
      </c>
      <c r="D3" s="329">
        <v>938.0</v>
      </c>
      <c r="E3" s="330">
        <v>5.0</v>
      </c>
      <c r="F3" s="344" t="s">
        <v>106</v>
      </c>
      <c r="G3" s="331">
        <v>2900000.0</v>
      </c>
      <c r="H3" s="330">
        <v>5.0</v>
      </c>
      <c r="I3" s="344" t="s">
        <v>52</v>
      </c>
      <c r="J3" s="331">
        <v>1.1E9</v>
      </c>
      <c r="K3" s="330">
        <v>7.0</v>
      </c>
      <c r="L3" s="330"/>
      <c r="M3" s="330">
        <v>6.0</v>
      </c>
      <c r="N3" s="330" t="s">
        <v>100</v>
      </c>
      <c r="O3" s="336">
        <v>17.0</v>
      </c>
      <c r="P3" s="337"/>
      <c r="Q3" s="330">
        <v>1.0</v>
      </c>
      <c r="R3" s="330" t="s">
        <v>64</v>
      </c>
      <c r="S3" s="345">
        <v>21.0</v>
      </c>
    </row>
    <row r="4">
      <c r="A4" s="330" t="s">
        <v>137</v>
      </c>
      <c r="B4" s="342">
        <v>13.0</v>
      </c>
      <c r="C4" s="343" t="s">
        <v>385</v>
      </c>
      <c r="D4" s="329">
        <v>438.0</v>
      </c>
      <c r="E4" s="330">
        <v>1.0</v>
      </c>
      <c r="F4" s="344" t="s">
        <v>106</v>
      </c>
      <c r="G4" s="331">
        <v>3000000.0</v>
      </c>
      <c r="H4" s="330">
        <v>7.0</v>
      </c>
      <c r="I4" s="344" t="s">
        <v>52</v>
      </c>
      <c r="J4" s="331">
        <v>1.0E9</v>
      </c>
      <c r="K4" s="330">
        <v>5.0</v>
      </c>
      <c r="L4" s="330"/>
      <c r="M4" s="330">
        <v>21.0</v>
      </c>
      <c r="N4" s="330" t="s">
        <v>137</v>
      </c>
      <c r="O4" s="336">
        <v>13.0</v>
      </c>
      <c r="P4" s="337"/>
      <c r="Q4" s="330">
        <v>1.0</v>
      </c>
      <c r="R4" s="330" t="s">
        <v>290</v>
      </c>
      <c r="S4" s="345">
        <v>21.0</v>
      </c>
    </row>
    <row r="5">
      <c r="A5" s="330" t="s">
        <v>272</v>
      </c>
      <c r="B5" s="342">
        <v>11.0</v>
      </c>
      <c r="C5" s="343" t="s">
        <v>385</v>
      </c>
      <c r="D5" s="329">
        <v>953.0</v>
      </c>
      <c r="E5" s="330">
        <v>7.0</v>
      </c>
      <c r="F5" s="344" t="s">
        <v>106</v>
      </c>
      <c r="G5" s="331">
        <v>792200.0</v>
      </c>
      <c r="H5" s="330">
        <v>1.0</v>
      </c>
      <c r="I5" s="344" t="s">
        <v>52</v>
      </c>
      <c r="J5" s="331">
        <v>5.25E8</v>
      </c>
      <c r="K5" s="330">
        <v>3.0</v>
      </c>
      <c r="L5" s="346"/>
      <c r="M5" s="330">
        <v>41.0</v>
      </c>
      <c r="N5" s="330" t="s">
        <v>272</v>
      </c>
      <c r="O5" s="336">
        <v>11.0</v>
      </c>
      <c r="P5" s="337"/>
      <c r="Q5" s="330">
        <v>4.0</v>
      </c>
      <c r="R5" s="330" t="s">
        <v>256</v>
      </c>
      <c r="S5" s="345">
        <v>19.0</v>
      </c>
    </row>
    <row r="6">
      <c r="A6" s="347" t="s">
        <v>341</v>
      </c>
      <c r="B6" s="327" t="s">
        <v>243</v>
      </c>
      <c r="C6" s="328" t="s">
        <v>334</v>
      </c>
      <c r="D6" s="329" t="s">
        <v>57</v>
      </c>
      <c r="E6" s="330"/>
      <c r="F6" s="328" t="s">
        <v>335</v>
      </c>
      <c r="G6" s="331" t="s">
        <v>45</v>
      </c>
      <c r="H6" s="330"/>
      <c r="I6" s="328" t="s">
        <v>336</v>
      </c>
      <c r="J6" s="331" t="s">
        <v>359</v>
      </c>
      <c r="K6" s="332"/>
      <c r="L6" s="348" t="b">
        <v>1</v>
      </c>
      <c r="M6" s="330"/>
      <c r="N6" s="330"/>
      <c r="O6" s="349"/>
      <c r="P6" s="337"/>
      <c r="Q6" s="330">
        <v>4.0</v>
      </c>
      <c r="R6" s="330" t="s">
        <v>309</v>
      </c>
      <c r="S6" s="345">
        <v>19.0</v>
      </c>
    </row>
    <row r="7">
      <c r="A7" s="330" t="s">
        <v>63</v>
      </c>
      <c r="B7" s="342">
        <v>21.0</v>
      </c>
      <c r="C7" s="343" t="s">
        <v>57</v>
      </c>
      <c r="D7" s="329">
        <v>191280.0</v>
      </c>
      <c r="E7" s="330">
        <v>7.0</v>
      </c>
      <c r="F7" s="344" t="s">
        <v>45</v>
      </c>
      <c r="G7" s="331">
        <v>9500000.0</v>
      </c>
      <c r="H7" s="330">
        <v>7.0</v>
      </c>
      <c r="I7" s="344" t="s">
        <v>359</v>
      </c>
      <c r="J7" s="331">
        <v>2.06E7</v>
      </c>
      <c r="K7" s="330">
        <v>7.0</v>
      </c>
      <c r="L7" s="330"/>
      <c r="M7" s="330">
        <v>1.0</v>
      </c>
      <c r="N7" s="330" t="s">
        <v>63</v>
      </c>
      <c r="O7" s="336">
        <v>21.0</v>
      </c>
      <c r="P7" s="337"/>
      <c r="Q7" s="330">
        <v>6.0</v>
      </c>
      <c r="R7" s="330" t="s">
        <v>100</v>
      </c>
      <c r="S7" s="345">
        <v>17.0</v>
      </c>
    </row>
    <row r="8">
      <c r="A8" s="330" t="s">
        <v>294</v>
      </c>
      <c r="B8" s="342">
        <v>11.0</v>
      </c>
      <c r="C8" s="343" t="s">
        <v>57</v>
      </c>
      <c r="D8" s="329">
        <v>59550.0</v>
      </c>
      <c r="E8" s="330">
        <v>3.0</v>
      </c>
      <c r="F8" s="344" t="s">
        <v>45</v>
      </c>
      <c r="G8" s="331">
        <v>1700000.0</v>
      </c>
      <c r="H8" s="330">
        <v>3.0</v>
      </c>
      <c r="I8" s="344" t="s">
        <v>359</v>
      </c>
      <c r="J8" s="331">
        <v>1.65E7</v>
      </c>
      <c r="K8" s="330">
        <v>5.0</v>
      </c>
      <c r="L8" s="330"/>
      <c r="M8" s="330">
        <v>41.0</v>
      </c>
      <c r="N8" s="330" t="s">
        <v>294</v>
      </c>
      <c r="O8" s="336">
        <v>11.0</v>
      </c>
      <c r="P8" s="337"/>
      <c r="Q8" s="330">
        <v>6.0</v>
      </c>
      <c r="R8" s="330" t="s">
        <v>286</v>
      </c>
      <c r="S8" s="345">
        <v>17.0</v>
      </c>
    </row>
    <row r="9">
      <c r="A9" s="330" t="s">
        <v>271</v>
      </c>
      <c r="B9" s="342">
        <v>3.0</v>
      </c>
      <c r="C9" s="343" t="s">
        <v>57</v>
      </c>
      <c r="D9" s="329">
        <v>46390.0</v>
      </c>
      <c r="E9" s="330">
        <v>1.0</v>
      </c>
      <c r="F9" s="344" t="s">
        <v>45</v>
      </c>
      <c r="G9" s="331">
        <v>1100000.0</v>
      </c>
      <c r="H9" s="330">
        <v>1.0</v>
      </c>
      <c r="I9" s="344" t="s">
        <v>359</v>
      </c>
      <c r="J9" s="331">
        <v>1.15E7</v>
      </c>
      <c r="K9" s="330">
        <v>1.0</v>
      </c>
      <c r="L9" s="330"/>
      <c r="M9" s="330">
        <v>80.0</v>
      </c>
      <c r="N9" s="330" t="s">
        <v>271</v>
      </c>
      <c r="O9" s="336">
        <v>3.0</v>
      </c>
      <c r="P9" s="337"/>
      <c r="Q9" s="330">
        <v>6.0</v>
      </c>
      <c r="R9" s="330" t="s">
        <v>301</v>
      </c>
      <c r="S9" s="345">
        <v>17.0</v>
      </c>
    </row>
    <row r="10">
      <c r="A10" s="330" t="s">
        <v>158</v>
      </c>
      <c r="B10" s="342">
        <v>13.0</v>
      </c>
      <c r="C10" s="343" t="s">
        <v>57</v>
      </c>
      <c r="D10" s="329">
        <v>145390.0</v>
      </c>
      <c r="E10" s="330">
        <v>5.0</v>
      </c>
      <c r="F10" s="344" t="s">
        <v>45</v>
      </c>
      <c r="G10" s="331">
        <v>2800000.0</v>
      </c>
      <c r="H10" s="330">
        <v>5.0</v>
      </c>
      <c r="I10" s="344" t="s">
        <v>359</v>
      </c>
      <c r="J10" s="331">
        <v>1.17E7</v>
      </c>
      <c r="K10" s="330">
        <v>3.0</v>
      </c>
      <c r="L10" s="346"/>
      <c r="M10" s="330">
        <v>21.0</v>
      </c>
      <c r="N10" s="330" t="s">
        <v>158</v>
      </c>
      <c r="O10" s="336">
        <v>13.0</v>
      </c>
      <c r="P10" s="337"/>
      <c r="Q10" s="330">
        <v>6.0</v>
      </c>
      <c r="R10" s="330" t="s">
        <v>262</v>
      </c>
      <c r="S10" s="345">
        <v>17.0</v>
      </c>
    </row>
    <row r="11">
      <c r="A11" s="347" t="s">
        <v>344</v>
      </c>
      <c r="B11" s="327" t="s">
        <v>243</v>
      </c>
      <c r="C11" s="328" t="s">
        <v>334</v>
      </c>
      <c r="D11" s="329" t="s">
        <v>46</v>
      </c>
      <c r="E11" s="330"/>
      <c r="F11" s="328" t="s">
        <v>335</v>
      </c>
      <c r="G11" s="331" t="s">
        <v>95</v>
      </c>
      <c r="H11" s="330"/>
      <c r="I11" s="328" t="s">
        <v>336</v>
      </c>
      <c r="J11" s="331" t="s">
        <v>337</v>
      </c>
      <c r="K11" s="332"/>
      <c r="L11" s="348" t="b">
        <v>1</v>
      </c>
      <c r="M11" s="330"/>
      <c r="N11" s="330"/>
      <c r="O11" s="349"/>
      <c r="P11" s="337"/>
      <c r="Q11" s="330">
        <v>10.0</v>
      </c>
      <c r="R11" s="330" t="s">
        <v>149</v>
      </c>
      <c r="S11" s="345">
        <v>15.0</v>
      </c>
    </row>
    <row r="12">
      <c r="A12" s="330" t="s">
        <v>256</v>
      </c>
      <c r="B12" s="342">
        <v>19.0</v>
      </c>
      <c r="C12" s="343" t="s">
        <v>46</v>
      </c>
      <c r="D12" s="329">
        <v>483770.0</v>
      </c>
      <c r="E12" s="330">
        <v>7.0</v>
      </c>
      <c r="F12" s="344" t="s">
        <v>95</v>
      </c>
      <c r="G12" s="331">
        <v>1700000.0</v>
      </c>
      <c r="H12" s="330">
        <v>7.0</v>
      </c>
      <c r="I12" s="344" t="s">
        <v>337</v>
      </c>
      <c r="J12" s="331">
        <v>2.843E8</v>
      </c>
      <c r="K12" s="330">
        <v>5.0</v>
      </c>
      <c r="L12" s="330"/>
      <c r="M12" s="330">
        <v>4.0</v>
      </c>
      <c r="N12" s="330" t="s">
        <v>256</v>
      </c>
      <c r="O12" s="336">
        <v>19.0</v>
      </c>
      <c r="P12" s="337"/>
      <c r="Q12" s="330">
        <v>10.0</v>
      </c>
      <c r="R12" s="330" t="s">
        <v>261</v>
      </c>
      <c r="S12" s="345">
        <v>15.0</v>
      </c>
    </row>
    <row r="13">
      <c r="A13" s="330" t="s">
        <v>291</v>
      </c>
      <c r="B13" s="342">
        <v>7.0</v>
      </c>
      <c r="C13" s="343" t="s">
        <v>46</v>
      </c>
      <c r="D13" s="329">
        <v>46410.0</v>
      </c>
      <c r="E13" s="330">
        <v>1.0</v>
      </c>
      <c r="F13" s="344" t="s">
        <v>95</v>
      </c>
      <c r="G13" s="331">
        <v>570900.0</v>
      </c>
      <c r="H13" s="330">
        <v>5.0</v>
      </c>
      <c r="I13" s="344" t="s">
        <v>337</v>
      </c>
      <c r="J13" s="331">
        <v>1.568E8</v>
      </c>
      <c r="K13" s="330">
        <v>1.0</v>
      </c>
      <c r="L13" s="330"/>
      <c r="M13" s="330">
        <v>71.0</v>
      </c>
      <c r="N13" s="330" t="s">
        <v>291</v>
      </c>
      <c r="O13" s="336">
        <v>7.0</v>
      </c>
      <c r="P13" s="337"/>
      <c r="Q13" s="330">
        <v>10.0</v>
      </c>
      <c r="R13" s="330" t="s">
        <v>170</v>
      </c>
      <c r="S13" s="345">
        <v>15.0</v>
      </c>
    </row>
    <row r="14">
      <c r="A14" s="330" t="s">
        <v>266</v>
      </c>
      <c r="B14" s="342">
        <v>13.0</v>
      </c>
      <c r="C14" s="343" t="s">
        <v>46</v>
      </c>
      <c r="D14" s="329">
        <v>116760.0</v>
      </c>
      <c r="E14" s="330">
        <v>3.0</v>
      </c>
      <c r="F14" s="344" t="s">
        <v>95</v>
      </c>
      <c r="G14" s="331">
        <v>470800.0</v>
      </c>
      <c r="H14" s="330">
        <v>3.0</v>
      </c>
      <c r="I14" s="344" t="s">
        <v>337</v>
      </c>
      <c r="J14" s="331">
        <v>3.795E8</v>
      </c>
      <c r="K14" s="330">
        <v>7.0</v>
      </c>
      <c r="L14" s="330"/>
      <c r="M14" s="330">
        <v>21.0</v>
      </c>
      <c r="N14" s="330" t="s">
        <v>266</v>
      </c>
      <c r="O14" s="336">
        <v>13.0</v>
      </c>
      <c r="P14" s="337"/>
      <c r="Q14" s="330">
        <v>10.0</v>
      </c>
      <c r="R14" s="330" t="s">
        <v>279</v>
      </c>
      <c r="S14" s="345">
        <v>15.0</v>
      </c>
    </row>
    <row r="15">
      <c r="A15" s="330" t="s">
        <v>259</v>
      </c>
      <c r="B15" s="342">
        <v>9.0</v>
      </c>
      <c r="C15" s="343" t="s">
        <v>46</v>
      </c>
      <c r="D15" s="329">
        <v>255560.0</v>
      </c>
      <c r="E15" s="330">
        <v>5.0</v>
      </c>
      <c r="F15" s="344" t="s">
        <v>95</v>
      </c>
      <c r="G15" s="331">
        <v>428200.0</v>
      </c>
      <c r="H15" s="330">
        <v>1.0</v>
      </c>
      <c r="I15" s="344" t="s">
        <v>337</v>
      </c>
      <c r="J15" s="331">
        <v>2.569E8</v>
      </c>
      <c r="K15" s="330">
        <v>3.0</v>
      </c>
      <c r="L15" s="346"/>
      <c r="M15" s="330">
        <v>58.0</v>
      </c>
      <c r="N15" s="330" t="s">
        <v>259</v>
      </c>
      <c r="O15" s="336">
        <v>9.0</v>
      </c>
      <c r="P15" s="337"/>
      <c r="Q15" s="330">
        <v>10.0</v>
      </c>
      <c r="R15" s="330" t="s">
        <v>282</v>
      </c>
      <c r="S15" s="345">
        <v>15.0</v>
      </c>
    </row>
    <row r="16">
      <c r="A16" s="347" t="s">
        <v>346</v>
      </c>
      <c r="B16" s="327" t="s">
        <v>243</v>
      </c>
      <c r="C16" s="328" t="s">
        <v>334</v>
      </c>
      <c r="D16" s="329" t="s">
        <v>72</v>
      </c>
      <c r="E16" s="330"/>
      <c r="F16" s="328" t="s">
        <v>335</v>
      </c>
      <c r="G16" s="331" t="s">
        <v>93</v>
      </c>
      <c r="H16" s="330"/>
      <c r="I16" s="328" t="s">
        <v>336</v>
      </c>
      <c r="J16" s="331" t="s">
        <v>347</v>
      </c>
      <c r="K16" s="332"/>
      <c r="L16" s="348" t="b">
        <v>1</v>
      </c>
      <c r="M16" s="330"/>
      <c r="N16" s="330"/>
      <c r="O16" s="349"/>
      <c r="P16" s="337"/>
      <c r="Q16" s="330">
        <v>10.0</v>
      </c>
      <c r="R16" s="330" t="s">
        <v>159</v>
      </c>
      <c r="S16" s="345">
        <v>15.0</v>
      </c>
    </row>
    <row r="17">
      <c r="A17" s="330" t="s">
        <v>149</v>
      </c>
      <c r="B17" s="342">
        <v>15.0</v>
      </c>
      <c r="C17" s="343" t="s">
        <v>72</v>
      </c>
      <c r="D17" s="329">
        <v>474400.0</v>
      </c>
      <c r="E17" s="330">
        <v>5.0</v>
      </c>
      <c r="F17" s="344" t="s">
        <v>93</v>
      </c>
      <c r="G17" s="331">
        <v>872900.0</v>
      </c>
      <c r="H17" s="330">
        <v>3.0</v>
      </c>
      <c r="I17" s="344" t="s">
        <v>347</v>
      </c>
      <c r="J17" s="331">
        <v>4.98E7</v>
      </c>
      <c r="K17" s="330">
        <v>7.0</v>
      </c>
      <c r="L17" s="330"/>
      <c r="M17" s="330">
        <v>10.0</v>
      </c>
      <c r="N17" s="330" t="s">
        <v>149</v>
      </c>
      <c r="O17" s="336">
        <v>15.0</v>
      </c>
      <c r="P17" s="337"/>
      <c r="Q17" s="330">
        <v>10.0</v>
      </c>
      <c r="R17" s="330" t="s">
        <v>178</v>
      </c>
      <c r="S17" s="345">
        <v>15.0</v>
      </c>
    </row>
    <row r="18">
      <c r="A18" s="330" t="s">
        <v>261</v>
      </c>
      <c r="B18" s="342">
        <v>15.0</v>
      </c>
      <c r="C18" s="343" t="s">
        <v>72</v>
      </c>
      <c r="D18" s="329">
        <v>356300.0</v>
      </c>
      <c r="E18" s="330">
        <v>3.0</v>
      </c>
      <c r="F18" s="344" t="s">
        <v>93</v>
      </c>
      <c r="G18" s="331">
        <v>1000000.0</v>
      </c>
      <c r="H18" s="330">
        <v>7.0</v>
      </c>
      <c r="I18" s="344" t="s">
        <v>347</v>
      </c>
      <c r="J18" s="331">
        <v>4.66E7</v>
      </c>
      <c r="K18" s="330">
        <v>5.0</v>
      </c>
      <c r="L18" s="330"/>
      <c r="M18" s="330">
        <v>10.0</v>
      </c>
      <c r="N18" s="330" t="s">
        <v>261</v>
      </c>
      <c r="O18" s="336">
        <v>15.0</v>
      </c>
      <c r="P18" s="337"/>
      <c r="Q18" s="330">
        <v>10.0</v>
      </c>
      <c r="R18" s="330" t="s">
        <v>300</v>
      </c>
      <c r="S18" s="345">
        <v>15.0</v>
      </c>
    </row>
    <row r="19">
      <c r="A19" s="330" t="s">
        <v>62</v>
      </c>
      <c r="B19" s="342">
        <v>11.0</v>
      </c>
      <c r="C19" s="343" t="s">
        <v>72</v>
      </c>
      <c r="D19" s="329">
        <v>699200.0</v>
      </c>
      <c r="E19" s="330">
        <v>7.0</v>
      </c>
      <c r="F19" s="344" t="s">
        <v>93</v>
      </c>
      <c r="G19" s="331">
        <v>603600.0</v>
      </c>
      <c r="H19" s="330">
        <v>1.0</v>
      </c>
      <c r="I19" s="344" t="s">
        <v>347</v>
      </c>
      <c r="J19" s="331">
        <v>2.87E7</v>
      </c>
      <c r="K19" s="330">
        <v>3.0</v>
      </c>
      <c r="L19" s="330"/>
      <c r="M19" s="330">
        <v>41.0</v>
      </c>
      <c r="N19" s="330" t="s">
        <v>62</v>
      </c>
      <c r="O19" s="336">
        <v>11.0</v>
      </c>
      <c r="P19" s="337"/>
      <c r="Q19" s="330">
        <v>10.0</v>
      </c>
      <c r="R19" s="330" t="s">
        <v>285</v>
      </c>
      <c r="S19" s="345">
        <v>15.0</v>
      </c>
    </row>
    <row r="20">
      <c r="A20" s="330" t="s">
        <v>134</v>
      </c>
      <c r="B20" s="342">
        <v>7.0</v>
      </c>
      <c r="C20" s="343" t="s">
        <v>72</v>
      </c>
      <c r="D20" s="329">
        <v>123900.0</v>
      </c>
      <c r="E20" s="330">
        <v>1.0</v>
      </c>
      <c r="F20" s="344" t="s">
        <v>93</v>
      </c>
      <c r="G20" s="331">
        <v>903300.0</v>
      </c>
      <c r="H20" s="330">
        <v>5.0</v>
      </c>
      <c r="I20" s="344" t="s">
        <v>347</v>
      </c>
      <c r="J20" s="331">
        <v>1.92E7</v>
      </c>
      <c r="K20" s="330">
        <v>1.0</v>
      </c>
      <c r="L20" s="346"/>
      <c r="M20" s="330">
        <v>71.0</v>
      </c>
      <c r="N20" s="330" t="s">
        <v>134</v>
      </c>
      <c r="O20" s="336">
        <v>7.0</v>
      </c>
      <c r="P20" s="337"/>
      <c r="Q20" s="330">
        <v>10.0</v>
      </c>
      <c r="R20" s="330" t="s">
        <v>269</v>
      </c>
      <c r="S20" s="345">
        <v>15.0</v>
      </c>
    </row>
    <row r="21">
      <c r="A21" s="347" t="s">
        <v>348</v>
      </c>
      <c r="B21" s="327" t="s">
        <v>243</v>
      </c>
      <c r="C21" s="328" t="s">
        <v>334</v>
      </c>
      <c r="D21" s="329" t="s">
        <v>352</v>
      </c>
      <c r="E21" s="330"/>
      <c r="F21" s="328" t="s">
        <v>335</v>
      </c>
      <c r="G21" s="331" t="s">
        <v>105</v>
      </c>
      <c r="H21" s="330"/>
      <c r="I21" s="328" t="s">
        <v>336</v>
      </c>
      <c r="J21" s="331" t="s">
        <v>378</v>
      </c>
      <c r="K21" s="332"/>
      <c r="L21" s="348" t="b">
        <v>1</v>
      </c>
      <c r="M21" s="330"/>
      <c r="N21" s="330"/>
      <c r="O21" s="349"/>
      <c r="P21" s="337"/>
      <c r="Q21" s="330">
        <v>10.0</v>
      </c>
      <c r="R21" s="330" t="s">
        <v>298</v>
      </c>
      <c r="S21" s="345">
        <v>15.0</v>
      </c>
    </row>
    <row r="22">
      <c r="A22" s="330" t="s">
        <v>170</v>
      </c>
      <c r="B22" s="342">
        <v>15.0</v>
      </c>
      <c r="C22" s="343" t="s">
        <v>352</v>
      </c>
      <c r="D22" s="329">
        <v>44900.0</v>
      </c>
      <c r="E22" s="330">
        <v>7.0</v>
      </c>
      <c r="F22" s="344" t="s">
        <v>105</v>
      </c>
      <c r="G22" s="331">
        <v>878000.0</v>
      </c>
      <c r="H22" s="330">
        <v>7.0</v>
      </c>
      <c r="I22" s="344" t="s">
        <v>378</v>
      </c>
      <c r="J22" s="331">
        <v>3800000.0</v>
      </c>
      <c r="K22" s="330">
        <v>1.0</v>
      </c>
      <c r="L22" s="330"/>
      <c r="M22" s="330">
        <v>10.0</v>
      </c>
      <c r="N22" s="330" t="s">
        <v>170</v>
      </c>
      <c r="O22" s="336">
        <v>15.0</v>
      </c>
      <c r="P22" s="337"/>
      <c r="Q22" s="330">
        <v>21.0</v>
      </c>
      <c r="R22" s="330" t="s">
        <v>137</v>
      </c>
      <c r="S22" s="345">
        <v>13.0</v>
      </c>
    </row>
    <row r="23">
      <c r="A23" s="330" t="s">
        <v>84</v>
      </c>
      <c r="B23" s="342">
        <v>13.0</v>
      </c>
      <c r="C23" s="343" t="s">
        <v>352</v>
      </c>
      <c r="D23" s="329">
        <v>12700.0</v>
      </c>
      <c r="E23" s="330">
        <v>1.0</v>
      </c>
      <c r="F23" s="344" t="s">
        <v>105</v>
      </c>
      <c r="G23" s="331">
        <v>676300.0</v>
      </c>
      <c r="H23" s="330">
        <v>5.0</v>
      </c>
      <c r="I23" s="344" t="s">
        <v>378</v>
      </c>
      <c r="J23" s="331">
        <v>5.9E7</v>
      </c>
      <c r="K23" s="330">
        <v>7.0</v>
      </c>
      <c r="L23" s="330"/>
      <c r="M23" s="330">
        <v>21.0</v>
      </c>
      <c r="N23" s="330" t="s">
        <v>84</v>
      </c>
      <c r="O23" s="336">
        <v>13.0</v>
      </c>
      <c r="P23" s="337"/>
      <c r="Q23" s="330">
        <v>21.0</v>
      </c>
      <c r="R23" s="330" t="s">
        <v>158</v>
      </c>
      <c r="S23" s="345">
        <v>13.0</v>
      </c>
    </row>
    <row r="24">
      <c r="A24" s="330" t="s">
        <v>101</v>
      </c>
      <c r="B24" s="342">
        <v>9.0</v>
      </c>
      <c r="C24" s="343" t="s">
        <v>352</v>
      </c>
      <c r="D24" s="329">
        <v>29100.0</v>
      </c>
      <c r="E24" s="330">
        <v>3.0</v>
      </c>
      <c r="F24" s="344" t="s">
        <v>105</v>
      </c>
      <c r="G24" s="331">
        <v>261000.0</v>
      </c>
      <c r="H24" s="330">
        <v>1.0</v>
      </c>
      <c r="I24" s="344" t="s">
        <v>378</v>
      </c>
      <c r="J24" s="331">
        <v>2.48E7</v>
      </c>
      <c r="K24" s="330">
        <v>5.0</v>
      </c>
      <c r="L24" s="330"/>
      <c r="M24" s="330">
        <v>58.0</v>
      </c>
      <c r="N24" s="330" t="s">
        <v>101</v>
      </c>
      <c r="O24" s="336">
        <v>9.0</v>
      </c>
      <c r="P24" s="337"/>
      <c r="Q24" s="330">
        <v>21.0</v>
      </c>
      <c r="R24" s="330" t="s">
        <v>266</v>
      </c>
      <c r="S24" s="345">
        <v>13.0</v>
      </c>
    </row>
    <row r="25">
      <c r="A25" s="330" t="s">
        <v>274</v>
      </c>
      <c r="B25" s="342">
        <v>11.0</v>
      </c>
      <c r="C25" s="343" t="s">
        <v>352</v>
      </c>
      <c r="D25" s="329">
        <v>37200.0</v>
      </c>
      <c r="E25" s="330">
        <v>5.0</v>
      </c>
      <c r="F25" s="344" t="s">
        <v>105</v>
      </c>
      <c r="G25" s="331">
        <v>502800.0</v>
      </c>
      <c r="H25" s="330">
        <v>3.0</v>
      </c>
      <c r="I25" s="344" t="s">
        <v>378</v>
      </c>
      <c r="J25" s="331">
        <v>1.59E7</v>
      </c>
      <c r="K25" s="330">
        <v>3.0</v>
      </c>
      <c r="L25" s="346"/>
      <c r="M25" s="330">
        <v>41.0</v>
      </c>
      <c r="N25" s="330" t="s">
        <v>274</v>
      </c>
      <c r="O25" s="336">
        <v>11.0</v>
      </c>
      <c r="P25" s="337"/>
      <c r="Q25" s="330">
        <v>21.0</v>
      </c>
      <c r="R25" s="330" t="s">
        <v>84</v>
      </c>
      <c r="S25" s="345">
        <v>13.0</v>
      </c>
    </row>
    <row r="26">
      <c r="A26" s="347" t="s">
        <v>351</v>
      </c>
      <c r="B26" s="327" t="s">
        <v>243</v>
      </c>
      <c r="C26" s="328" t="s">
        <v>334</v>
      </c>
      <c r="D26" s="329" t="s">
        <v>342</v>
      </c>
      <c r="E26" s="330"/>
      <c r="F26" s="328" t="s">
        <v>335</v>
      </c>
      <c r="G26" s="331" t="s">
        <v>54</v>
      </c>
      <c r="H26" s="330"/>
      <c r="I26" s="328" t="s">
        <v>336</v>
      </c>
      <c r="J26" s="331" t="s">
        <v>47</v>
      </c>
      <c r="K26" s="332"/>
      <c r="L26" s="348" t="b">
        <v>1</v>
      </c>
      <c r="M26" s="330"/>
      <c r="N26" s="330"/>
      <c r="O26" s="349"/>
      <c r="P26" s="337"/>
      <c r="Q26" s="330">
        <v>21.0</v>
      </c>
      <c r="R26" s="330" t="s">
        <v>280</v>
      </c>
      <c r="S26" s="345">
        <v>13.0</v>
      </c>
    </row>
    <row r="27">
      <c r="A27" s="330" t="s">
        <v>145</v>
      </c>
      <c r="B27" s="342">
        <v>11.0</v>
      </c>
      <c r="C27" s="343" t="s">
        <v>342</v>
      </c>
      <c r="D27" s="329">
        <v>21500.0</v>
      </c>
      <c r="E27" s="330">
        <v>3.0</v>
      </c>
      <c r="F27" s="344" t="s">
        <v>54</v>
      </c>
      <c r="G27" s="331">
        <v>1500000.0</v>
      </c>
      <c r="H27" s="330">
        <v>7.0</v>
      </c>
      <c r="I27" s="344" t="s">
        <v>47</v>
      </c>
      <c r="J27" s="331">
        <v>4700000.0</v>
      </c>
      <c r="K27" s="330">
        <v>1.0</v>
      </c>
      <c r="L27" s="330"/>
      <c r="M27" s="330">
        <v>41.0</v>
      </c>
      <c r="N27" s="330" t="s">
        <v>145</v>
      </c>
      <c r="O27" s="336">
        <v>11.0</v>
      </c>
      <c r="P27" s="337"/>
      <c r="Q27" s="330">
        <v>21.0</v>
      </c>
      <c r="R27" s="330" t="s">
        <v>257</v>
      </c>
      <c r="S27" s="345">
        <v>13.0</v>
      </c>
    </row>
    <row r="28">
      <c r="A28" s="330" t="s">
        <v>297</v>
      </c>
      <c r="B28" s="342">
        <v>11.0</v>
      </c>
      <c r="C28" s="343" t="s">
        <v>342</v>
      </c>
      <c r="D28" s="329">
        <v>8800.0</v>
      </c>
      <c r="E28" s="330">
        <v>1.0</v>
      </c>
      <c r="F28" s="344" t="s">
        <v>54</v>
      </c>
      <c r="G28" s="331">
        <v>190700.0</v>
      </c>
      <c r="H28" s="330">
        <v>3.0</v>
      </c>
      <c r="I28" s="344" t="s">
        <v>47</v>
      </c>
      <c r="J28" s="331">
        <v>5.82E7</v>
      </c>
      <c r="K28" s="330">
        <v>7.0</v>
      </c>
      <c r="L28" s="330"/>
      <c r="M28" s="330">
        <v>41.0</v>
      </c>
      <c r="N28" s="330" t="s">
        <v>297</v>
      </c>
      <c r="O28" s="336">
        <v>11.0</v>
      </c>
      <c r="P28" s="337"/>
      <c r="Q28" s="330">
        <v>21.0</v>
      </c>
      <c r="R28" s="330" t="s">
        <v>171</v>
      </c>
      <c r="S28" s="345">
        <v>13.0</v>
      </c>
    </row>
    <row r="29">
      <c r="A29" s="330" t="s">
        <v>279</v>
      </c>
      <c r="B29" s="342">
        <v>15.0</v>
      </c>
      <c r="C29" s="343" t="s">
        <v>342</v>
      </c>
      <c r="D29" s="329">
        <v>32700.0</v>
      </c>
      <c r="E29" s="330">
        <v>7.0</v>
      </c>
      <c r="F29" s="344" t="s">
        <v>54</v>
      </c>
      <c r="G29" s="331">
        <v>868600.0</v>
      </c>
      <c r="H29" s="330">
        <v>5.0</v>
      </c>
      <c r="I29" s="344" t="s">
        <v>47</v>
      </c>
      <c r="J29" s="331">
        <v>1.0E7</v>
      </c>
      <c r="K29" s="330">
        <v>3.0</v>
      </c>
      <c r="L29" s="330"/>
      <c r="M29" s="330">
        <v>10.0</v>
      </c>
      <c r="N29" s="330" t="s">
        <v>279</v>
      </c>
      <c r="O29" s="336">
        <v>15.0</v>
      </c>
      <c r="P29" s="337"/>
      <c r="Q29" s="330">
        <v>21.0</v>
      </c>
      <c r="R29" s="330" t="s">
        <v>260</v>
      </c>
      <c r="S29" s="345">
        <v>13.0</v>
      </c>
    </row>
    <row r="30">
      <c r="A30" s="330" t="s">
        <v>270</v>
      </c>
      <c r="B30" s="342">
        <v>11.0</v>
      </c>
      <c r="C30" s="343" t="s">
        <v>342</v>
      </c>
      <c r="D30" s="329">
        <v>25800.0</v>
      </c>
      <c r="E30" s="330">
        <v>5.0</v>
      </c>
      <c r="F30" s="344" t="s">
        <v>54</v>
      </c>
      <c r="G30" s="331">
        <v>79600.0</v>
      </c>
      <c r="H30" s="330">
        <v>1.0</v>
      </c>
      <c r="I30" s="344" t="s">
        <v>47</v>
      </c>
      <c r="J30" s="331">
        <v>1.19E7</v>
      </c>
      <c r="K30" s="330">
        <v>5.0</v>
      </c>
      <c r="L30" s="346"/>
      <c r="M30" s="330">
        <v>41.0</v>
      </c>
      <c r="N30" s="330" t="s">
        <v>270</v>
      </c>
      <c r="O30" s="336">
        <v>11.0</v>
      </c>
      <c r="P30" s="337"/>
      <c r="Q30" s="330">
        <v>21.0</v>
      </c>
      <c r="R30" s="330" t="s">
        <v>87</v>
      </c>
      <c r="S30" s="345">
        <v>13.0</v>
      </c>
    </row>
    <row r="31">
      <c r="A31" s="347" t="s">
        <v>354</v>
      </c>
      <c r="B31" s="327" t="s">
        <v>243</v>
      </c>
      <c r="C31" s="328" t="s">
        <v>334</v>
      </c>
      <c r="D31" s="329" t="s">
        <v>375</v>
      </c>
      <c r="E31" s="330"/>
      <c r="F31" s="328" t="s">
        <v>335</v>
      </c>
      <c r="G31" s="331" t="s">
        <v>48</v>
      </c>
      <c r="H31" s="330"/>
      <c r="I31" s="328" t="s">
        <v>336</v>
      </c>
      <c r="J31" s="331" t="s">
        <v>369</v>
      </c>
      <c r="K31" s="332"/>
      <c r="L31" s="348" t="b">
        <v>1</v>
      </c>
      <c r="M31" s="330"/>
      <c r="N31" s="330"/>
      <c r="O31" s="349"/>
      <c r="P31" s="337"/>
      <c r="Q31" s="330">
        <v>21.0</v>
      </c>
      <c r="R31" s="330" t="s">
        <v>283</v>
      </c>
      <c r="S31" s="345">
        <v>13.0</v>
      </c>
    </row>
    <row r="32">
      <c r="A32" s="330" t="s">
        <v>282</v>
      </c>
      <c r="B32" s="342">
        <v>15.0</v>
      </c>
      <c r="C32" s="343" t="s">
        <v>375</v>
      </c>
      <c r="D32" s="329">
        <v>76100.0</v>
      </c>
      <c r="E32" s="330">
        <v>3.0</v>
      </c>
      <c r="F32" s="344" t="s">
        <v>48</v>
      </c>
      <c r="G32" s="331">
        <v>928000.0</v>
      </c>
      <c r="H32" s="330">
        <v>5.0</v>
      </c>
      <c r="I32" s="344" t="s">
        <v>369</v>
      </c>
      <c r="J32" s="331">
        <v>3.163E8</v>
      </c>
      <c r="K32" s="330">
        <v>7.0</v>
      </c>
      <c r="L32" s="330"/>
      <c r="M32" s="330">
        <v>10.0</v>
      </c>
      <c r="N32" s="330" t="s">
        <v>282</v>
      </c>
      <c r="O32" s="336">
        <v>15.0</v>
      </c>
      <c r="P32" s="337"/>
      <c r="Q32" s="330">
        <v>21.0</v>
      </c>
      <c r="R32" s="330" t="s">
        <v>307</v>
      </c>
      <c r="S32" s="345">
        <v>13.0</v>
      </c>
    </row>
    <row r="33">
      <c r="A33" s="330" t="s">
        <v>264</v>
      </c>
      <c r="B33" s="342">
        <v>9.0</v>
      </c>
      <c r="C33" s="343" t="s">
        <v>375</v>
      </c>
      <c r="D33" s="329">
        <v>97700.0</v>
      </c>
      <c r="E33" s="330">
        <v>5.0</v>
      </c>
      <c r="F33" s="344" t="s">
        <v>48</v>
      </c>
      <c r="G33" s="331">
        <v>171000.0</v>
      </c>
      <c r="H33" s="330">
        <v>1.0</v>
      </c>
      <c r="I33" s="344" t="s">
        <v>369</v>
      </c>
      <c r="J33" s="331">
        <v>1.045E8</v>
      </c>
      <c r="K33" s="330">
        <v>3.0</v>
      </c>
      <c r="L33" s="330"/>
      <c r="M33" s="330">
        <v>58.0</v>
      </c>
      <c r="N33" s="330" t="s">
        <v>264</v>
      </c>
      <c r="O33" s="336">
        <v>9.0</v>
      </c>
      <c r="P33" s="337"/>
      <c r="Q33" s="330">
        <v>21.0</v>
      </c>
      <c r="R33" s="330" t="s">
        <v>293</v>
      </c>
      <c r="S33" s="345">
        <v>13.0</v>
      </c>
    </row>
    <row r="34">
      <c r="A34" s="330" t="s">
        <v>258</v>
      </c>
      <c r="B34" s="342">
        <v>11.0</v>
      </c>
      <c r="C34" s="343" t="s">
        <v>375</v>
      </c>
      <c r="D34" s="329">
        <v>130600.0</v>
      </c>
      <c r="E34" s="330">
        <v>7.0</v>
      </c>
      <c r="F34" s="344" t="s">
        <v>48</v>
      </c>
      <c r="G34" s="331">
        <v>790200.0</v>
      </c>
      <c r="H34" s="330">
        <v>3.0</v>
      </c>
      <c r="I34" s="344" t="s">
        <v>369</v>
      </c>
      <c r="J34" s="331">
        <v>7.72E7</v>
      </c>
      <c r="K34" s="330">
        <v>1.0</v>
      </c>
      <c r="L34" s="330"/>
      <c r="M34" s="330">
        <v>41.0</v>
      </c>
      <c r="N34" s="330" t="s">
        <v>258</v>
      </c>
      <c r="O34" s="336">
        <v>11.0</v>
      </c>
      <c r="P34" s="337"/>
      <c r="Q34" s="330">
        <v>21.0</v>
      </c>
      <c r="R34" s="330" t="s">
        <v>263</v>
      </c>
      <c r="S34" s="345">
        <v>13.0</v>
      </c>
    </row>
    <row r="35">
      <c r="A35" s="330" t="s">
        <v>280</v>
      </c>
      <c r="B35" s="342">
        <v>13.0</v>
      </c>
      <c r="C35" s="343" t="s">
        <v>375</v>
      </c>
      <c r="D35" s="329">
        <v>67400.0</v>
      </c>
      <c r="E35" s="330">
        <v>1.0</v>
      </c>
      <c r="F35" s="344" t="s">
        <v>48</v>
      </c>
      <c r="G35" s="331">
        <v>1100000.0</v>
      </c>
      <c r="H35" s="330">
        <v>7.0</v>
      </c>
      <c r="I35" s="344" t="s">
        <v>369</v>
      </c>
      <c r="J35" s="331">
        <v>1.12E8</v>
      </c>
      <c r="K35" s="330">
        <v>5.0</v>
      </c>
      <c r="L35" s="346"/>
      <c r="M35" s="330">
        <v>21.0</v>
      </c>
      <c r="N35" s="330" t="s">
        <v>280</v>
      </c>
      <c r="O35" s="336">
        <v>13.0</v>
      </c>
      <c r="P35" s="337"/>
      <c r="Q35" s="330">
        <v>21.0</v>
      </c>
      <c r="R35" s="330" t="s">
        <v>310</v>
      </c>
      <c r="S35" s="345">
        <v>13.0</v>
      </c>
    </row>
    <row r="36">
      <c r="A36" s="347" t="s">
        <v>356</v>
      </c>
      <c r="B36" s="327" t="s">
        <v>243</v>
      </c>
      <c r="C36" s="328" t="s">
        <v>334</v>
      </c>
      <c r="D36" s="329" t="s">
        <v>114</v>
      </c>
      <c r="E36" s="330"/>
      <c r="F36" s="328" t="s">
        <v>335</v>
      </c>
      <c r="G36" s="331" t="s">
        <v>365</v>
      </c>
      <c r="H36" s="330"/>
      <c r="I36" s="328" t="s">
        <v>336</v>
      </c>
      <c r="J36" s="331" t="s">
        <v>345</v>
      </c>
      <c r="K36" s="332"/>
      <c r="L36" s="348" t="b">
        <v>1</v>
      </c>
      <c r="M36" s="330"/>
      <c r="N36" s="330"/>
      <c r="O36" s="349"/>
      <c r="P36" s="337"/>
      <c r="Q36" s="330">
        <v>21.0</v>
      </c>
      <c r="R36" s="330" t="s">
        <v>308</v>
      </c>
      <c r="S36" s="345">
        <v>13.0</v>
      </c>
    </row>
    <row r="37">
      <c r="A37" s="330" t="s">
        <v>257</v>
      </c>
      <c r="B37" s="342">
        <v>13.0</v>
      </c>
      <c r="C37" s="343" t="s">
        <v>114</v>
      </c>
      <c r="D37" s="329">
        <v>21600.0</v>
      </c>
      <c r="E37" s="330">
        <v>3.0</v>
      </c>
      <c r="F37" s="344" t="s">
        <v>365</v>
      </c>
      <c r="G37" s="331">
        <v>220100.0</v>
      </c>
      <c r="H37" s="330">
        <v>3.0</v>
      </c>
      <c r="I37" s="344" t="s">
        <v>345</v>
      </c>
      <c r="J37" s="331">
        <v>7.0</v>
      </c>
      <c r="K37" s="330">
        <v>7.0</v>
      </c>
      <c r="L37" s="330"/>
      <c r="M37" s="330">
        <v>21.0</v>
      </c>
      <c r="N37" s="330" t="s">
        <v>257</v>
      </c>
      <c r="O37" s="336">
        <v>13.0</v>
      </c>
      <c r="P37" s="337"/>
      <c r="Q37" s="330">
        <v>21.0</v>
      </c>
      <c r="R37" s="330" t="s">
        <v>268</v>
      </c>
      <c r="S37" s="345">
        <v>13.0</v>
      </c>
    </row>
    <row r="38">
      <c r="A38" s="330" t="s">
        <v>171</v>
      </c>
      <c r="B38" s="342">
        <v>13.0</v>
      </c>
      <c r="C38" s="343" t="s">
        <v>114</v>
      </c>
      <c r="D38" s="329">
        <v>20790.0</v>
      </c>
      <c r="E38" s="330">
        <v>1.0</v>
      </c>
      <c r="F38" s="344" t="s">
        <v>365</v>
      </c>
      <c r="G38" s="331">
        <v>643400.0</v>
      </c>
      <c r="H38" s="330">
        <v>7.0</v>
      </c>
      <c r="I38" s="344" t="s">
        <v>345</v>
      </c>
      <c r="J38" s="331">
        <v>5.0</v>
      </c>
      <c r="K38" s="330">
        <v>5.0</v>
      </c>
      <c r="L38" s="330"/>
      <c r="M38" s="330">
        <v>21.0</v>
      </c>
      <c r="N38" s="330" t="s">
        <v>171</v>
      </c>
      <c r="O38" s="336">
        <v>13.0</v>
      </c>
      <c r="P38" s="337"/>
      <c r="Q38" s="330">
        <v>21.0</v>
      </c>
      <c r="R38" s="330" t="s">
        <v>299</v>
      </c>
      <c r="S38" s="345">
        <v>13.0</v>
      </c>
    </row>
    <row r="39">
      <c r="A39" s="330" t="s">
        <v>277</v>
      </c>
      <c r="B39" s="342">
        <v>9.0</v>
      </c>
      <c r="C39" s="343" t="s">
        <v>114</v>
      </c>
      <c r="D39" s="329">
        <v>29300.0</v>
      </c>
      <c r="E39" s="330">
        <v>5.0</v>
      </c>
      <c r="F39" s="344" t="s">
        <v>365</v>
      </c>
      <c r="G39" s="331">
        <v>203200.0</v>
      </c>
      <c r="H39" s="330">
        <v>1.0</v>
      </c>
      <c r="I39" s="344" t="s">
        <v>345</v>
      </c>
      <c r="J39" s="331">
        <v>3.0</v>
      </c>
      <c r="K39" s="330">
        <v>3.0</v>
      </c>
      <c r="L39" s="330"/>
      <c r="M39" s="330">
        <v>58.0</v>
      </c>
      <c r="N39" s="330" t="s">
        <v>277</v>
      </c>
      <c r="O39" s="336">
        <v>9.0</v>
      </c>
      <c r="P39" s="337"/>
      <c r="Q39" s="330">
        <v>21.0</v>
      </c>
      <c r="R39" s="330" t="s">
        <v>295</v>
      </c>
      <c r="S39" s="345">
        <v>13.0</v>
      </c>
    </row>
    <row r="40">
      <c r="A40" s="330" t="s">
        <v>260</v>
      </c>
      <c r="B40" s="342">
        <v>13.0</v>
      </c>
      <c r="C40" s="343" t="s">
        <v>114</v>
      </c>
      <c r="D40" s="329">
        <v>33000.0</v>
      </c>
      <c r="E40" s="330">
        <v>7.0</v>
      </c>
      <c r="F40" s="344" t="s">
        <v>365</v>
      </c>
      <c r="G40" s="331">
        <v>516200.0</v>
      </c>
      <c r="H40" s="330">
        <v>5.0</v>
      </c>
      <c r="I40" s="344" t="s">
        <v>345</v>
      </c>
      <c r="J40" s="331">
        <v>1.0</v>
      </c>
      <c r="K40" s="330">
        <v>1.0</v>
      </c>
      <c r="L40" s="346"/>
      <c r="M40" s="330">
        <v>21.0</v>
      </c>
      <c r="N40" s="330" t="s">
        <v>260</v>
      </c>
      <c r="O40" s="336">
        <v>13.0</v>
      </c>
      <c r="P40" s="337"/>
      <c r="Q40" s="330">
        <v>21.0</v>
      </c>
      <c r="R40" s="330" t="s">
        <v>152</v>
      </c>
      <c r="S40" s="345">
        <v>13.0</v>
      </c>
    </row>
    <row r="41">
      <c r="A41" s="347" t="s">
        <v>358</v>
      </c>
      <c r="B41" s="327" t="s">
        <v>243</v>
      </c>
      <c r="C41" s="328" t="s">
        <v>334</v>
      </c>
      <c r="D41" s="329" t="s">
        <v>75</v>
      </c>
      <c r="E41" s="330"/>
      <c r="F41" s="328" t="s">
        <v>335</v>
      </c>
      <c r="G41" s="331" t="s">
        <v>116</v>
      </c>
      <c r="H41" s="330"/>
      <c r="I41" s="328" t="s">
        <v>336</v>
      </c>
      <c r="J41" s="331" t="s">
        <v>350</v>
      </c>
      <c r="K41" s="332"/>
      <c r="L41" s="348" t="b">
        <v>1</v>
      </c>
      <c r="M41" s="330"/>
      <c r="N41" s="330"/>
      <c r="O41" s="349"/>
      <c r="P41" s="337"/>
      <c r="Q41" s="330">
        <v>21.0</v>
      </c>
      <c r="R41" s="330" t="s">
        <v>132</v>
      </c>
      <c r="S41" s="345">
        <v>13.0</v>
      </c>
    </row>
    <row r="42">
      <c r="A42" s="330" t="s">
        <v>281</v>
      </c>
      <c r="B42" s="342">
        <v>11.0</v>
      </c>
      <c r="C42" s="343" t="s">
        <v>75</v>
      </c>
      <c r="D42" s="329">
        <v>36700.0</v>
      </c>
      <c r="E42" s="330">
        <v>3.0</v>
      </c>
      <c r="F42" s="344" t="s">
        <v>116</v>
      </c>
      <c r="G42" s="331">
        <v>52400.0</v>
      </c>
      <c r="H42" s="330">
        <v>1.0</v>
      </c>
      <c r="I42" s="344" t="s">
        <v>350</v>
      </c>
      <c r="J42" s="331">
        <v>5.303E8</v>
      </c>
      <c r="K42" s="330">
        <v>7.0</v>
      </c>
      <c r="L42" s="330"/>
      <c r="M42" s="330">
        <v>41.0</v>
      </c>
      <c r="N42" s="330" t="s">
        <v>281</v>
      </c>
      <c r="O42" s="336">
        <v>11.0</v>
      </c>
      <c r="P42" s="337"/>
      <c r="Q42" s="330">
        <v>41.0</v>
      </c>
      <c r="R42" s="330" t="s">
        <v>272</v>
      </c>
      <c r="S42" s="345">
        <v>11.0</v>
      </c>
    </row>
    <row r="43">
      <c r="A43" s="330" t="s">
        <v>159</v>
      </c>
      <c r="B43" s="342">
        <v>15.0</v>
      </c>
      <c r="C43" s="343" t="s">
        <v>75</v>
      </c>
      <c r="D43" s="329">
        <v>66200.0</v>
      </c>
      <c r="E43" s="330">
        <v>5.0</v>
      </c>
      <c r="F43" s="344" t="s">
        <v>116</v>
      </c>
      <c r="G43" s="331">
        <v>683300.0</v>
      </c>
      <c r="H43" s="330">
        <v>7.0</v>
      </c>
      <c r="I43" s="344" t="s">
        <v>350</v>
      </c>
      <c r="J43" s="331">
        <v>3.82E7</v>
      </c>
      <c r="K43" s="330">
        <v>3.0</v>
      </c>
      <c r="L43" s="330"/>
      <c r="M43" s="330">
        <v>10.0</v>
      </c>
      <c r="N43" s="330" t="s">
        <v>159</v>
      </c>
      <c r="O43" s="336">
        <v>15.0</v>
      </c>
      <c r="P43" s="337"/>
      <c r="Q43" s="330">
        <v>41.0</v>
      </c>
      <c r="R43" s="330" t="s">
        <v>294</v>
      </c>
      <c r="S43" s="345">
        <v>11.0</v>
      </c>
    </row>
    <row r="44">
      <c r="A44" s="330" t="s">
        <v>130</v>
      </c>
      <c r="B44" s="342">
        <v>9.0</v>
      </c>
      <c r="C44" s="343" t="s">
        <v>75</v>
      </c>
      <c r="D44" s="329">
        <v>34000.0</v>
      </c>
      <c r="E44" s="330">
        <v>1.0</v>
      </c>
      <c r="F44" s="344" t="s">
        <v>116</v>
      </c>
      <c r="G44" s="331">
        <v>276800.0</v>
      </c>
      <c r="H44" s="330">
        <v>3.0</v>
      </c>
      <c r="I44" s="344" t="s">
        <v>350</v>
      </c>
      <c r="J44" s="331">
        <v>8.88E7</v>
      </c>
      <c r="K44" s="330">
        <v>5.0</v>
      </c>
      <c r="L44" s="330"/>
      <c r="M44" s="330">
        <v>58.0</v>
      </c>
      <c r="N44" s="330" t="s">
        <v>130</v>
      </c>
      <c r="O44" s="336">
        <v>9.0</v>
      </c>
      <c r="P44" s="337"/>
      <c r="Q44" s="330">
        <v>41.0</v>
      </c>
      <c r="R44" s="330" t="s">
        <v>62</v>
      </c>
      <c r="S44" s="345">
        <v>11.0</v>
      </c>
    </row>
    <row r="45">
      <c r="A45" s="330" t="s">
        <v>87</v>
      </c>
      <c r="B45" s="342">
        <v>13.0</v>
      </c>
      <c r="C45" s="343" t="s">
        <v>75</v>
      </c>
      <c r="D45" s="329">
        <v>74400.0</v>
      </c>
      <c r="E45" s="330">
        <v>7.0</v>
      </c>
      <c r="F45" s="344" t="s">
        <v>116</v>
      </c>
      <c r="G45" s="331">
        <v>499400.0</v>
      </c>
      <c r="H45" s="330">
        <v>5.0</v>
      </c>
      <c r="I45" s="344" t="s">
        <v>350</v>
      </c>
      <c r="J45" s="331">
        <v>2.04E7</v>
      </c>
      <c r="K45" s="330">
        <v>1.0</v>
      </c>
      <c r="L45" s="346"/>
      <c r="M45" s="330">
        <v>21.0</v>
      </c>
      <c r="N45" s="330" t="s">
        <v>87</v>
      </c>
      <c r="O45" s="336">
        <v>13.0</v>
      </c>
      <c r="P45" s="337"/>
      <c r="Q45" s="330">
        <v>41.0</v>
      </c>
      <c r="R45" s="330" t="s">
        <v>274</v>
      </c>
      <c r="S45" s="345">
        <v>11.0</v>
      </c>
    </row>
    <row r="46">
      <c r="A46" s="347" t="s">
        <v>360</v>
      </c>
      <c r="B46" s="327" t="s">
        <v>243</v>
      </c>
      <c r="C46" s="328" t="s">
        <v>334</v>
      </c>
      <c r="D46" s="329" t="s">
        <v>355</v>
      </c>
      <c r="E46" s="330"/>
      <c r="F46" s="328" t="s">
        <v>335</v>
      </c>
      <c r="G46" s="331" t="s">
        <v>55</v>
      </c>
      <c r="H46" s="330"/>
      <c r="I46" s="328" t="s">
        <v>336</v>
      </c>
      <c r="J46" s="331" t="s">
        <v>50</v>
      </c>
      <c r="K46" s="332"/>
      <c r="L46" s="348" t="b">
        <v>1</v>
      </c>
      <c r="M46" s="330"/>
      <c r="N46" s="330"/>
      <c r="O46" s="349"/>
      <c r="P46" s="337"/>
      <c r="Q46" s="330">
        <v>41.0</v>
      </c>
      <c r="R46" s="330" t="s">
        <v>145</v>
      </c>
      <c r="S46" s="345">
        <v>11.0</v>
      </c>
    </row>
    <row r="47">
      <c r="A47" s="330" t="s">
        <v>148</v>
      </c>
      <c r="B47" s="342">
        <v>9.0</v>
      </c>
      <c r="C47" s="343" t="s">
        <v>355</v>
      </c>
      <c r="D47" s="329">
        <v>10300.0</v>
      </c>
      <c r="E47" s="330">
        <v>1.0</v>
      </c>
      <c r="F47" s="344" t="s">
        <v>55</v>
      </c>
      <c r="G47" s="331">
        <v>745100.0</v>
      </c>
      <c r="H47" s="330">
        <v>5.0</v>
      </c>
      <c r="I47" s="344" t="s">
        <v>50</v>
      </c>
      <c r="J47" s="331">
        <v>2.59E7</v>
      </c>
      <c r="K47" s="330">
        <v>3.0</v>
      </c>
      <c r="L47" s="330"/>
      <c r="M47" s="330">
        <v>58.0</v>
      </c>
      <c r="N47" s="330" t="s">
        <v>148</v>
      </c>
      <c r="O47" s="336">
        <v>9.0</v>
      </c>
      <c r="P47" s="337"/>
      <c r="Q47" s="330">
        <v>41.0</v>
      </c>
      <c r="R47" s="330" t="s">
        <v>297</v>
      </c>
      <c r="S47" s="345">
        <v>11.0</v>
      </c>
    </row>
    <row r="48">
      <c r="A48" s="330" t="s">
        <v>276</v>
      </c>
      <c r="B48" s="342">
        <v>7.0</v>
      </c>
      <c r="C48" s="343" t="s">
        <v>355</v>
      </c>
      <c r="D48" s="329">
        <v>130900.0</v>
      </c>
      <c r="E48" s="330">
        <v>5.0</v>
      </c>
      <c r="F48" s="344" t="s">
        <v>55</v>
      </c>
      <c r="G48" s="331">
        <v>140100.0</v>
      </c>
      <c r="H48" s="330">
        <v>1.0</v>
      </c>
      <c r="I48" s="344" t="s">
        <v>50</v>
      </c>
      <c r="J48" s="331">
        <v>1.83E7</v>
      </c>
      <c r="K48" s="330">
        <v>1.0</v>
      </c>
      <c r="L48" s="330"/>
      <c r="M48" s="330">
        <v>71.0</v>
      </c>
      <c r="N48" s="330" t="s">
        <v>276</v>
      </c>
      <c r="O48" s="336">
        <v>7.0</v>
      </c>
      <c r="P48" s="337"/>
      <c r="Q48" s="330">
        <v>41.0</v>
      </c>
      <c r="R48" s="330" t="s">
        <v>270</v>
      </c>
      <c r="S48" s="345">
        <v>11.0</v>
      </c>
    </row>
    <row r="49">
      <c r="A49" s="330" t="s">
        <v>267</v>
      </c>
      <c r="B49" s="342">
        <v>11.0</v>
      </c>
      <c r="C49" s="343" t="s">
        <v>355</v>
      </c>
      <c r="D49" s="329">
        <v>37500.0</v>
      </c>
      <c r="E49" s="330">
        <v>3.0</v>
      </c>
      <c r="F49" s="344" t="s">
        <v>55</v>
      </c>
      <c r="G49" s="331">
        <v>520400.0</v>
      </c>
      <c r="H49" s="330">
        <v>3.0</v>
      </c>
      <c r="I49" s="344" t="s">
        <v>50</v>
      </c>
      <c r="J49" s="331">
        <v>7.88E7</v>
      </c>
      <c r="K49" s="330">
        <v>5.0</v>
      </c>
      <c r="L49" s="330"/>
      <c r="M49" s="330">
        <v>41.0</v>
      </c>
      <c r="N49" s="330" t="s">
        <v>267</v>
      </c>
      <c r="O49" s="336">
        <v>11.0</v>
      </c>
      <c r="P49" s="337"/>
      <c r="Q49" s="330">
        <v>41.0</v>
      </c>
      <c r="R49" s="330" t="s">
        <v>258</v>
      </c>
      <c r="S49" s="345">
        <v>11.0</v>
      </c>
    </row>
    <row r="50">
      <c r="A50" s="330" t="s">
        <v>64</v>
      </c>
      <c r="B50" s="342">
        <v>21.0</v>
      </c>
      <c r="C50" s="343" t="s">
        <v>355</v>
      </c>
      <c r="D50" s="329">
        <v>370800.0</v>
      </c>
      <c r="E50" s="330">
        <v>7.0</v>
      </c>
      <c r="F50" s="344" t="s">
        <v>55</v>
      </c>
      <c r="G50" s="331">
        <v>1100000.0</v>
      </c>
      <c r="H50" s="330">
        <v>7.0</v>
      </c>
      <c r="I50" s="344" t="s">
        <v>50</v>
      </c>
      <c r="J50" s="331">
        <v>1.688E8</v>
      </c>
      <c r="K50" s="330">
        <v>7.0</v>
      </c>
      <c r="L50" s="346"/>
      <c r="M50" s="330">
        <v>1.0</v>
      </c>
      <c r="N50" s="330" t="s">
        <v>64</v>
      </c>
      <c r="O50" s="336">
        <v>21.0</v>
      </c>
      <c r="P50" s="337"/>
      <c r="Q50" s="330">
        <v>41.0</v>
      </c>
      <c r="R50" s="330" t="s">
        <v>281</v>
      </c>
      <c r="S50" s="345">
        <v>11.0</v>
      </c>
    </row>
    <row r="51">
      <c r="A51" s="347" t="s">
        <v>361</v>
      </c>
      <c r="B51" s="327" t="s">
        <v>243</v>
      </c>
      <c r="C51" s="328" t="s">
        <v>334</v>
      </c>
      <c r="D51" s="329" t="s">
        <v>362</v>
      </c>
      <c r="E51" s="330"/>
      <c r="F51" s="328" t="s">
        <v>335</v>
      </c>
      <c r="G51" s="331" t="s">
        <v>169</v>
      </c>
      <c r="H51" s="330"/>
      <c r="I51" s="328" t="s">
        <v>336</v>
      </c>
      <c r="J51" s="331" t="s">
        <v>376</v>
      </c>
      <c r="K51" s="332"/>
      <c r="L51" s="348" t="b">
        <v>1</v>
      </c>
      <c r="M51" s="330"/>
      <c r="N51" s="330"/>
      <c r="O51" s="349"/>
      <c r="P51" s="337"/>
      <c r="Q51" s="330">
        <v>41.0</v>
      </c>
      <c r="R51" s="330" t="s">
        <v>267</v>
      </c>
      <c r="S51" s="345">
        <v>11.0</v>
      </c>
    </row>
    <row r="52">
      <c r="A52" s="330" t="s">
        <v>283</v>
      </c>
      <c r="B52" s="342">
        <v>13.0</v>
      </c>
      <c r="C52" s="343" t="s">
        <v>362</v>
      </c>
      <c r="D52" s="329">
        <v>1700.0</v>
      </c>
      <c r="E52" s="330">
        <v>1.0</v>
      </c>
      <c r="F52" s="344" t="s">
        <v>169</v>
      </c>
      <c r="G52" s="331">
        <v>1400000.0</v>
      </c>
      <c r="H52" s="330">
        <v>5.0</v>
      </c>
      <c r="I52" s="344" t="s">
        <v>376</v>
      </c>
      <c r="J52" s="331">
        <v>2.24E7</v>
      </c>
      <c r="K52" s="330">
        <v>7.0</v>
      </c>
      <c r="L52" s="330"/>
      <c r="M52" s="330">
        <v>21.0</v>
      </c>
      <c r="N52" s="330" t="s">
        <v>283</v>
      </c>
      <c r="O52" s="336">
        <v>13.0</v>
      </c>
      <c r="P52" s="337"/>
      <c r="Q52" s="330">
        <v>41.0</v>
      </c>
      <c r="R52" s="330" t="s">
        <v>292</v>
      </c>
      <c r="S52" s="345">
        <v>11.0</v>
      </c>
    </row>
    <row r="53">
      <c r="A53" s="330" t="s">
        <v>292</v>
      </c>
      <c r="B53" s="342">
        <v>11.0</v>
      </c>
      <c r="C53" s="343" t="s">
        <v>362</v>
      </c>
      <c r="D53" s="329">
        <v>4600.0</v>
      </c>
      <c r="E53" s="330">
        <v>7.0</v>
      </c>
      <c r="F53" s="344" t="s">
        <v>169</v>
      </c>
      <c r="G53" s="331">
        <v>480100.0</v>
      </c>
      <c r="H53" s="330">
        <v>1.0</v>
      </c>
      <c r="I53" s="344" t="s">
        <v>376</v>
      </c>
      <c r="J53" s="331">
        <v>4700000.0</v>
      </c>
      <c r="K53" s="330">
        <v>3.0</v>
      </c>
      <c r="L53" s="330"/>
      <c r="M53" s="330">
        <v>41.0</v>
      </c>
      <c r="N53" s="330" t="s">
        <v>292</v>
      </c>
      <c r="O53" s="336">
        <v>11.0</v>
      </c>
      <c r="P53" s="337"/>
      <c r="Q53" s="330">
        <v>41.0</v>
      </c>
      <c r="R53" s="330" t="s">
        <v>278</v>
      </c>
      <c r="S53" s="345">
        <v>11.0</v>
      </c>
    </row>
    <row r="54">
      <c r="A54" s="330" t="s">
        <v>178</v>
      </c>
      <c r="B54" s="342">
        <v>15.0</v>
      </c>
      <c r="C54" s="343" t="s">
        <v>362</v>
      </c>
      <c r="D54" s="329">
        <v>1900.0</v>
      </c>
      <c r="E54" s="330">
        <v>3.0</v>
      </c>
      <c r="F54" s="344" t="s">
        <v>169</v>
      </c>
      <c r="G54" s="331">
        <v>2900000.0</v>
      </c>
      <c r="H54" s="330">
        <v>7.0</v>
      </c>
      <c r="I54" s="344" t="s">
        <v>376</v>
      </c>
      <c r="J54" s="331">
        <v>1.1E7</v>
      </c>
      <c r="K54" s="330">
        <v>5.0</v>
      </c>
      <c r="L54" s="330"/>
      <c r="M54" s="330">
        <v>10.0</v>
      </c>
      <c r="N54" s="330" t="s">
        <v>178</v>
      </c>
      <c r="O54" s="336">
        <v>15.0</v>
      </c>
      <c r="P54" s="337"/>
      <c r="Q54" s="330">
        <v>41.0</v>
      </c>
      <c r="R54" s="330" t="s">
        <v>265</v>
      </c>
      <c r="S54" s="345">
        <v>11.0</v>
      </c>
    </row>
    <row r="55">
      <c r="A55" s="330" t="s">
        <v>312</v>
      </c>
      <c r="B55" s="342">
        <v>9.0</v>
      </c>
      <c r="C55" s="343" t="s">
        <v>362</v>
      </c>
      <c r="D55" s="329">
        <v>2300.0</v>
      </c>
      <c r="E55" s="330">
        <v>5.0</v>
      </c>
      <c r="F55" s="344" t="s">
        <v>169</v>
      </c>
      <c r="G55" s="331">
        <v>612200.0</v>
      </c>
      <c r="H55" s="330">
        <v>3.0</v>
      </c>
      <c r="I55" s="344" t="s">
        <v>376</v>
      </c>
      <c r="J55" s="331">
        <v>4200000.0</v>
      </c>
      <c r="K55" s="330">
        <v>1.0</v>
      </c>
      <c r="L55" s="346"/>
      <c r="M55" s="330">
        <v>58.0</v>
      </c>
      <c r="N55" s="330" t="s">
        <v>312</v>
      </c>
      <c r="O55" s="336">
        <v>9.0</v>
      </c>
      <c r="P55" s="337"/>
      <c r="Q55" s="330">
        <v>41.0</v>
      </c>
      <c r="R55" s="330" t="s">
        <v>288</v>
      </c>
      <c r="S55" s="345">
        <v>11.0</v>
      </c>
    </row>
    <row r="56">
      <c r="A56" s="347" t="s">
        <v>364</v>
      </c>
      <c r="B56" s="327" t="s">
        <v>243</v>
      </c>
      <c r="C56" s="328" t="s">
        <v>334</v>
      </c>
      <c r="D56" s="329" t="s">
        <v>140</v>
      </c>
      <c r="E56" s="330"/>
      <c r="F56" s="328" t="s">
        <v>335</v>
      </c>
      <c r="G56" s="331" t="s">
        <v>66</v>
      </c>
      <c r="H56" s="330"/>
      <c r="I56" s="328" t="s">
        <v>336</v>
      </c>
      <c r="J56" s="331" t="s">
        <v>383</v>
      </c>
      <c r="K56" s="332"/>
      <c r="L56" s="348" t="b">
        <v>1</v>
      </c>
      <c r="M56" s="330"/>
      <c r="N56" s="330"/>
      <c r="O56" s="349"/>
      <c r="P56" s="337"/>
      <c r="Q56" s="330">
        <v>41.0</v>
      </c>
      <c r="R56" s="330" t="s">
        <v>303</v>
      </c>
      <c r="S56" s="345">
        <v>11.0</v>
      </c>
    </row>
    <row r="57">
      <c r="A57" s="330" t="s">
        <v>304</v>
      </c>
      <c r="B57" s="342">
        <v>5.0</v>
      </c>
      <c r="C57" s="343" t="s">
        <v>140</v>
      </c>
      <c r="D57" s="329">
        <v>23000.0</v>
      </c>
      <c r="E57" s="330">
        <v>1.0</v>
      </c>
      <c r="F57" s="344" t="s">
        <v>66</v>
      </c>
      <c r="G57" s="331">
        <v>975400.0</v>
      </c>
      <c r="H57" s="330">
        <v>3.0</v>
      </c>
      <c r="I57" s="344" t="s">
        <v>383</v>
      </c>
      <c r="J57" s="331">
        <v>6.840722E7</v>
      </c>
      <c r="K57" s="330">
        <v>1.0</v>
      </c>
      <c r="L57" s="330"/>
      <c r="M57" s="330">
        <v>78.0</v>
      </c>
      <c r="N57" s="330" t="s">
        <v>304</v>
      </c>
      <c r="O57" s="336">
        <v>5.0</v>
      </c>
      <c r="P57" s="337"/>
      <c r="Q57" s="330">
        <v>41.0</v>
      </c>
      <c r="R57" s="330" t="s">
        <v>273</v>
      </c>
      <c r="S57" s="345">
        <v>11.0</v>
      </c>
    </row>
    <row r="58">
      <c r="A58" s="330" t="s">
        <v>309</v>
      </c>
      <c r="B58" s="342">
        <v>19.0</v>
      </c>
      <c r="C58" s="343" t="s">
        <v>140</v>
      </c>
      <c r="D58" s="329">
        <v>41220.0</v>
      </c>
      <c r="E58" s="330">
        <v>5.0</v>
      </c>
      <c r="F58" s="344" t="s">
        <v>66</v>
      </c>
      <c r="G58" s="331">
        <v>3200000.0</v>
      </c>
      <c r="H58" s="330">
        <v>7.0</v>
      </c>
      <c r="I58" s="344" t="s">
        <v>383</v>
      </c>
      <c r="J58" s="331">
        <v>1.2007966E8</v>
      </c>
      <c r="K58" s="330">
        <v>7.0</v>
      </c>
      <c r="L58" s="330"/>
      <c r="M58" s="330">
        <v>4.0</v>
      </c>
      <c r="N58" s="330" t="s">
        <v>309</v>
      </c>
      <c r="O58" s="336">
        <v>19.0</v>
      </c>
      <c r="P58" s="337"/>
      <c r="Q58" s="330">
        <v>41.0</v>
      </c>
      <c r="R58" s="330" t="s">
        <v>86</v>
      </c>
      <c r="S58" s="345">
        <v>11.0</v>
      </c>
    </row>
    <row r="59">
      <c r="A59" s="330" t="s">
        <v>278</v>
      </c>
      <c r="B59" s="342">
        <v>11.0</v>
      </c>
      <c r="C59" s="343" t="s">
        <v>140</v>
      </c>
      <c r="D59" s="329">
        <v>634650.0</v>
      </c>
      <c r="E59" s="330">
        <v>7.0</v>
      </c>
      <c r="F59" s="344" t="s">
        <v>66</v>
      </c>
      <c r="G59" s="331">
        <v>589700.0</v>
      </c>
      <c r="H59" s="330">
        <v>1.0</v>
      </c>
      <c r="I59" s="344" t="s">
        <v>383</v>
      </c>
      <c r="J59" s="331">
        <v>8.519456E7</v>
      </c>
      <c r="K59" s="330">
        <v>3.0</v>
      </c>
      <c r="L59" s="330"/>
      <c r="M59" s="330">
        <v>41.0</v>
      </c>
      <c r="N59" s="330" t="s">
        <v>278</v>
      </c>
      <c r="O59" s="336">
        <v>11.0</v>
      </c>
      <c r="P59" s="337"/>
      <c r="Q59" s="330">
        <v>58.0</v>
      </c>
      <c r="R59" s="330" t="s">
        <v>259</v>
      </c>
      <c r="S59" s="345">
        <v>9.0</v>
      </c>
    </row>
    <row r="60">
      <c r="A60" s="330" t="s">
        <v>307</v>
      </c>
      <c r="B60" s="342">
        <v>13.0</v>
      </c>
      <c r="C60" s="343" t="s">
        <v>140</v>
      </c>
      <c r="D60" s="329">
        <v>31670.0</v>
      </c>
      <c r="E60" s="330">
        <v>3.0</v>
      </c>
      <c r="F60" s="344" t="s">
        <v>66</v>
      </c>
      <c r="G60" s="331">
        <v>1300000.0</v>
      </c>
      <c r="H60" s="330">
        <v>5.0</v>
      </c>
      <c r="I60" s="344" t="s">
        <v>383</v>
      </c>
      <c r="J60" s="331">
        <v>1.1451467E8</v>
      </c>
      <c r="K60" s="330">
        <v>5.0</v>
      </c>
      <c r="L60" s="346"/>
      <c r="M60" s="330">
        <v>21.0</v>
      </c>
      <c r="N60" s="330" t="s">
        <v>307</v>
      </c>
      <c r="O60" s="336">
        <v>13.0</v>
      </c>
      <c r="P60" s="337"/>
      <c r="Q60" s="330">
        <v>58.0</v>
      </c>
      <c r="R60" s="330" t="s">
        <v>101</v>
      </c>
      <c r="S60" s="345">
        <v>9.0</v>
      </c>
    </row>
    <row r="61">
      <c r="A61" s="347" t="s">
        <v>367</v>
      </c>
      <c r="B61" s="327" t="s">
        <v>243</v>
      </c>
      <c r="C61" s="328" t="s">
        <v>334</v>
      </c>
      <c r="D61" s="329" t="s">
        <v>157</v>
      </c>
      <c r="E61" s="330"/>
      <c r="F61" s="328" t="s">
        <v>335</v>
      </c>
      <c r="G61" s="331" t="s">
        <v>121</v>
      </c>
      <c r="H61" s="330"/>
      <c r="I61" s="328" t="s">
        <v>336</v>
      </c>
      <c r="J61" s="331" t="s">
        <v>353</v>
      </c>
      <c r="K61" s="332"/>
      <c r="L61" s="348" t="b">
        <v>1</v>
      </c>
      <c r="M61" s="330"/>
      <c r="N61" s="330"/>
      <c r="O61" s="349"/>
      <c r="P61" s="337"/>
      <c r="Q61" s="330">
        <v>58.0</v>
      </c>
      <c r="R61" s="330" t="s">
        <v>264</v>
      </c>
      <c r="S61" s="345">
        <v>9.0</v>
      </c>
    </row>
    <row r="62">
      <c r="A62" s="330" t="s">
        <v>265</v>
      </c>
      <c r="B62" s="342">
        <v>11.0</v>
      </c>
      <c r="C62" s="343" t="s">
        <v>157</v>
      </c>
      <c r="D62" s="329">
        <v>50650.0</v>
      </c>
      <c r="E62" s="330">
        <v>1.0</v>
      </c>
      <c r="F62" s="344" t="s">
        <v>121</v>
      </c>
      <c r="G62" s="331">
        <v>3600000.0</v>
      </c>
      <c r="H62" s="330">
        <v>7.0</v>
      </c>
      <c r="I62" s="344" t="s">
        <v>353</v>
      </c>
      <c r="J62" s="331">
        <v>1.3536833E8</v>
      </c>
      <c r="K62" s="330">
        <v>3.0</v>
      </c>
      <c r="L62" s="330"/>
      <c r="M62" s="330">
        <v>41.0</v>
      </c>
      <c r="N62" s="330" t="s">
        <v>265</v>
      </c>
      <c r="O62" s="336">
        <v>11.0</v>
      </c>
      <c r="P62" s="337"/>
      <c r="Q62" s="330">
        <v>58.0</v>
      </c>
      <c r="R62" s="330" t="s">
        <v>277</v>
      </c>
      <c r="S62" s="345">
        <v>9.0</v>
      </c>
    </row>
    <row r="63">
      <c r="A63" s="330" t="s">
        <v>300</v>
      </c>
      <c r="B63" s="342">
        <v>15.0</v>
      </c>
      <c r="C63" s="343" t="s">
        <v>157</v>
      </c>
      <c r="D63" s="329">
        <v>61260.0</v>
      </c>
      <c r="E63" s="330">
        <v>5.0</v>
      </c>
      <c r="F63" s="344" t="s">
        <v>121</v>
      </c>
      <c r="G63" s="331">
        <v>1500000.0</v>
      </c>
      <c r="H63" s="330">
        <v>3.0</v>
      </c>
      <c r="I63" s="344" t="s">
        <v>353</v>
      </c>
      <c r="J63" s="331">
        <v>2.6478375E8</v>
      </c>
      <c r="K63" s="330">
        <v>7.0</v>
      </c>
      <c r="L63" s="330"/>
      <c r="M63" s="330">
        <v>10.0</v>
      </c>
      <c r="N63" s="330" t="s">
        <v>300</v>
      </c>
      <c r="O63" s="336">
        <v>15.0</v>
      </c>
      <c r="P63" s="337"/>
      <c r="Q63" s="330">
        <v>58.0</v>
      </c>
      <c r="R63" s="330" t="s">
        <v>130</v>
      </c>
      <c r="S63" s="345">
        <v>9.0</v>
      </c>
    </row>
    <row r="64">
      <c r="A64" s="330" t="s">
        <v>293</v>
      </c>
      <c r="B64" s="342">
        <v>13.0</v>
      </c>
      <c r="C64" s="343" t="s">
        <v>157</v>
      </c>
      <c r="D64" s="329">
        <v>94660.0</v>
      </c>
      <c r="E64" s="330">
        <v>7.0</v>
      </c>
      <c r="F64" s="344" t="s">
        <v>121</v>
      </c>
      <c r="G64" s="331">
        <v>659100.0</v>
      </c>
      <c r="H64" s="330">
        <v>1.0</v>
      </c>
      <c r="I64" s="344" t="s">
        <v>353</v>
      </c>
      <c r="J64" s="331">
        <v>1.3791094E8</v>
      </c>
      <c r="K64" s="330">
        <v>5.0</v>
      </c>
      <c r="L64" s="330"/>
      <c r="M64" s="330">
        <v>21.0</v>
      </c>
      <c r="N64" s="330" t="s">
        <v>293</v>
      </c>
      <c r="O64" s="336">
        <v>13.0</v>
      </c>
      <c r="P64" s="337"/>
      <c r="Q64" s="330">
        <v>58.0</v>
      </c>
      <c r="R64" s="330" t="s">
        <v>148</v>
      </c>
      <c r="S64" s="345">
        <v>9.0</v>
      </c>
    </row>
    <row r="65">
      <c r="A65" s="330" t="s">
        <v>311</v>
      </c>
      <c r="B65" s="342">
        <v>9.0</v>
      </c>
      <c r="C65" s="343" t="s">
        <v>157</v>
      </c>
      <c r="D65" s="329">
        <v>52670.0</v>
      </c>
      <c r="E65" s="330">
        <v>3.0</v>
      </c>
      <c r="F65" s="344" t="s">
        <v>121</v>
      </c>
      <c r="G65" s="331">
        <v>3000000.0</v>
      </c>
      <c r="H65" s="330">
        <v>5.0</v>
      </c>
      <c r="I65" s="344" t="s">
        <v>353</v>
      </c>
      <c r="J65" s="331">
        <v>1.1560161E8</v>
      </c>
      <c r="K65" s="330">
        <v>1.0</v>
      </c>
      <c r="L65" s="346"/>
      <c r="M65" s="330">
        <v>58.0</v>
      </c>
      <c r="N65" s="330" t="s">
        <v>311</v>
      </c>
      <c r="O65" s="336">
        <v>9.0</v>
      </c>
      <c r="P65" s="337"/>
      <c r="Q65" s="330">
        <v>58.0</v>
      </c>
      <c r="R65" s="330" t="s">
        <v>312</v>
      </c>
      <c r="S65" s="345">
        <v>9.0</v>
      </c>
    </row>
    <row r="66">
      <c r="A66" s="347" t="s">
        <v>370</v>
      </c>
      <c r="B66" s="327" t="s">
        <v>243</v>
      </c>
      <c r="C66" s="328" t="s">
        <v>334</v>
      </c>
      <c r="D66" s="329" t="s">
        <v>154</v>
      </c>
      <c r="E66" s="330"/>
      <c r="F66" s="328" t="s">
        <v>335</v>
      </c>
      <c r="G66" s="331" t="s">
        <v>107</v>
      </c>
      <c r="H66" s="330"/>
      <c r="I66" s="328" t="s">
        <v>336</v>
      </c>
      <c r="J66" s="331" t="s">
        <v>373</v>
      </c>
      <c r="K66" s="332"/>
      <c r="L66" s="348" t="b">
        <v>1</v>
      </c>
      <c r="M66" s="330"/>
      <c r="N66" s="330"/>
      <c r="O66" s="349"/>
      <c r="P66" s="337"/>
      <c r="Q66" s="330">
        <v>58.0</v>
      </c>
      <c r="R66" s="330" t="s">
        <v>311</v>
      </c>
      <c r="S66" s="345">
        <v>9.0</v>
      </c>
    </row>
    <row r="67">
      <c r="A67" s="330" t="s">
        <v>287</v>
      </c>
      <c r="B67" s="342">
        <v>7.0</v>
      </c>
      <c r="C67" s="343" t="s">
        <v>154</v>
      </c>
      <c r="D67" s="329">
        <v>123120.0</v>
      </c>
      <c r="E67" s="330">
        <v>1.0</v>
      </c>
      <c r="F67" s="344" t="s">
        <v>107</v>
      </c>
      <c r="G67" s="331">
        <v>254400.0</v>
      </c>
      <c r="H67" s="330">
        <v>3.0</v>
      </c>
      <c r="I67" s="344" t="s">
        <v>373</v>
      </c>
      <c r="J67" s="331">
        <v>1.068283E7</v>
      </c>
      <c r="K67" s="330">
        <v>3.0</v>
      </c>
      <c r="L67" s="330"/>
      <c r="M67" s="330">
        <v>71.0</v>
      </c>
      <c r="N67" s="330" t="s">
        <v>287</v>
      </c>
      <c r="O67" s="336">
        <v>7.0</v>
      </c>
      <c r="P67" s="337"/>
      <c r="Q67" s="330">
        <v>58.0</v>
      </c>
      <c r="R67" s="330" t="s">
        <v>305</v>
      </c>
      <c r="S67" s="345">
        <v>9.0</v>
      </c>
    </row>
    <row r="68">
      <c r="A68" s="330" t="s">
        <v>263</v>
      </c>
      <c r="B68" s="342">
        <v>13.0</v>
      </c>
      <c r="C68" s="343" t="s">
        <v>154</v>
      </c>
      <c r="D68" s="329">
        <v>172580.0</v>
      </c>
      <c r="E68" s="330">
        <v>5.0</v>
      </c>
      <c r="F68" s="344" t="s">
        <v>107</v>
      </c>
      <c r="G68" s="331">
        <v>2300000.0</v>
      </c>
      <c r="H68" s="330">
        <v>7.0</v>
      </c>
      <c r="I68" s="344" t="s">
        <v>373</v>
      </c>
      <c r="J68" s="331">
        <v>6760020.0</v>
      </c>
      <c r="K68" s="330">
        <v>1.0</v>
      </c>
      <c r="L68" s="330"/>
      <c r="M68" s="330">
        <v>21.0</v>
      </c>
      <c r="N68" s="330" t="s">
        <v>263</v>
      </c>
      <c r="O68" s="336">
        <v>13.0</v>
      </c>
      <c r="P68" s="337"/>
      <c r="Q68" s="330">
        <v>58.0</v>
      </c>
      <c r="R68" s="330" t="s">
        <v>302</v>
      </c>
      <c r="S68" s="345">
        <v>9.0</v>
      </c>
    </row>
    <row r="69">
      <c r="A69" s="330" t="s">
        <v>310</v>
      </c>
      <c r="B69" s="342">
        <v>13.0</v>
      </c>
      <c r="C69" s="343" t="s">
        <v>154</v>
      </c>
      <c r="D69" s="329">
        <v>340360.0</v>
      </c>
      <c r="E69" s="330">
        <v>7.0</v>
      </c>
      <c r="F69" s="344" t="s">
        <v>107</v>
      </c>
      <c r="G69" s="331">
        <v>173300.0</v>
      </c>
      <c r="H69" s="330">
        <v>1.0</v>
      </c>
      <c r="I69" s="344" t="s">
        <v>373</v>
      </c>
      <c r="J69" s="331">
        <v>1.080478E7</v>
      </c>
      <c r="K69" s="330">
        <v>5.0</v>
      </c>
      <c r="L69" s="330"/>
      <c r="M69" s="330">
        <v>21.0</v>
      </c>
      <c r="N69" s="330" t="s">
        <v>310</v>
      </c>
      <c r="O69" s="336">
        <v>13.0</v>
      </c>
      <c r="P69" s="337"/>
      <c r="Q69" s="330">
        <v>58.0</v>
      </c>
      <c r="R69" s="330" t="s">
        <v>306</v>
      </c>
      <c r="S69" s="345">
        <v>9.0</v>
      </c>
    </row>
    <row r="70">
      <c r="A70" s="330" t="s">
        <v>285</v>
      </c>
      <c r="B70" s="342">
        <v>15.0</v>
      </c>
      <c r="C70" s="343" t="s">
        <v>154</v>
      </c>
      <c r="D70" s="329">
        <v>155990.0</v>
      </c>
      <c r="E70" s="330">
        <v>3.0</v>
      </c>
      <c r="F70" s="344" t="s">
        <v>107</v>
      </c>
      <c r="G70" s="331">
        <v>431100.0</v>
      </c>
      <c r="H70" s="330">
        <v>5.0</v>
      </c>
      <c r="I70" s="344" t="s">
        <v>373</v>
      </c>
      <c r="J70" s="331">
        <v>1.463454E7</v>
      </c>
      <c r="K70" s="330">
        <v>7.0</v>
      </c>
      <c r="L70" s="346"/>
      <c r="M70" s="330">
        <v>10.0</v>
      </c>
      <c r="N70" s="330" t="s">
        <v>285</v>
      </c>
      <c r="O70" s="336">
        <v>15.0</v>
      </c>
      <c r="P70" s="337"/>
      <c r="Q70" s="330">
        <v>58.0</v>
      </c>
      <c r="R70" s="330" t="s">
        <v>284</v>
      </c>
      <c r="S70" s="345">
        <v>9.0</v>
      </c>
    </row>
    <row r="71">
      <c r="A71" s="347" t="s">
        <v>372</v>
      </c>
      <c r="B71" s="327" t="s">
        <v>243</v>
      </c>
      <c r="C71" s="328" t="s">
        <v>334</v>
      </c>
      <c r="D71" s="329" t="s">
        <v>352</v>
      </c>
      <c r="E71" s="330"/>
      <c r="F71" s="328" t="s">
        <v>335</v>
      </c>
      <c r="G71" s="331" t="s">
        <v>118</v>
      </c>
      <c r="H71" s="330"/>
      <c r="I71" s="328" t="s">
        <v>336</v>
      </c>
      <c r="J71" s="331" t="s">
        <v>366</v>
      </c>
      <c r="K71" s="332"/>
      <c r="L71" s="348" t="b">
        <v>1</v>
      </c>
      <c r="M71" s="330"/>
      <c r="N71" s="330"/>
      <c r="O71" s="349"/>
      <c r="P71" s="337"/>
      <c r="Q71" s="330">
        <v>58.0</v>
      </c>
      <c r="R71" s="330" t="s">
        <v>275</v>
      </c>
      <c r="S71" s="345">
        <v>9.0</v>
      </c>
    </row>
    <row r="72">
      <c r="A72" s="330" t="s">
        <v>290</v>
      </c>
      <c r="B72" s="342">
        <v>21.0</v>
      </c>
      <c r="C72" s="343" t="s">
        <v>352</v>
      </c>
      <c r="D72" s="329">
        <v>67540.0</v>
      </c>
      <c r="E72" s="330">
        <v>7.0</v>
      </c>
      <c r="F72" s="344" t="s">
        <v>118</v>
      </c>
      <c r="G72" s="331">
        <v>4304650.0</v>
      </c>
      <c r="H72" s="330">
        <v>7.0</v>
      </c>
      <c r="I72" s="344" t="s">
        <v>366</v>
      </c>
      <c r="J72" s="331">
        <v>9012890.0</v>
      </c>
      <c r="K72" s="330">
        <v>7.0</v>
      </c>
      <c r="L72" s="330"/>
      <c r="M72" s="330">
        <v>1.0</v>
      </c>
      <c r="N72" s="330" t="s">
        <v>290</v>
      </c>
      <c r="O72" s="336">
        <v>21.0</v>
      </c>
      <c r="P72" s="337"/>
      <c r="Q72" s="330">
        <v>71.0</v>
      </c>
      <c r="R72" s="330" t="s">
        <v>102</v>
      </c>
      <c r="S72" s="345">
        <v>7.0</v>
      </c>
    </row>
    <row r="73">
      <c r="A73" s="330" t="s">
        <v>288</v>
      </c>
      <c r="B73" s="342">
        <v>11.0</v>
      </c>
      <c r="C73" s="343" t="s">
        <v>352</v>
      </c>
      <c r="D73" s="329">
        <v>25380.0</v>
      </c>
      <c r="E73" s="330">
        <v>1.0</v>
      </c>
      <c r="F73" s="344" t="s">
        <v>118</v>
      </c>
      <c r="G73" s="331">
        <v>902100.0</v>
      </c>
      <c r="H73" s="330">
        <v>5.0</v>
      </c>
      <c r="I73" s="344" t="s">
        <v>366</v>
      </c>
      <c r="J73" s="331">
        <v>5422880.0</v>
      </c>
      <c r="K73" s="330">
        <v>5.0</v>
      </c>
      <c r="L73" s="330"/>
      <c r="M73" s="330">
        <v>41.0</v>
      </c>
      <c r="N73" s="330" t="s">
        <v>288</v>
      </c>
      <c r="O73" s="336">
        <v>11.0</v>
      </c>
      <c r="P73" s="337"/>
      <c r="Q73" s="330">
        <v>71.0</v>
      </c>
      <c r="R73" s="330" t="s">
        <v>291</v>
      </c>
      <c r="S73" s="345">
        <v>7.0</v>
      </c>
    </row>
    <row r="74">
      <c r="A74" s="330" t="s">
        <v>305</v>
      </c>
      <c r="B74" s="342">
        <v>9.0</v>
      </c>
      <c r="C74" s="343" t="s">
        <v>352</v>
      </c>
      <c r="D74" s="329">
        <v>40520.0</v>
      </c>
      <c r="E74" s="330">
        <v>5.0</v>
      </c>
      <c r="F74" s="344" t="s">
        <v>118</v>
      </c>
      <c r="G74" s="331">
        <v>866350.0</v>
      </c>
      <c r="H74" s="330">
        <v>3.0</v>
      </c>
      <c r="I74" s="344" t="s">
        <v>366</v>
      </c>
      <c r="J74" s="331">
        <v>2947420.0</v>
      </c>
      <c r="K74" s="330">
        <v>1.0</v>
      </c>
      <c r="L74" s="330"/>
      <c r="M74" s="330">
        <v>58.0</v>
      </c>
      <c r="N74" s="330" t="s">
        <v>305</v>
      </c>
      <c r="O74" s="336">
        <v>9.0</v>
      </c>
      <c r="P74" s="337"/>
      <c r="Q74" s="330">
        <v>71.0</v>
      </c>
      <c r="R74" s="330" t="s">
        <v>134</v>
      </c>
      <c r="S74" s="345">
        <v>7.0</v>
      </c>
    </row>
    <row r="75">
      <c r="A75" s="330" t="s">
        <v>313</v>
      </c>
      <c r="B75" s="342">
        <v>7.0</v>
      </c>
      <c r="C75" s="343" t="s">
        <v>352</v>
      </c>
      <c r="D75" s="329">
        <v>35430.0</v>
      </c>
      <c r="E75" s="330">
        <v>3.0</v>
      </c>
      <c r="F75" s="344" t="s">
        <v>118</v>
      </c>
      <c r="G75" s="331">
        <v>272830.0</v>
      </c>
      <c r="H75" s="330">
        <v>1.0</v>
      </c>
      <c r="I75" s="344" t="s">
        <v>366</v>
      </c>
      <c r="J75" s="331">
        <v>3839580.0</v>
      </c>
      <c r="K75" s="330">
        <v>3.0</v>
      </c>
      <c r="L75" s="346"/>
      <c r="M75" s="330">
        <v>71.0</v>
      </c>
      <c r="N75" s="330" t="s">
        <v>313</v>
      </c>
      <c r="O75" s="336">
        <v>7.0</v>
      </c>
      <c r="P75" s="337"/>
      <c r="Q75" s="330">
        <v>71.0</v>
      </c>
      <c r="R75" s="330" t="s">
        <v>276</v>
      </c>
      <c r="S75" s="345">
        <v>7.0</v>
      </c>
    </row>
    <row r="76">
      <c r="A76" s="347" t="s">
        <v>374</v>
      </c>
      <c r="B76" s="327" t="s">
        <v>243</v>
      </c>
      <c r="C76" s="328" t="s">
        <v>334</v>
      </c>
      <c r="D76" s="329" t="s">
        <v>380</v>
      </c>
      <c r="E76" s="330"/>
      <c r="F76" s="328" t="s">
        <v>335</v>
      </c>
      <c r="G76" s="331" t="s">
        <v>371</v>
      </c>
      <c r="H76" s="330"/>
      <c r="I76" s="328" t="s">
        <v>336</v>
      </c>
      <c r="J76" s="331" t="s">
        <v>343</v>
      </c>
      <c r="K76" s="332"/>
      <c r="L76" s="348" t="b">
        <v>1</v>
      </c>
      <c r="M76" s="330"/>
      <c r="N76" s="330"/>
      <c r="O76" s="349"/>
      <c r="P76" s="337"/>
      <c r="Q76" s="330">
        <v>71.0</v>
      </c>
      <c r="R76" s="330" t="s">
        <v>287</v>
      </c>
      <c r="S76" s="345">
        <v>7.0</v>
      </c>
    </row>
    <row r="77">
      <c r="A77" s="330" t="s">
        <v>302</v>
      </c>
      <c r="B77" s="342">
        <v>9.0</v>
      </c>
      <c r="C77" s="343" t="s">
        <v>380</v>
      </c>
      <c r="D77" s="329">
        <v>3.0</v>
      </c>
      <c r="E77" s="330">
        <v>3.0</v>
      </c>
      <c r="F77" s="344" t="s">
        <v>371</v>
      </c>
      <c r="G77" s="331">
        <v>3083100.0</v>
      </c>
      <c r="H77" s="330">
        <v>5.0</v>
      </c>
      <c r="I77" s="344" t="s">
        <v>343</v>
      </c>
      <c r="J77" s="331">
        <v>1.0</v>
      </c>
      <c r="K77" s="330">
        <v>1.0</v>
      </c>
      <c r="L77" s="330"/>
      <c r="M77" s="330">
        <v>58.0</v>
      </c>
      <c r="N77" s="330" t="s">
        <v>302</v>
      </c>
      <c r="O77" s="336">
        <v>9.0</v>
      </c>
      <c r="P77" s="337"/>
      <c r="Q77" s="330">
        <v>71.0</v>
      </c>
      <c r="R77" s="330" t="s">
        <v>313</v>
      </c>
      <c r="S77" s="345">
        <v>7.0</v>
      </c>
    </row>
    <row r="78">
      <c r="A78" s="330" t="s">
        <v>269</v>
      </c>
      <c r="B78" s="342">
        <v>15.0</v>
      </c>
      <c r="C78" s="343" t="s">
        <v>380</v>
      </c>
      <c r="D78" s="329">
        <v>5.0</v>
      </c>
      <c r="E78" s="330">
        <v>5.0</v>
      </c>
      <c r="F78" s="344" t="s">
        <v>371</v>
      </c>
      <c r="G78" s="331">
        <v>181800.0</v>
      </c>
      <c r="H78" s="330">
        <v>3.0</v>
      </c>
      <c r="I78" s="344" t="s">
        <v>343</v>
      </c>
      <c r="J78" s="331">
        <v>7.0</v>
      </c>
      <c r="K78" s="330">
        <v>7.0</v>
      </c>
      <c r="L78" s="330"/>
      <c r="M78" s="330">
        <v>10.0</v>
      </c>
      <c r="N78" s="330" t="s">
        <v>269</v>
      </c>
      <c r="O78" s="336">
        <v>15.0</v>
      </c>
      <c r="P78" s="337"/>
      <c r="Q78" s="330">
        <v>71.0</v>
      </c>
      <c r="R78" s="330" t="s">
        <v>296</v>
      </c>
      <c r="S78" s="345">
        <v>7.0</v>
      </c>
    </row>
    <row r="79">
      <c r="A79" s="330" t="s">
        <v>303</v>
      </c>
      <c r="B79" s="342">
        <v>11.0</v>
      </c>
      <c r="C79" s="343" t="s">
        <v>380</v>
      </c>
      <c r="D79" s="329">
        <v>7.0</v>
      </c>
      <c r="E79" s="330">
        <v>7.0</v>
      </c>
      <c r="F79" s="344" t="s">
        <v>371</v>
      </c>
      <c r="G79" s="331">
        <v>150500.0</v>
      </c>
      <c r="H79" s="330">
        <v>1.0</v>
      </c>
      <c r="I79" s="344" t="s">
        <v>343</v>
      </c>
      <c r="J79" s="331">
        <v>3.0</v>
      </c>
      <c r="K79" s="330">
        <v>3.0</v>
      </c>
      <c r="L79" s="330"/>
      <c r="M79" s="330">
        <v>41.0</v>
      </c>
      <c r="N79" s="330" t="s">
        <v>303</v>
      </c>
      <c r="O79" s="336">
        <v>11.0</v>
      </c>
      <c r="P79" s="337"/>
      <c r="Q79" s="330">
        <v>78.0</v>
      </c>
      <c r="R79" s="330" t="s">
        <v>304</v>
      </c>
      <c r="S79" s="345">
        <v>5.0</v>
      </c>
    </row>
    <row r="80">
      <c r="A80" s="330" t="s">
        <v>308</v>
      </c>
      <c r="B80" s="342">
        <v>13.0</v>
      </c>
      <c r="C80" s="343" t="s">
        <v>380</v>
      </c>
      <c r="D80" s="329">
        <v>1.0</v>
      </c>
      <c r="E80" s="330">
        <v>1.0</v>
      </c>
      <c r="F80" s="344" t="s">
        <v>371</v>
      </c>
      <c r="G80" s="331">
        <v>3709870.0</v>
      </c>
      <c r="H80" s="330">
        <v>7.0</v>
      </c>
      <c r="I80" s="344" t="s">
        <v>343</v>
      </c>
      <c r="J80" s="331">
        <v>5.0</v>
      </c>
      <c r="K80" s="330">
        <v>5.0</v>
      </c>
      <c r="L80" s="346"/>
      <c r="M80" s="330">
        <v>21.0</v>
      </c>
      <c r="N80" s="330" t="s">
        <v>308</v>
      </c>
      <c r="O80" s="336">
        <v>13.0</v>
      </c>
      <c r="P80" s="337"/>
      <c r="Q80" s="330">
        <v>78.0</v>
      </c>
      <c r="R80" s="330" t="s">
        <v>289</v>
      </c>
      <c r="S80" s="345">
        <v>5.0</v>
      </c>
    </row>
    <row r="81">
      <c r="A81" s="347" t="s">
        <v>377</v>
      </c>
      <c r="B81" s="327" t="s">
        <v>243</v>
      </c>
      <c r="C81" s="328" t="s">
        <v>334</v>
      </c>
      <c r="D81" s="329" t="s">
        <v>49</v>
      </c>
      <c r="E81" s="330"/>
      <c r="F81" s="328" t="s">
        <v>335</v>
      </c>
      <c r="G81" s="331" t="s">
        <v>71</v>
      </c>
      <c r="H81" s="330"/>
      <c r="I81" s="328" t="s">
        <v>336</v>
      </c>
      <c r="J81" s="331" t="s">
        <v>363</v>
      </c>
      <c r="K81" s="332"/>
      <c r="L81" s="348" t="b">
        <v>1</v>
      </c>
      <c r="M81" s="330"/>
      <c r="N81" s="330"/>
      <c r="O81" s="349"/>
      <c r="P81" s="337"/>
      <c r="Q81" s="346">
        <v>80.0</v>
      </c>
      <c r="R81" s="346" t="s">
        <v>271</v>
      </c>
      <c r="S81" s="350">
        <v>3.0</v>
      </c>
    </row>
    <row r="82">
      <c r="A82" s="330" t="s">
        <v>289</v>
      </c>
      <c r="B82" s="342">
        <v>5.0</v>
      </c>
      <c r="C82" s="343" t="s">
        <v>49</v>
      </c>
      <c r="D82" s="329">
        <v>119090.0</v>
      </c>
      <c r="E82" s="330">
        <v>1.0</v>
      </c>
      <c r="F82" s="344" t="s">
        <v>71</v>
      </c>
      <c r="G82" s="331">
        <v>473500.0</v>
      </c>
      <c r="H82" s="330">
        <v>3.0</v>
      </c>
      <c r="I82" s="344" t="s">
        <v>363</v>
      </c>
      <c r="J82" s="331">
        <v>2.84E7</v>
      </c>
      <c r="K82" s="330">
        <v>1.0</v>
      </c>
      <c r="L82" s="330"/>
      <c r="M82" s="330">
        <v>78.0</v>
      </c>
      <c r="N82" s="330" t="s">
        <v>289</v>
      </c>
      <c r="O82" s="336">
        <v>5.0</v>
      </c>
      <c r="P82" s="349"/>
      <c r="Q82" s="349"/>
      <c r="R82" s="330"/>
      <c r="S82" s="349"/>
    </row>
    <row r="83">
      <c r="A83" s="330" t="s">
        <v>306</v>
      </c>
      <c r="B83" s="342">
        <v>9.0</v>
      </c>
      <c r="C83" s="343" t="s">
        <v>49</v>
      </c>
      <c r="D83" s="329">
        <v>354770.0</v>
      </c>
      <c r="E83" s="330">
        <v>3.0</v>
      </c>
      <c r="F83" s="344" t="s">
        <v>71</v>
      </c>
      <c r="G83" s="331">
        <v>416100.0</v>
      </c>
      <c r="H83" s="330">
        <v>1.0</v>
      </c>
      <c r="I83" s="344" t="s">
        <v>363</v>
      </c>
      <c r="J83" s="331">
        <v>1.31E8</v>
      </c>
      <c r="K83" s="330">
        <v>5.0</v>
      </c>
      <c r="L83" s="330"/>
      <c r="M83" s="330">
        <v>58.0</v>
      </c>
      <c r="N83" s="330" t="s">
        <v>306</v>
      </c>
      <c r="O83" s="336">
        <v>9.0</v>
      </c>
      <c r="P83" s="349"/>
      <c r="Q83" s="349"/>
      <c r="R83" s="330"/>
      <c r="S83" s="349"/>
    </row>
    <row r="84">
      <c r="A84" s="330" t="s">
        <v>286</v>
      </c>
      <c r="B84" s="342">
        <v>17.0</v>
      </c>
      <c r="C84" s="343" t="s">
        <v>49</v>
      </c>
      <c r="D84" s="329">
        <v>2407650.0</v>
      </c>
      <c r="E84" s="330">
        <v>7.0</v>
      </c>
      <c r="F84" s="344" t="s">
        <v>71</v>
      </c>
      <c r="G84" s="331">
        <v>637800.0</v>
      </c>
      <c r="H84" s="330">
        <v>7.0</v>
      </c>
      <c r="I84" s="344" t="s">
        <v>363</v>
      </c>
      <c r="J84" s="331">
        <v>9.67E7</v>
      </c>
      <c r="K84" s="330">
        <v>3.0</v>
      </c>
      <c r="L84" s="330"/>
      <c r="M84" s="330">
        <v>6.0</v>
      </c>
      <c r="N84" s="330" t="s">
        <v>286</v>
      </c>
      <c r="O84" s="336">
        <v>17.0</v>
      </c>
      <c r="P84" s="349"/>
      <c r="Q84" s="349"/>
      <c r="R84" s="330"/>
      <c r="S84" s="349"/>
    </row>
    <row r="85">
      <c r="A85" s="330" t="s">
        <v>301</v>
      </c>
      <c r="B85" s="342">
        <v>17.0</v>
      </c>
      <c r="C85" s="343" t="s">
        <v>49</v>
      </c>
      <c r="D85" s="329">
        <v>889700.0</v>
      </c>
      <c r="E85" s="330">
        <v>5.0</v>
      </c>
      <c r="F85" s="344" t="s">
        <v>71</v>
      </c>
      <c r="G85" s="331">
        <v>578100.0</v>
      </c>
      <c r="H85" s="330">
        <v>5.0</v>
      </c>
      <c r="I85" s="344" t="s">
        <v>363</v>
      </c>
      <c r="J85" s="331">
        <v>2.001E8</v>
      </c>
      <c r="K85" s="330">
        <v>7.0</v>
      </c>
      <c r="L85" s="346"/>
      <c r="M85" s="330">
        <v>6.0</v>
      </c>
      <c r="N85" s="330" t="s">
        <v>301</v>
      </c>
      <c r="O85" s="336">
        <v>17.0</v>
      </c>
      <c r="P85" s="349"/>
      <c r="Q85" s="349"/>
      <c r="R85" s="330"/>
      <c r="S85" s="349"/>
    </row>
    <row r="86">
      <c r="A86" s="347" t="s">
        <v>379</v>
      </c>
      <c r="B86" s="327" t="s">
        <v>243</v>
      </c>
      <c r="C86" s="328" t="s">
        <v>334</v>
      </c>
      <c r="D86" s="329" t="s">
        <v>163</v>
      </c>
      <c r="E86" s="330"/>
      <c r="F86" s="328" t="s">
        <v>335</v>
      </c>
      <c r="G86" s="331" t="s">
        <v>74</v>
      </c>
      <c r="H86" s="330"/>
      <c r="I86" s="328" t="s">
        <v>336</v>
      </c>
      <c r="J86" s="331" t="s">
        <v>112</v>
      </c>
      <c r="K86" s="332"/>
      <c r="L86" s="348" t="b">
        <v>1</v>
      </c>
      <c r="M86" s="330"/>
      <c r="N86" s="330"/>
      <c r="O86" s="349"/>
      <c r="P86" s="349"/>
      <c r="Q86" s="349"/>
      <c r="R86" s="330"/>
      <c r="S86" s="349"/>
    </row>
    <row r="87">
      <c r="A87" s="330" t="s">
        <v>268</v>
      </c>
      <c r="B87" s="342">
        <v>13.0</v>
      </c>
      <c r="C87" s="343" t="s">
        <v>163</v>
      </c>
      <c r="D87" s="329">
        <v>45800.0</v>
      </c>
      <c r="E87" s="330">
        <v>3.0</v>
      </c>
      <c r="F87" s="344" t="s">
        <v>74</v>
      </c>
      <c r="G87" s="331">
        <v>716210.0</v>
      </c>
      <c r="H87" s="330">
        <v>3.0</v>
      </c>
      <c r="I87" s="344" t="s">
        <v>112</v>
      </c>
      <c r="J87" s="331">
        <v>5.38E7</v>
      </c>
      <c r="K87" s="330">
        <v>7.0</v>
      </c>
      <c r="L87" s="330"/>
      <c r="M87" s="330">
        <v>21.0</v>
      </c>
      <c r="N87" s="330" t="s">
        <v>268</v>
      </c>
      <c r="O87" s="336">
        <v>13.0</v>
      </c>
      <c r="P87" s="349"/>
      <c r="Q87" s="349"/>
      <c r="R87" s="330"/>
      <c r="S87" s="349"/>
    </row>
    <row r="88">
      <c r="A88" s="330" t="s">
        <v>262</v>
      </c>
      <c r="B88" s="342">
        <v>17.0</v>
      </c>
      <c r="C88" s="343" t="s">
        <v>163</v>
      </c>
      <c r="D88" s="329">
        <v>292530.0</v>
      </c>
      <c r="E88" s="330">
        <v>7.0</v>
      </c>
      <c r="F88" s="344" t="s">
        <v>74</v>
      </c>
      <c r="G88" s="331">
        <v>3580520.0</v>
      </c>
      <c r="H88" s="330">
        <v>7.0</v>
      </c>
      <c r="I88" s="344" t="s">
        <v>112</v>
      </c>
      <c r="J88" s="331">
        <v>1.42E7</v>
      </c>
      <c r="K88" s="330">
        <v>3.0</v>
      </c>
      <c r="L88" s="330"/>
      <c r="M88" s="330">
        <v>6.0</v>
      </c>
      <c r="N88" s="330" t="s">
        <v>262</v>
      </c>
      <c r="O88" s="336">
        <v>17.0</v>
      </c>
      <c r="P88" s="349"/>
      <c r="Q88" s="349"/>
      <c r="R88" s="330"/>
      <c r="S88" s="349"/>
    </row>
    <row r="89">
      <c r="A89" s="330" t="s">
        <v>273</v>
      </c>
      <c r="B89" s="342">
        <v>11.0</v>
      </c>
      <c r="C89" s="343" t="s">
        <v>163</v>
      </c>
      <c r="D89" s="329">
        <v>79000.0</v>
      </c>
      <c r="E89" s="330">
        <v>5.0</v>
      </c>
      <c r="F89" s="344" t="s">
        <v>74</v>
      </c>
      <c r="G89" s="331">
        <v>230440.0</v>
      </c>
      <c r="H89" s="330">
        <v>1.0</v>
      </c>
      <c r="I89" s="344" t="s">
        <v>112</v>
      </c>
      <c r="J89" s="331">
        <v>4.23E7</v>
      </c>
      <c r="K89" s="330">
        <v>5.0</v>
      </c>
      <c r="L89" s="330"/>
      <c r="M89" s="330">
        <v>41.0</v>
      </c>
      <c r="N89" s="330" t="s">
        <v>273</v>
      </c>
      <c r="O89" s="336">
        <v>11.0</v>
      </c>
      <c r="P89" s="349"/>
      <c r="Q89" s="349"/>
      <c r="R89" s="330"/>
      <c r="S89" s="349"/>
    </row>
    <row r="90">
      <c r="A90" s="330" t="s">
        <v>296</v>
      </c>
      <c r="B90" s="342">
        <v>7.0</v>
      </c>
      <c r="C90" s="343" t="s">
        <v>163</v>
      </c>
      <c r="D90" s="329">
        <v>40720.0</v>
      </c>
      <c r="E90" s="330">
        <v>1.0</v>
      </c>
      <c r="F90" s="344" t="s">
        <v>74</v>
      </c>
      <c r="G90" s="331">
        <v>1647510.0</v>
      </c>
      <c r="H90" s="330">
        <v>5.0</v>
      </c>
      <c r="I90" s="344" t="s">
        <v>112</v>
      </c>
      <c r="J90" s="331">
        <v>4700000.0</v>
      </c>
      <c r="K90" s="330">
        <v>1.0</v>
      </c>
      <c r="L90" s="346"/>
      <c r="M90" s="330">
        <v>71.0</v>
      </c>
      <c r="N90" s="330" t="s">
        <v>296</v>
      </c>
      <c r="O90" s="336">
        <v>7.0</v>
      </c>
      <c r="P90" s="349"/>
      <c r="Q90" s="349"/>
      <c r="R90" s="330"/>
      <c r="S90" s="349"/>
    </row>
    <row r="91">
      <c r="A91" s="347" t="s">
        <v>382</v>
      </c>
      <c r="B91" s="327" t="s">
        <v>243</v>
      </c>
      <c r="C91" s="328" t="s">
        <v>334</v>
      </c>
      <c r="D91" s="329" t="s">
        <v>349</v>
      </c>
      <c r="E91" s="330"/>
      <c r="F91" s="328" t="s">
        <v>335</v>
      </c>
      <c r="G91" s="331" t="s">
        <v>98</v>
      </c>
      <c r="H91" s="330"/>
      <c r="I91" s="328" t="s">
        <v>336</v>
      </c>
      <c r="J91" s="331" t="s">
        <v>381</v>
      </c>
      <c r="K91" s="332"/>
      <c r="L91" s="348" t="b">
        <v>1</v>
      </c>
      <c r="M91" s="330"/>
      <c r="N91" s="330"/>
      <c r="O91" s="349"/>
      <c r="P91" s="349"/>
      <c r="Q91" s="349"/>
      <c r="R91" s="330"/>
      <c r="S91" s="349"/>
    </row>
    <row r="92">
      <c r="A92" s="330" t="s">
        <v>284</v>
      </c>
      <c r="B92" s="342">
        <v>9.0</v>
      </c>
      <c r="C92" s="343" t="s">
        <v>349</v>
      </c>
      <c r="D92" s="329">
        <v>58500.0</v>
      </c>
      <c r="E92" s="330">
        <v>7.0</v>
      </c>
      <c r="F92" s="344" t="s">
        <v>98</v>
      </c>
      <c r="G92" s="331">
        <v>48510.0</v>
      </c>
      <c r="H92" s="330">
        <v>1.0</v>
      </c>
      <c r="I92" s="344" t="s">
        <v>381</v>
      </c>
      <c r="J92" s="331">
        <v>878800.0</v>
      </c>
      <c r="K92" s="330">
        <v>1.0</v>
      </c>
      <c r="L92" s="330"/>
      <c r="M92" s="330">
        <v>58.0</v>
      </c>
      <c r="N92" s="330" t="s">
        <v>284</v>
      </c>
      <c r="O92" s="336">
        <v>9.0</v>
      </c>
      <c r="P92" s="349"/>
      <c r="Q92" s="349"/>
      <c r="R92" s="330"/>
      <c r="S92" s="349"/>
    </row>
    <row r="93">
      <c r="A93" s="330" t="s">
        <v>298</v>
      </c>
      <c r="B93" s="342">
        <v>15.0</v>
      </c>
      <c r="C93" s="343" t="s">
        <v>349</v>
      </c>
      <c r="D93" s="329">
        <v>46000.0</v>
      </c>
      <c r="E93" s="330">
        <v>5.0</v>
      </c>
      <c r="F93" s="344" t="s">
        <v>98</v>
      </c>
      <c r="G93" s="331">
        <v>431860.0</v>
      </c>
      <c r="H93" s="330">
        <v>3.0</v>
      </c>
      <c r="I93" s="344" t="s">
        <v>381</v>
      </c>
      <c r="J93" s="331">
        <v>1636960.0</v>
      </c>
      <c r="K93" s="330">
        <v>7.0</v>
      </c>
      <c r="L93" s="330"/>
      <c r="M93" s="330">
        <v>10.0</v>
      </c>
      <c r="N93" s="330" t="s">
        <v>298</v>
      </c>
      <c r="O93" s="336">
        <v>15.0</v>
      </c>
      <c r="P93" s="349"/>
      <c r="Q93" s="349"/>
      <c r="R93" s="330"/>
      <c r="S93" s="349"/>
    </row>
    <row r="94">
      <c r="A94" s="330" t="s">
        <v>86</v>
      </c>
      <c r="B94" s="342">
        <v>11.0</v>
      </c>
      <c r="C94" s="343" t="s">
        <v>349</v>
      </c>
      <c r="D94" s="329">
        <v>26100.0</v>
      </c>
      <c r="E94" s="330">
        <v>1.0</v>
      </c>
      <c r="F94" s="344" t="s">
        <v>98</v>
      </c>
      <c r="G94" s="331">
        <v>593970.0</v>
      </c>
      <c r="H94" s="330">
        <v>5.0</v>
      </c>
      <c r="I94" s="344" t="s">
        <v>381</v>
      </c>
      <c r="J94" s="331">
        <v>1540070.0</v>
      </c>
      <c r="K94" s="330">
        <v>5.0</v>
      </c>
      <c r="L94" s="330"/>
      <c r="M94" s="330">
        <v>41.0</v>
      </c>
      <c r="N94" s="330" t="s">
        <v>86</v>
      </c>
      <c r="O94" s="336">
        <v>11.0</v>
      </c>
      <c r="P94" s="349"/>
      <c r="Q94" s="349"/>
      <c r="R94" s="330"/>
      <c r="S94" s="349"/>
    </row>
    <row r="95">
      <c r="A95" s="330" t="s">
        <v>299</v>
      </c>
      <c r="B95" s="342">
        <v>13.0</v>
      </c>
      <c r="C95" s="343" t="s">
        <v>349</v>
      </c>
      <c r="D95" s="329">
        <v>40600.0</v>
      </c>
      <c r="E95" s="330">
        <v>3.0</v>
      </c>
      <c r="F95" s="344" t="s">
        <v>98</v>
      </c>
      <c r="G95" s="331">
        <v>755390.0</v>
      </c>
      <c r="H95" s="330">
        <v>7.0</v>
      </c>
      <c r="I95" s="344" t="s">
        <v>381</v>
      </c>
      <c r="J95" s="331">
        <v>1369400.0</v>
      </c>
      <c r="K95" s="330">
        <v>3.0</v>
      </c>
      <c r="L95" s="346"/>
      <c r="M95" s="330">
        <v>21.0</v>
      </c>
      <c r="N95" s="330" t="s">
        <v>299</v>
      </c>
      <c r="O95" s="336">
        <v>13.0</v>
      </c>
      <c r="P95" s="349"/>
      <c r="Q95" s="349"/>
      <c r="R95" s="330"/>
      <c r="S95" s="349"/>
    </row>
    <row r="96">
      <c r="A96" s="347" t="s">
        <v>384</v>
      </c>
      <c r="B96" s="327" t="s">
        <v>243</v>
      </c>
      <c r="C96" s="328" t="s">
        <v>334</v>
      </c>
      <c r="D96" s="329" t="s">
        <v>96</v>
      </c>
      <c r="E96" s="330"/>
      <c r="F96" s="328" t="s">
        <v>335</v>
      </c>
      <c r="G96" s="331" t="s">
        <v>60</v>
      </c>
      <c r="H96" s="330"/>
      <c r="I96" s="328" t="s">
        <v>336</v>
      </c>
      <c r="J96" s="331" t="s">
        <v>357</v>
      </c>
      <c r="K96" s="332"/>
      <c r="L96" s="348" t="b">
        <v>1</v>
      </c>
      <c r="M96" s="330"/>
      <c r="N96" s="330"/>
      <c r="O96" s="349"/>
      <c r="P96" s="349"/>
      <c r="Q96" s="349"/>
      <c r="R96" s="330"/>
      <c r="S96" s="349"/>
    </row>
    <row r="97">
      <c r="A97" s="330" t="s">
        <v>295</v>
      </c>
      <c r="B97" s="342">
        <v>13.0</v>
      </c>
      <c r="C97" s="343" t="s">
        <v>96</v>
      </c>
      <c r="D97" s="329">
        <v>61490.0</v>
      </c>
      <c r="E97" s="330">
        <v>5.0</v>
      </c>
      <c r="F97" s="344" t="s">
        <v>60</v>
      </c>
      <c r="G97" s="331">
        <v>643620.0</v>
      </c>
      <c r="H97" s="330">
        <v>7.0</v>
      </c>
      <c r="I97" s="344" t="s">
        <v>357</v>
      </c>
      <c r="J97" s="331">
        <v>2.047E8</v>
      </c>
      <c r="K97" s="330">
        <v>1.0</v>
      </c>
      <c r="L97" s="330"/>
      <c r="M97" s="330">
        <v>21.0</v>
      </c>
      <c r="N97" s="330" t="s">
        <v>295</v>
      </c>
      <c r="O97" s="336">
        <v>13.0</v>
      </c>
      <c r="P97" s="349"/>
      <c r="Q97" s="349"/>
      <c r="R97" s="330"/>
      <c r="S97" s="349"/>
    </row>
    <row r="98">
      <c r="A98" s="330" t="s">
        <v>152</v>
      </c>
      <c r="B98" s="342">
        <v>13.0</v>
      </c>
      <c r="C98" s="343" t="s">
        <v>96</v>
      </c>
      <c r="D98" s="329">
        <v>48450.0</v>
      </c>
      <c r="E98" s="330">
        <v>3.0</v>
      </c>
      <c r="F98" s="344" t="s">
        <v>60</v>
      </c>
      <c r="G98" s="331">
        <v>199870.0</v>
      </c>
      <c r="H98" s="330">
        <v>3.0</v>
      </c>
      <c r="I98" s="344" t="s">
        <v>357</v>
      </c>
      <c r="J98" s="331">
        <v>3.424E8</v>
      </c>
      <c r="K98" s="330">
        <v>7.0</v>
      </c>
      <c r="L98" s="330"/>
      <c r="M98" s="330">
        <v>21.0</v>
      </c>
      <c r="N98" s="330" t="s">
        <v>152</v>
      </c>
      <c r="O98" s="336">
        <v>13.0</v>
      </c>
      <c r="P98" s="349"/>
      <c r="Q98" s="349"/>
      <c r="R98" s="330"/>
      <c r="S98" s="349"/>
    </row>
    <row r="99">
      <c r="A99" s="330" t="s">
        <v>132</v>
      </c>
      <c r="B99" s="342">
        <v>13.0</v>
      </c>
      <c r="C99" s="343" t="s">
        <v>96</v>
      </c>
      <c r="D99" s="329">
        <v>156130.0</v>
      </c>
      <c r="E99" s="330">
        <v>7.0</v>
      </c>
      <c r="F99" s="344" t="s">
        <v>60</v>
      </c>
      <c r="G99" s="331">
        <v>191550.0</v>
      </c>
      <c r="H99" s="330">
        <v>1.0</v>
      </c>
      <c r="I99" s="344" t="s">
        <v>357</v>
      </c>
      <c r="J99" s="331">
        <v>2.564E8</v>
      </c>
      <c r="K99" s="330">
        <v>5.0</v>
      </c>
      <c r="L99" s="330"/>
      <c r="M99" s="330">
        <v>21.0</v>
      </c>
      <c r="N99" s="330" t="s">
        <v>132</v>
      </c>
      <c r="O99" s="336">
        <v>13.0</v>
      </c>
      <c r="P99" s="349"/>
      <c r="Q99" s="349"/>
      <c r="R99" s="330"/>
      <c r="S99" s="349"/>
    </row>
    <row r="100">
      <c r="A100" s="330" t="s">
        <v>275</v>
      </c>
      <c r="B100" s="342">
        <v>9.0</v>
      </c>
      <c r="C100" s="343" t="s">
        <v>96</v>
      </c>
      <c r="D100" s="329">
        <v>39150.0</v>
      </c>
      <c r="E100" s="330">
        <v>1.0</v>
      </c>
      <c r="F100" s="344" t="s">
        <v>60</v>
      </c>
      <c r="G100" s="331">
        <v>299040.0</v>
      </c>
      <c r="H100" s="330">
        <v>5.0</v>
      </c>
      <c r="I100" s="344" t="s">
        <v>357</v>
      </c>
      <c r="J100" s="331">
        <v>2.118E8</v>
      </c>
      <c r="K100" s="330">
        <v>3.0</v>
      </c>
      <c r="L100" s="330"/>
      <c r="M100" s="330">
        <v>58.0</v>
      </c>
      <c r="N100" s="330" t="s">
        <v>275</v>
      </c>
      <c r="O100" s="336">
        <v>9.0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163</v>
      </c>
      <c r="E1" s="330"/>
      <c r="F1" s="328" t="s">
        <v>335</v>
      </c>
      <c r="G1" s="331" t="s">
        <v>107</v>
      </c>
      <c r="H1" s="330"/>
      <c r="I1" s="328" t="s">
        <v>336</v>
      </c>
      <c r="J1" s="331" t="s">
        <v>376</v>
      </c>
      <c r="K1" s="332"/>
      <c r="L1" s="333" t="b">
        <v>1</v>
      </c>
      <c r="M1" s="334" t="s">
        <v>245</v>
      </c>
      <c r="N1" s="335" t="s">
        <v>338</v>
      </c>
      <c r="O1" s="336" t="s">
        <v>339</v>
      </c>
      <c r="P1" s="337"/>
      <c r="Q1" s="338" t="s">
        <v>324</v>
      </c>
      <c r="R1" s="339" t="s">
        <v>246</v>
      </c>
      <c r="S1" s="340" t="s">
        <v>340</v>
      </c>
    </row>
    <row r="2">
      <c r="A2" s="341" t="s">
        <v>63</v>
      </c>
      <c r="B2" s="342">
        <v>11.0</v>
      </c>
      <c r="C2" s="343" t="s">
        <v>163</v>
      </c>
      <c r="D2" s="329">
        <v>329140.0</v>
      </c>
      <c r="E2" s="341">
        <v>7.0</v>
      </c>
      <c r="F2" s="344" t="s">
        <v>107</v>
      </c>
      <c r="G2" s="331">
        <v>494520.0</v>
      </c>
      <c r="H2" s="341">
        <v>1.0</v>
      </c>
      <c r="I2" s="344" t="s">
        <v>376</v>
      </c>
      <c r="J2" s="331">
        <v>7085660.0</v>
      </c>
      <c r="K2" s="330">
        <v>3.0</v>
      </c>
      <c r="L2" s="330"/>
      <c r="M2" s="330">
        <v>41.0</v>
      </c>
      <c r="N2" s="330" t="s">
        <v>63</v>
      </c>
      <c r="O2" s="336">
        <v>11.0</v>
      </c>
      <c r="P2" s="337"/>
      <c r="Q2" s="330">
        <v>1.0</v>
      </c>
      <c r="R2" s="330" t="s">
        <v>149</v>
      </c>
      <c r="S2" s="345">
        <v>21.0</v>
      </c>
    </row>
    <row r="3">
      <c r="A3" s="330" t="s">
        <v>159</v>
      </c>
      <c r="B3" s="342">
        <v>11.0</v>
      </c>
      <c r="C3" s="343" t="s">
        <v>163</v>
      </c>
      <c r="D3" s="329">
        <v>68950.0</v>
      </c>
      <c r="E3" s="330">
        <v>3.0</v>
      </c>
      <c r="F3" s="344" t="s">
        <v>107</v>
      </c>
      <c r="G3" s="331">
        <v>4208130.0</v>
      </c>
      <c r="H3" s="330">
        <v>7.0</v>
      </c>
      <c r="I3" s="344" t="s">
        <v>376</v>
      </c>
      <c r="J3" s="331">
        <v>4184550.0</v>
      </c>
      <c r="K3" s="330">
        <v>1.0</v>
      </c>
      <c r="L3" s="330"/>
      <c r="M3" s="330">
        <v>41.0</v>
      </c>
      <c r="N3" s="330" t="s">
        <v>159</v>
      </c>
      <c r="O3" s="336">
        <v>11.0</v>
      </c>
      <c r="P3" s="337"/>
      <c r="Q3" s="330">
        <v>1.0</v>
      </c>
      <c r="R3" s="330" t="s">
        <v>152</v>
      </c>
      <c r="S3" s="345">
        <v>21.0</v>
      </c>
    </row>
    <row r="4">
      <c r="A4" s="330" t="s">
        <v>100</v>
      </c>
      <c r="B4" s="342">
        <v>15.0</v>
      </c>
      <c r="C4" s="343" t="s">
        <v>163</v>
      </c>
      <c r="D4" s="329">
        <v>101810.0</v>
      </c>
      <c r="E4" s="330">
        <v>5.0</v>
      </c>
      <c r="F4" s="344" t="s">
        <v>107</v>
      </c>
      <c r="G4" s="331">
        <v>2114370.0</v>
      </c>
      <c r="H4" s="330">
        <v>5.0</v>
      </c>
      <c r="I4" s="344" t="s">
        <v>376</v>
      </c>
      <c r="J4" s="331">
        <v>1.1645062E8</v>
      </c>
      <c r="K4" s="330">
        <v>5.0</v>
      </c>
      <c r="L4" s="330"/>
      <c r="M4" s="330">
        <v>12.0</v>
      </c>
      <c r="N4" s="330" t="s">
        <v>100</v>
      </c>
      <c r="O4" s="336">
        <v>15.0</v>
      </c>
      <c r="P4" s="337"/>
      <c r="Q4" s="330">
        <v>3.0</v>
      </c>
      <c r="R4" s="330" t="s">
        <v>62</v>
      </c>
      <c r="S4" s="345">
        <v>19.0</v>
      </c>
    </row>
    <row r="5">
      <c r="A5" s="330" t="s">
        <v>266</v>
      </c>
      <c r="B5" s="342">
        <v>11.0</v>
      </c>
      <c r="C5" s="343" t="s">
        <v>163</v>
      </c>
      <c r="D5" s="329">
        <v>49890.0</v>
      </c>
      <c r="E5" s="330">
        <v>1.0</v>
      </c>
      <c r="F5" s="344" t="s">
        <v>107</v>
      </c>
      <c r="G5" s="331">
        <v>570010.0</v>
      </c>
      <c r="H5" s="330">
        <v>3.0</v>
      </c>
      <c r="I5" s="344" t="s">
        <v>376</v>
      </c>
      <c r="J5" s="331">
        <v>2.1126423E8</v>
      </c>
      <c r="K5" s="330">
        <v>7.0</v>
      </c>
      <c r="L5" s="346"/>
      <c r="M5" s="330">
        <v>41.0</v>
      </c>
      <c r="N5" s="330" t="s">
        <v>266</v>
      </c>
      <c r="O5" s="336">
        <v>11.0</v>
      </c>
      <c r="P5" s="337"/>
      <c r="Q5" s="330">
        <v>3.0</v>
      </c>
      <c r="R5" s="330" t="s">
        <v>285</v>
      </c>
      <c r="S5" s="345">
        <v>19.0</v>
      </c>
    </row>
    <row r="6">
      <c r="A6" s="347" t="s">
        <v>341</v>
      </c>
      <c r="B6" s="327" t="s">
        <v>243</v>
      </c>
      <c r="C6" s="328" t="s">
        <v>334</v>
      </c>
      <c r="D6" s="329" t="s">
        <v>57</v>
      </c>
      <c r="E6" s="330"/>
      <c r="F6" s="328" t="s">
        <v>335</v>
      </c>
      <c r="G6" s="331" t="s">
        <v>169</v>
      </c>
      <c r="H6" s="330"/>
      <c r="I6" s="328" t="s">
        <v>336</v>
      </c>
      <c r="J6" s="331" t="s">
        <v>350</v>
      </c>
      <c r="K6" s="332"/>
      <c r="L6" s="348" t="b">
        <v>1</v>
      </c>
      <c r="M6" s="330"/>
      <c r="N6" s="330"/>
      <c r="O6" s="349"/>
      <c r="P6" s="337"/>
      <c r="Q6" s="330">
        <v>3.0</v>
      </c>
      <c r="R6" s="330" t="s">
        <v>86</v>
      </c>
      <c r="S6" s="345">
        <v>19.0</v>
      </c>
    </row>
    <row r="7">
      <c r="A7" s="330" t="s">
        <v>256</v>
      </c>
      <c r="B7" s="342">
        <v>11.0</v>
      </c>
      <c r="C7" s="343" t="s">
        <v>57</v>
      </c>
      <c r="D7" s="329">
        <v>77100.0</v>
      </c>
      <c r="E7" s="330">
        <v>5.0</v>
      </c>
      <c r="F7" s="344" t="s">
        <v>169</v>
      </c>
      <c r="G7" s="331">
        <v>2989390.0</v>
      </c>
      <c r="H7" s="330">
        <v>5.0</v>
      </c>
      <c r="I7" s="344" t="s">
        <v>350</v>
      </c>
      <c r="J7" s="331">
        <v>2.31653E7</v>
      </c>
      <c r="K7" s="330">
        <v>1.0</v>
      </c>
      <c r="L7" s="330"/>
      <c r="M7" s="330">
        <v>41.0</v>
      </c>
      <c r="N7" s="330" t="s">
        <v>256</v>
      </c>
      <c r="O7" s="336">
        <v>11.0</v>
      </c>
      <c r="P7" s="337"/>
      <c r="Q7" s="330">
        <v>6.0</v>
      </c>
      <c r="R7" s="330" t="s">
        <v>282</v>
      </c>
      <c r="S7" s="345">
        <v>17.0</v>
      </c>
    </row>
    <row r="8">
      <c r="A8" s="330" t="s">
        <v>257</v>
      </c>
      <c r="B8" s="342">
        <v>13.0</v>
      </c>
      <c r="C8" s="343" t="s">
        <v>57</v>
      </c>
      <c r="D8" s="329">
        <v>131350.0</v>
      </c>
      <c r="E8" s="330">
        <v>7.0</v>
      </c>
      <c r="F8" s="344" t="s">
        <v>169</v>
      </c>
      <c r="G8" s="331">
        <v>280070.0</v>
      </c>
      <c r="H8" s="330">
        <v>1.0</v>
      </c>
      <c r="I8" s="344" t="s">
        <v>350</v>
      </c>
      <c r="J8" s="331">
        <v>3.880591E7</v>
      </c>
      <c r="K8" s="330">
        <v>5.0</v>
      </c>
      <c r="L8" s="330"/>
      <c r="M8" s="330">
        <v>27.0</v>
      </c>
      <c r="N8" s="330" t="s">
        <v>257</v>
      </c>
      <c r="O8" s="336">
        <v>13.0</v>
      </c>
      <c r="P8" s="337"/>
      <c r="Q8" s="330">
        <v>6.0</v>
      </c>
      <c r="R8" s="330" t="s">
        <v>101</v>
      </c>
      <c r="S8" s="345">
        <v>17.0</v>
      </c>
    </row>
    <row r="9">
      <c r="A9" s="330" t="s">
        <v>290</v>
      </c>
      <c r="B9" s="342">
        <v>9.0</v>
      </c>
      <c r="C9" s="343" t="s">
        <v>57</v>
      </c>
      <c r="D9" s="329">
        <v>60220.0</v>
      </c>
      <c r="E9" s="330">
        <v>3.0</v>
      </c>
      <c r="F9" s="344" t="s">
        <v>169</v>
      </c>
      <c r="G9" s="331">
        <v>661110.0</v>
      </c>
      <c r="H9" s="330">
        <v>3.0</v>
      </c>
      <c r="I9" s="344" t="s">
        <v>350</v>
      </c>
      <c r="J9" s="331">
        <v>2.354626E7</v>
      </c>
      <c r="K9" s="330">
        <v>3.0</v>
      </c>
      <c r="L9" s="330"/>
      <c r="M9" s="330">
        <v>54.0</v>
      </c>
      <c r="N9" s="330" t="s">
        <v>290</v>
      </c>
      <c r="O9" s="336">
        <v>9.0</v>
      </c>
      <c r="P9" s="337"/>
      <c r="Q9" s="330">
        <v>6.0</v>
      </c>
      <c r="R9" s="330" t="s">
        <v>278</v>
      </c>
      <c r="S9" s="345">
        <v>17.0</v>
      </c>
    </row>
    <row r="10">
      <c r="A10" s="330" t="s">
        <v>148</v>
      </c>
      <c r="B10" s="342">
        <v>15.0</v>
      </c>
      <c r="C10" s="343" t="s">
        <v>57</v>
      </c>
      <c r="D10" s="329">
        <v>41990.0</v>
      </c>
      <c r="E10" s="330">
        <v>1.0</v>
      </c>
      <c r="F10" s="344" t="s">
        <v>169</v>
      </c>
      <c r="G10" s="331">
        <v>4423430.0</v>
      </c>
      <c r="H10" s="330">
        <v>7.0</v>
      </c>
      <c r="I10" s="344" t="s">
        <v>350</v>
      </c>
      <c r="J10" s="331">
        <v>1.8107711E8</v>
      </c>
      <c r="K10" s="330">
        <v>7.0</v>
      </c>
      <c r="L10" s="346"/>
      <c r="M10" s="330">
        <v>12.0</v>
      </c>
      <c r="N10" s="330" t="s">
        <v>148</v>
      </c>
      <c r="O10" s="336">
        <v>15.0</v>
      </c>
      <c r="P10" s="337"/>
      <c r="Q10" s="330">
        <v>6.0</v>
      </c>
      <c r="R10" s="330" t="s">
        <v>130</v>
      </c>
      <c r="S10" s="345">
        <v>17.0</v>
      </c>
    </row>
    <row r="11">
      <c r="A11" s="347" t="s">
        <v>344</v>
      </c>
      <c r="B11" s="327" t="s">
        <v>243</v>
      </c>
      <c r="C11" s="328" t="s">
        <v>334</v>
      </c>
      <c r="D11" s="329" t="s">
        <v>46</v>
      </c>
      <c r="E11" s="330"/>
      <c r="F11" s="328" t="s">
        <v>335</v>
      </c>
      <c r="G11" s="331" t="s">
        <v>95</v>
      </c>
      <c r="H11" s="330"/>
      <c r="I11" s="328" t="s">
        <v>336</v>
      </c>
      <c r="J11" s="331" t="s">
        <v>353</v>
      </c>
      <c r="K11" s="332"/>
      <c r="L11" s="348" t="b">
        <v>1</v>
      </c>
      <c r="M11" s="330"/>
      <c r="N11" s="330"/>
      <c r="O11" s="349"/>
      <c r="P11" s="337"/>
      <c r="Q11" s="330">
        <v>6.0</v>
      </c>
      <c r="R11" s="330" t="s">
        <v>305</v>
      </c>
      <c r="S11" s="345">
        <v>17.0</v>
      </c>
    </row>
    <row r="12">
      <c r="A12" s="330" t="s">
        <v>149</v>
      </c>
      <c r="B12" s="342">
        <v>21.0</v>
      </c>
      <c r="C12" s="343" t="s">
        <v>46</v>
      </c>
      <c r="D12" s="329">
        <v>3376750.0</v>
      </c>
      <c r="E12" s="330">
        <v>7.0</v>
      </c>
      <c r="F12" s="344" t="s">
        <v>95</v>
      </c>
      <c r="G12" s="331">
        <v>3356070.0</v>
      </c>
      <c r="H12" s="330">
        <v>7.0</v>
      </c>
      <c r="I12" s="344" t="s">
        <v>353</v>
      </c>
      <c r="J12" s="331">
        <v>4.605E8</v>
      </c>
      <c r="K12" s="330">
        <v>7.0</v>
      </c>
      <c r="L12" s="330"/>
      <c r="M12" s="330">
        <v>1.0</v>
      </c>
      <c r="N12" s="330" t="s">
        <v>149</v>
      </c>
      <c r="O12" s="336">
        <v>21.0</v>
      </c>
      <c r="P12" s="337"/>
      <c r="Q12" s="330">
        <v>6.0</v>
      </c>
      <c r="R12" s="330" t="s">
        <v>303</v>
      </c>
      <c r="S12" s="345">
        <v>17.0</v>
      </c>
    </row>
    <row r="13">
      <c r="A13" s="330" t="s">
        <v>64</v>
      </c>
      <c r="B13" s="342">
        <v>5.0</v>
      </c>
      <c r="C13" s="343" t="s">
        <v>46</v>
      </c>
      <c r="D13" s="329">
        <v>366870.0</v>
      </c>
      <c r="E13" s="330">
        <v>1.0</v>
      </c>
      <c r="F13" s="344" t="s">
        <v>95</v>
      </c>
      <c r="G13" s="331">
        <v>432480.0</v>
      </c>
      <c r="H13" s="330">
        <v>1.0</v>
      </c>
      <c r="I13" s="344" t="s">
        <v>353</v>
      </c>
      <c r="J13" s="331">
        <v>2.264E8</v>
      </c>
      <c r="K13" s="330">
        <v>3.0</v>
      </c>
      <c r="L13" s="330"/>
      <c r="M13" s="330">
        <v>77.0</v>
      </c>
      <c r="N13" s="330" t="s">
        <v>64</v>
      </c>
      <c r="O13" s="336">
        <v>5.0</v>
      </c>
      <c r="P13" s="337"/>
      <c r="Q13" s="330">
        <v>12.0</v>
      </c>
      <c r="R13" s="330" t="s">
        <v>100</v>
      </c>
      <c r="S13" s="345">
        <v>15.0</v>
      </c>
    </row>
    <row r="14">
      <c r="A14" s="330" t="s">
        <v>261</v>
      </c>
      <c r="B14" s="342">
        <v>11.0</v>
      </c>
      <c r="C14" s="343" t="s">
        <v>46</v>
      </c>
      <c r="D14" s="329">
        <v>708810.0</v>
      </c>
      <c r="E14" s="330">
        <v>5.0</v>
      </c>
      <c r="F14" s="344" t="s">
        <v>95</v>
      </c>
      <c r="G14" s="331">
        <v>531660.0</v>
      </c>
      <c r="H14" s="330">
        <v>5.0</v>
      </c>
      <c r="I14" s="344" t="s">
        <v>353</v>
      </c>
      <c r="J14" s="331">
        <v>1.05E8</v>
      </c>
      <c r="K14" s="330">
        <v>1.0</v>
      </c>
      <c r="L14" s="330"/>
      <c r="M14" s="330">
        <v>41.0</v>
      </c>
      <c r="N14" s="330" t="s">
        <v>261</v>
      </c>
      <c r="O14" s="336">
        <v>11.0</v>
      </c>
      <c r="P14" s="337"/>
      <c r="Q14" s="330">
        <v>12.0</v>
      </c>
      <c r="R14" s="330" t="s">
        <v>148</v>
      </c>
      <c r="S14" s="345">
        <v>15.0</v>
      </c>
    </row>
    <row r="15">
      <c r="A15" s="330" t="s">
        <v>297</v>
      </c>
      <c r="B15" s="342">
        <v>11.0</v>
      </c>
      <c r="C15" s="343" t="s">
        <v>46</v>
      </c>
      <c r="D15" s="329">
        <v>427940.0</v>
      </c>
      <c r="E15" s="330">
        <v>3.0</v>
      </c>
      <c r="F15" s="344" t="s">
        <v>95</v>
      </c>
      <c r="G15" s="331">
        <v>449080.0</v>
      </c>
      <c r="H15" s="330">
        <v>3.0</v>
      </c>
      <c r="I15" s="344" t="s">
        <v>353</v>
      </c>
      <c r="J15" s="331">
        <v>4.406E8</v>
      </c>
      <c r="K15" s="330">
        <v>5.0</v>
      </c>
      <c r="L15" s="346"/>
      <c r="M15" s="330">
        <v>41.0</v>
      </c>
      <c r="N15" s="330" t="s">
        <v>297</v>
      </c>
      <c r="O15" s="336">
        <v>11.0</v>
      </c>
      <c r="P15" s="337"/>
      <c r="Q15" s="330">
        <v>12.0</v>
      </c>
      <c r="R15" s="330" t="s">
        <v>84</v>
      </c>
      <c r="S15" s="345">
        <v>15.0</v>
      </c>
    </row>
    <row r="16">
      <c r="A16" s="347" t="s">
        <v>346</v>
      </c>
      <c r="B16" s="327" t="s">
        <v>243</v>
      </c>
      <c r="C16" s="328" t="s">
        <v>334</v>
      </c>
      <c r="D16" s="329" t="s">
        <v>355</v>
      </c>
      <c r="E16" s="330"/>
      <c r="F16" s="328" t="s">
        <v>335</v>
      </c>
      <c r="G16" s="331" t="s">
        <v>54</v>
      </c>
      <c r="H16" s="330"/>
      <c r="I16" s="328" t="s">
        <v>336</v>
      </c>
      <c r="J16" s="331" t="s">
        <v>363</v>
      </c>
      <c r="K16" s="332"/>
      <c r="L16" s="348" t="b">
        <v>1</v>
      </c>
      <c r="M16" s="330"/>
      <c r="N16" s="330"/>
      <c r="O16" s="349"/>
      <c r="P16" s="337"/>
      <c r="Q16" s="330">
        <v>12.0</v>
      </c>
      <c r="R16" s="330" t="s">
        <v>260</v>
      </c>
      <c r="S16" s="345">
        <v>15.0</v>
      </c>
    </row>
    <row r="17">
      <c r="A17" s="330" t="s">
        <v>170</v>
      </c>
      <c r="B17" s="342">
        <v>9.0</v>
      </c>
      <c r="C17" s="343" t="s">
        <v>355</v>
      </c>
      <c r="D17" s="329">
        <v>148540.0</v>
      </c>
      <c r="E17" s="330">
        <v>5.0</v>
      </c>
      <c r="F17" s="344" t="s">
        <v>54</v>
      </c>
      <c r="G17" s="331">
        <v>355200.0</v>
      </c>
      <c r="H17" s="330">
        <v>1.0</v>
      </c>
      <c r="I17" s="344" t="s">
        <v>363</v>
      </c>
      <c r="J17" s="331">
        <v>1.870426E8</v>
      </c>
      <c r="K17" s="330">
        <v>3.0</v>
      </c>
      <c r="L17" s="330"/>
      <c r="M17" s="330">
        <v>54.0</v>
      </c>
      <c r="N17" s="330" t="s">
        <v>170</v>
      </c>
      <c r="O17" s="336">
        <v>9.0</v>
      </c>
      <c r="P17" s="337"/>
      <c r="Q17" s="330">
        <v>12.0</v>
      </c>
      <c r="R17" s="330" t="s">
        <v>158</v>
      </c>
      <c r="S17" s="345">
        <v>15.0</v>
      </c>
    </row>
    <row r="18">
      <c r="A18" s="330" t="s">
        <v>145</v>
      </c>
      <c r="B18" s="342">
        <v>13.0</v>
      </c>
      <c r="C18" s="343" t="s">
        <v>355</v>
      </c>
      <c r="D18" s="329">
        <v>17820.0</v>
      </c>
      <c r="E18" s="330">
        <v>1.0</v>
      </c>
      <c r="F18" s="344" t="s">
        <v>54</v>
      </c>
      <c r="G18" s="331">
        <v>651500.0</v>
      </c>
      <c r="H18" s="330">
        <v>5.0</v>
      </c>
      <c r="I18" s="344" t="s">
        <v>363</v>
      </c>
      <c r="J18" s="331">
        <v>7.124E8</v>
      </c>
      <c r="K18" s="330">
        <v>7.0</v>
      </c>
      <c r="L18" s="330"/>
      <c r="M18" s="330">
        <v>27.0</v>
      </c>
      <c r="N18" s="330" t="s">
        <v>145</v>
      </c>
      <c r="O18" s="336">
        <v>13.0</v>
      </c>
      <c r="P18" s="337"/>
      <c r="Q18" s="330">
        <v>12.0</v>
      </c>
      <c r="R18" s="330" t="s">
        <v>262</v>
      </c>
      <c r="S18" s="345">
        <v>15.0</v>
      </c>
    </row>
    <row r="19">
      <c r="A19" s="330" t="s">
        <v>84</v>
      </c>
      <c r="B19" s="342">
        <v>15.0</v>
      </c>
      <c r="C19" s="343" t="s">
        <v>355</v>
      </c>
      <c r="D19" s="329">
        <v>240540.0</v>
      </c>
      <c r="E19" s="330">
        <v>7.0</v>
      </c>
      <c r="F19" s="344" t="s">
        <v>54</v>
      </c>
      <c r="G19" s="331">
        <v>941500.0</v>
      </c>
      <c r="H19" s="330">
        <v>7.0</v>
      </c>
      <c r="I19" s="344" t="s">
        <v>363</v>
      </c>
      <c r="J19" s="331">
        <v>2.5683E7</v>
      </c>
      <c r="K19" s="330">
        <v>1.0</v>
      </c>
      <c r="L19" s="330"/>
      <c r="M19" s="330">
        <v>12.0</v>
      </c>
      <c r="N19" s="330" t="s">
        <v>84</v>
      </c>
      <c r="O19" s="336">
        <v>15.0</v>
      </c>
      <c r="P19" s="337"/>
      <c r="Q19" s="330">
        <v>12.0</v>
      </c>
      <c r="R19" s="330" t="s">
        <v>264</v>
      </c>
      <c r="S19" s="345">
        <v>15.0</v>
      </c>
    </row>
    <row r="20">
      <c r="A20" s="330" t="s">
        <v>281</v>
      </c>
      <c r="B20" s="342">
        <v>11.0</v>
      </c>
      <c r="C20" s="343" t="s">
        <v>355</v>
      </c>
      <c r="D20" s="329">
        <v>84240.0</v>
      </c>
      <c r="E20" s="330">
        <v>3.0</v>
      </c>
      <c r="F20" s="344" t="s">
        <v>54</v>
      </c>
      <c r="G20" s="331">
        <v>553800.0</v>
      </c>
      <c r="H20" s="330">
        <v>3.0</v>
      </c>
      <c r="I20" s="344" t="s">
        <v>363</v>
      </c>
      <c r="J20" s="331">
        <v>2.3556424E8</v>
      </c>
      <c r="K20" s="330">
        <v>5.0</v>
      </c>
      <c r="L20" s="346"/>
      <c r="M20" s="330">
        <v>41.0</v>
      </c>
      <c r="N20" s="330" t="s">
        <v>281</v>
      </c>
      <c r="O20" s="336">
        <v>11.0</v>
      </c>
      <c r="P20" s="337"/>
      <c r="Q20" s="330">
        <v>12.0</v>
      </c>
      <c r="R20" s="330" t="s">
        <v>87</v>
      </c>
      <c r="S20" s="345">
        <v>15.0</v>
      </c>
    </row>
    <row r="21">
      <c r="A21" s="347" t="s">
        <v>348</v>
      </c>
      <c r="B21" s="327" t="s">
        <v>243</v>
      </c>
      <c r="C21" s="328" t="s">
        <v>334</v>
      </c>
      <c r="D21" s="329" t="s">
        <v>96</v>
      </c>
      <c r="E21" s="330"/>
      <c r="F21" s="328" t="s">
        <v>335</v>
      </c>
      <c r="G21" s="331" t="s">
        <v>55</v>
      </c>
      <c r="H21" s="330"/>
      <c r="I21" s="328" t="s">
        <v>336</v>
      </c>
      <c r="J21" s="331" t="s">
        <v>52</v>
      </c>
      <c r="K21" s="332"/>
      <c r="L21" s="348" t="b">
        <v>1</v>
      </c>
      <c r="M21" s="330"/>
      <c r="N21" s="330"/>
      <c r="O21" s="349"/>
      <c r="P21" s="337"/>
      <c r="Q21" s="330">
        <v>12.0</v>
      </c>
      <c r="R21" s="330" t="s">
        <v>293</v>
      </c>
      <c r="S21" s="345">
        <v>15.0</v>
      </c>
    </row>
    <row r="22">
      <c r="A22" s="330" t="s">
        <v>102</v>
      </c>
      <c r="B22" s="342">
        <v>13.0</v>
      </c>
      <c r="C22" s="343" t="s">
        <v>96</v>
      </c>
      <c r="D22" s="329">
        <v>221400.0</v>
      </c>
      <c r="E22" s="330">
        <v>7.0</v>
      </c>
      <c r="F22" s="344" t="s">
        <v>55</v>
      </c>
      <c r="G22" s="331">
        <v>3.0</v>
      </c>
      <c r="H22" s="330">
        <v>3.0</v>
      </c>
      <c r="I22" s="344" t="s">
        <v>52</v>
      </c>
      <c r="J22" s="331">
        <v>3.0</v>
      </c>
      <c r="K22" s="330">
        <v>3.0</v>
      </c>
      <c r="L22" s="330"/>
      <c r="M22" s="330">
        <v>27.0</v>
      </c>
      <c r="N22" s="330" t="s">
        <v>102</v>
      </c>
      <c r="O22" s="336">
        <v>13.0</v>
      </c>
      <c r="P22" s="337"/>
      <c r="Q22" s="330">
        <v>12.0</v>
      </c>
      <c r="R22" s="330" t="s">
        <v>288</v>
      </c>
      <c r="S22" s="345">
        <v>15.0</v>
      </c>
    </row>
    <row r="23">
      <c r="A23" s="330" t="s">
        <v>282</v>
      </c>
      <c r="B23" s="342">
        <v>17.0</v>
      </c>
      <c r="C23" s="343" t="s">
        <v>96</v>
      </c>
      <c r="D23" s="329">
        <v>97560.0</v>
      </c>
      <c r="E23" s="330">
        <v>3.0</v>
      </c>
      <c r="F23" s="344" t="s">
        <v>55</v>
      </c>
      <c r="G23" s="331">
        <v>7.0</v>
      </c>
      <c r="H23" s="330">
        <v>7.0</v>
      </c>
      <c r="I23" s="344" t="s">
        <v>52</v>
      </c>
      <c r="J23" s="331">
        <v>7.0</v>
      </c>
      <c r="K23" s="330">
        <v>7.0</v>
      </c>
      <c r="L23" s="330"/>
      <c r="M23" s="330">
        <v>6.0</v>
      </c>
      <c r="N23" s="330" t="s">
        <v>282</v>
      </c>
      <c r="O23" s="336">
        <v>17.0</v>
      </c>
      <c r="P23" s="337"/>
      <c r="Q23" s="330">
        <v>12.0</v>
      </c>
      <c r="R23" s="330" t="s">
        <v>306</v>
      </c>
      <c r="S23" s="345">
        <v>15.0</v>
      </c>
    </row>
    <row r="24">
      <c r="A24" s="330" t="s">
        <v>279</v>
      </c>
      <c r="B24" s="342">
        <v>7.0</v>
      </c>
      <c r="C24" s="343" t="s">
        <v>96</v>
      </c>
      <c r="D24" s="329">
        <v>59000.0</v>
      </c>
      <c r="E24" s="330">
        <v>1.0</v>
      </c>
      <c r="F24" s="344" t="s">
        <v>55</v>
      </c>
      <c r="G24" s="331">
        <v>5.0</v>
      </c>
      <c r="H24" s="330">
        <v>5.0</v>
      </c>
      <c r="I24" s="344" t="s">
        <v>52</v>
      </c>
      <c r="J24" s="331">
        <v>1.0</v>
      </c>
      <c r="K24" s="330">
        <v>1.0</v>
      </c>
      <c r="L24" s="330"/>
      <c r="M24" s="330">
        <v>70.0</v>
      </c>
      <c r="N24" s="330" t="s">
        <v>279</v>
      </c>
      <c r="O24" s="336">
        <v>7.0</v>
      </c>
      <c r="P24" s="337"/>
      <c r="Q24" s="330">
        <v>12.0</v>
      </c>
      <c r="R24" s="330" t="s">
        <v>308</v>
      </c>
      <c r="S24" s="345">
        <v>15.0</v>
      </c>
    </row>
    <row r="25">
      <c r="A25" s="330" t="s">
        <v>171</v>
      </c>
      <c r="B25" s="342">
        <v>11.0</v>
      </c>
      <c r="C25" s="343" t="s">
        <v>96</v>
      </c>
      <c r="D25" s="329">
        <v>181610.0</v>
      </c>
      <c r="E25" s="330">
        <v>5.0</v>
      </c>
      <c r="F25" s="344" t="s">
        <v>55</v>
      </c>
      <c r="G25" s="331">
        <v>1.0</v>
      </c>
      <c r="H25" s="330">
        <v>1.0</v>
      </c>
      <c r="I25" s="344" t="s">
        <v>52</v>
      </c>
      <c r="J25" s="331">
        <v>5.0</v>
      </c>
      <c r="K25" s="330">
        <v>5.0</v>
      </c>
      <c r="L25" s="346"/>
      <c r="M25" s="330">
        <v>41.0</v>
      </c>
      <c r="N25" s="330" t="s">
        <v>171</v>
      </c>
      <c r="O25" s="336">
        <v>11.0</v>
      </c>
      <c r="P25" s="337"/>
      <c r="Q25" s="330">
        <v>12.0</v>
      </c>
      <c r="R25" s="330" t="s">
        <v>296</v>
      </c>
      <c r="S25" s="345">
        <v>15.0</v>
      </c>
    </row>
    <row r="26">
      <c r="A26" s="347" t="s">
        <v>351</v>
      </c>
      <c r="B26" s="327" t="s">
        <v>243</v>
      </c>
      <c r="C26" s="328" t="s">
        <v>334</v>
      </c>
      <c r="D26" s="329" t="s">
        <v>163</v>
      </c>
      <c r="E26" s="330"/>
      <c r="F26" s="328" t="s">
        <v>335</v>
      </c>
      <c r="G26" s="331" t="s">
        <v>98</v>
      </c>
      <c r="H26" s="330"/>
      <c r="I26" s="328" t="s">
        <v>336</v>
      </c>
      <c r="J26" s="331" t="s">
        <v>357</v>
      </c>
      <c r="K26" s="332"/>
      <c r="L26" s="348" t="b">
        <v>1</v>
      </c>
      <c r="M26" s="330"/>
      <c r="N26" s="330"/>
      <c r="O26" s="349"/>
      <c r="P26" s="337"/>
      <c r="Q26" s="330">
        <v>12.0</v>
      </c>
      <c r="R26" s="330" t="s">
        <v>304</v>
      </c>
      <c r="S26" s="345">
        <v>15.0</v>
      </c>
    </row>
    <row r="27">
      <c r="A27" s="330" t="s">
        <v>137</v>
      </c>
      <c r="B27" s="342">
        <v>9.0</v>
      </c>
      <c r="C27" s="343" t="s">
        <v>163</v>
      </c>
      <c r="D27" s="329">
        <v>182090.0</v>
      </c>
      <c r="E27" s="330">
        <v>3.0</v>
      </c>
      <c r="F27" s="344" t="s">
        <v>98</v>
      </c>
      <c r="G27" s="331">
        <v>26300.0</v>
      </c>
      <c r="H27" s="330">
        <v>1.0</v>
      </c>
      <c r="I27" s="344" t="s">
        <v>357</v>
      </c>
      <c r="J27" s="331">
        <v>1.6575517E8</v>
      </c>
      <c r="K27" s="330">
        <v>5.0</v>
      </c>
      <c r="L27" s="330"/>
      <c r="M27" s="330">
        <v>54.0</v>
      </c>
      <c r="N27" s="330" t="s">
        <v>137</v>
      </c>
      <c r="O27" s="336">
        <v>9.0</v>
      </c>
      <c r="P27" s="337"/>
      <c r="Q27" s="330">
        <v>12.0</v>
      </c>
      <c r="R27" s="330" t="s">
        <v>275</v>
      </c>
      <c r="S27" s="345">
        <v>15.0</v>
      </c>
    </row>
    <row r="28">
      <c r="A28" s="330" t="s">
        <v>276</v>
      </c>
      <c r="B28" s="342">
        <v>9.0</v>
      </c>
      <c r="C28" s="343" t="s">
        <v>163</v>
      </c>
      <c r="D28" s="329">
        <v>71950.0</v>
      </c>
      <c r="E28" s="330">
        <v>1.0</v>
      </c>
      <c r="F28" s="344" t="s">
        <v>98</v>
      </c>
      <c r="G28" s="331">
        <v>553600.0</v>
      </c>
      <c r="H28" s="330">
        <v>7.0</v>
      </c>
      <c r="I28" s="344" t="s">
        <v>357</v>
      </c>
      <c r="J28" s="331">
        <v>1.287808E7</v>
      </c>
      <c r="K28" s="330">
        <v>1.0</v>
      </c>
      <c r="L28" s="330"/>
      <c r="M28" s="330">
        <v>54.0</v>
      </c>
      <c r="N28" s="330" t="s">
        <v>276</v>
      </c>
      <c r="O28" s="336">
        <v>9.0</v>
      </c>
      <c r="P28" s="337"/>
      <c r="Q28" s="330">
        <v>27.0</v>
      </c>
      <c r="R28" s="330" t="s">
        <v>257</v>
      </c>
      <c r="S28" s="345">
        <v>13.0</v>
      </c>
    </row>
    <row r="29">
      <c r="A29" s="330" t="s">
        <v>101</v>
      </c>
      <c r="B29" s="342">
        <v>17.0</v>
      </c>
      <c r="C29" s="343" t="s">
        <v>163</v>
      </c>
      <c r="D29" s="329">
        <v>300710.0</v>
      </c>
      <c r="E29" s="330">
        <v>7.0</v>
      </c>
      <c r="F29" s="344" t="s">
        <v>98</v>
      </c>
      <c r="G29" s="331">
        <v>37800.0</v>
      </c>
      <c r="H29" s="330">
        <v>3.0</v>
      </c>
      <c r="I29" s="344" t="s">
        <v>357</v>
      </c>
      <c r="J29" s="331">
        <v>2.0399624E8</v>
      </c>
      <c r="K29" s="330">
        <v>7.0</v>
      </c>
      <c r="L29" s="330"/>
      <c r="M29" s="330">
        <v>6.0</v>
      </c>
      <c r="N29" s="330" t="s">
        <v>101</v>
      </c>
      <c r="O29" s="336">
        <v>17.0</v>
      </c>
      <c r="P29" s="337"/>
      <c r="Q29" s="330">
        <v>27.0</v>
      </c>
      <c r="R29" s="330" t="s">
        <v>145</v>
      </c>
      <c r="S29" s="345">
        <v>13.0</v>
      </c>
    </row>
    <row r="30">
      <c r="A30" s="330" t="s">
        <v>274</v>
      </c>
      <c r="B30" s="342">
        <v>13.0</v>
      </c>
      <c r="C30" s="343" t="s">
        <v>163</v>
      </c>
      <c r="D30" s="329">
        <v>227270.0</v>
      </c>
      <c r="E30" s="330">
        <v>5.0</v>
      </c>
      <c r="F30" s="344" t="s">
        <v>98</v>
      </c>
      <c r="G30" s="331">
        <v>416900.0</v>
      </c>
      <c r="H30" s="330">
        <v>5.0</v>
      </c>
      <c r="I30" s="344" t="s">
        <v>357</v>
      </c>
      <c r="J30" s="331">
        <v>2.656439E7</v>
      </c>
      <c r="K30" s="330">
        <v>3.0</v>
      </c>
      <c r="L30" s="346"/>
      <c r="M30" s="330">
        <v>27.0</v>
      </c>
      <c r="N30" s="330" t="s">
        <v>274</v>
      </c>
      <c r="O30" s="336">
        <v>13.0</v>
      </c>
      <c r="P30" s="337"/>
      <c r="Q30" s="330">
        <v>27.0</v>
      </c>
      <c r="R30" s="330" t="s">
        <v>102</v>
      </c>
      <c r="S30" s="345">
        <v>13.0</v>
      </c>
    </row>
    <row r="31">
      <c r="A31" s="347" t="s">
        <v>354</v>
      </c>
      <c r="B31" s="327" t="s">
        <v>243</v>
      </c>
      <c r="C31" s="328" t="s">
        <v>334</v>
      </c>
      <c r="D31" s="329" t="s">
        <v>140</v>
      </c>
      <c r="E31" s="330"/>
      <c r="F31" s="328" t="s">
        <v>335</v>
      </c>
      <c r="G31" s="331" t="s">
        <v>105</v>
      </c>
      <c r="H31" s="330"/>
      <c r="I31" s="328" t="s">
        <v>336</v>
      </c>
      <c r="J31" s="331" t="s">
        <v>337</v>
      </c>
      <c r="K31" s="332"/>
      <c r="L31" s="348" t="b">
        <v>1</v>
      </c>
      <c r="M31" s="330"/>
      <c r="N31" s="330"/>
      <c r="O31" s="349"/>
      <c r="P31" s="337"/>
      <c r="Q31" s="330">
        <v>27.0</v>
      </c>
      <c r="R31" s="330" t="s">
        <v>274</v>
      </c>
      <c r="S31" s="345">
        <v>13.0</v>
      </c>
    </row>
    <row r="32">
      <c r="A32" s="330" t="s">
        <v>260</v>
      </c>
      <c r="B32" s="342">
        <v>15.0</v>
      </c>
      <c r="C32" s="343" t="s">
        <v>140</v>
      </c>
      <c r="D32" s="329">
        <v>101160.0</v>
      </c>
      <c r="E32" s="330">
        <v>1.0</v>
      </c>
      <c r="F32" s="344" t="s">
        <v>105</v>
      </c>
      <c r="G32" s="331">
        <v>1139480.0</v>
      </c>
      <c r="H32" s="330">
        <v>7.0</v>
      </c>
      <c r="I32" s="344" t="s">
        <v>337</v>
      </c>
      <c r="J32" s="331">
        <v>3.974889E8</v>
      </c>
      <c r="K32" s="330">
        <v>7.0</v>
      </c>
      <c r="L32" s="330"/>
      <c r="M32" s="330">
        <v>12.0</v>
      </c>
      <c r="N32" s="330" t="s">
        <v>260</v>
      </c>
      <c r="O32" s="336">
        <v>15.0</v>
      </c>
      <c r="P32" s="337"/>
      <c r="Q32" s="330">
        <v>27.0</v>
      </c>
      <c r="R32" s="330" t="s">
        <v>309</v>
      </c>
      <c r="S32" s="345">
        <v>13.0</v>
      </c>
    </row>
    <row r="33">
      <c r="A33" s="330" t="s">
        <v>267</v>
      </c>
      <c r="B33" s="342">
        <v>7.0</v>
      </c>
      <c r="C33" s="343" t="s">
        <v>140</v>
      </c>
      <c r="D33" s="329">
        <v>147140.0</v>
      </c>
      <c r="E33" s="330">
        <v>3.0</v>
      </c>
      <c r="F33" s="344" t="s">
        <v>105</v>
      </c>
      <c r="G33" s="331">
        <v>394880.0</v>
      </c>
      <c r="H33" s="330">
        <v>1.0</v>
      </c>
      <c r="I33" s="344" t="s">
        <v>337</v>
      </c>
      <c r="J33" s="331">
        <v>2.4109288E8</v>
      </c>
      <c r="K33" s="330">
        <v>3.0</v>
      </c>
      <c r="L33" s="330"/>
      <c r="M33" s="330">
        <v>70.0</v>
      </c>
      <c r="N33" s="330" t="s">
        <v>267</v>
      </c>
      <c r="O33" s="336">
        <v>7.0</v>
      </c>
      <c r="P33" s="337"/>
      <c r="Q33" s="330">
        <v>27.0</v>
      </c>
      <c r="R33" s="330" t="s">
        <v>258</v>
      </c>
      <c r="S33" s="345">
        <v>13.0</v>
      </c>
    </row>
    <row r="34">
      <c r="A34" s="330" t="s">
        <v>158</v>
      </c>
      <c r="B34" s="342">
        <v>15.0</v>
      </c>
      <c r="C34" s="343" t="s">
        <v>140</v>
      </c>
      <c r="D34" s="329">
        <v>208080.0</v>
      </c>
      <c r="E34" s="330">
        <v>5.0</v>
      </c>
      <c r="F34" s="344" t="s">
        <v>105</v>
      </c>
      <c r="G34" s="331">
        <v>1135020.0</v>
      </c>
      <c r="H34" s="330">
        <v>5.0</v>
      </c>
      <c r="I34" s="344" t="s">
        <v>337</v>
      </c>
      <c r="J34" s="331">
        <v>3.6010763E8</v>
      </c>
      <c r="K34" s="330">
        <v>5.0</v>
      </c>
      <c r="L34" s="330"/>
      <c r="M34" s="330">
        <v>12.0</v>
      </c>
      <c r="N34" s="330" t="s">
        <v>158</v>
      </c>
      <c r="O34" s="336">
        <v>15.0</v>
      </c>
      <c r="P34" s="337"/>
      <c r="Q34" s="330">
        <v>27.0</v>
      </c>
      <c r="R34" s="330" t="s">
        <v>259</v>
      </c>
      <c r="S34" s="345">
        <v>13.0</v>
      </c>
    </row>
    <row r="35">
      <c r="A35" s="330" t="s">
        <v>270</v>
      </c>
      <c r="B35" s="342">
        <v>11.0</v>
      </c>
      <c r="C35" s="343" t="s">
        <v>140</v>
      </c>
      <c r="D35" s="329">
        <v>215350.0</v>
      </c>
      <c r="E35" s="330">
        <v>7.0</v>
      </c>
      <c r="F35" s="344" t="s">
        <v>105</v>
      </c>
      <c r="G35" s="331">
        <v>574670.0</v>
      </c>
      <c r="H35" s="330">
        <v>3.0</v>
      </c>
      <c r="I35" s="344" t="s">
        <v>337</v>
      </c>
      <c r="J35" s="331">
        <v>1.1536702E8</v>
      </c>
      <c r="K35" s="330">
        <v>1.0</v>
      </c>
      <c r="L35" s="346"/>
      <c r="M35" s="330">
        <v>41.0</v>
      </c>
      <c r="N35" s="330" t="s">
        <v>270</v>
      </c>
      <c r="O35" s="336">
        <v>11.0</v>
      </c>
      <c r="P35" s="337"/>
      <c r="Q35" s="330">
        <v>27.0</v>
      </c>
      <c r="R35" s="330" t="s">
        <v>292</v>
      </c>
      <c r="S35" s="345">
        <v>13.0</v>
      </c>
    </row>
    <row r="36">
      <c r="A36" s="347" t="s">
        <v>356</v>
      </c>
      <c r="B36" s="327" t="s">
        <v>243</v>
      </c>
      <c r="C36" s="328" t="s">
        <v>334</v>
      </c>
      <c r="D36" s="329" t="s">
        <v>72</v>
      </c>
      <c r="E36" s="330"/>
      <c r="F36" s="328" t="s">
        <v>335</v>
      </c>
      <c r="G36" s="331" t="s">
        <v>45</v>
      </c>
      <c r="H36" s="330"/>
      <c r="I36" s="328" t="s">
        <v>336</v>
      </c>
      <c r="J36" s="331" t="s">
        <v>378</v>
      </c>
      <c r="K36" s="332"/>
      <c r="L36" s="348" t="b">
        <v>1</v>
      </c>
      <c r="M36" s="330"/>
      <c r="N36" s="330"/>
      <c r="O36" s="349"/>
      <c r="P36" s="337"/>
      <c r="Q36" s="330">
        <v>27.0</v>
      </c>
      <c r="R36" s="330" t="s">
        <v>301</v>
      </c>
      <c r="S36" s="345">
        <v>13.0</v>
      </c>
    </row>
    <row r="37">
      <c r="A37" s="330" t="s">
        <v>280</v>
      </c>
      <c r="B37" s="342">
        <v>9.0</v>
      </c>
      <c r="C37" s="343" t="s">
        <v>72</v>
      </c>
      <c r="D37" s="329">
        <v>109260.0</v>
      </c>
      <c r="E37" s="330">
        <v>3.0</v>
      </c>
      <c r="F37" s="344" t="s">
        <v>45</v>
      </c>
      <c r="G37" s="331">
        <v>632340.0</v>
      </c>
      <c r="H37" s="330">
        <v>1.0</v>
      </c>
      <c r="I37" s="344" t="s">
        <v>378</v>
      </c>
      <c r="J37" s="331">
        <v>3.001444E7</v>
      </c>
      <c r="K37" s="330">
        <v>5.0</v>
      </c>
      <c r="L37" s="330"/>
      <c r="M37" s="330">
        <v>54.0</v>
      </c>
      <c r="N37" s="330" t="s">
        <v>280</v>
      </c>
      <c r="O37" s="336">
        <v>9.0</v>
      </c>
      <c r="P37" s="337"/>
      <c r="Q37" s="330">
        <v>27.0</v>
      </c>
      <c r="R37" s="330" t="s">
        <v>268</v>
      </c>
      <c r="S37" s="345">
        <v>13.0</v>
      </c>
    </row>
    <row r="38">
      <c r="A38" s="330" t="s">
        <v>309</v>
      </c>
      <c r="B38" s="342">
        <v>13.0</v>
      </c>
      <c r="C38" s="343" t="s">
        <v>72</v>
      </c>
      <c r="D38" s="329">
        <v>124570.0</v>
      </c>
      <c r="E38" s="330">
        <v>5.0</v>
      </c>
      <c r="F38" s="344" t="s">
        <v>45</v>
      </c>
      <c r="G38" s="331">
        <v>999560.0</v>
      </c>
      <c r="H38" s="330">
        <v>5.0</v>
      </c>
      <c r="I38" s="344" t="s">
        <v>378</v>
      </c>
      <c r="J38" s="331">
        <v>2.08948E7</v>
      </c>
      <c r="K38" s="330">
        <v>3.0</v>
      </c>
      <c r="L38" s="330"/>
      <c r="M38" s="330">
        <v>27.0</v>
      </c>
      <c r="N38" s="330" t="s">
        <v>309</v>
      </c>
      <c r="O38" s="336">
        <v>13.0</v>
      </c>
      <c r="P38" s="337"/>
      <c r="Q38" s="330">
        <v>27.0</v>
      </c>
      <c r="R38" s="330" t="s">
        <v>265</v>
      </c>
      <c r="S38" s="345">
        <v>13.0</v>
      </c>
    </row>
    <row r="39">
      <c r="A39" s="330" t="s">
        <v>262</v>
      </c>
      <c r="B39" s="342">
        <v>15.0</v>
      </c>
      <c r="C39" s="343" t="s">
        <v>72</v>
      </c>
      <c r="D39" s="329">
        <v>214450.0</v>
      </c>
      <c r="E39" s="330">
        <v>7.0</v>
      </c>
      <c r="F39" s="344" t="s">
        <v>45</v>
      </c>
      <c r="G39" s="331">
        <v>3283980.0</v>
      </c>
      <c r="H39" s="330">
        <v>7.0</v>
      </c>
      <c r="I39" s="344" t="s">
        <v>378</v>
      </c>
      <c r="J39" s="331">
        <v>4736510.0</v>
      </c>
      <c r="K39" s="330">
        <v>1.0</v>
      </c>
      <c r="L39" s="330"/>
      <c r="M39" s="330">
        <v>12.0</v>
      </c>
      <c r="N39" s="330" t="s">
        <v>262</v>
      </c>
      <c r="O39" s="336">
        <v>15.0</v>
      </c>
      <c r="P39" s="337"/>
      <c r="Q39" s="330">
        <v>27.0</v>
      </c>
      <c r="R39" s="330" t="s">
        <v>295</v>
      </c>
      <c r="S39" s="345">
        <v>13.0</v>
      </c>
    </row>
    <row r="40">
      <c r="A40" s="330" t="s">
        <v>298</v>
      </c>
      <c r="B40" s="342">
        <v>11.0</v>
      </c>
      <c r="C40" s="343" t="s">
        <v>72</v>
      </c>
      <c r="D40" s="329">
        <v>100320.0</v>
      </c>
      <c r="E40" s="330">
        <v>1.0</v>
      </c>
      <c r="F40" s="344" t="s">
        <v>45</v>
      </c>
      <c r="G40" s="331">
        <v>656180.0</v>
      </c>
      <c r="H40" s="330">
        <v>3.0</v>
      </c>
      <c r="I40" s="344" t="s">
        <v>378</v>
      </c>
      <c r="J40" s="331">
        <v>3.629343E7</v>
      </c>
      <c r="K40" s="330">
        <v>7.0</v>
      </c>
      <c r="L40" s="346"/>
      <c r="M40" s="330">
        <v>41.0</v>
      </c>
      <c r="N40" s="330" t="s">
        <v>298</v>
      </c>
      <c r="O40" s="336">
        <v>11.0</v>
      </c>
      <c r="P40" s="337"/>
      <c r="Q40" s="330">
        <v>27.0</v>
      </c>
      <c r="R40" s="330" t="s">
        <v>134</v>
      </c>
      <c r="S40" s="345">
        <v>13.0</v>
      </c>
    </row>
    <row r="41">
      <c r="A41" s="347" t="s">
        <v>358</v>
      </c>
      <c r="B41" s="327" t="s">
        <v>243</v>
      </c>
      <c r="C41" s="328" t="s">
        <v>334</v>
      </c>
      <c r="D41" s="329" t="s">
        <v>49</v>
      </c>
      <c r="E41" s="330"/>
      <c r="F41" s="328" t="s">
        <v>335</v>
      </c>
      <c r="G41" s="331" t="s">
        <v>121</v>
      </c>
      <c r="H41" s="330"/>
      <c r="I41" s="328" t="s">
        <v>336</v>
      </c>
      <c r="J41" s="331" t="s">
        <v>343</v>
      </c>
      <c r="K41" s="332"/>
      <c r="L41" s="348" t="b">
        <v>1</v>
      </c>
      <c r="M41" s="330"/>
      <c r="N41" s="330"/>
      <c r="O41" s="349"/>
      <c r="P41" s="337"/>
      <c r="Q41" s="330">
        <v>27.0</v>
      </c>
      <c r="R41" s="330" t="s">
        <v>273</v>
      </c>
      <c r="S41" s="345">
        <v>13.0</v>
      </c>
    </row>
    <row r="42">
      <c r="A42" s="330" t="s">
        <v>294</v>
      </c>
      <c r="B42" s="342">
        <v>7.0</v>
      </c>
      <c r="C42" s="343" t="s">
        <v>49</v>
      </c>
      <c r="D42" s="329">
        <v>714620.0</v>
      </c>
      <c r="E42" s="330">
        <v>3.0</v>
      </c>
      <c r="F42" s="344" t="s">
        <v>121</v>
      </c>
      <c r="G42" s="331">
        <v>4200000.0</v>
      </c>
      <c r="H42" s="330">
        <v>1.0</v>
      </c>
      <c r="I42" s="344" t="s">
        <v>343</v>
      </c>
      <c r="J42" s="331">
        <v>2.98E7</v>
      </c>
      <c r="K42" s="330">
        <v>3.0</v>
      </c>
      <c r="L42" s="330"/>
      <c r="M42" s="330">
        <v>70.0</v>
      </c>
      <c r="N42" s="330" t="s">
        <v>294</v>
      </c>
      <c r="O42" s="336">
        <v>7.0</v>
      </c>
      <c r="P42" s="337"/>
      <c r="Q42" s="330">
        <v>41.0</v>
      </c>
      <c r="R42" s="330" t="s">
        <v>63</v>
      </c>
      <c r="S42" s="345">
        <v>11.0</v>
      </c>
    </row>
    <row r="43">
      <c r="A43" s="330" t="s">
        <v>62</v>
      </c>
      <c r="B43" s="342">
        <v>19.0</v>
      </c>
      <c r="C43" s="343" t="s">
        <v>49</v>
      </c>
      <c r="D43" s="329">
        <v>845670.0</v>
      </c>
      <c r="E43" s="330">
        <v>7.0</v>
      </c>
      <c r="F43" s="344" t="s">
        <v>121</v>
      </c>
      <c r="G43" s="331">
        <v>5300000.0</v>
      </c>
      <c r="H43" s="330">
        <v>5.0</v>
      </c>
      <c r="I43" s="344" t="s">
        <v>343</v>
      </c>
      <c r="J43" s="331">
        <v>1.679E8</v>
      </c>
      <c r="K43" s="330">
        <v>7.0</v>
      </c>
      <c r="L43" s="330"/>
      <c r="M43" s="330">
        <v>3.0</v>
      </c>
      <c r="N43" s="330" t="s">
        <v>62</v>
      </c>
      <c r="O43" s="336">
        <v>19.0</v>
      </c>
      <c r="P43" s="337"/>
      <c r="Q43" s="330">
        <v>41.0</v>
      </c>
      <c r="R43" s="330" t="s">
        <v>159</v>
      </c>
      <c r="S43" s="345">
        <v>11.0</v>
      </c>
    </row>
    <row r="44">
      <c r="A44" s="330" t="s">
        <v>258</v>
      </c>
      <c r="B44" s="342">
        <v>13.0</v>
      </c>
      <c r="C44" s="343" t="s">
        <v>49</v>
      </c>
      <c r="D44" s="329">
        <v>790400.0</v>
      </c>
      <c r="E44" s="330">
        <v>5.0</v>
      </c>
      <c r="F44" s="344" t="s">
        <v>121</v>
      </c>
      <c r="G44" s="331">
        <v>1.74E7</v>
      </c>
      <c r="H44" s="330">
        <v>7.0</v>
      </c>
      <c r="I44" s="344" t="s">
        <v>343</v>
      </c>
      <c r="J44" s="331">
        <v>6600000.0</v>
      </c>
      <c r="K44" s="330">
        <v>1.0</v>
      </c>
      <c r="L44" s="330"/>
      <c r="M44" s="330">
        <v>27.0</v>
      </c>
      <c r="N44" s="330" t="s">
        <v>258</v>
      </c>
      <c r="O44" s="336">
        <v>13.0</v>
      </c>
      <c r="P44" s="337"/>
      <c r="Q44" s="330">
        <v>41.0</v>
      </c>
      <c r="R44" s="330" t="s">
        <v>266</v>
      </c>
      <c r="S44" s="345">
        <v>11.0</v>
      </c>
    </row>
    <row r="45">
      <c r="A45" s="330" t="s">
        <v>269</v>
      </c>
      <c r="B45" s="342">
        <v>9.0</v>
      </c>
      <c r="C45" s="343" t="s">
        <v>49</v>
      </c>
      <c r="D45" s="329">
        <v>703070.0</v>
      </c>
      <c r="E45" s="330">
        <v>1.0</v>
      </c>
      <c r="F45" s="344" t="s">
        <v>121</v>
      </c>
      <c r="G45" s="331">
        <v>4900000.0</v>
      </c>
      <c r="H45" s="330">
        <v>3.0</v>
      </c>
      <c r="I45" s="344" t="s">
        <v>343</v>
      </c>
      <c r="J45" s="331">
        <v>3.37E7</v>
      </c>
      <c r="K45" s="330">
        <v>5.0</v>
      </c>
      <c r="L45" s="346"/>
      <c r="M45" s="330">
        <v>54.0</v>
      </c>
      <c r="N45" s="330" t="s">
        <v>269</v>
      </c>
      <c r="O45" s="336">
        <v>9.0</v>
      </c>
      <c r="P45" s="337"/>
      <c r="Q45" s="330">
        <v>41.0</v>
      </c>
      <c r="R45" s="330" t="s">
        <v>256</v>
      </c>
      <c r="S45" s="345">
        <v>11.0</v>
      </c>
    </row>
    <row r="46">
      <c r="A46" s="347" t="s">
        <v>360</v>
      </c>
      <c r="B46" s="327" t="s">
        <v>243</v>
      </c>
      <c r="C46" s="328" t="s">
        <v>334</v>
      </c>
      <c r="D46" s="329" t="s">
        <v>342</v>
      </c>
      <c r="E46" s="330"/>
      <c r="F46" s="328" t="s">
        <v>335</v>
      </c>
      <c r="G46" s="331" t="s">
        <v>55</v>
      </c>
      <c r="H46" s="330"/>
      <c r="I46" s="328" t="s">
        <v>336</v>
      </c>
      <c r="J46" s="331" t="s">
        <v>363</v>
      </c>
      <c r="K46" s="332"/>
      <c r="L46" s="348" t="b">
        <v>1</v>
      </c>
      <c r="M46" s="330"/>
      <c r="N46" s="330"/>
      <c r="O46" s="349"/>
      <c r="P46" s="337"/>
      <c r="Q46" s="330">
        <v>41.0</v>
      </c>
      <c r="R46" s="330" t="s">
        <v>261</v>
      </c>
      <c r="S46" s="345">
        <v>11.0</v>
      </c>
    </row>
    <row r="47">
      <c r="A47" s="330" t="s">
        <v>264</v>
      </c>
      <c r="B47" s="342">
        <v>15.0</v>
      </c>
      <c r="C47" s="343" t="s">
        <v>342</v>
      </c>
      <c r="D47" s="329">
        <v>15300.0</v>
      </c>
      <c r="E47" s="330">
        <v>1.0</v>
      </c>
      <c r="F47" s="344" t="s">
        <v>55</v>
      </c>
      <c r="G47" s="331">
        <v>565700.0</v>
      </c>
      <c r="H47" s="330">
        <v>7.0</v>
      </c>
      <c r="I47" s="344" t="s">
        <v>363</v>
      </c>
      <c r="J47" s="331">
        <v>9.227716E7</v>
      </c>
      <c r="K47" s="330">
        <v>7.0</v>
      </c>
      <c r="L47" s="330"/>
      <c r="M47" s="330">
        <v>12.0</v>
      </c>
      <c r="N47" s="330" t="s">
        <v>264</v>
      </c>
      <c r="O47" s="336">
        <v>15.0</v>
      </c>
      <c r="P47" s="337"/>
      <c r="Q47" s="330">
        <v>41.0</v>
      </c>
      <c r="R47" s="330" t="s">
        <v>297</v>
      </c>
      <c r="S47" s="345">
        <v>11.0</v>
      </c>
    </row>
    <row r="48">
      <c r="A48" s="330" t="s">
        <v>87</v>
      </c>
      <c r="B48" s="342">
        <v>15.0</v>
      </c>
      <c r="C48" s="343" t="s">
        <v>342</v>
      </c>
      <c r="D48" s="329">
        <v>23400.0</v>
      </c>
      <c r="E48" s="330">
        <v>5.0</v>
      </c>
      <c r="F48" s="344" t="s">
        <v>55</v>
      </c>
      <c r="G48" s="331">
        <v>550100.0</v>
      </c>
      <c r="H48" s="330">
        <v>5.0</v>
      </c>
      <c r="I48" s="344" t="s">
        <v>363</v>
      </c>
      <c r="J48" s="331">
        <v>9.205592E7</v>
      </c>
      <c r="K48" s="330">
        <v>5.0</v>
      </c>
      <c r="L48" s="330"/>
      <c r="M48" s="330">
        <v>12.0</v>
      </c>
      <c r="N48" s="330" t="s">
        <v>87</v>
      </c>
      <c r="O48" s="336">
        <v>15.0</v>
      </c>
      <c r="P48" s="337"/>
      <c r="Q48" s="330">
        <v>41.0</v>
      </c>
      <c r="R48" s="330" t="s">
        <v>281</v>
      </c>
      <c r="S48" s="345">
        <v>11.0</v>
      </c>
    </row>
    <row r="49">
      <c r="A49" s="330" t="s">
        <v>283</v>
      </c>
      <c r="B49" s="342">
        <v>9.0</v>
      </c>
      <c r="C49" s="343" t="s">
        <v>342</v>
      </c>
      <c r="D49" s="329">
        <v>26500.0</v>
      </c>
      <c r="E49" s="330">
        <v>7.0</v>
      </c>
      <c r="F49" s="344" t="s">
        <v>55</v>
      </c>
      <c r="G49" s="331">
        <v>250300.0</v>
      </c>
      <c r="H49" s="330">
        <v>1.0</v>
      </c>
      <c r="I49" s="344" t="s">
        <v>363</v>
      </c>
      <c r="J49" s="331">
        <v>1.750067E7</v>
      </c>
      <c r="K49" s="330">
        <v>1.0</v>
      </c>
      <c r="L49" s="330"/>
      <c r="M49" s="330">
        <v>54.0</v>
      </c>
      <c r="N49" s="330" t="s">
        <v>283</v>
      </c>
      <c r="O49" s="336">
        <v>9.0</v>
      </c>
      <c r="P49" s="337"/>
      <c r="Q49" s="330">
        <v>41.0</v>
      </c>
      <c r="R49" s="330" t="s">
        <v>171</v>
      </c>
      <c r="S49" s="345">
        <v>11.0</v>
      </c>
    </row>
    <row r="50">
      <c r="A50" s="330" t="s">
        <v>272</v>
      </c>
      <c r="B50" s="342">
        <v>9.0</v>
      </c>
      <c r="C50" s="343" t="s">
        <v>342</v>
      </c>
      <c r="D50" s="329">
        <v>15400.0</v>
      </c>
      <c r="E50" s="330">
        <v>3.0</v>
      </c>
      <c r="F50" s="344" t="s">
        <v>55</v>
      </c>
      <c r="G50" s="331">
        <v>368100.0</v>
      </c>
      <c r="H50" s="330">
        <v>3.0</v>
      </c>
      <c r="I50" s="344" t="s">
        <v>363</v>
      </c>
      <c r="J50" s="331">
        <v>3.51744E7</v>
      </c>
      <c r="K50" s="330">
        <v>3.0</v>
      </c>
      <c r="L50" s="346"/>
      <c r="M50" s="330">
        <v>54.0</v>
      </c>
      <c r="N50" s="330" t="s">
        <v>272</v>
      </c>
      <c r="O50" s="336">
        <v>9.0</v>
      </c>
      <c r="P50" s="337"/>
      <c r="Q50" s="330">
        <v>41.0</v>
      </c>
      <c r="R50" s="330" t="s">
        <v>270</v>
      </c>
      <c r="S50" s="345">
        <v>11.0</v>
      </c>
    </row>
    <row r="51">
      <c r="A51" s="347" t="s">
        <v>361</v>
      </c>
      <c r="B51" s="327" t="s">
        <v>243</v>
      </c>
      <c r="C51" s="328" t="s">
        <v>334</v>
      </c>
      <c r="D51" s="329" t="s">
        <v>75</v>
      </c>
      <c r="E51" s="330"/>
      <c r="F51" s="328" t="s">
        <v>335</v>
      </c>
      <c r="G51" s="331" t="s">
        <v>60</v>
      </c>
      <c r="H51" s="330"/>
      <c r="I51" s="328" t="s">
        <v>336</v>
      </c>
      <c r="J51" s="331" t="s">
        <v>381</v>
      </c>
      <c r="K51" s="332"/>
      <c r="L51" s="348" t="b">
        <v>1</v>
      </c>
      <c r="M51" s="330"/>
      <c r="N51" s="330"/>
      <c r="O51" s="349"/>
      <c r="P51" s="337"/>
      <c r="Q51" s="330">
        <v>41.0</v>
      </c>
      <c r="R51" s="330" t="s">
        <v>298</v>
      </c>
      <c r="S51" s="345">
        <v>11.0</v>
      </c>
    </row>
    <row r="52">
      <c r="A52" s="330" t="s">
        <v>277</v>
      </c>
      <c r="B52" s="342">
        <v>7.0</v>
      </c>
      <c r="C52" s="343" t="s">
        <v>75</v>
      </c>
      <c r="D52" s="329">
        <v>52200.0</v>
      </c>
      <c r="E52" s="330">
        <v>1.0</v>
      </c>
      <c r="F52" s="344" t="s">
        <v>60</v>
      </c>
      <c r="G52" s="331">
        <v>162730.0</v>
      </c>
      <c r="H52" s="330">
        <v>1.0</v>
      </c>
      <c r="I52" s="344" t="s">
        <v>381</v>
      </c>
      <c r="J52" s="331">
        <v>2325310.0</v>
      </c>
      <c r="K52" s="330">
        <v>5.0</v>
      </c>
      <c r="L52" s="330"/>
      <c r="M52" s="330">
        <v>70.0</v>
      </c>
      <c r="N52" s="330" t="s">
        <v>277</v>
      </c>
      <c r="O52" s="336">
        <v>7.0</v>
      </c>
      <c r="P52" s="337"/>
      <c r="Q52" s="330">
        <v>41.0</v>
      </c>
      <c r="R52" s="330" t="s">
        <v>271</v>
      </c>
      <c r="S52" s="345">
        <v>11.0</v>
      </c>
    </row>
    <row r="53">
      <c r="A53" s="330" t="s">
        <v>259</v>
      </c>
      <c r="B53" s="342">
        <v>13.0</v>
      </c>
      <c r="C53" s="343" t="s">
        <v>75</v>
      </c>
      <c r="D53" s="329">
        <v>184260.0</v>
      </c>
      <c r="E53" s="330">
        <v>7.0</v>
      </c>
      <c r="F53" s="344" t="s">
        <v>60</v>
      </c>
      <c r="G53" s="331">
        <v>165160.0</v>
      </c>
      <c r="H53" s="330">
        <v>3.0</v>
      </c>
      <c r="I53" s="344" t="s">
        <v>381</v>
      </c>
      <c r="J53" s="331">
        <v>2182780.0</v>
      </c>
      <c r="K53" s="330">
        <v>3.0</v>
      </c>
      <c r="L53" s="330"/>
      <c r="M53" s="330">
        <v>27.0</v>
      </c>
      <c r="N53" s="330" t="s">
        <v>259</v>
      </c>
      <c r="O53" s="336">
        <v>13.0</v>
      </c>
      <c r="P53" s="337"/>
      <c r="Q53" s="330">
        <v>41.0</v>
      </c>
      <c r="R53" s="330" t="s">
        <v>300</v>
      </c>
      <c r="S53" s="345">
        <v>11.0</v>
      </c>
    </row>
    <row r="54">
      <c r="A54" s="330" t="s">
        <v>271</v>
      </c>
      <c r="B54" s="342">
        <v>11.0</v>
      </c>
      <c r="C54" s="343" t="s">
        <v>75</v>
      </c>
      <c r="D54" s="329">
        <v>59970.0</v>
      </c>
      <c r="E54" s="330">
        <v>3.0</v>
      </c>
      <c r="F54" s="344" t="s">
        <v>60</v>
      </c>
      <c r="G54" s="331">
        <v>278570.0</v>
      </c>
      <c r="H54" s="330">
        <v>7.0</v>
      </c>
      <c r="I54" s="344" t="s">
        <v>381</v>
      </c>
      <c r="J54" s="331">
        <v>1610790.0</v>
      </c>
      <c r="K54" s="330">
        <v>1.0</v>
      </c>
      <c r="L54" s="330"/>
      <c r="M54" s="330">
        <v>41.0</v>
      </c>
      <c r="N54" s="330" t="s">
        <v>271</v>
      </c>
      <c r="O54" s="336">
        <v>11.0</v>
      </c>
      <c r="P54" s="337"/>
      <c r="Q54" s="330">
        <v>41.0</v>
      </c>
      <c r="R54" s="330" t="s">
        <v>299</v>
      </c>
      <c r="S54" s="345">
        <v>11.0</v>
      </c>
    </row>
    <row r="55">
      <c r="A55" s="330" t="s">
        <v>278</v>
      </c>
      <c r="B55" s="342">
        <v>17.0</v>
      </c>
      <c r="C55" s="343" t="s">
        <v>75</v>
      </c>
      <c r="D55" s="329">
        <v>77450.0</v>
      </c>
      <c r="E55" s="330">
        <v>5.0</v>
      </c>
      <c r="F55" s="344" t="s">
        <v>60</v>
      </c>
      <c r="G55" s="331">
        <v>183380.0</v>
      </c>
      <c r="H55" s="330">
        <v>5.0</v>
      </c>
      <c r="I55" s="344" t="s">
        <v>381</v>
      </c>
      <c r="J55" s="331">
        <v>3702900.0</v>
      </c>
      <c r="K55" s="330">
        <v>7.0</v>
      </c>
      <c r="L55" s="346"/>
      <c r="M55" s="330">
        <v>6.0</v>
      </c>
      <c r="N55" s="330" t="s">
        <v>278</v>
      </c>
      <c r="O55" s="336">
        <v>17.0</v>
      </c>
      <c r="P55" s="337"/>
      <c r="Q55" s="330">
        <v>54.0</v>
      </c>
      <c r="R55" s="330" t="s">
        <v>290</v>
      </c>
      <c r="S55" s="345">
        <v>9.0</v>
      </c>
    </row>
    <row r="56">
      <c r="A56" s="347" t="s">
        <v>364</v>
      </c>
      <c r="B56" s="327" t="s">
        <v>243</v>
      </c>
      <c r="C56" s="328" t="s">
        <v>334</v>
      </c>
      <c r="D56" s="329" t="s">
        <v>114</v>
      </c>
      <c r="E56" s="330"/>
      <c r="F56" s="328" t="s">
        <v>335</v>
      </c>
      <c r="G56" s="331" t="s">
        <v>48</v>
      </c>
      <c r="H56" s="330"/>
      <c r="I56" s="328" t="s">
        <v>336</v>
      </c>
      <c r="J56" s="331" t="s">
        <v>366</v>
      </c>
      <c r="K56" s="332"/>
      <c r="L56" s="348" t="b">
        <v>1</v>
      </c>
      <c r="M56" s="330"/>
      <c r="N56" s="330"/>
      <c r="O56" s="349"/>
      <c r="P56" s="337"/>
      <c r="Q56" s="330">
        <v>54.0</v>
      </c>
      <c r="R56" s="330" t="s">
        <v>170</v>
      </c>
      <c r="S56" s="345">
        <v>9.0</v>
      </c>
    </row>
    <row r="57">
      <c r="A57" s="330" t="s">
        <v>130</v>
      </c>
      <c r="B57" s="342">
        <v>17.0</v>
      </c>
      <c r="C57" s="343" t="s">
        <v>114</v>
      </c>
      <c r="D57" s="329">
        <v>41350.0</v>
      </c>
      <c r="E57" s="330">
        <v>7.0</v>
      </c>
      <c r="F57" s="344" t="s">
        <v>48</v>
      </c>
      <c r="G57" s="331">
        <v>2360570.0</v>
      </c>
      <c r="H57" s="330">
        <v>7.0</v>
      </c>
      <c r="I57" s="344" t="s">
        <v>366</v>
      </c>
      <c r="J57" s="331">
        <v>3410400.0</v>
      </c>
      <c r="K57" s="330">
        <v>3.0</v>
      </c>
      <c r="L57" s="330"/>
      <c r="M57" s="330">
        <v>6.0</v>
      </c>
      <c r="N57" s="330" t="s">
        <v>130</v>
      </c>
      <c r="O57" s="336">
        <v>17.0</v>
      </c>
      <c r="P57" s="337"/>
      <c r="Q57" s="330">
        <v>54.0</v>
      </c>
      <c r="R57" s="330" t="s">
        <v>137</v>
      </c>
      <c r="S57" s="345">
        <v>9.0</v>
      </c>
    </row>
    <row r="58">
      <c r="A58" s="330" t="s">
        <v>178</v>
      </c>
      <c r="B58" s="342">
        <v>9.0</v>
      </c>
      <c r="C58" s="343" t="s">
        <v>114</v>
      </c>
      <c r="D58" s="329">
        <v>31480.0</v>
      </c>
      <c r="E58" s="330">
        <v>3.0</v>
      </c>
      <c r="F58" s="344" t="s">
        <v>48</v>
      </c>
      <c r="G58" s="331">
        <v>1359910.0</v>
      </c>
      <c r="H58" s="330">
        <v>5.0</v>
      </c>
      <c r="I58" s="344" t="s">
        <v>366</v>
      </c>
      <c r="J58" s="331">
        <v>3276520.0</v>
      </c>
      <c r="K58" s="330">
        <v>1.0</v>
      </c>
      <c r="L58" s="330"/>
      <c r="M58" s="330">
        <v>54.0</v>
      </c>
      <c r="N58" s="330" t="s">
        <v>178</v>
      </c>
      <c r="O58" s="336">
        <v>9.0</v>
      </c>
      <c r="P58" s="337"/>
      <c r="Q58" s="330">
        <v>54.0</v>
      </c>
      <c r="R58" s="330" t="s">
        <v>276</v>
      </c>
      <c r="S58" s="345">
        <v>9.0</v>
      </c>
    </row>
    <row r="59">
      <c r="A59" s="330" t="s">
        <v>263</v>
      </c>
      <c r="B59" s="342">
        <v>9.0</v>
      </c>
      <c r="C59" s="343" t="s">
        <v>114</v>
      </c>
      <c r="D59" s="329">
        <v>25180.0</v>
      </c>
      <c r="E59" s="330">
        <v>1.0</v>
      </c>
      <c r="F59" s="344" t="s">
        <v>48</v>
      </c>
      <c r="G59" s="331">
        <v>384470.0</v>
      </c>
      <c r="H59" s="330">
        <v>1.0</v>
      </c>
      <c r="I59" s="344" t="s">
        <v>366</v>
      </c>
      <c r="J59" s="331">
        <v>2.428216E7</v>
      </c>
      <c r="K59" s="330">
        <v>7.0</v>
      </c>
      <c r="L59" s="330"/>
      <c r="M59" s="330">
        <v>54.0</v>
      </c>
      <c r="N59" s="330" t="s">
        <v>263</v>
      </c>
      <c r="O59" s="336">
        <v>9.0</v>
      </c>
      <c r="P59" s="337"/>
      <c r="Q59" s="330">
        <v>54.0</v>
      </c>
      <c r="R59" s="330" t="s">
        <v>280</v>
      </c>
      <c r="S59" s="345">
        <v>9.0</v>
      </c>
    </row>
    <row r="60">
      <c r="A60" s="330" t="s">
        <v>292</v>
      </c>
      <c r="B60" s="342">
        <v>13.0</v>
      </c>
      <c r="C60" s="343" t="s">
        <v>114</v>
      </c>
      <c r="D60" s="329">
        <v>39520.0</v>
      </c>
      <c r="E60" s="330">
        <v>5.0</v>
      </c>
      <c r="F60" s="344" t="s">
        <v>48</v>
      </c>
      <c r="G60" s="331">
        <v>462350.0</v>
      </c>
      <c r="H60" s="330">
        <v>3.0</v>
      </c>
      <c r="I60" s="344" t="s">
        <v>366</v>
      </c>
      <c r="J60" s="331">
        <v>5103950.0</v>
      </c>
      <c r="K60" s="330">
        <v>5.0</v>
      </c>
      <c r="L60" s="346"/>
      <c r="M60" s="330">
        <v>27.0</v>
      </c>
      <c r="N60" s="330" t="s">
        <v>292</v>
      </c>
      <c r="O60" s="336">
        <v>13.0</v>
      </c>
      <c r="P60" s="337"/>
      <c r="Q60" s="330">
        <v>54.0</v>
      </c>
      <c r="R60" s="330" t="s">
        <v>269</v>
      </c>
      <c r="S60" s="345">
        <v>9.0</v>
      </c>
    </row>
    <row r="61">
      <c r="A61" s="347" t="s">
        <v>367</v>
      </c>
      <c r="B61" s="327" t="s">
        <v>243</v>
      </c>
      <c r="C61" s="328" t="s">
        <v>334</v>
      </c>
      <c r="D61" s="329" t="s">
        <v>349</v>
      </c>
      <c r="E61" s="330"/>
      <c r="F61" s="328" t="s">
        <v>335</v>
      </c>
      <c r="G61" s="331" t="s">
        <v>116</v>
      </c>
      <c r="H61" s="330"/>
      <c r="I61" s="328" t="s">
        <v>336</v>
      </c>
      <c r="J61" s="331" t="s">
        <v>50</v>
      </c>
      <c r="K61" s="332"/>
      <c r="L61" s="348" t="b">
        <v>1</v>
      </c>
      <c r="M61" s="330"/>
      <c r="N61" s="330"/>
      <c r="O61" s="349"/>
      <c r="P61" s="337"/>
      <c r="Q61" s="330">
        <v>54.0</v>
      </c>
      <c r="R61" s="330" t="s">
        <v>283</v>
      </c>
      <c r="S61" s="345">
        <v>9.0</v>
      </c>
    </row>
    <row r="62">
      <c r="A62" s="330" t="s">
        <v>291</v>
      </c>
      <c r="B62" s="342">
        <v>9.0</v>
      </c>
      <c r="C62" s="343" t="s">
        <v>349</v>
      </c>
      <c r="D62" s="329">
        <v>5.0</v>
      </c>
      <c r="E62" s="330">
        <v>5.0</v>
      </c>
      <c r="F62" s="344" t="s">
        <v>116</v>
      </c>
      <c r="G62" s="331">
        <v>69390.0</v>
      </c>
      <c r="H62" s="330">
        <v>1.0</v>
      </c>
      <c r="I62" s="344" t="s">
        <v>50</v>
      </c>
      <c r="J62" s="331">
        <v>3.0</v>
      </c>
      <c r="K62" s="330">
        <v>3.0</v>
      </c>
      <c r="L62" s="330"/>
      <c r="M62" s="330">
        <v>54.0</v>
      </c>
      <c r="N62" s="330" t="s">
        <v>291</v>
      </c>
      <c r="O62" s="336">
        <v>9.0</v>
      </c>
      <c r="P62" s="337"/>
      <c r="Q62" s="330">
        <v>54.0</v>
      </c>
      <c r="R62" s="330" t="s">
        <v>272</v>
      </c>
      <c r="S62" s="345">
        <v>9.0</v>
      </c>
    </row>
    <row r="63">
      <c r="A63" s="330" t="s">
        <v>300</v>
      </c>
      <c r="B63" s="342">
        <v>11.0</v>
      </c>
      <c r="C63" s="343" t="s">
        <v>349</v>
      </c>
      <c r="D63" s="329">
        <v>3.0</v>
      </c>
      <c r="E63" s="330">
        <v>3.0</v>
      </c>
      <c r="F63" s="344" t="s">
        <v>116</v>
      </c>
      <c r="G63" s="331">
        <v>351520.0</v>
      </c>
      <c r="H63" s="330">
        <v>3.0</v>
      </c>
      <c r="I63" s="344" t="s">
        <v>50</v>
      </c>
      <c r="J63" s="331">
        <v>5.0</v>
      </c>
      <c r="K63" s="330">
        <v>5.0</v>
      </c>
      <c r="L63" s="330"/>
      <c r="M63" s="330">
        <v>41.0</v>
      </c>
      <c r="N63" s="330" t="s">
        <v>300</v>
      </c>
      <c r="O63" s="336">
        <v>11.0</v>
      </c>
      <c r="P63" s="337"/>
      <c r="Q63" s="330">
        <v>54.0</v>
      </c>
      <c r="R63" s="330" t="s">
        <v>178</v>
      </c>
      <c r="S63" s="345">
        <v>9.0</v>
      </c>
    </row>
    <row r="64">
      <c r="A64" s="330" t="s">
        <v>293</v>
      </c>
      <c r="B64" s="342">
        <v>15.0</v>
      </c>
      <c r="C64" s="343" t="s">
        <v>349</v>
      </c>
      <c r="D64" s="329">
        <v>1.0</v>
      </c>
      <c r="E64" s="330">
        <v>1.0</v>
      </c>
      <c r="F64" s="344" t="s">
        <v>116</v>
      </c>
      <c r="G64" s="331">
        <v>999980.0</v>
      </c>
      <c r="H64" s="330">
        <v>7.0</v>
      </c>
      <c r="I64" s="344" t="s">
        <v>50</v>
      </c>
      <c r="J64" s="331">
        <v>7.0</v>
      </c>
      <c r="K64" s="330">
        <v>7.0</v>
      </c>
      <c r="L64" s="330"/>
      <c r="M64" s="330">
        <v>12.0</v>
      </c>
      <c r="N64" s="330" t="s">
        <v>293</v>
      </c>
      <c r="O64" s="336">
        <v>15.0</v>
      </c>
      <c r="P64" s="337"/>
      <c r="Q64" s="330">
        <v>54.0</v>
      </c>
      <c r="R64" s="330" t="s">
        <v>263</v>
      </c>
      <c r="S64" s="345">
        <v>9.0</v>
      </c>
    </row>
    <row r="65">
      <c r="A65" s="330" t="s">
        <v>301</v>
      </c>
      <c r="B65" s="342">
        <v>13.0</v>
      </c>
      <c r="C65" s="343" t="s">
        <v>349</v>
      </c>
      <c r="D65" s="329">
        <v>7.0</v>
      </c>
      <c r="E65" s="330">
        <v>7.0</v>
      </c>
      <c r="F65" s="344" t="s">
        <v>116</v>
      </c>
      <c r="G65" s="331">
        <v>797380.0</v>
      </c>
      <c r="H65" s="330">
        <v>5.0</v>
      </c>
      <c r="I65" s="344" t="s">
        <v>50</v>
      </c>
      <c r="J65" s="331">
        <v>1.0</v>
      </c>
      <c r="K65" s="330">
        <v>1.0</v>
      </c>
      <c r="L65" s="346"/>
      <c r="M65" s="330">
        <v>27.0</v>
      </c>
      <c r="N65" s="330" t="s">
        <v>301</v>
      </c>
      <c r="O65" s="336">
        <v>13.0</v>
      </c>
      <c r="P65" s="337"/>
      <c r="Q65" s="330">
        <v>54.0</v>
      </c>
      <c r="R65" s="330" t="s">
        <v>291</v>
      </c>
      <c r="S65" s="345">
        <v>9.0</v>
      </c>
    </row>
    <row r="66">
      <c r="A66" s="347" t="s">
        <v>370</v>
      </c>
      <c r="B66" s="327" t="s">
        <v>243</v>
      </c>
      <c r="C66" s="328" t="s">
        <v>334</v>
      </c>
      <c r="D66" s="329" t="s">
        <v>352</v>
      </c>
      <c r="E66" s="330"/>
      <c r="F66" s="328" t="s">
        <v>335</v>
      </c>
      <c r="G66" s="331" t="s">
        <v>118</v>
      </c>
      <c r="H66" s="330"/>
      <c r="I66" s="328" t="s">
        <v>336</v>
      </c>
      <c r="J66" s="331" t="s">
        <v>345</v>
      </c>
      <c r="K66" s="332"/>
      <c r="L66" s="348" t="b">
        <v>1</v>
      </c>
      <c r="M66" s="330"/>
      <c r="N66" s="330"/>
      <c r="O66" s="349"/>
      <c r="P66" s="337"/>
      <c r="Q66" s="330">
        <v>54.0</v>
      </c>
      <c r="R66" s="330" t="s">
        <v>310</v>
      </c>
      <c r="S66" s="345">
        <v>9.0</v>
      </c>
    </row>
    <row r="67">
      <c r="A67" s="330" t="s">
        <v>152</v>
      </c>
      <c r="B67" s="342">
        <v>21.0</v>
      </c>
      <c r="C67" s="343" t="s">
        <v>352</v>
      </c>
      <c r="D67" s="329">
        <v>75100.0</v>
      </c>
      <c r="E67" s="330">
        <v>7.0</v>
      </c>
      <c r="F67" s="344" t="s">
        <v>118</v>
      </c>
      <c r="G67" s="331">
        <v>2299760.0</v>
      </c>
      <c r="H67" s="330">
        <v>7.0</v>
      </c>
      <c r="I67" s="344" t="s">
        <v>345</v>
      </c>
      <c r="J67" s="331">
        <v>2.2476271E8</v>
      </c>
      <c r="K67" s="330">
        <v>7.0</v>
      </c>
      <c r="L67" s="330"/>
      <c r="M67" s="330">
        <v>1.0</v>
      </c>
      <c r="N67" s="330" t="s">
        <v>152</v>
      </c>
      <c r="O67" s="336">
        <v>21.0</v>
      </c>
      <c r="P67" s="337"/>
      <c r="Q67" s="330">
        <v>54.0</v>
      </c>
      <c r="R67" s="330" t="s">
        <v>284</v>
      </c>
      <c r="S67" s="345">
        <v>9.0</v>
      </c>
    </row>
    <row r="68">
      <c r="A68" s="330" t="s">
        <v>268</v>
      </c>
      <c r="B68" s="342">
        <v>13.0</v>
      </c>
      <c r="C68" s="343" t="s">
        <v>352</v>
      </c>
      <c r="D68" s="329">
        <v>60300.0</v>
      </c>
      <c r="E68" s="330">
        <v>5.0</v>
      </c>
      <c r="F68" s="344" t="s">
        <v>118</v>
      </c>
      <c r="G68" s="331">
        <v>2221830.0</v>
      </c>
      <c r="H68" s="330">
        <v>5.0</v>
      </c>
      <c r="I68" s="344" t="s">
        <v>345</v>
      </c>
      <c r="J68" s="331">
        <v>5.822399E7</v>
      </c>
      <c r="K68" s="330">
        <v>3.0</v>
      </c>
      <c r="L68" s="330"/>
      <c r="M68" s="330">
        <v>27.0</v>
      </c>
      <c r="N68" s="330" t="s">
        <v>268</v>
      </c>
      <c r="O68" s="336">
        <v>13.0</v>
      </c>
      <c r="P68" s="337"/>
      <c r="Q68" s="330">
        <v>54.0</v>
      </c>
      <c r="R68" s="330" t="s">
        <v>289</v>
      </c>
      <c r="S68" s="345">
        <v>9.0</v>
      </c>
    </row>
    <row r="69">
      <c r="A69" s="330" t="s">
        <v>286</v>
      </c>
      <c r="B69" s="342">
        <v>7.0</v>
      </c>
      <c r="C69" s="343" t="s">
        <v>352</v>
      </c>
      <c r="D69" s="329">
        <v>41400.0</v>
      </c>
      <c r="E69" s="330">
        <v>3.0</v>
      </c>
      <c r="F69" s="344" t="s">
        <v>118</v>
      </c>
      <c r="G69" s="331">
        <v>631020.0</v>
      </c>
      <c r="H69" s="330">
        <v>3.0</v>
      </c>
      <c r="I69" s="344" t="s">
        <v>345</v>
      </c>
      <c r="J69" s="331">
        <v>1.107715E7</v>
      </c>
      <c r="K69" s="330">
        <v>1.0</v>
      </c>
      <c r="L69" s="330"/>
      <c r="M69" s="330">
        <v>70.0</v>
      </c>
      <c r="N69" s="330" t="s">
        <v>286</v>
      </c>
      <c r="O69" s="336">
        <v>7.0</v>
      </c>
      <c r="P69" s="337"/>
      <c r="Q69" s="330">
        <v>54.0</v>
      </c>
      <c r="R69" s="330" t="s">
        <v>132</v>
      </c>
      <c r="S69" s="345">
        <v>9.0</v>
      </c>
    </row>
    <row r="70">
      <c r="A70" s="330" t="s">
        <v>302</v>
      </c>
      <c r="B70" s="342">
        <v>7.0</v>
      </c>
      <c r="C70" s="343" t="s">
        <v>352</v>
      </c>
      <c r="D70" s="329">
        <v>19400.0</v>
      </c>
      <c r="E70" s="330">
        <v>1.0</v>
      </c>
      <c r="F70" s="344" t="s">
        <v>118</v>
      </c>
      <c r="G70" s="331">
        <v>292290.0</v>
      </c>
      <c r="H70" s="330">
        <v>1.0</v>
      </c>
      <c r="I70" s="344" t="s">
        <v>345</v>
      </c>
      <c r="J70" s="331">
        <v>7.775159E7</v>
      </c>
      <c r="K70" s="330">
        <v>5.0</v>
      </c>
      <c r="L70" s="346"/>
      <c r="M70" s="330">
        <v>70.0</v>
      </c>
      <c r="N70" s="330" t="s">
        <v>302</v>
      </c>
      <c r="O70" s="336">
        <v>7.0</v>
      </c>
      <c r="P70" s="337"/>
      <c r="Q70" s="330">
        <v>54.0</v>
      </c>
      <c r="R70" s="330" t="s">
        <v>307</v>
      </c>
      <c r="S70" s="345">
        <v>9.0</v>
      </c>
    </row>
    <row r="71">
      <c r="A71" s="347" t="s">
        <v>372</v>
      </c>
      <c r="B71" s="327" t="s">
        <v>243</v>
      </c>
      <c r="C71" s="328" t="s">
        <v>334</v>
      </c>
      <c r="D71" s="329" t="s">
        <v>368</v>
      </c>
      <c r="E71" s="330"/>
      <c r="F71" s="328" t="s">
        <v>335</v>
      </c>
      <c r="G71" s="331" t="s">
        <v>93</v>
      </c>
      <c r="H71" s="330"/>
      <c r="I71" s="328" t="s">
        <v>336</v>
      </c>
      <c r="J71" s="331" t="s">
        <v>383</v>
      </c>
      <c r="K71" s="332"/>
      <c r="L71" s="348" t="b">
        <v>1</v>
      </c>
      <c r="M71" s="330"/>
      <c r="N71" s="330"/>
      <c r="O71" s="349"/>
      <c r="P71" s="337"/>
      <c r="Q71" s="330">
        <v>70.0</v>
      </c>
      <c r="R71" s="330" t="s">
        <v>279</v>
      </c>
      <c r="S71" s="345">
        <v>7.0</v>
      </c>
    </row>
    <row r="72">
      <c r="A72" s="330" t="s">
        <v>265</v>
      </c>
      <c r="B72" s="342">
        <v>13.0</v>
      </c>
      <c r="C72" s="343" t="s">
        <v>368</v>
      </c>
      <c r="D72" s="329">
        <v>3.0</v>
      </c>
      <c r="E72" s="330">
        <v>3.0</v>
      </c>
      <c r="F72" s="344" t="s">
        <v>93</v>
      </c>
      <c r="G72" s="331">
        <v>7.0</v>
      </c>
      <c r="H72" s="330">
        <v>7.0</v>
      </c>
      <c r="I72" s="344" t="s">
        <v>383</v>
      </c>
      <c r="J72" s="331">
        <v>3.0</v>
      </c>
      <c r="K72" s="330">
        <v>3.0</v>
      </c>
      <c r="L72" s="330"/>
      <c r="M72" s="330">
        <v>27.0</v>
      </c>
      <c r="N72" s="330" t="s">
        <v>265</v>
      </c>
      <c r="O72" s="336">
        <v>13.0</v>
      </c>
      <c r="P72" s="337"/>
      <c r="Q72" s="330">
        <v>70.0</v>
      </c>
      <c r="R72" s="330" t="s">
        <v>267</v>
      </c>
      <c r="S72" s="345">
        <v>7.0</v>
      </c>
    </row>
    <row r="73">
      <c r="A73" s="330" t="s">
        <v>295</v>
      </c>
      <c r="B73" s="342">
        <v>13.0</v>
      </c>
      <c r="C73" s="343" t="s">
        <v>368</v>
      </c>
      <c r="D73" s="329">
        <v>7.0</v>
      </c>
      <c r="E73" s="330">
        <v>7.0</v>
      </c>
      <c r="F73" s="344" t="s">
        <v>93</v>
      </c>
      <c r="G73" s="331">
        <v>5.0</v>
      </c>
      <c r="H73" s="330">
        <v>5.0</v>
      </c>
      <c r="I73" s="344" t="s">
        <v>383</v>
      </c>
      <c r="J73" s="331">
        <v>1.0</v>
      </c>
      <c r="K73" s="330">
        <v>1.0</v>
      </c>
      <c r="L73" s="330"/>
      <c r="M73" s="330">
        <v>27.0</v>
      </c>
      <c r="N73" s="330" t="s">
        <v>295</v>
      </c>
      <c r="O73" s="336">
        <v>13.0</v>
      </c>
      <c r="P73" s="337"/>
      <c r="Q73" s="330">
        <v>70.0</v>
      </c>
      <c r="R73" s="330" t="s">
        <v>294</v>
      </c>
      <c r="S73" s="345">
        <v>7.0</v>
      </c>
    </row>
    <row r="74">
      <c r="A74" s="330" t="s">
        <v>134</v>
      </c>
      <c r="B74" s="342">
        <v>13.0</v>
      </c>
      <c r="C74" s="343" t="s">
        <v>368</v>
      </c>
      <c r="D74" s="329">
        <v>5.0</v>
      </c>
      <c r="E74" s="330">
        <v>5.0</v>
      </c>
      <c r="F74" s="344" t="s">
        <v>93</v>
      </c>
      <c r="G74" s="331">
        <v>3.0</v>
      </c>
      <c r="H74" s="330">
        <v>3.0</v>
      </c>
      <c r="I74" s="344" t="s">
        <v>383</v>
      </c>
      <c r="J74" s="331">
        <v>5.0</v>
      </c>
      <c r="K74" s="330">
        <v>5.0</v>
      </c>
      <c r="L74" s="330"/>
      <c r="M74" s="330">
        <v>27.0</v>
      </c>
      <c r="N74" s="330" t="s">
        <v>134</v>
      </c>
      <c r="O74" s="336">
        <v>13.0</v>
      </c>
      <c r="P74" s="337"/>
      <c r="Q74" s="330">
        <v>70.0</v>
      </c>
      <c r="R74" s="330" t="s">
        <v>277</v>
      </c>
      <c r="S74" s="345">
        <v>7.0</v>
      </c>
    </row>
    <row r="75">
      <c r="A75" s="330" t="s">
        <v>310</v>
      </c>
      <c r="B75" s="342">
        <v>9.0</v>
      </c>
      <c r="C75" s="343" t="s">
        <v>368</v>
      </c>
      <c r="D75" s="329">
        <v>1.0</v>
      </c>
      <c r="E75" s="330">
        <v>1.0</v>
      </c>
      <c r="F75" s="344" t="s">
        <v>93</v>
      </c>
      <c r="G75" s="331">
        <v>1.0</v>
      </c>
      <c r="H75" s="330">
        <v>1.0</v>
      </c>
      <c r="I75" s="344" t="s">
        <v>383</v>
      </c>
      <c r="J75" s="331">
        <v>7.0</v>
      </c>
      <c r="K75" s="330">
        <v>7.0</v>
      </c>
      <c r="L75" s="346"/>
      <c r="M75" s="330">
        <v>54.0</v>
      </c>
      <c r="N75" s="330" t="s">
        <v>310</v>
      </c>
      <c r="O75" s="336">
        <v>9.0</v>
      </c>
      <c r="P75" s="337"/>
      <c r="Q75" s="330">
        <v>70.0</v>
      </c>
      <c r="R75" s="330" t="s">
        <v>286</v>
      </c>
      <c r="S75" s="345">
        <v>7.0</v>
      </c>
    </row>
    <row r="76">
      <c r="A76" s="347" t="s">
        <v>374</v>
      </c>
      <c r="B76" s="327" t="s">
        <v>243</v>
      </c>
      <c r="C76" s="328" t="s">
        <v>334</v>
      </c>
      <c r="D76" s="329" t="s">
        <v>385</v>
      </c>
      <c r="E76" s="330"/>
      <c r="F76" s="328" t="s">
        <v>335</v>
      </c>
      <c r="G76" s="331" t="s">
        <v>74</v>
      </c>
      <c r="H76" s="330"/>
      <c r="I76" s="328" t="s">
        <v>336</v>
      </c>
      <c r="J76" s="331" t="s">
        <v>347</v>
      </c>
      <c r="K76" s="332"/>
      <c r="L76" s="348" t="b">
        <v>1</v>
      </c>
      <c r="M76" s="330"/>
      <c r="N76" s="330"/>
      <c r="O76" s="349"/>
      <c r="P76" s="337"/>
      <c r="Q76" s="330">
        <v>70.0</v>
      </c>
      <c r="R76" s="330" t="s">
        <v>302</v>
      </c>
      <c r="S76" s="345">
        <v>7.0</v>
      </c>
    </row>
    <row r="77">
      <c r="A77" s="330" t="s">
        <v>288</v>
      </c>
      <c r="B77" s="342">
        <v>15.0</v>
      </c>
      <c r="C77" s="343" t="s">
        <v>385</v>
      </c>
      <c r="D77" s="329">
        <v>857.0</v>
      </c>
      <c r="E77" s="330">
        <v>5.0</v>
      </c>
      <c r="F77" s="344" t="s">
        <v>74</v>
      </c>
      <c r="G77" s="331">
        <v>1512340.0</v>
      </c>
      <c r="H77" s="330">
        <v>7.0</v>
      </c>
      <c r="I77" s="344" t="s">
        <v>347</v>
      </c>
      <c r="J77" s="331">
        <v>2841020.0</v>
      </c>
      <c r="K77" s="330">
        <v>3.0</v>
      </c>
      <c r="L77" s="330"/>
      <c r="M77" s="330">
        <v>12.0</v>
      </c>
      <c r="N77" s="330" t="s">
        <v>288</v>
      </c>
      <c r="O77" s="336">
        <v>15.0</v>
      </c>
      <c r="P77" s="337"/>
      <c r="Q77" s="330">
        <v>70.0</v>
      </c>
      <c r="R77" s="330" t="s">
        <v>311</v>
      </c>
      <c r="S77" s="345">
        <v>7.0</v>
      </c>
    </row>
    <row r="78">
      <c r="A78" s="330" t="s">
        <v>285</v>
      </c>
      <c r="B78" s="342">
        <v>19.0</v>
      </c>
      <c r="C78" s="343" t="s">
        <v>385</v>
      </c>
      <c r="D78" s="329">
        <v>1201.0</v>
      </c>
      <c r="E78" s="330">
        <v>7.0</v>
      </c>
      <c r="F78" s="344" t="s">
        <v>74</v>
      </c>
      <c r="G78" s="331">
        <v>538030.0</v>
      </c>
      <c r="H78" s="330">
        <v>5.0</v>
      </c>
      <c r="I78" s="344" t="s">
        <v>347</v>
      </c>
      <c r="J78" s="331">
        <v>2.222235E7</v>
      </c>
      <c r="K78" s="330">
        <v>7.0</v>
      </c>
      <c r="L78" s="330"/>
      <c r="M78" s="330">
        <v>3.0</v>
      </c>
      <c r="N78" s="330" t="s">
        <v>285</v>
      </c>
      <c r="O78" s="336">
        <v>19.0</v>
      </c>
      <c r="P78" s="337"/>
      <c r="Q78" s="330">
        <v>77.0</v>
      </c>
      <c r="R78" s="330" t="s">
        <v>64</v>
      </c>
      <c r="S78" s="345">
        <v>5.0</v>
      </c>
    </row>
    <row r="79">
      <c r="A79" s="330" t="s">
        <v>299</v>
      </c>
      <c r="B79" s="342">
        <v>11.0</v>
      </c>
      <c r="C79" s="343" t="s">
        <v>385</v>
      </c>
      <c r="D79" s="329">
        <v>692.0</v>
      </c>
      <c r="E79" s="330">
        <v>3.0</v>
      </c>
      <c r="F79" s="344" t="s">
        <v>74</v>
      </c>
      <c r="G79" s="331">
        <v>55740.0</v>
      </c>
      <c r="H79" s="330">
        <v>3.0</v>
      </c>
      <c r="I79" s="344" t="s">
        <v>347</v>
      </c>
      <c r="J79" s="331">
        <v>1.322824E7</v>
      </c>
      <c r="K79" s="330">
        <v>5.0</v>
      </c>
      <c r="L79" s="330"/>
      <c r="M79" s="330">
        <v>41.0</v>
      </c>
      <c r="N79" s="330" t="s">
        <v>299</v>
      </c>
      <c r="O79" s="336">
        <v>11.0</v>
      </c>
      <c r="P79" s="337"/>
      <c r="Q79" s="330">
        <v>77.0</v>
      </c>
      <c r="R79" s="330" t="s">
        <v>287</v>
      </c>
      <c r="S79" s="345">
        <v>5.0</v>
      </c>
    </row>
    <row r="80">
      <c r="A80" s="330" t="s">
        <v>313</v>
      </c>
      <c r="B80" s="342">
        <v>3.0</v>
      </c>
      <c r="C80" s="343" t="s">
        <v>385</v>
      </c>
      <c r="D80" s="329">
        <v>655.0</v>
      </c>
      <c r="E80" s="330">
        <v>1.0</v>
      </c>
      <c r="F80" s="344" t="s">
        <v>74</v>
      </c>
      <c r="G80" s="331">
        <v>55140.0</v>
      </c>
      <c r="H80" s="330">
        <v>1.0</v>
      </c>
      <c r="I80" s="344" t="s">
        <v>347</v>
      </c>
      <c r="J80" s="331">
        <v>1615390.0</v>
      </c>
      <c r="K80" s="330">
        <v>1.0</v>
      </c>
      <c r="L80" s="346"/>
      <c r="M80" s="330">
        <v>79.0</v>
      </c>
      <c r="N80" s="330" t="s">
        <v>313</v>
      </c>
      <c r="O80" s="336">
        <v>3.0</v>
      </c>
      <c r="P80" s="337"/>
      <c r="Q80" s="330">
        <v>79.0</v>
      </c>
      <c r="R80" s="330" t="s">
        <v>313</v>
      </c>
      <c r="S80" s="345">
        <v>3.0</v>
      </c>
    </row>
    <row r="81">
      <c r="A81" s="347" t="s">
        <v>377</v>
      </c>
      <c r="B81" s="327" t="s">
        <v>243</v>
      </c>
      <c r="C81" s="328" t="s">
        <v>334</v>
      </c>
      <c r="D81" s="329" t="s">
        <v>380</v>
      </c>
      <c r="E81" s="330"/>
      <c r="F81" s="328" t="s">
        <v>335</v>
      </c>
      <c r="G81" s="331" t="s">
        <v>71</v>
      </c>
      <c r="H81" s="330"/>
      <c r="I81" s="328" t="s">
        <v>336</v>
      </c>
      <c r="J81" s="331" t="s">
        <v>369</v>
      </c>
      <c r="K81" s="332"/>
      <c r="L81" s="348" t="b">
        <v>1</v>
      </c>
      <c r="M81" s="330"/>
      <c r="N81" s="330"/>
      <c r="O81" s="349"/>
      <c r="P81" s="337"/>
      <c r="Q81" s="346">
        <v>79.0</v>
      </c>
      <c r="R81" s="346" t="s">
        <v>312</v>
      </c>
      <c r="S81" s="350">
        <v>3.0</v>
      </c>
    </row>
    <row r="82">
      <c r="A82" s="330" t="s">
        <v>306</v>
      </c>
      <c r="B82" s="342">
        <v>15.0</v>
      </c>
      <c r="C82" s="343" t="s">
        <v>380</v>
      </c>
      <c r="D82" s="329">
        <v>101430.0</v>
      </c>
      <c r="E82" s="330">
        <v>5.0</v>
      </c>
      <c r="F82" s="344" t="s">
        <v>71</v>
      </c>
      <c r="G82" s="331">
        <v>437540.0</v>
      </c>
      <c r="H82" s="330">
        <v>5.0</v>
      </c>
      <c r="I82" s="344" t="s">
        <v>369</v>
      </c>
      <c r="J82" s="331">
        <v>2.0756396E8</v>
      </c>
      <c r="K82" s="330">
        <v>5.0</v>
      </c>
      <c r="L82" s="330"/>
      <c r="M82" s="330">
        <v>12.0</v>
      </c>
      <c r="N82" s="330" t="s">
        <v>306</v>
      </c>
      <c r="O82" s="336">
        <v>15.0</v>
      </c>
      <c r="P82" s="349"/>
      <c r="Q82" s="349"/>
      <c r="R82" s="330"/>
      <c r="S82" s="349"/>
    </row>
    <row r="83">
      <c r="A83" s="330" t="s">
        <v>305</v>
      </c>
      <c r="B83" s="342">
        <v>17.0</v>
      </c>
      <c r="C83" s="343" t="s">
        <v>380</v>
      </c>
      <c r="D83" s="329">
        <v>144470.0</v>
      </c>
      <c r="E83" s="330">
        <v>7.0</v>
      </c>
      <c r="F83" s="344" t="s">
        <v>71</v>
      </c>
      <c r="G83" s="331">
        <v>232680.0</v>
      </c>
      <c r="H83" s="330">
        <v>3.0</v>
      </c>
      <c r="I83" s="344" t="s">
        <v>369</v>
      </c>
      <c r="J83" s="331">
        <v>6.803858E8</v>
      </c>
      <c r="K83" s="330">
        <v>7.0</v>
      </c>
      <c r="L83" s="330"/>
      <c r="M83" s="330">
        <v>6.0</v>
      </c>
      <c r="N83" s="330" t="s">
        <v>305</v>
      </c>
      <c r="O83" s="336">
        <v>17.0</v>
      </c>
      <c r="P83" s="349"/>
      <c r="Q83" s="349"/>
      <c r="R83" s="330"/>
      <c r="S83" s="349"/>
    </row>
    <row r="84">
      <c r="A84" s="330" t="s">
        <v>273</v>
      </c>
      <c r="B84" s="342">
        <v>13.0</v>
      </c>
      <c r="C84" s="343" t="s">
        <v>380</v>
      </c>
      <c r="D84" s="329">
        <v>52090.0</v>
      </c>
      <c r="E84" s="330">
        <v>3.0</v>
      </c>
      <c r="F84" s="344" t="s">
        <v>71</v>
      </c>
      <c r="G84" s="331">
        <v>752600.0</v>
      </c>
      <c r="H84" s="330">
        <v>7.0</v>
      </c>
      <c r="I84" s="344" t="s">
        <v>369</v>
      </c>
      <c r="J84" s="331">
        <v>1.9633456E8</v>
      </c>
      <c r="K84" s="330">
        <v>3.0</v>
      </c>
      <c r="L84" s="330"/>
      <c r="M84" s="330">
        <v>27.0</v>
      </c>
      <c r="N84" s="330" t="s">
        <v>273</v>
      </c>
      <c r="O84" s="336">
        <v>13.0</v>
      </c>
      <c r="P84" s="349"/>
      <c r="Q84" s="349"/>
      <c r="R84" s="330"/>
      <c r="S84" s="349"/>
    </row>
    <row r="85">
      <c r="A85" s="330" t="s">
        <v>312</v>
      </c>
      <c r="B85" s="342">
        <v>3.0</v>
      </c>
      <c r="C85" s="343" t="s">
        <v>380</v>
      </c>
      <c r="D85" s="329">
        <v>49900.0</v>
      </c>
      <c r="E85" s="330">
        <v>1.0</v>
      </c>
      <c r="F85" s="344" t="s">
        <v>71</v>
      </c>
      <c r="G85" s="331">
        <v>142430.0</v>
      </c>
      <c r="H85" s="330">
        <v>1.0</v>
      </c>
      <c r="I85" s="344" t="s">
        <v>369</v>
      </c>
      <c r="J85" s="331">
        <v>1.9062794E8</v>
      </c>
      <c r="K85" s="330">
        <v>1.0</v>
      </c>
      <c r="L85" s="346"/>
      <c r="M85" s="330">
        <v>79.0</v>
      </c>
      <c r="N85" s="330" t="s">
        <v>312</v>
      </c>
      <c r="O85" s="336">
        <v>3.0</v>
      </c>
      <c r="P85" s="349"/>
      <c r="Q85" s="349"/>
      <c r="R85" s="330"/>
      <c r="S85" s="349"/>
    </row>
    <row r="86">
      <c r="A86" s="347" t="s">
        <v>379</v>
      </c>
      <c r="B86" s="327" t="s">
        <v>243</v>
      </c>
      <c r="C86" s="328" t="s">
        <v>334</v>
      </c>
      <c r="D86" s="329" t="s">
        <v>154</v>
      </c>
      <c r="E86" s="330"/>
      <c r="F86" s="328" t="s">
        <v>335</v>
      </c>
      <c r="G86" s="331" t="s">
        <v>66</v>
      </c>
      <c r="H86" s="330"/>
      <c r="I86" s="328" t="s">
        <v>336</v>
      </c>
      <c r="J86" s="331" t="s">
        <v>112</v>
      </c>
      <c r="K86" s="332"/>
      <c r="L86" s="348" t="b">
        <v>1</v>
      </c>
      <c r="M86" s="330"/>
      <c r="N86" s="330"/>
      <c r="O86" s="349"/>
      <c r="P86" s="349"/>
      <c r="Q86" s="349"/>
      <c r="R86" s="330"/>
      <c r="S86" s="349"/>
    </row>
    <row r="87">
      <c r="A87" s="330" t="s">
        <v>287</v>
      </c>
      <c r="B87" s="342">
        <v>5.0</v>
      </c>
      <c r="C87" s="343" t="s">
        <v>154</v>
      </c>
      <c r="D87" s="329">
        <v>103090.0</v>
      </c>
      <c r="E87" s="330">
        <v>3.0</v>
      </c>
      <c r="F87" s="344" t="s">
        <v>66</v>
      </c>
      <c r="G87" s="331">
        <v>1.0</v>
      </c>
      <c r="H87" s="330">
        <v>1.0</v>
      </c>
      <c r="I87" s="344" t="s">
        <v>112</v>
      </c>
      <c r="J87" s="331">
        <v>1.578962E7</v>
      </c>
      <c r="K87" s="330">
        <v>1.0</v>
      </c>
      <c r="L87" s="330"/>
      <c r="M87" s="330">
        <v>77.0</v>
      </c>
      <c r="N87" s="330" t="s">
        <v>287</v>
      </c>
      <c r="O87" s="336">
        <v>5.0</v>
      </c>
      <c r="P87" s="349"/>
      <c r="Q87" s="349"/>
      <c r="R87" s="330"/>
      <c r="S87" s="349"/>
    </row>
    <row r="88">
      <c r="A88" s="330" t="s">
        <v>86</v>
      </c>
      <c r="B88" s="342">
        <v>19.0</v>
      </c>
      <c r="C88" s="343" t="s">
        <v>154</v>
      </c>
      <c r="D88" s="329">
        <v>570880.0</v>
      </c>
      <c r="E88" s="330">
        <v>7.0</v>
      </c>
      <c r="F88" s="344" t="s">
        <v>66</v>
      </c>
      <c r="G88" s="331">
        <v>5.0</v>
      </c>
      <c r="H88" s="330">
        <v>5.0</v>
      </c>
      <c r="I88" s="344" t="s">
        <v>112</v>
      </c>
      <c r="J88" s="331">
        <v>7.486455E7</v>
      </c>
      <c r="K88" s="330">
        <v>7.0</v>
      </c>
      <c r="L88" s="330"/>
      <c r="M88" s="330">
        <v>3.0</v>
      </c>
      <c r="N88" s="330" t="s">
        <v>86</v>
      </c>
      <c r="O88" s="336">
        <v>19.0</v>
      </c>
      <c r="P88" s="349"/>
      <c r="Q88" s="349"/>
      <c r="R88" s="330"/>
      <c r="S88" s="349"/>
    </row>
    <row r="89">
      <c r="A89" s="330" t="s">
        <v>303</v>
      </c>
      <c r="B89" s="342">
        <v>17.0</v>
      </c>
      <c r="C89" s="343" t="s">
        <v>154</v>
      </c>
      <c r="D89" s="329">
        <v>412170.0</v>
      </c>
      <c r="E89" s="330">
        <v>5.0</v>
      </c>
      <c r="F89" s="344" t="s">
        <v>66</v>
      </c>
      <c r="G89" s="331">
        <v>7.0</v>
      </c>
      <c r="H89" s="330">
        <v>7.0</v>
      </c>
      <c r="I89" s="344" t="s">
        <v>112</v>
      </c>
      <c r="J89" s="331">
        <v>4.418274E7</v>
      </c>
      <c r="K89" s="330">
        <v>5.0</v>
      </c>
      <c r="L89" s="330"/>
      <c r="M89" s="330">
        <v>6.0</v>
      </c>
      <c r="N89" s="330" t="s">
        <v>303</v>
      </c>
      <c r="O89" s="336">
        <v>17.0</v>
      </c>
      <c r="P89" s="349"/>
      <c r="Q89" s="349"/>
      <c r="R89" s="330"/>
      <c r="S89" s="349"/>
    </row>
    <row r="90">
      <c r="A90" s="330" t="s">
        <v>311</v>
      </c>
      <c r="B90" s="342">
        <v>7.0</v>
      </c>
      <c r="C90" s="343" t="s">
        <v>154</v>
      </c>
      <c r="D90" s="329">
        <v>25340.0</v>
      </c>
      <c r="E90" s="330">
        <v>1.0</v>
      </c>
      <c r="F90" s="344" t="s">
        <v>66</v>
      </c>
      <c r="G90" s="331">
        <v>3.0</v>
      </c>
      <c r="H90" s="330">
        <v>3.0</v>
      </c>
      <c r="I90" s="344" t="s">
        <v>112</v>
      </c>
      <c r="J90" s="331">
        <v>1.929144E7</v>
      </c>
      <c r="K90" s="330">
        <v>3.0</v>
      </c>
      <c r="L90" s="346"/>
      <c r="M90" s="330">
        <v>70.0</v>
      </c>
      <c r="N90" s="330" t="s">
        <v>311</v>
      </c>
      <c r="O90" s="336">
        <v>7.0</v>
      </c>
      <c r="P90" s="349"/>
      <c r="Q90" s="349"/>
      <c r="R90" s="330"/>
      <c r="S90" s="349"/>
    </row>
    <row r="91">
      <c r="A91" s="347" t="s">
        <v>382</v>
      </c>
      <c r="B91" s="327" t="s">
        <v>243</v>
      </c>
      <c r="C91" s="328" t="s">
        <v>334</v>
      </c>
      <c r="D91" s="329" t="s">
        <v>375</v>
      </c>
      <c r="E91" s="330"/>
      <c r="F91" s="328" t="s">
        <v>335</v>
      </c>
      <c r="G91" s="331" t="s">
        <v>365</v>
      </c>
      <c r="H91" s="330"/>
      <c r="I91" s="328" t="s">
        <v>336</v>
      </c>
      <c r="J91" s="331" t="s">
        <v>373</v>
      </c>
      <c r="K91" s="332"/>
      <c r="L91" s="348" t="b">
        <v>1</v>
      </c>
      <c r="M91" s="330"/>
      <c r="N91" s="330"/>
      <c r="O91" s="349"/>
      <c r="P91" s="349"/>
      <c r="Q91" s="349"/>
      <c r="R91" s="330"/>
      <c r="S91" s="349"/>
    </row>
    <row r="92">
      <c r="A92" s="330" t="s">
        <v>284</v>
      </c>
      <c r="B92" s="342">
        <v>9.0</v>
      </c>
      <c r="C92" s="343" t="s">
        <v>375</v>
      </c>
      <c r="D92" s="329">
        <v>55780.0</v>
      </c>
      <c r="E92" s="330">
        <v>3.0</v>
      </c>
      <c r="F92" s="344" t="s">
        <v>365</v>
      </c>
      <c r="G92" s="331">
        <v>305660.0</v>
      </c>
      <c r="H92" s="330">
        <v>3.0</v>
      </c>
      <c r="I92" s="344" t="s">
        <v>373</v>
      </c>
      <c r="J92" s="331">
        <v>4830420.0</v>
      </c>
      <c r="K92" s="330">
        <v>3.0</v>
      </c>
      <c r="L92" s="330"/>
      <c r="M92" s="330">
        <v>54.0</v>
      </c>
      <c r="N92" s="330" t="s">
        <v>284</v>
      </c>
      <c r="O92" s="336">
        <v>9.0</v>
      </c>
      <c r="P92" s="349"/>
      <c r="Q92" s="349"/>
      <c r="R92" s="330"/>
      <c r="S92" s="349"/>
    </row>
    <row r="93">
      <c r="A93" s="330" t="s">
        <v>289</v>
      </c>
      <c r="B93" s="342">
        <v>9.0</v>
      </c>
      <c r="C93" s="343" t="s">
        <v>375</v>
      </c>
      <c r="D93" s="329">
        <v>104280.0</v>
      </c>
      <c r="E93" s="330">
        <v>7.0</v>
      </c>
      <c r="F93" s="344" t="s">
        <v>365</v>
      </c>
      <c r="G93" s="331">
        <v>283640.0</v>
      </c>
      <c r="H93" s="330">
        <v>1.0</v>
      </c>
      <c r="I93" s="344" t="s">
        <v>373</v>
      </c>
      <c r="J93" s="331">
        <v>4005110.0</v>
      </c>
      <c r="K93" s="330">
        <v>1.0</v>
      </c>
      <c r="L93" s="330"/>
      <c r="M93" s="330">
        <v>54.0</v>
      </c>
      <c r="N93" s="330" t="s">
        <v>289</v>
      </c>
      <c r="O93" s="336">
        <v>9.0</v>
      </c>
      <c r="P93" s="349"/>
      <c r="Q93" s="349"/>
      <c r="R93" s="330"/>
      <c r="S93" s="349"/>
    </row>
    <row r="94">
      <c r="A94" s="330" t="s">
        <v>308</v>
      </c>
      <c r="B94" s="342">
        <v>15.0</v>
      </c>
      <c r="C94" s="343" t="s">
        <v>375</v>
      </c>
      <c r="D94" s="329">
        <v>14900.0</v>
      </c>
      <c r="E94" s="330">
        <v>1.0</v>
      </c>
      <c r="F94" s="344" t="s">
        <v>365</v>
      </c>
      <c r="G94" s="331">
        <v>1084740.0</v>
      </c>
      <c r="H94" s="330">
        <v>7.0</v>
      </c>
      <c r="I94" s="344" t="s">
        <v>373</v>
      </c>
      <c r="J94" s="331">
        <v>1.04604E7</v>
      </c>
      <c r="K94" s="330">
        <v>7.0</v>
      </c>
      <c r="L94" s="330"/>
      <c r="M94" s="330">
        <v>12.0</v>
      </c>
      <c r="N94" s="330" t="s">
        <v>308</v>
      </c>
      <c r="O94" s="336">
        <v>15.0</v>
      </c>
      <c r="P94" s="349"/>
      <c r="Q94" s="349"/>
      <c r="R94" s="330"/>
      <c r="S94" s="349"/>
    </row>
    <row r="95">
      <c r="A95" s="330" t="s">
        <v>296</v>
      </c>
      <c r="B95" s="342">
        <v>15.0</v>
      </c>
      <c r="C95" s="343" t="s">
        <v>375</v>
      </c>
      <c r="D95" s="329">
        <v>74150.0</v>
      </c>
      <c r="E95" s="330">
        <v>5.0</v>
      </c>
      <c r="F95" s="344" t="s">
        <v>365</v>
      </c>
      <c r="G95" s="331">
        <v>687200.0</v>
      </c>
      <c r="H95" s="330">
        <v>5.0</v>
      </c>
      <c r="I95" s="344" t="s">
        <v>373</v>
      </c>
      <c r="J95" s="331">
        <v>5428440.0</v>
      </c>
      <c r="K95" s="330">
        <v>5.0</v>
      </c>
      <c r="L95" s="346"/>
      <c r="M95" s="330">
        <v>12.0</v>
      </c>
      <c r="N95" s="330" t="s">
        <v>296</v>
      </c>
      <c r="O95" s="336">
        <v>15.0</v>
      </c>
      <c r="P95" s="349"/>
      <c r="Q95" s="349"/>
      <c r="R95" s="330"/>
      <c r="S95" s="349"/>
    </row>
    <row r="96">
      <c r="A96" s="347" t="s">
        <v>384</v>
      </c>
      <c r="B96" s="327" t="s">
        <v>243</v>
      </c>
      <c r="C96" s="328" t="s">
        <v>334</v>
      </c>
      <c r="D96" s="329" t="s">
        <v>362</v>
      </c>
      <c r="E96" s="330"/>
      <c r="F96" s="328" t="s">
        <v>335</v>
      </c>
      <c r="G96" s="331" t="s">
        <v>106</v>
      </c>
      <c r="H96" s="330"/>
      <c r="I96" s="328" t="s">
        <v>336</v>
      </c>
      <c r="J96" s="331" t="s">
        <v>359</v>
      </c>
      <c r="K96" s="332"/>
      <c r="L96" s="348" t="b">
        <v>1</v>
      </c>
      <c r="M96" s="330"/>
      <c r="N96" s="330"/>
      <c r="O96" s="349"/>
      <c r="P96" s="349"/>
      <c r="Q96" s="349"/>
      <c r="R96" s="330"/>
      <c r="S96" s="349"/>
    </row>
    <row r="97">
      <c r="A97" s="330" t="s">
        <v>304</v>
      </c>
      <c r="B97" s="342">
        <v>15.0</v>
      </c>
      <c r="C97" s="343" t="s">
        <v>362</v>
      </c>
      <c r="D97" s="329">
        <v>2379.0</v>
      </c>
      <c r="E97" s="330">
        <v>7.0</v>
      </c>
      <c r="F97" s="344" t="s">
        <v>106</v>
      </c>
      <c r="G97" s="331">
        <v>1115350.0</v>
      </c>
      <c r="H97" s="330">
        <v>3.0</v>
      </c>
      <c r="I97" s="344" t="s">
        <v>359</v>
      </c>
      <c r="J97" s="331">
        <v>1.077095E7</v>
      </c>
      <c r="K97" s="330">
        <v>5.0</v>
      </c>
      <c r="L97" s="330"/>
      <c r="M97" s="330">
        <v>12.0</v>
      </c>
      <c r="N97" s="330" t="s">
        <v>304</v>
      </c>
      <c r="O97" s="336">
        <v>15.0</v>
      </c>
      <c r="P97" s="349"/>
      <c r="Q97" s="349"/>
      <c r="R97" s="330"/>
      <c r="S97" s="349"/>
    </row>
    <row r="98">
      <c r="A98" s="330" t="s">
        <v>132</v>
      </c>
      <c r="B98" s="342">
        <v>9.0</v>
      </c>
      <c r="C98" s="343" t="s">
        <v>362</v>
      </c>
      <c r="D98" s="329">
        <v>1685.0</v>
      </c>
      <c r="E98" s="330">
        <v>3.0</v>
      </c>
      <c r="F98" s="344" t="s">
        <v>106</v>
      </c>
      <c r="G98" s="331">
        <v>1363280.0</v>
      </c>
      <c r="H98" s="330">
        <v>5.0</v>
      </c>
      <c r="I98" s="344" t="s">
        <v>359</v>
      </c>
      <c r="J98" s="331">
        <v>2144030.0</v>
      </c>
      <c r="K98" s="330">
        <v>1.0</v>
      </c>
      <c r="L98" s="330"/>
      <c r="M98" s="330">
        <v>54.0</v>
      </c>
      <c r="N98" s="330" t="s">
        <v>132</v>
      </c>
      <c r="O98" s="336">
        <v>9.0</v>
      </c>
      <c r="P98" s="349"/>
      <c r="Q98" s="349"/>
      <c r="R98" s="330"/>
      <c r="S98" s="349"/>
    </row>
    <row r="99">
      <c r="A99" s="330" t="s">
        <v>275</v>
      </c>
      <c r="B99" s="342">
        <v>15.0</v>
      </c>
      <c r="C99" s="343" t="s">
        <v>362</v>
      </c>
      <c r="D99" s="329">
        <v>2171.0</v>
      </c>
      <c r="E99" s="330">
        <v>5.0</v>
      </c>
      <c r="F99" s="344" t="s">
        <v>106</v>
      </c>
      <c r="G99" s="331">
        <v>2036580.0</v>
      </c>
      <c r="H99" s="330">
        <v>7.0</v>
      </c>
      <c r="I99" s="344" t="s">
        <v>359</v>
      </c>
      <c r="J99" s="331">
        <v>1.01561E7</v>
      </c>
      <c r="K99" s="330">
        <v>3.0</v>
      </c>
      <c r="L99" s="330"/>
      <c r="M99" s="330">
        <v>12.0</v>
      </c>
      <c r="N99" s="330" t="s">
        <v>275</v>
      </c>
      <c r="O99" s="336">
        <v>15.0</v>
      </c>
      <c r="P99" s="349"/>
      <c r="Q99" s="349"/>
      <c r="R99" s="330"/>
      <c r="S99" s="349"/>
    </row>
    <row r="100">
      <c r="A100" s="330" t="s">
        <v>307</v>
      </c>
      <c r="B100" s="342">
        <v>9.0</v>
      </c>
      <c r="C100" s="343" t="s">
        <v>362</v>
      </c>
      <c r="D100" s="329">
        <v>1678.0</v>
      </c>
      <c r="E100" s="330">
        <v>1.0</v>
      </c>
      <c r="F100" s="344" t="s">
        <v>106</v>
      </c>
      <c r="G100" s="331">
        <v>1096130.0</v>
      </c>
      <c r="H100" s="330">
        <v>1.0</v>
      </c>
      <c r="I100" s="344" t="s">
        <v>359</v>
      </c>
      <c r="J100" s="331">
        <v>1.508465E7</v>
      </c>
      <c r="K100" s="330">
        <v>7.0</v>
      </c>
      <c r="L100" s="330"/>
      <c r="M100" s="330">
        <v>54.0</v>
      </c>
      <c r="N100" s="330" t="s">
        <v>307</v>
      </c>
      <c r="O100" s="336">
        <v>9.0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154</v>
      </c>
      <c r="E1" s="330"/>
      <c r="F1" s="328" t="s">
        <v>335</v>
      </c>
      <c r="G1" s="331" t="s">
        <v>121</v>
      </c>
      <c r="H1" s="330"/>
      <c r="I1" s="328" t="s">
        <v>336</v>
      </c>
      <c r="J1" s="331" t="s">
        <v>357</v>
      </c>
      <c r="K1" s="332"/>
      <c r="L1" s="333" t="b">
        <v>1</v>
      </c>
      <c r="M1" s="334" t="s">
        <v>245</v>
      </c>
      <c r="N1" s="335" t="s">
        <v>338</v>
      </c>
      <c r="O1" s="336" t="s">
        <v>339</v>
      </c>
      <c r="P1" s="337"/>
      <c r="Q1" s="338" t="s">
        <v>324</v>
      </c>
      <c r="R1" s="339" t="s">
        <v>246</v>
      </c>
      <c r="S1" s="340" t="s">
        <v>340</v>
      </c>
    </row>
    <row r="2">
      <c r="A2" s="341" t="s">
        <v>149</v>
      </c>
      <c r="B2" s="342">
        <v>21.0</v>
      </c>
      <c r="C2" s="343" t="s">
        <v>154</v>
      </c>
      <c r="D2" s="329">
        <v>581300.0</v>
      </c>
      <c r="E2" s="341">
        <v>7.0</v>
      </c>
      <c r="F2" s="344" t="s">
        <v>121</v>
      </c>
      <c r="G2" s="331">
        <v>1.1869E7</v>
      </c>
      <c r="H2" s="341">
        <v>7.0</v>
      </c>
      <c r="I2" s="344" t="s">
        <v>357</v>
      </c>
      <c r="J2" s="331">
        <v>1.78215741E9</v>
      </c>
      <c r="K2" s="330">
        <v>7.0</v>
      </c>
      <c r="L2" s="330"/>
      <c r="M2" s="330">
        <v>1.0</v>
      </c>
      <c r="N2" s="330" t="s">
        <v>149</v>
      </c>
      <c r="O2" s="336">
        <v>21.0</v>
      </c>
      <c r="P2" s="337"/>
      <c r="Q2" s="330">
        <v>1.0</v>
      </c>
      <c r="R2" s="330" t="s">
        <v>149</v>
      </c>
      <c r="S2" s="345">
        <v>21.0</v>
      </c>
    </row>
    <row r="3">
      <c r="A3" s="330" t="s">
        <v>170</v>
      </c>
      <c r="B3" s="342">
        <v>7.0</v>
      </c>
      <c r="C3" s="343" t="s">
        <v>154</v>
      </c>
      <c r="D3" s="329">
        <v>4800.0</v>
      </c>
      <c r="E3" s="330">
        <v>1.0</v>
      </c>
      <c r="F3" s="344" t="s">
        <v>121</v>
      </c>
      <c r="G3" s="331">
        <v>3825000.0</v>
      </c>
      <c r="H3" s="330">
        <v>5.0</v>
      </c>
      <c r="I3" s="344" t="s">
        <v>357</v>
      </c>
      <c r="J3" s="331">
        <v>1.0937543E8</v>
      </c>
      <c r="K3" s="330">
        <v>1.0</v>
      </c>
      <c r="L3" s="330"/>
      <c r="M3" s="330">
        <v>65.0</v>
      </c>
      <c r="N3" s="330" t="s">
        <v>170</v>
      </c>
      <c r="O3" s="336">
        <v>7.0</v>
      </c>
      <c r="P3" s="337"/>
      <c r="Q3" s="330">
        <v>1.0</v>
      </c>
      <c r="R3" s="330" t="s">
        <v>63</v>
      </c>
      <c r="S3" s="345">
        <v>21.0</v>
      </c>
    </row>
    <row r="4">
      <c r="A4" s="330" t="s">
        <v>84</v>
      </c>
      <c r="B4" s="342">
        <v>11.0</v>
      </c>
      <c r="C4" s="343" t="s">
        <v>154</v>
      </c>
      <c r="D4" s="329">
        <v>501600.0</v>
      </c>
      <c r="E4" s="330">
        <v>5.0</v>
      </c>
      <c r="F4" s="344" t="s">
        <v>121</v>
      </c>
      <c r="G4" s="331">
        <v>1138000.0</v>
      </c>
      <c r="H4" s="330">
        <v>1.0</v>
      </c>
      <c r="I4" s="344" t="s">
        <v>357</v>
      </c>
      <c r="J4" s="331">
        <v>1.5023418E8</v>
      </c>
      <c r="K4" s="330">
        <v>5.0</v>
      </c>
      <c r="L4" s="330"/>
      <c r="M4" s="330">
        <v>42.0</v>
      </c>
      <c r="N4" s="330" t="s">
        <v>84</v>
      </c>
      <c r="O4" s="336">
        <v>11.0</v>
      </c>
      <c r="P4" s="337"/>
      <c r="Q4" s="330">
        <v>1.0</v>
      </c>
      <c r="R4" s="330" t="s">
        <v>130</v>
      </c>
      <c r="S4" s="345">
        <v>21.0</v>
      </c>
    </row>
    <row r="5">
      <c r="A5" s="330" t="s">
        <v>264</v>
      </c>
      <c r="B5" s="342">
        <v>9.0</v>
      </c>
      <c r="C5" s="343" t="s">
        <v>154</v>
      </c>
      <c r="D5" s="329">
        <v>165900.0</v>
      </c>
      <c r="E5" s="330">
        <v>3.0</v>
      </c>
      <c r="F5" s="344" t="s">
        <v>121</v>
      </c>
      <c r="G5" s="331">
        <v>1424000.0</v>
      </c>
      <c r="H5" s="330">
        <v>3.0</v>
      </c>
      <c r="I5" s="344" t="s">
        <v>357</v>
      </c>
      <c r="J5" s="331">
        <v>1.3566086E8</v>
      </c>
      <c r="K5" s="330">
        <v>3.0</v>
      </c>
      <c r="L5" s="346"/>
      <c r="M5" s="330">
        <v>58.0</v>
      </c>
      <c r="N5" s="330" t="s">
        <v>264</v>
      </c>
      <c r="O5" s="336">
        <v>9.0</v>
      </c>
      <c r="P5" s="337"/>
      <c r="Q5" s="330">
        <v>4.0</v>
      </c>
      <c r="R5" s="330" t="s">
        <v>171</v>
      </c>
      <c r="S5" s="345">
        <v>19.0</v>
      </c>
    </row>
    <row r="6">
      <c r="A6" s="347" t="s">
        <v>341</v>
      </c>
      <c r="B6" s="327" t="s">
        <v>243</v>
      </c>
      <c r="C6" s="328" t="s">
        <v>334</v>
      </c>
      <c r="D6" s="329" t="s">
        <v>57</v>
      </c>
      <c r="E6" s="330"/>
      <c r="F6" s="328" t="s">
        <v>335</v>
      </c>
      <c r="G6" s="331" t="s">
        <v>169</v>
      </c>
      <c r="H6" s="330"/>
      <c r="I6" s="328" t="s">
        <v>336</v>
      </c>
      <c r="J6" s="331" t="s">
        <v>363</v>
      </c>
      <c r="K6" s="332"/>
      <c r="L6" s="348" t="b">
        <v>1</v>
      </c>
      <c r="M6" s="330"/>
      <c r="N6" s="330"/>
      <c r="O6" s="349"/>
      <c r="P6" s="337"/>
      <c r="Q6" s="330">
        <v>4.0</v>
      </c>
      <c r="R6" s="330" t="s">
        <v>272</v>
      </c>
      <c r="S6" s="345">
        <v>19.0</v>
      </c>
    </row>
    <row r="7">
      <c r="A7" s="330" t="s">
        <v>63</v>
      </c>
      <c r="B7" s="342">
        <v>21.0</v>
      </c>
      <c r="C7" s="343" t="s">
        <v>57</v>
      </c>
      <c r="D7" s="329">
        <v>310800.0</v>
      </c>
      <c r="E7" s="330">
        <v>7.0</v>
      </c>
      <c r="F7" s="344" t="s">
        <v>169</v>
      </c>
      <c r="G7" s="331">
        <v>2255410.0</v>
      </c>
      <c r="H7" s="330">
        <v>7.0</v>
      </c>
      <c r="I7" s="344" t="s">
        <v>363</v>
      </c>
      <c r="J7" s="331">
        <v>3.0551572E8</v>
      </c>
      <c r="K7" s="330">
        <v>7.0</v>
      </c>
      <c r="L7" s="330"/>
      <c r="M7" s="330">
        <v>1.0</v>
      </c>
      <c r="N7" s="330" t="s">
        <v>63</v>
      </c>
      <c r="O7" s="336">
        <v>21.0</v>
      </c>
      <c r="P7" s="337"/>
      <c r="Q7" s="330">
        <v>4.0</v>
      </c>
      <c r="R7" s="330" t="s">
        <v>273</v>
      </c>
      <c r="S7" s="345">
        <v>19.0</v>
      </c>
    </row>
    <row r="8">
      <c r="A8" s="330" t="s">
        <v>100</v>
      </c>
      <c r="B8" s="342">
        <v>11.0</v>
      </c>
      <c r="C8" s="343" t="s">
        <v>57</v>
      </c>
      <c r="D8" s="329">
        <v>87100.0</v>
      </c>
      <c r="E8" s="330">
        <v>3.0</v>
      </c>
      <c r="F8" s="344" t="s">
        <v>169</v>
      </c>
      <c r="G8" s="331">
        <v>901100.0</v>
      </c>
      <c r="H8" s="330">
        <v>3.0</v>
      </c>
      <c r="I8" s="344" t="s">
        <v>363</v>
      </c>
      <c r="J8" s="331">
        <v>2.7351275E8</v>
      </c>
      <c r="K8" s="330">
        <v>5.0</v>
      </c>
      <c r="L8" s="330"/>
      <c r="M8" s="330">
        <v>42.0</v>
      </c>
      <c r="N8" s="330" t="s">
        <v>100</v>
      </c>
      <c r="O8" s="336">
        <v>11.0</v>
      </c>
      <c r="P8" s="337"/>
      <c r="Q8" s="330">
        <v>4.0</v>
      </c>
      <c r="R8" s="330" t="s">
        <v>287</v>
      </c>
      <c r="S8" s="345">
        <v>19.0</v>
      </c>
    </row>
    <row r="9">
      <c r="A9" s="330" t="s">
        <v>62</v>
      </c>
      <c r="B9" s="342">
        <v>5.0</v>
      </c>
      <c r="C9" s="343" t="s">
        <v>57</v>
      </c>
      <c r="D9" s="329">
        <v>48300.0</v>
      </c>
      <c r="E9" s="330">
        <v>1.0</v>
      </c>
      <c r="F9" s="344" t="s">
        <v>169</v>
      </c>
      <c r="G9" s="331">
        <v>576210.0</v>
      </c>
      <c r="H9" s="330">
        <v>1.0</v>
      </c>
      <c r="I9" s="344" t="s">
        <v>363</v>
      </c>
      <c r="J9" s="331">
        <v>1.228981E7</v>
      </c>
      <c r="K9" s="330">
        <v>3.0</v>
      </c>
      <c r="L9" s="330"/>
      <c r="M9" s="330">
        <v>73.0</v>
      </c>
      <c r="N9" s="330" t="s">
        <v>62</v>
      </c>
      <c r="O9" s="336">
        <v>5.0</v>
      </c>
      <c r="P9" s="337"/>
      <c r="Q9" s="330">
        <v>8.0</v>
      </c>
      <c r="R9" s="330" t="s">
        <v>260</v>
      </c>
      <c r="S9" s="345">
        <v>17.0</v>
      </c>
    </row>
    <row r="10">
      <c r="A10" s="330" t="s">
        <v>261</v>
      </c>
      <c r="B10" s="342">
        <v>11.0</v>
      </c>
      <c r="C10" s="343" t="s">
        <v>57</v>
      </c>
      <c r="D10" s="329">
        <v>258000.0</v>
      </c>
      <c r="E10" s="330">
        <v>5.0</v>
      </c>
      <c r="F10" s="344" t="s">
        <v>169</v>
      </c>
      <c r="G10" s="331">
        <v>1756160.0</v>
      </c>
      <c r="H10" s="330">
        <v>5.0</v>
      </c>
      <c r="I10" s="344" t="s">
        <v>363</v>
      </c>
      <c r="J10" s="331">
        <v>7009180.0</v>
      </c>
      <c r="K10" s="330">
        <v>1.0</v>
      </c>
      <c r="L10" s="346"/>
      <c r="M10" s="330">
        <v>42.0</v>
      </c>
      <c r="N10" s="330" t="s">
        <v>261</v>
      </c>
      <c r="O10" s="336">
        <v>11.0</v>
      </c>
      <c r="P10" s="337"/>
      <c r="Q10" s="330">
        <v>8.0</v>
      </c>
      <c r="R10" s="330" t="s">
        <v>278</v>
      </c>
      <c r="S10" s="345">
        <v>17.0</v>
      </c>
    </row>
    <row r="11">
      <c r="A11" s="347" t="s">
        <v>344</v>
      </c>
      <c r="B11" s="327" t="s">
        <v>243</v>
      </c>
      <c r="C11" s="328" t="s">
        <v>334</v>
      </c>
      <c r="D11" s="329" t="s">
        <v>140</v>
      </c>
      <c r="E11" s="330"/>
      <c r="F11" s="328" t="s">
        <v>335</v>
      </c>
      <c r="G11" s="331" t="s">
        <v>105</v>
      </c>
      <c r="H11" s="330"/>
      <c r="I11" s="328" t="s">
        <v>336</v>
      </c>
      <c r="J11" s="331" t="s">
        <v>337</v>
      </c>
      <c r="K11" s="332"/>
      <c r="L11" s="348" t="b">
        <v>1</v>
      </c>
      <c r="M11" s="330"/>
      <c r="N11" s="330"/>
      <c r="O11" s="349"/>
      <c r="P11" s="337"/>
      <c r="Q11" s="330">
        <v>8.0</v>
      </c>
      <c r="R11" s="330" t="s">
        <v>271</v>
      </c>
      <c r="S11" s="345">
        <v>17.0</v>
      </c>
    </row>
    <row r="12">
      <c r="A12" s="330" t="s">
        <v>87</v>
      </c>
      <c r="B12" s="342">
        <v>15.0</v>
      </c>
      <c r="C12" s="343" t="s">
        <v>140</v>
      </c>
      <c r="D12" s="329">
        <v>92300.0</v>
      </c>
      <c r="E12" s="330">
        <v>3.0</v>
      </c>
      <c r="F12" s="344" t="s">
        <v>105</v>
      </c>
      <c r="G12" s="331">
        <v>380800.0</v>
      </c>
      <c r="H12" s="330">
        <v>5.0</v>
      </c>
      <c r="I12" s="344" t="s">
        <v>337</v>
      </c>
      <c r="J12" s="331">
        <v>4.4278231E8</v>
      </c>
      <c r="K12" s="330">
        <v>7.0</v>
      </c>
      <c r="L12" s="330"/>
      <c r="M12" s="330">
        <v>14.0</v>
      </c>
      <c r="N12" s="330" t="s">
        <v>87</v>
      </c>
      <c r="O12" s="336">
        <v>15.0</v>
      </c>
      <c r="P12" s="337"/>
      <c r="Q12" s="330">
        <v>8.0</v>
      </c>
      <c r="R12" s="330" t="s">
        <v>275</v>
      </c>
      <c r="S12" s="345">
        <v>17.0</v>
      </c>
    </row>
    <row r="13">
      <c r="A13" s="330" t="s">
        <v>257</v>
      </c>
      <c r="B13" s="342">
        <v>9.0</v>
      </c>
      <c r="C13" s="343" t="s">
        <v>140</v>
      </c>
      <c r="D13" s="329">
        <v>389900.0</v>
      </c>
      <c r="E13" s="330">
        <v>7.0</v>
      </c>
      <c r="F13" s="344" t="s">
        <v>105</v>
      </c>
      <c r="G13" s="331">
        <v>297400.0</v>
      </c>
      <c r="H13" s="330">
        <v>1.0</v>
      </c>
      <c r="I13" s="344" t="s">
        <v>337</v>
      </c>
      <c r="J13" s="331">
        <v>1.3542802E8</v>
      </c>
      <c r="K13" s="330">
        <v>1.0</v>
      </c>
      <c r="L13" s="330"/>
      <c r="M13" s="330">
        <v>58.0</v>
      </c>
      <c r="N13" s="330" t="s">
        <v>257</v>
      </c>
      <c r="O13" s="336">
        <v>9.0</v>
      </c>
      <c r="P13" s="337"/>
      <c r="Q13" s="330">
        <v>8.0</v>
      </c>
      <c r="R13" s="330" t="s">
        <v>284</v>
      </c>
      <c r="S13" s="345">
        <v>17.0</v>
      </c>
    </row>
    <row r="14">
      <c r="A14" s="330" t="s">
        <v>145</v>
      </c>
      <c r="B14" s="342">
        <v>11.0</v>
      </c>
      <c r="C14" s="343" t="s">
        <v>140</v>
      </c>
      <c r="D14" s="329">
        <v>257500.0</v>
      </c>
      <c r="E14" s="330">
        <v>5.0</v>
      </c>
      <c r="F14" s="344" t="s">
        <v>105</v>
      </c>
      <c r="G14" s="331">
        <v>344400.0</v>
      </c>
      <c r="H14" s="330">
        <v>3.0</v>
      </c>
      <c r="I14" s="344" t="s">
        <v>337</v>
      </c>
      <c r="J14" s="331">
        <v>1.7224266E8</v>
      </c>
      <c r="K14" s="330">
        <v>3.0</v>
      </c>
      <c r="L14" s="330"/>
      <c r="M14" s="330">
        <v>42.0</v>
      </c>
      <c r="N14" s="330" t="s">
        <v>145</v>
      </c>
      <c r="O14" s="336">
        <v>11.0</v>
      </c>
      <c r="P14" s="337"/>
      <c r="Q14" s="330">
        <v>8.0</v>
      </c>
      <c r="R14" s="330" t="s">
        <v>296</v>
      </c>
      <c r="S14" s="345">
        <v>17.0</v>
      </c>
    </row>
    <row r="15">
      <c r="A15" s="330" t="s">
        <v>256</v>
      </c>
      <c r="B15" s="342">
        <v>13.0</v>
      </c>
      <c r="C15" s="343" t="s">
        <v>140</v>
      </c>
      <c r="D15" s="329">
        <v>61100.0</v>
      </c>
      <c r="E15" s="330">
        <v>1.0</v>
      </c>
      <c r="F15" s="344" t="s">
        <v>105</v>
      </c>
      <c r="G15" s="331">
        <v>395200.0</v>
      </c>
      <c r="H15" s="330">
        <v>7.0</v>
      </c>
      <c r="I15" s="344" t="s">
        <v>337</v>
      </c>
      <c r="J15" s="331">
        <v>3.3183113E8</v>
      </c>
      <c r="K15" s="330">
        <v>5.0</v>
      </c>
      <c r="L15" s="346"/>
      <c r="M15" s="330">
        <v>26.0</v>
      </c>
      <c r="N15" s="330" t="s">
        <v>256</v>
      </c>
      <c r="O15" s="336">
        <v>13.0</v>
      </c>
      <c r="P15" s="337"/>
      <c r="Q15" s="330">
        <v>14.0</v>
      </c>
      <c r="R15" s="330" t="s">
        <v>87</v>
      </c>
      <c r="S15" s="345">
        <v>15.0</v>
      </c>
    </row>
    <row r="16">
      <c r="A16" s="347" t="s">
        <v>346</v>
      </c>
      <c r="B16" s="327" t="s">
        <v>243</v>
      </c>
      <c r="C16" s="328" t="s">
        <v>334</v>
      </c>
      <c r="D16" s="329" t="s">
        <v>72</v>
      </c>
      <c r="E16" s="330"/>
      <c r="F16" s="328" t="s">
        <v>335</v>
      </c>
      <c r="G16" s="331" t="s">
        <v>60</v>
      </c>
      <c r="H16" s="330"/>
      <c r="I16" s="328" t="s">
        <v>336</v>
      </c>
      <c r="J16" s="331" t="s">
        <v>378</v>
      </c>
      <c r="K16" s="332"/>
      <c r="L16" s="348" t="b">
        <v>1</v>
      </c>
      <c r="M16" s="330"/>
      <c r="N16" s="330"/>
      <c r="O16" s="349"/>
      <c r="P16" s="337"/>
      <c r="Q16" s="330">
        <v>14.0</v>
      </c>
      <c r="R16" s="330" t="s">
        <v>102</v>
      </c>
      <c r="S16" s="345">
        <v>15.0</v>
      </c>
    </row>
    <row r="17">
      <c r="A17" s="330" t="s">
        <v>282</v>
      </c>
      <c r="B17" s="342">
        <v>5.0</v>
      </c>
      <c r="C17" s="343" t="s">
        <v>72</v>
      </c>
      <c r="D17" s="329">
        <v>42400.0</v>
      </c>
      <c r="E17" s="330">
        <v>1.0</v>
      </c>
      <c r="F17" s="344" t="s">
        <v>60</v>
      </c>
      <c r="G17" s="331">
        <v>284060.0</v>
      </c>
      <c r="H17" s="330">
        <v>3.0</v>
      </c>
      <c r="I17" s="344" t="s">
        <v>378</v>
      </c>
      <c r="J17" s="331">
        <v>1600000.0</v>
      </c>
      <c r="K17" s="330">
        <v>1.0</v>
      </c>
      <c r="L17" s="330"/>
      <c r="M17" s="330">
        <v>73.0</v>
      </c>
      <c r="N17" s="330" t="s">
        <v>282</v>
      </c>
      <c r="O17" s="336">
        <v>5.0</v>
      </c>
      <c r="P17" s="337"/>
      <c r="Q17" s="330">
        <v>14.0</v>
      </c>
      <c r="R17" s="330" t="s">
        <v>148</v>
      </c>
      <c r="S17" s="345">
        <v>15.0</v>
      </c>
    </row>
    <row r="18">
      <c r="A18" s="330" t="s">
        <v>102</v>
      </c>
      <c r="B18" s="342">
        <v>15.0</v>
      </c>
      <c r="C18" s="343" t="s">
        <v>72</v>
      </c>
      <c r="D18" s="329">
        <v>276600.0</v>
      </c>
      <c r="E18" s="330">
        <v>3.0</v>
      </c>
      <c r="F18" s="344" t="s">
        <v>60</v>
      </c>
      <c r="G18" s="331">
        <v>331300.0</v>
      </c>
      <c r="H18" s="330">
        <v>5.0</v>
      </c>
      <c r="I18" s="344" t="s">
        <v>378</v>
      </c>
      <c r="J18" s="331">
        <v>1.85E7</v>
      </c>
      <c r="K18" s="330">
        <v>7.0</v>
      </c>
      <c r="L18" s="330"/>
      <c r="M18" s="330">
        <v>14.0</v>
      </c>
      <c r="N18" s="330" t="s">
        <v>102</v>
      </c>
      <c r="O18" s="336">
        <v>15.0</v>
      </c>
      <c r="P18" s="337"/>
      <c r="Q18" s="330">
        <v>14.0</v>
      </c>
      <c r="R18" s="330" t="s">
        <v>137</v>
      </c>
      <c r="S18" s="345">
        <v>15.0</v>
      </c>
    </row>
    <row r="19">
      <c r="A19" s="330" t="s">
        <v>159</v>
      </c>
      <c r="B19" s="342">
        <v>13.0</v>
      </c>
      <c r="C19" s="343" t="s">
        <v>72</v>
      </c>
      <c r="D19" s="329">
        <v>553200.0</v>
      </c>
      <c r="E19" s="330">
        <v>7.0</v>
      </c>
      <c r="F19" s="344" t="s">
        <v>60</v>
      </c>
      <c r="G19" s="331">
        <v>129020.0</v>
      </c>
      <c r="H19" s="330">
        <v>1.0</v>
      </c>
      <c r="I19" s="344" t="s">
        <v>378</v>
      </c>
      <c r="J19" s="331">
        <v>1.19E7</v>
      </c>
      <c r="K19" s="330">
        <v>5.0</v>
      </c>
      <c r="L19" s="330"/>
      <c r="M19" s="330">
        <v>26.0</v>
      </c>
      <c r="N19" s="330" t="s">
        <v>159</v>
      </c>
      <c r="O19" s="336">
        <v>13.0</v>
      </c>
      <c r="P19" s="337"/>
      <c r="Q19" s="330">
        <v>14.0</v>
      </c>
      <c r="R19" s="330" t="s">
        <v>258</v>
      </c>
      <c r="S19" s="345">
        <v>15.0</v>
      </c>
    </row>
    <row r="20">
      <c r="A20" s="330" t="s">
        <v>148</v>
      </c>
      <c r="B20" s="342">
        <v>15.0</v>
      </c>
      <c r="C20" s="343" t="s">
        <v>72</v>
      </c>
      <c r="D20" s="329">
        <v>484000.0</v>
      </c>
      <c r="E20" s="330">
        <v>5.0</v>
      </c>
      <c r="F20" s="344" t="s">
        <v>60</v>
      </c>
      <c r="G20" s="331">
        <v>935340.0</v>
      </c>
      <c r="H20" s="330">
        <v>7.0</v>
      </c>
      <c r="I20" s="344" t="s">
        <v>378</v>
      </c>
      <c r="J20" s="331">
        <v>9300000.0</v>
      </c>
      <c r="K20" s="330">
        <v>3.0</v>
      </c>
      <c r="L20" s="346"/>
      <c r="M20" s="330">
        <v>14.0</v>
      </c>
      <c r="N20" s="330" t="s">
        <v>148</v>
      </c>
      <c r="O20" s="336">
        <v>15.0</v>
      </c>
      <c r="P20" s="337"/>
      <c r="Q20" s="330">
        <v>14.0</v>
      </c>
      <c r="R20" s="330" t="s">
        <v>86</v>
      </c>
      <c r="S20" s="345">
        <v>15.0</v>
      </c>
    </row>
    <row r="21">
      <c r="A21" s="347" t="s">
        <v>348</v>
      </c>
      <c r="B21" s="327" t="s">
        <v>243</v>
      </c>
      <c r="C21" s="328" t="s">
        <v>334</v>
      </c>
      <c r="D21" s="329" t="s">
        <v>46</v>
      </c>
      <c r="E21" s="330"/>
      <c r="F21" s="328" t="s">
        <v>335</v>
      </c>
      <c r="G21" s="331" t="s">
        <v>98</v>
      </c>
      <c r="H21" s="330"/>
      <c r="I21" s="328" t="s">
        <v>336</v>
      </c>
      <c r="J21" s="331" t="s">
        <v>381</v>
      </c>
      <c r="K21" s="332"/>
      <c r="L21" s="348" t="b">
        <v>1</v>
      </c>
      <c r="M21" s="330"/>
      <c r="N21" s="330"/>
      <c r="O21" s="349"/>
      <c r="P21" s="337"/>
      <c r="Q21" s="330">
        <v>14.0</v>
      </c>
      <c r="R21" s="330" t="s">
        <v>268</v>
      </c>
      <c r="S21" s="345">
        <v>15.0</v>
      </c>
    </row>
    <row r="22">
      <c r="A22" s="330" t="s">
        <v>171</v>
      </c>
      <c r="B22" s="342">
        <v>19.0</v>
      </c>
      <c r="C22" s="343" t="s">
        <v>46</v>
      </c>
      <c r="D22" s="329">
        <v>5.0</v>
      </c>
      <c r="E22" s="330">
        <v>5.0</v>
      </c>
      <c r="F22" s="344" t="s">
        <v>98</v>
      </c>
      <c r="G22" s="331">
        <v>7.0</v>
      </c>
      <c r="H22" s="330">
        <v>7.0</v>
      </c>
      <c r="I22" s="344" t="s">
        <v>381</v>
      </c>
      <c r="J22" s="331">
        <v>7.0</v>
      </c>
      <c r="K22" s="330">
        <v>7.0</v>
      </c>
      <c r="L22" s="330"/>
      <c r="M22" s="330">
        <v>4.0</v>
      </c>
      <c r="N22" s="330" t="s">
        <v>171</v>
      </c>
      <c r="O22" s="336">
        <v>19.0</v>
      </c>
      <c r="P22" s="337"/>
      <c r="Q22" s="330">
        <v>14.0</v>
      </c>
      <c r="R22" s="330" t="s">
        <v>178</v>
      </c>
      <c r="S22" s="345">
        <v>15.0</v>
      </c>
    </row>
    <row r="23">
      <c r="A23" s="330" t="s">
        <v>64</v>
      </c>
      <c r="B23" s="342">
        <v>13.0</v>
      </c>
      <c r="C23" s="343" t="s">
        <v>46</v>
      </c>
      <c r="D23" s="329">
        <v>7.0</v>
      </c>
      <c r="E23" s="330">
        <v>7.0</v>
      </c>
      <c r="F23" s="344" t="s">
        <v>98</v>
      </c>
      <c r="G23" s="331">
        <v>1.0</v>
      </c>
      <c r="H23" s="330">
        <v>1.0</v>
      </c>
      <c r="I23" s="344" t="s">
        <v>381</v>
      </c>
      <c r="J23" s="331">
        <v>5.0</v>
      </c>
      <c r="K23" s="330">
        <v>5.0</v>
      </c>
      <c r="L23" s="330"/>
      <c r="M23" s="330">
        <v>26.0</v>
      </c>
      <c r="N23" s="330" t="s">
        <v>64</v>
      </c>
      <c r="O23" s="336">
        <v>13.0</v>
      </c>
      <c r="P23" s="337"/>
      <c r="Q23" s="330">
        <v>14.0</v>
      </c>
      <c r="R23" s="330" t="s">
        <v>263</v>
      </c>
      <c r="S23" s="345">
        <v>15.0</v>
      </c>
    </row>
    <row r="24">
      <c r="A24" s="330" t="s">
        <v>266</v>
      </c>
      <c r="B24" s="342">
        <v>9.0</v>
      </c>
      <c r="C24" s="343" t="s">
        <v>46</v>
      </c>
      <c r="D24" s="329">
        <v>3.0</v>
      </c>
      <c r="E24" s="330">
        <v>3.0</v>
      </c>
      <c r="F24" s="344" t="s">
        <v>98</v>
      </c>
      <c r="G24" s="331">
        <v>3.0</v>
      </c>
      <c r="H24" s="330">
        <v>3.0</v>
      </c>
      <c r="I24" s="344" t="s">
        <v>381</v>
      </c>
      <c r="J24" s="331">
        <v>3.0</v>
      </c>
      <c r="K24" s="330">
        <v>3.0</v>
      </c>
      <c r="L24" s="330"/>
      <c r="M24" s="330">
        <v>58.0</v>
      </c>
      <c r="N24" s="330" t="s">
        <v>266</v>
      </c>
      <c r="O24" s="336">
        <v>9.0</v>
      </c>
      <c r="P24" s="337"/>
      <c r="Q24" s="330">
        <v>14.0</v>
      </c>
      <c r="R24" s="330" t="s">
        <v>288</v>
      </c>
      <c r="S24" s="345">
        <v>15.0</v>
      </c>
    </row>
    <row r="25">
      <c r="A25" s="330" t="s">
        <v>309</v>
      </c>
      <c r="B25" s="342">
        <v>7.0</v>
      </c>
      <c r="C25" s="343" t="s">
        <v>46</v>
      </c>
      <c r="D25" s="329">
        <v>1.0</v>
      </c>
      <c r="E25" s="330">
        <v>1.0</v>
      </c>
      <c r="F25" s="344" t="s">
        <v>98</v>
      </c>
      <c r="G25" s="331">
        <v>5.0</v>
      </c>
      <c r="H25" s="330">
        <v>5.0</v>
      </c>
      <c r="I25" s="344" t="s">
        <v>381</v>
      </c>
      <c r="J25" s="331">
        <v>1.0</v>
      </c>
      <c r="K25" s="330">
        <v>1.0</v>
      </c>
      <c r="L25" s="346"/>
      <c r="M25" s="330">
        <v>65.0</v>
      </c>
      <c r="N25" s="330" t="s">
        <v>309</v>
      </c>
      <c r="O25" s="336">
        <v>7.0</v>
      </c>
      <c r="P25" s="337"/>
      <c r="Q25" s="330">
        <v>14.0</v>
      </c>
      <c r="R25" s="330" t="s">
        <v>289</v>
      </c>
      <c r="S25" s="345">
        <v>15.0</v>
      </c>
    </row>
    <row r="26">
      <c r="A26" s="347" t="s">
        <v>351</v>
      </c>
      <c r="B26" s="327" t="s">
        <v>243</v>
      </c>
      <c r="C26" s="328" t="s">
        <v>334</v>
      </c>
      <c r="D26" s="329" t="s">
        <v>349</v>
      </c>
      <c r="E26" s="330"/>
      <c r="F26" s="328" t="s">
        <v>335</v>
      </c>
      <c r="G26" s="331" t="s">
        <v>93</v>
      </c>
      <c r="H26" s="330"/>
      <c r="I26" s="328" t="s">
        <v>336</v>
      </c>
      <c r="J26" s="331" t="s">
        <v>353</v>
      </c>
      <c r="K26" s="332"/>
      <c r="L26" s="348" t="b">
        <v>1</v>
      </c>
      <c r="M26" s="330"/>
      <c r="N26" s="330"/>
      <c r="O26" s="349"/>
      <c r="P26" s="337"/>
      <c r="Q26" s="330">
        <v>14.0</v>
      </c>
      <c r="R26" s="330" t="s">
        <v>286</v>
      </c>
      <c r="S26" s="345">
        <v>15.0</v>
      </c>
    </row>
    <row r="27">
      <c r="A27" s="330" t="s">
        <v>152</v>
      </c>
      <c r="B27" s="342">
        <v>13.0</v>
      </c>
      <c r="C27" s="343" t="s">
        <v>349</v>
      </c>
      <c r="D27" s="329">
        <v>44800.0</v>
      </c>
      <c r="E27" s="330">
        <v>3.0</v>
      </c>
      <c r="F27" s="344" t="s">
        <v>93</v>
      </c>
      <c r="G27" s="331">
        <v>1400000.0</v>
      </c>
      <c r="H27" s="330">
        <v>5.0</v>
      </c>
      <c r="I27" s="344" t="s">
        <v>353</v>
      </c>
      <c r="J27" s="331">
        <v>5.243E8</v>
      </c>
      <c r="K27" s="330">
        <v>5.0</v>
      </c>
      <c r="L27" s="330"/>
      <c r="M27" s="330">
        <v>26.0</v>
      </c>
      <c r="N27" s="330" t="s">
        <v>152</v>
      </c>
      <c r="O27" s="336">
        <v>13.0</v>
      </c>
      <c r="P27" s="337"/>
      <c r="Q27" s="330">
        <v>26.0</v>
      </c>
      <c r="R27" s="330" t="s">
        <v>256</v>
      </c>
      <c r="S27" s="345">
        <v>13.0</v>
      </c>
    </row>
    <row r="28">
      <c r="A28" s="330" t="s">
        <v>158</v>
      </c>
      <c r="B28" s="342">
        <v>13.0</v>
      </c>
      <c r="C28" s="343" t="s">
        <v>349</v>
      </c>
      <c r="D28" s="329">
        <v>50900.0</v>
      </c>
      <c r="E28" s="330">
        <v>5.0</v>
      </c>
      <c r="F28" s="344" t="s">
        <v>93</v>
      </c>
      <c r="G28" s="331">
        <v>276000.0</v>
      </c>
      <c r="H28" s="330">
        <v>1.0</v>
      </c>
      <c r="I28" s="344" t="s">
        <v>353</v>
      </c>
      <c r="J28" s="331">
        <v>7.406E8</v>
      </c>
      <c r="K28" s="330">
        <v>7.0</v>
      </c>
      <c r="L28" s="330"/>
      <c r="M28" s="330">
        <v>26.0</v>
      </c>
      <c r="N28" s="330" t="s">
        <v>158</v>
      </c>
      <c r="O28" s="336">
        <v>13.0</v>
      </c>
      <c r="P28" s="337"/>
      <c r="Q28" s="330">
        <v>26.0</v>
      </c>
      <c r="R28" s="330" t="s">
        <v>159</v>
      </c>
      <c r="S28" s="345">
        <v>13.0</v>
      </c>
    </row>
    <row r="29">
      <c r="A29" s="330" t="s">
        <v>262</v>
      </c>
      <c r="B29" s="342">
        <v>11.0</v>
      </c>
      <c r="C29" s="343" t="s">
        <v>349</v>
      </c>
      <c r="D29" s="329">
        <v>9800.0</v>
      </c>
      <c r="E29" s="330">
        <v>1.0</v>
      </c>
      <c r="F29" s="344" t="s">
        <v>93</v>
      </c>
      <c r="G29" s="331">
        <v>2300000.0</v>
      </c>
      <c r="H29" s="330">
        <v>7.0</v>
      </c>
      <c r="I29" s="344" t="s">
        <v>353</v>
      </c>
      <c r="J29" s="331">
        <v>3.696E8</v>
      </c>
      <c r="K29" s="330">
        <v>3.0</v>
      </c>
      <c r="L29" s="330"/>
      <c r="M29" s="330">
        <v>42.0</v>
      </c>
      <c r="N29" s="330" t="s">
        <v>262</v>
      </c>
      <c r="O29" s="336">
        <v>11.0</v>
      </c>
      <c r="P29" s="337"/>
      <c r="Q29" s="330">
        <v>26.0</v>
      </c>
      <c r="R29" s="330" t="s">
        <v>64</v>
      </c>
      <c r="S29" s="345">
        <v>13.0</v>
      </c>
    </row>
    <row r="30">
      <c r="A30" s="330" t="s">
        <v>279</v>
      </c>
      <c r="B30" s="342">
        <v>11.0</v>
      </c>
      <c r="C30" s="343" t="s">
        <v>349</v>
      </c>
      <c r="D30" s="329">
        <v>87500.0</v>
      </c>
      <c r="E30" s="330">
        <v>7.0</v>
      </c>
      <c r="F30" s="344" t="s">
        <v>93</v>
      </c>
      <c r="G30" s="331">
        <v>1200000.0</v>
      </c>
      <c r="H30" s="330">
        <v>3.0</v>
      </c>
      <c r="I30" s="344" t="s">
        <v>353</v>
      </c>
      <c r="J30" s="331">
        <v>2.305E8</v>
      </c>
      <c r="K30" s="330">
        <v>1.0</v>
      </c>
      <c r="L30" s="346"/>
      <c r="M30" s="330">
        <v>42.0</v>
      </c>
      <c r="N30" s="330" t="s">
        <v>279</v>
      </c>
      <c r="O30" s="336">
        <v>11.0</v>
      </c>
      <c r="P30" s="337"/>
      <c r="Q30" s="330">
        <v>26.0</v>
      </c>
      <c r="R30" s="330" t="s">
        <v>152</v>
      </c>
      <c r="S30" s="345">
        <v>13.0</v>
      </c>
    </row>
    <row r="31">
      <c r="A31" s="347" t="s">
        <v>354</v>
      </c>
      <c r="B31" s="327" t="s">
        <v>243</v>
      </c>
      <c r="C31" s="328" t="s">
        <v>334</v>
      </c>
      <c r="D31" s="329" t="s">
        <v>96</v>
      </c>
      <c r="E31" s="330"/>
      <c r="F31" s="328" t="s">
        <v>335</v>
      </c>
      <c r="G31" s="331" t="s">
        <v>118</v>
      </c>
      <c r="H31" s="330"/>
      <c r="I31" s="328" t="s">
        <v>336</v>
      </c>
      <c r="J31" s="331" t="s">
        <v>50</v>
      </c>
      <c r="K31" s="332"/>
      <c r="L31" s="348" t="b">
        <v>1</v>
      </c>
      <c r="M31" s="330"/>
      <c r="N31" s="330"/>
      <c r="O31" s="349"/>
      <c r="P31" s="337"/>
      <c r="Q31" s="330">
        <v>26.0</v>
      </c>
      <c r="R31" s="330" t="s">
        <v>158</v>
      </c>
      <c r="S31" s="345">
        <v>13.0</v>
      </c>
    </row>
    <row r="32">
      <c r="A32" s="330" t="s">
        <v>281</v>
      </c>
      <c r="B32" s="342">
        <v>5.0</v>
      </c>
      <c r="C32" s="343" t="s">
        <v>96</v>
      </c>
      <c r="D32" s="329">
        <v>62600.0</v>
      </c>
      <c r="E32" s="330">
        <v>3.0</v>
      </c>
      <c r="F32" s="344" t="s">
        <v>118</v>
      </c>
      <c r="G32" s="331">
        <v>368900.0</v>
      </c>
      <c r="H32" s="330">
        <v>1.0</v>
      </c>
      <c r="I32" s="344" t="s">
        <v>50</v>
      </c>
      <c r="J32" s="331">
        <v>1.5798E8</v>
      </c>
      <c r="K32" s="330">
        <v>1.0</v>
      </c>
      <c r="L32" s="330"/>
      <c r="M32" s="330">
        <v>73.0</v>
      </c>
      <c r="N32" s="330" t="s">
        <v>281</v>
      </c>
      <c r="O32" s="336">
        <v>5.0</v>
      </c>
      <c r="P32" s="337"/>
      <c r="Q32" s="330">
        <v>26.0</v>
      </c>
      <c r="R32" s="330" t="s">
        <v>274</v>
      </c>
      <c r="S32" s="345">
        <v>13.0</v>
      </c>
    </row>
    <row r="33">
      <c r="A33" s="330" t="s">
        <v>290</v>
      </c>
      <c r="B33" s="342">
        <v>7.0</v>
      </c>
      <c r="C33" s="343" t="s">
        <v>96</v>
      </c>
      <c r="D33" s="329">
        <v>31500.0</v>
      </c>
      <c r="E33" s="330">
        <v>1.0</v>
      </c>
      <c r="F33" s="344" t="s">
        <v>118</v>
      </c>
      <c r="G33" s="331">
        <v>942790.0</v>
      </c>
      <c r="H33" s="330">
        <v>3.0</v>
      </c>
      <c r="I33" s="344" t="s">
        <v>50</v>
      </c>
      <c r="J33" s="331">
        <v>2.75511E8</v>
      </c>
      <c r="K33" s="330">
        <v>3.0</v>
      </c>
      <c r="L33" s="330"/>
      <c r="M33" s="330">
        <v>65.0</v>
      </c>
      <c r="N33" s="330" t="s">
        <v>290</v>
      </c>
      <c r="O33" s="336">
        <v>7.0</v>
      </c>
      <c r="P33" s="337"/>
      <c r="Q33" s="330">
        <v>26.0</v>
      </c>
      <c r="R33" s="330" t="s">
        <v>276</v>
      </c>
      <c r="S33" s="345">
        <v>13.0</v>
      </c>
    </row>
    <row r="34">
      <c r="A34" s="330" t="s">
        <v>130</v>
      </c>
      <c r="B34" s="342">
        <v>21.0</v>
      </c>
      <c r="C34" s="343" t="s">
        <v>96</v>
      </c>
      <c r="D34" s="329">
        <v>300500.0</v>
      </c>
      <c r="E34" s="330">
        <v>7.0</v>
      </c>
      <c r="F34" s="344" t="s">
        <v>118</v>
      </c>
      <c r="G34" s="331">
        <v>8757420.0</v>
      </c>
      <c r="H34" s="330">
        <v>7.0</v>
      </c>
      <c r="I34" s="344" t="s">
        <v>50</v>
      </c>
      <c r="J34" s="331">
        <v>1.080425E9</v>
      </c>
      <c r="K34" s="330">
        <v>7.0</v>
      </c>
      <c r="L34" s="330"/>
      <c r="M34" s="330">
        <v>1.0</v>
      </c>
      <c r="N34" s="330" t="s">
        <v>130</v>
      </c>
      <c r="O34" s="336">
        <v>21.0</v>
      </c>
      <c r="P34" s="337"/>
      <c r="Q34" s="330">
        <v>26.0</v>
      </c>
      <c r="R34" s="330" t="s">
        <v>265</v>
      </c>
      <c r="S34" s="345">
        <v>13.0</v>
      </c>
    </row>
    <row r="35">
      <c r="A35" s="330" t="s">
        <v>137</v>
      </c>
      <c r="B35" s="342">
        <v>15.0</v>
      </c>
      <c r="C35" s="343" t="s">
        <v>96</v>
      </c>
      <c r="D35" s="329">
        <v>176900.0</v>
      </c>
      <c r="E35" s="330">
        <v>5.0</v>
      </c>
      <c r="F35" s="344" t="s">
        <v>118</v>
      </c>
      <c r="G35" s="331">
        <v>2169990.0</v>
      </c>
      <c r="H35" s="330">
        <v>5.0</v>
      </c>
      <c r="I35" s="344" t="s">
        <v>50</v>
      </c>
      <c r="J35" s="331">
        <v>3.04321E8</v>
      </c>
      <c r="K35" s="330">
        <v>5.0</v>
      </c>
      <c r="L35" s="346"/>
      <c r="M35" s="330">
        <v>14.0</v>
      </c>
      <c r="N35" s="330" t="s">
        <v>137</v>
      </c>
      <c r="O35" s="336">
        <v>15.0</v>
      </c>
      <c r="P35" s="337"/>
      <c r="Q35" s="330">
        <v>26.0</v>
      </c>
      <c r="R35" s="330" t="s">
        <v>270</v>
      </c>
      <c r="S35" s="345">
        <v>13.0</v>
      </c>
    </row>
    <row r="36">
      <c r="A36" s="347" t="s">
        <v>356</v>
      </c>
      <c r="B36" s="327" t="s">
        <v>243</v>
      </c>
      <c r="C36" s="328" t="s">
        <v>334</v>
      </c>
      <c r="D36" s="329" t="s">
        <v>385</v>
      </c>
      <c r="E36" s="330"/>
      <c r="F36" s="328" t="s">
        <v>335</v>
      </c>
      <c r="G36" s="331" t="s">
        <v>106</v>
      </c>
      <c r="H36" s="330"/>
      <c r="I36" s="328" t="s">
        <v>336</v>
      </c>
      <c r="J36" s="331" t="s">
        <v>337</v>
      </c>
      <c r="K36" s="332"/>
      <c r="L36" s="348" t="b">
        <v>1</v>
      </c>
      <c r="M36" s="330"/>
      <c r="N36" s="330"/>
      <c r="O36" s="349"/>
      <c r="P36" s="337"/>
      <c r="Q36" s="330">
        <v>26.0</v>
      </c>
      <c r="R36" s="330" t="s">
        <v>269</v>
      </c>
      <c r="S36" s="345">
        <v>13.0</v>
      </c>
    </row>
    <row r="37">
      <c r="A37" s="330" t="s">
        <v>101</v>
      </c>
      <c r="B37" s="342">
        <v>5.0</v>
      </c>
      <c r="C37" s="343" t="s">
        <v>385</v>
      </c>
      <c r="D37" s="329">
        <v>331.0</v>
      </c>
      <c r="E37" s="330">
        <v>1.0</v>
      </c>
      <c r="F37" s="344" t="s">
        <v>106</v>
      </c>
      <c r="G37" s="331">
        <v>1800000.0</v>
      </c>
      <c r="H37" s="330">
        <v>3.0</v>
      </c>
      <c r="I37" s="344" t="s">
        <v>337</v>
      </c>
      <c r="J37" s="331">
        <v>1.5E8</v>
      </c>
      <c r="K37" s="330">
        <v>1.0</v>
      </c>
      <c r="L37" s="330"/>
      <c r="M37" s="330">
        <v>73.0</v>
      </c>
      <c r="N37" s="330" t="s">
        <v>101</v>
      </c>
      <c r="O37" s="336">
        <v>5.0</v>
      </c>
      <c r="P37" s="337"/>
      <c r="Q37" s="330">
        <v>26.0</v>
      </c>
      <c r="R37" s="330" t="s">
        <v>259</v>
      </c>
      <c r="S37" s="345">
        <v>13.0</v>
      </c>
    </row>
    <row r="38">
      <c r="A38" s="330" t="s">
        <v>260</v>
      </c>
      <c r="B38" s="342">
        <v>17.0</v>
      </c>
      <c r="C38" s="343" t="s">
        <v>385</v>
      </c>
      <c r="D38" s="329">
        <v>700.0</v>
      </c>
      <c r="E38" s="330">
        <v>5.0</v>
      </c>
      <c r="F38" s="344" t="s">
        <v>106</v>
      </c>
      <c r="G38" s="331">
        <v>2600000.0</v>
      </c>
      <c r="H38" s="330">
        <v>7.0</v>
      </c>
      <c r="I38" s="344" t="s">
        <v>337</v>
      </c>
      <c r="J38" s="331">
        <v>2.6E8</v>
      </c>
      <c r="K38" s="330">
        <v>5.0</v>
      </c>
      <c r="L38" s="330"/>
      <c r="M38" s="330">
        <v>8.0</v>
      </c>
      <c r="N38" s="330" t="s">
        <v>260</v>
      </c>
      <c r="O38" s="336">
        <v>17.0</v>
      </c>
      <c r="P38" s="337"/>
      <c r="Q38" s="330">
        <v>26.0</v>
      </c>
      <c r="R38" s="330" t="s">
        <v>285</v>
      </c>
      <c r="S38" s="345">
        <v>13.0</v>
      </c>
    </row>
    <row r="39">
      <c r="A39" s="330" t="s">
        <v>297</v>
      </c>
      <c r="B39" s="342">
        <v>11.0</v>
      </c>
      <c r="C39" s="343" t="s">
        <v>385</v>
      </c>
      <c r="D39" s="329">
        <v>446.0</v>
      </c>
      <c r="E39" s="330">
        <v>3.0</v>
      </c>
      <c r="F39" s="344" t="s">
        <v>106</v>
      </c>
      <c r="G39" s="331">
        <v>800000.0</v>
      </c>
      <c r="H39" s="330">
        <v>1.0</v>
      </c>
      <c r="I39" s="344" t="s">
        <v>337</v>
      </c>
      <c r="J39" s="331">
        <v>3.0E8</v>
      </c>
      <c r="K39" s="330">
        <v>7.0</v>
      </c>
      <c r="L39" s="330"/>
      <c r="M39" s="330">
        <v>42.0</v>
      </c>
      <c r="N39" s="330" t="s">
        <v>297</v>
      </c>
      <c r="O39" s="336">
        <v>11.0</v>
      </c>
      <c r="P39" s="337"/>
      <c r="Q39" s="330">
        <v>26.0</v>
      </c>
      <c r="R39" s="330" t="s">
        <v>134</v>
      </c>
      <c r="S39" s="345">
        <v>13.0</v>
      </c>
    </row>
    <row r="40">
      <c r="A40" s="330" t="s">
        <v>258</v>
      </c>
      <c r="B40" s="342">
        <v>15.0</v>
      </c>
      <c r="C40" s="343" t="s">
        <v>385</v>
      </c>
      <c r="D40" s="329">
        <v>1200.0</v>
      </c>
      <c r="E40" s="330">
        <v>7.0</v>
      </c>
      <c r="F40" s="344" t="s">
        <v>106</v>
      </c>
      <c r="G40" s="331">
        <v>2500000.0</v>
      </c>
      <c r="H40" s="330">
        <v>5.0</v>
      </c>
      <c r="I40" s="344" t="s">
        <v>337</v>
      </c>
      <c r="J40" s="331">
        <v>2.1E8</v>
      </c>
      <c r="K40" s="330">
        <v>3.0</v>
      </c>
      <c r="L40" s="346"/>
      <c r="M40" s="330">
        <v>14.0</v>
      </c>
      <c r="N40" s="330" t="s">
        <v>258</v>
      </c>
      <c r="O40" s="336">
        <v>15.0</v>
      </c>
      <c r="P40" s="337"/>
      <c r="Q40" s="330">
        <v>26.0</v>
      </c>
      <c r="R40" s="330" t="s">
        <v>292</v>
      </c>
      <c r="S40" s="345">
        <v>13.0</v>
      </c>
    </row>
    <row r="41">
      <c r="A41" s="347" t="s">
        <v>358</v>
      </c>
      <c r="B41" s="327" t="s">
        <v>243</v>
      </c>
      <c r="C41" s="328" t="s">
        <v>334</v>
      </c>
      <c r="D41" s="329" t="s">
        <v>75</v>
      </c>
      <c r="E41" s="330"/>
      <c r="F41" s="328" t="s">
        <v>335</v>
      </c>
      <c r="G41" s="331" t="s">
        <v>118</v>
      </c>
      <c r="H41" s="330"/>
      <c r="I41" s="328" t="s">
        <v>336</v>
      </c>
      <c r="J41" s="331" t="s">
        <v>373</v>
      </c>
      <c r="K41" s="332"/>
      <c r="L41" s="348" t="b">
        <v>1</v>
      </c>
      <c r="M41" s="330"/>
      <c r="N41" s="330"/>
      <c r="O41" s="349"/>
      <c r="P41" s="337"/>
      <c r="Q41" s="330">
        <v>26.0</v>
      </c>
      <c r="R41" s="330" t="s">
        <v>310</v>
      </c>
      <c r="S41" s="345">
        <v>13.0</v>
      </c>
    </row>
    <row r="42">
      <c r="A42" s="330" t="s">
        <v>274</v>
      </c>
      <c r="B42" s="342">
        <v>13.0</v>
      </c>
      <c r="C42" s="343" t="s">
        <v>75</v>
      </c>
      <c r="D42" s="329">
        <v>39220.0</v>
      </c>
      <c r="E42" s="330">
        <v>5.0</v>
      </c>
      <c r="F42" s="344" t="s">
        <v>118</v>
      </c>
      <c r="G42" s="331">
        <v>1400000.0</v>
      </c>
      <c r="H42" s="330">
        <v>3.0</v>
      </c>
      <c r="I42" s="344" t="s">
        <v>373</v>
      </c>
      <c r="J42" s="331">
        <v>7700000.0</v>
      </c>
      <c r="K42" s="330">
        <v>5.0</v>
      </c>
      <c r="L42" s="330"/>
      <c r="M42" s="330">
        <v>26.0</v>
      </c>
      <c r="N42" s="330" t="s">
        <v>274</v>
      </c>
      <c r="O42" s="336">
        <v>13.0</v>
      </c>
      <c r="P42" s="337"/>
      <c r="Q42" s="330">
        <v>26.0</v>
      </c>
      <c r="R42" s="330" t="s">
        <v>132</v>
      </c>
      <c r="S42" s="345">
        <v>13.0</v>
      </c>
    </row>
    <row r="43">
      <c r="A43" s="330" t="s">
        <v>298</v>
      </c>
      <c r="B43" s="342">
        <v>7.0</v>
      </c>
      <c r="C43" s="343" t="s">
        <v>75</v>
      </c>
      <c r="D43" s="329">
        <v>25670.0</v>
      </c>
      <c r="E43" s="330">
        <v>1.0</v>
      </c>
      <c r="F43" s="344" t="s">
        <v>118</v>
      </c>
      <c r="G43" s="331">
        <v>1900000.0</v>
      </c>
      <c r="H43" s="330">
        <v>5.0</v>
      </c>
      <c r="I43" s="344" t="s">
        <v>373</v>
      </c>
      <c r="J43" s="331">
        <v>1900000.0</v>
      </c>
      <c r="K43" s="330">
        <v>1.0</v>
      </c>
      <c r="L43" s="330"/>
      <c r="M43" s="330">
        <v>65.0</v>
      </c>
      <c r="N43" s="330" t="s">
        <v>298</v>
      </c>
      <c r="O43" s="336">
        <v>7.0</v>
      </c>
      <c r="P43" s="337"/>
      <c r="Q43" s="330">
        <v>42.0</v>
      </c>
      <c r="R43" s="330" t="s">
        <v>84</v>
      </c>
      <c r="S43" s="345">
        <v>11.0</v>
      </c>
    </row>
    <row r="44">
      <c r="A44" s="330" t="s">
        <v>276</v>
      </c>
      <c r="B44" s="342">
        <v>13.0</v>
      </c>
      <c r="C44" s="343" t="s">
        <v>75</v>
      </c>
      <c r="D44" s="329">
        <v>28950.0</v>
      </c>
      <c r="E44" s="330">
        <v>3.0</v>
      </c>
      <c r="F44" s="344" t="s">
        <v>118</v>
      </c>
      <c r="G44" s="331">
        <v>2100000.0</v>
      </c>
      <c r="H44" s="330">
        <v>7.0</v>
      </c>
      <c r="I44" s="344" t="s">
        <v>373</v>
      </c>
      <c r="J44" s="331">
        <v>5100000.0</v>
      </c>
      <c r="K44" s="330">
        <v>3.0</v>
      </c>
      <c r="L44" s="330"/>
      <c r="M44" s="330">
        <v>26.0</v>
      </c>
      <c r="N44" s="330" t="s">
        <v>276</v>
      </c>
      <c r="O44" s="336">
        <v>13.0</v>
      </c>
      <c r="P44" s="337"/>
      <c r="Q44" s="330">
        <v>42.0</v>
      </c>
      <c r="R44" s="330" t="s">
        <v>100</v>
      </c>
      <c r="S44" s="345">
        <v>11.0</v>
      </c>
    </row>
    <row r="45">
      <c r="A45" s="330" t="s">
        <v>86</v>
      </c>
      <c r="B45" s="342">
        <v>15.0</v>
      </c>
      <c r="C45" s="343" t="s">
        <v>75</v>
      </c>
      <c r="D45" s="329">
        <v>101500.0</v>
      </c>
      <c r="E45" s="330">
        <v>7.0</v>
      </c>
      <c r="F45" s="344" t="s">
        <v>118</v>
      </c>
      <c r="G45" s="331">
        <v>675200.0</v>
      </c>
      <c r="H45" s="330">
        <v>1.0</v>
      </c>
      <c r="I45" s="344" t="s">
        <v>373</v>
      </c>
      <c r="J45" s="331">
        <v>1.69E7</v>
      </c>
      <c r="K45" s="330">
        <v>7.0</v>
      </c>
      <c r="L45" s="346"/>
      <c r="M45" s="330">
        <v>14.0</v>
      </c>
      <c r="N45" s="330" t="s">
        <v>86</v>
      </c>
      <c r="O45" s="336">
        <v>15.0</v>
      </c>
      <c r="P45" s="337"/>
      <c r="Q45" s="330">
        <v>42.0</v>
      </c>
      <c r="R45" s="330" t="s">
        <v>261</v>
      </c>
      <c r="S45" s="345">
        <v>11.0</v>
      </c>
    </row>
    <row r="46">
      <c r="A46" s="347" t="s">
        <v>360</v>
      </c>
      <c r="B46" s="327" t="s">
        <v>243</v>
      </c>
      <c r="C46" s="328" t="s">
        <v>334</v>
      </c>
      <c r="D46" s="329" t="s">
        <v>114</v>
      </c>
      <c r="E46" s="330"/>
      <c r="F46" s="328" t="s">
        <v>335</v>
      </c>
      <c r="G46" s="331" t="s">
        <v>116</v>
      </c>
      <c r="H46" s="330"/>
      <c r="I46" s="328" t="s">
        <v>336</v>
      </c>
      <c r="J46" s="331" t="s">
        <v>347</v>
      </c>
      <c r="K46" s="332"/>
      <c r="L46" s="348" t="b">
        <v>1</v>
      </c>
      <c r="M46" s="330"/>
      <c r="N46" s="330"/>
      <c r="O46" s="349"/>
      <c r="P46" s="337"/>
      <c r="Q46" s="330">
        <v>42.0</v>
      </c>
      <c r="R46" s="330" t="s">
        <v>145</v>
      </c>
      <c r="S46" s="345">
        <v>11.0</v>
      </c>
    </row>
    <row r="47">
      <c r="A47" s="330" t="s">
        <v>280</v>
      </c>
      <c r="B47" s="342">
        <v>9.0</v>
      </c>
      <c r="C47" s="343" t="s">
        <v>114</v>
      </c>
      <c r="D47" s="329">
        <v>19330.0</v>
      </c>
      <c r="E47" s="330">
        <v>1.0</v>
      </c>
      <c r="F47" s="344" t="s">
        <v>116</v>
      </c>
      <c r="G47" s="331">
        <v>458000.0</v>
      </c>
      <c r="H47" s="330">
        <v>3.0</v>
      </c>
      <c r="I47" s="344" t="s">
        <v>347</v>
      </c>
      <c r="J47" s="331">
        <v>1.819951E7</v>
      </c>
      <c r="K47" s="330">
        <v>5.0</v>
      </c>
      <c r="L47" s="330"/>
      <c r="M47" s="330">
        <v>58.0</v>
      </c>
      <c r="N47" s="330" t="s">
        <v>280</v>
      </c>
      <c r="O47" s="336">
        <v>9.0</v>
      </c>
      <c r="P47" s="337"/>
      <c r="Q47" s="330">
        <v>42.0</v>
      </c>
      <c r="R47" s="330" t="s">
        <v>262</v>
      </c>
      <c r="S47" s="345">
        <v>11.0</v>
      </c>
    </row>
    <row r="48">
      <c r="A48" s="330" t="s">
        <v>265</v>
      </c>
      <c r="B48" s="342">
        <v>13.0</v>
      </c>
      <c r="C48" s="343" t="s">
        <v>114</v>
      </c>
      <c r="D48" s="329">
        <v>25930.0</v>
      </c>
      <c r="E48" s="330">
        <v>5.0</v>
      </c>
      <c r="F48" s="344" t="s">
        <v>116</v>
      </c>
      <c r="G48" s="331">
        <v>453900.0</v>
      </c>
      <c r="H48" s="330">
        <v>1.0</v>
      </c>
      <c r="I48" s="344" t="s">
        <v>347</v>
      </c>
      <c r="J48" s="331">
        <v>5.412859E7</v>
      </c>
      <c r="K48" s="330">
        <v>7.0</v>
      </c>
      <c r="L48" s="330"/>
      <c r="M48" s="330">
        <v>26.0</v>
      </c>
      <c r="N48" s="330" t="s">
        <v>265</v>
      </c>
      <c r="O48" s="336">
        <v>13.0</v>
      </c>
      <c r="P48" s="337"/>
      <c r="Q48" s="330">
        <v>42.0</v>
      </c>
      <c r="R48" s="330" t="s">
        <v>279</v>
      </c>
      <c r="S48" s="345">
        <v>11.0</v>
      </c>
    </row>
    <row r="49">
      <c r="A49" s="330" t="s">
        <v>270</v>
      </c>
      <c r="B49" s="342">
        <v>13.0</v>
      </c>
      <c r="C49" s="343" t="s">
        <v>114</v>
      </c>
      <c r="D49" s="329">
        <v>25540.0</v>
      </c>
      <c r="E49" s="330">
        <v>3.0</v>
      </c>
      <c r="F49" s="344" t="s">
        <v>116</v>
      </c>
      <c r="G49" s="331">
        <v>2400000.0</v>
      </c>
      <c r="H49" s="330">
        <v>7.0</v>
      </c>
      <c r="I49" s="344" t="s">
        <v>347</v>
      </c>
      <c r="J49" s="331">
        <v>1.153552E7</v>
      </c>
      <c r="K49" s="330">
        <v>3.0</v>
      </c>
      <c r="L49" s="330"/>
      <c r="M49" s="330">
        <v>26.0</v>
      </c>
      <c r="N49" s="330" t="s">
        <v>270</v>
      </c>
      <c r="O49" s="336">
        <v>13.0</v>
      </c>
      <c r="P49" s="337"/>
      <c r="Q49" s="330">
        <v>42.0</v>
      </c>
      <c r="R49" s="330" t="s">
        <v>297</v>
      </c>
      <c r="S49" s="345">
        <v>11.0</v>
      </c>
    </row>
    <row r="50">
      <c r="A50" s="330" t="s">
        <v>269</v>
      </c>
      <c r="B50" s="342">
        <v>13.0</v>
      </c>
      <c r="C50" s="343" t="s">
        <v>114</v>
      </c>
      <c r="D50" s="329">
        <v>29720.0</v>
      </c>
      <c r="E50" s="330">
        <v>7.0</v>
      </c>
      <c r="F50" s="344" t="s">
        <v>116</v>
      </c>
      <c r="G50" s="331">
        <v>603100.0</v>
      </c>
      <c r="H50" s="330">
        <v>5.0</v>
      </c>
      <c r="I50" s="344" t="s">
        <v>347</v>
      </c>
      <c r="J50" s="331">
        <v>8242550.0</v>
      </c>
      <c r="K50" s="330">
        <v>1.0</v>
      </c>
      <c r="L50" s="346"/>
      <c r="M50" s="330">
        <v>26.0</v>
      </c>
      <c r="N50" s="330" t="s">
        <v>269</v>
      </c>
      <c r="O50" s="336">
        <v>13.0</v>
      </c>
      <c r="P50" s="337"/>
      <c r="Q50" s="330">
        <v>42.0</v>
      </c>
      <c r="R50" s="330" t="s">
        <v>293</v>
      </c>
      <c r="S50" s="345">
        <v>11.0</v>
      </c>
    </row>
    <row r="51">
      <c r="A51" s="347" t="s">
        <v>361</v>
      </c>
      <c r="B51" s="327" t="s">
        <v>243</v>
      </c>
      <c r="C51" s="328" t="s">
        <v>334</v>
      </c>
      <c r="D51" s="329" t="s">
        <v>375</v>
      </c>
      <c r="E51" s="330"/>
      <c r="F51" s="328" t="s">
        <v>335</v>
      </c>
      <c r="G51" s="331" t="s">
        <v>48</v>
      </c>
      <c r="H51" s="330"/>
      <c r="I51" s="328" t="s">
        <v>336</v>
      </c>
      <c r="J51" s="331" t="s">
        <v>359</v>
      </c>
      <c r="K51" s="332"/>
      <c r="L51" s="348" t="b">
        <v>1</v>
      </c>
      <c r="M51" s="330"/>
      <c r="N51" s="330"/>
      <c r="O51" s="349"/>
      <c r="P51" s="337"/>
      <c r="Q51" s="330">
        <v>42.0</v>
      </c>
      <c r="R51" s="330" t="s">
        <v>301</v>
      </c>
      <c r="S51" s="345">
        <v>11.0</v>
      </c>
    </row>
    <row r="52">
      <c r="A52" s="330" t="s">
        <v>294</v>
      </c>
      <c r="B52" s="342">
        <v>9.0</v>
      </c>
      <c r="C52" s="343" t="s">
        <v>375</v>
      </c>
      <c r="D52" s="329">
        <v>28900.0</v>
      </c>
      <c r="E52" s="330">
        <v>1.0</v>
      </c>
      <c r="F52" s="344" t="s">
        <v>48</v>
      </c>
      <c r="G52" s="331">
        <v>305000.0</v>
      </c>
      <c r="H52" s="330">
        <v>3.0</v>
      </c>
      <c r="I52" s="344" t="s">
        <v>359</v>
      </c>
      <c r="J52" s="331">
        <v>1.72E7</v>
      </c>
      <c r="K52" s="330">
        <v>5.0</v>
      </c>
      <c r="L52" s="330"/>
      <c r="M52" s="330">
        <v>58.0</v>
      </c>
      <c r="N52" s="330" t="s">
        <v>294</v>
      </c>
      <c r="O52" s="336">
        <v>9.0</v>
      </c>
      <c r="P52" s="337"/>
      <c r="Q52" s="330">
        <v>42.0</v>
      </c>
      <c r="R52" s="330" t="s">
        <v>300</v>
      </c>
      <c r="S52" s="345">
        <v>11.0</v>
      </c>
    </row>
    <row r="53">
      <c r="A53" s="330" t="s">
        <v>268</v>
      </c>
      <c r="B53" s="342">
        <v>15.0</v>
      </c>
      <c r="C53" s="343" t="s">
        <v>375</v>
      </c>
      <c r="D53" s="329">
        <v>93600.0</v>
      </c>
      <c r="E53" s="330">
        <v>7.0</v>
      </c>
      <c r="F53" s="344" t="s">
        <v>48</v>
      </c>
      <c r="G53" s="331">
        <v>356900.0</v>
      </c>
      <c r="H53" s="330">
        <v>5.0</v>
      </c>
      <c r="I53" s="344" t="s">
        <v>359</v>
      </c>
      <c r="J53" s="331">
        <v>9200000.0</v>
      </c>
      <c r="K53" s="330">
        <v>3.0</v>
      </c>
      <c r="L53" s="330"/>
      <c r="M53" s="330">
        <v>14.0</v>
      </c>
      <c r="N53" s="330" t="s">
        <v>268</v>
      </c>
      <c r="O53" s="336">
        <v>15.0</v>
      </c>
      <c r="P53" s="337"/>
      <c r="Q53" s="330">
        <v>42.0</v>
      </c>
      <c r="R53" s="330" t="s">
        <v>277</v>
      </c>
      <c r="S53" s="345">
        <v>11.0</v>
      </c>
    </row>
    <row r="54">
      <c r="A54" s="330" t="s">
        <v>295</v>
      </c>
      <c r="B54" s="342">
        <v>5.0</v>
      </c>
      <c r="C54" s="343" t="s">
        <v>375</v>
      </c>
      <c r="D54" s="329">
        <v>78000.0</v>
      </c>
      <c r="E54" s="330">
        <v>3.0</v>
      </c>
      <c r="F54" s="344" t="s">
        <v>48</v>
      </c>
      <c r="G54" s="331">
        <v>223600.0</v>
      </c>
      <c r="H54" s="330">
        <v>1.0</v>
      </c>
      <c r="I54" s="344" t="s">
        <v>359</v>
      </c>
      <c r="J54" s="331">
        <v>8700000.0</v>
      </c>
      <c r="K54" s="330">
        <v>1.0</v>
      </c>
      <c r="L54" s="330"/>
      <c r="M54" s="330">
        <v>73.0</v>
      </c>
      <c r="N54" s="330" t="s">
        <v>295</v>
      </c>
      <c r="O54" s="336">
        <v>5.0</v>
      </c>
      <c r="P54" s="337"/>
      <c r="Q54" s="330">
        <v>42.0</v>
      </c>
      <c r="R54" s="330" t="s">
        <v>305</v>
      </c>
      <c r="S54" s="345">
        <v>11.0</v>
      </c>
    </row>
    <row r="55">
      <c r="A55" s="330" t="s">
        <v>272</v>
      </c>
      <c r="B55" s="342">
        <v>19.0</v>
      </c>
      <c r="C55" s="343" t="s">
        <v>375</v>
      </c>
      <c r="D55" s="329">
        <v>84100.0</v>
      </c>
      <c r="E55" s="330">
        <v>5.0</v>
      </c>
      <c r="F55" s="344" t="s">
        <v>48</v>
      </c>
      <c r="G55" s="331">
        <v>1500000.0</v>
      </c>
      <c r="H55" s="330">
        <v>7.0</v>
      </c>
      <c r="I55" s="344" t="s">
        <v>359</v>
      </c>
      <c r="J55" s="331">
        <v>1.77E7</v>
      </c>
      <c r="K55" s="330">
        <v>7.0</v>
      </c>
      <c r="L55" s="346"/>
      <c r="M55" s="330">
        <v>4.0</v>
      </c>
      <c r="N55" s="330" t="s">
        <v>272</v>
      </c>
      <c r="O55" s="336">
        <v>19.0</v>
      </c>
      <c r="P55" s="337"/>
      <c r="Q55" s="330">
        <v>42.0</v>
      </c>
      <c r="R55" s="330" t="s">
        <v>291</v>
      </c>
      <c r="S55" s="345">
        <v>11.0</v>
      </c>
    </row>
    <row r="56">
      <c r="A56" s="347" t="s">
        <v>364</v>
      </c>
      <c r="B56" s="327" t="s">
        <v>243</v>
      </c>
      <c r="C56" s="328" t="s">
        <v>334</v>
      </c>
      <c r="D56" s="329" t="s">
        <v>355</v>
      </c>
      <c r="E56" s="330"/>
      <c r="F56" s="328" t="s">
        <v>335</v>
      </c>
      <c r="G56" s="331" t="s">
        <v>54</v>
      </c>
      <c r="H56" s="330"/>
      <c r="I56" s="328" t="s">
        <v>336</v>
      </c>
      <c r="J56" s="331" t="s">
        <v>350</v>
      </c>
      <c r="K56" s="332"/>
      <c r="L56" s="348" t="b">
        <v>1</v>
      </c>
      <c r="M56" s="330"/>
      <c r="N56" s="330"/>
      <c r="O56" s="349"/>
      <c r="P56" s="337"/>
      <c r="Q56" s="330">
        <v>42.0</v>
      </c>
      <c r="R56" s="330" t="s">
        <v>304</v>
      </c>
      <c r="S56" s="345">
        <v>11.0</v>
      </c>
    </row>
    <row r="57">
      <c r="A57" s="330" t="s">
        <v>259</v>
      </c>
      <c r="B57" s="342">
        <v>13.0</v>
      </c>
      <c r="C57" s="343" t="s">
        <v>355</v>
      </c>
      <c r="D57" s="329">
        <v>148180.0</v>
      </c>
      <c r="E57" s="330">
        <v>5.0</v>
      </c>
      <c r="F57" s="344" t="s">
        <v>54</v>
      </c>
      <c r="G57" s="331">
        <v>322700.0</v>
      </c>
      <c r="H57" s="330">
        <v>7.0</v>
      </c>
      <c r="I57" s="344" t="s">
        <v>350</v>
      </c>
      <c r="J57" s="331">
        <v>6700000.0</v>
      </c>
      <c r="K57" s="330">
        <v>1.0</v>
      </c>
      <c r="L57" s="330"/>
      <c r="M57" s="330">
        <v>26.0</v>
      </c>
      <c r="N57" s="330" t="s">
        <v>259</v>
      </c>
      <c r="O57" s="336">
        <v>13.0</v>
      </c>
      <c r="P57" s="337"/>
      <c r="Q57" s="330">
        <v>42.0</v>
      </c>
      <c r="R57" s="330" t="s">
        <v>299</v>
      </c>
      <c r="S57" s="345">
        <v>11.0</v>
      </c>
    </row>
    <row r="58">
      <c r="A58" s="330" t="s">
        <v>283</v>
      </c>
      <c r="B58" s="342">
        <v>7.0</v>
      </c>
      <c r="C58" s="343" t="s">
        <v>355</v>
      </c>
      <c r="D58" s="329">
        <v>28240.0</v>
      </c>
      <c r="E58" s="330">
        <v>3.0</v>
      </c>
      <c r="F58" s="344" t="s">
        <v>54</v>
      </c>
      <c r="G58" s="331">
        <v>156700.0</v>
      </c>
      <c r="H58" s="330">
        <v>1.0</v>
      </c>
      <c r="I58" s="344" t="s">
        <v>350</v>
      </c>
      <c r="J58" s="331">
        <v>1.2E7</v>
      </c>
      <c r="K58" s="330">
        <v>3.0</v>
      </c>
      <c r="L58" s="330"/>
      <c r="M58" s="330">
        <v>65.0</v>
      </c>
      <c r="N58" s="330" t="s">
        <v>283</v>
      </c>
      <c r="O58" s="336">
        <v>7.0</v>
      </c>
      <c r="P58" s="337"/>
      <c r="Q58" s="330">
        <v>42.0</v>
      </c>
      <c r="R58" s="330" t="s">
        <v>307</v>
      </c>
      <c r="S58" s="345">
        <v>11.0</v>
      </c>
    </row>
    <row r="59">
      <c r="A59" s="330" t="s">
        <v>293</v>
      </c>
      <c r="B59" s="342">
        <v>11.0</v>
      </c>
      <c r="C59" s="343" t="s">
        <v>355</v>
      </c>
      <c r="D59" s="329">
        <v>27120.0</v>
      </c>
      <c r="E59" s="330">
        <v>1.0</v>
      </c>
      <c r="F59" s="344" t="s">
        <v>54</v>
      </c>
      <c r="G59" s="331">
        <v>279300.0</v>
      </c>
      <c r="H59" s="330">
        <v>5.0</v>
      </c>
      <c r="I59" s="344" t="s">
        <v>350</v>
      </c>
      <c r="J59" s="331">
        <v>1.29E7</v>
      </c>
      <c r="K59" s="330">
        <v>5.0</v>
      </c>
      <c r="L59" s="330"/>
      <c r="M59" s="330">
        <v>42.0</v>
      </c>
      <c r="N59" s="330" t="s">
        <v>293</v>
      </c>
      <c r="O59" s="336">
        <v>11.0</v>
      </c>
      <c r="P59" s="337"/>
      <c r="Q59" s="330">
        <v>58.0</v>
      </c>
      <c r="R59" s="330" t="s">
        <v>264</v>
      </c>
      <c r="S59" s="345">
        <v>9.0</v>
      </c>
    </row>
    <row r="60">
      <c r="A60" s="330" t="s">
        <v>278</v>
      </c>
      <c r="B60" s="342">
        <v>17.0</v>
      </c>
      <c r="C60" s="343" t="s">
        <v>355</v>
      </c>
      <c r="D60" s="329">
        <v>152660.0</v>
      </c>
      <c r="E60" s="330">
        <v>7.0</v>
      </c>
      <c r="F60" s="344" t="s">
        <v>54</v>
      </c>
      <c r="G60" s="331">
        <v>197700.0</v>
      </c>
      <c r="H60" s="330">
        <v>3.0</v>
      </c>
      <c r="I60" s="344" t="s">
        <v>350</v>
      </c>
      <c r="J60" s="331">
        <v>5.52E7</v>
      </c>
      <c r="K60" s="330">
        <v>7.0</v>
      </c>
      <c r="L60" s="346"/>
      <c r="M60" s="330">
        <v>8.0</v>
      </c>
      <c r="N60" s="330" t="s">
        <v>278</v>
      </c>
      <c r="O60" s="336">
        <v>17.0</v>
      </c>
      <c r="P60" s="337"/>
      <c r="Q60" s="330">
        <v>58.0</v>
      </c>
      <c r="R60" s="330" t="s">
        <v>257</v>
      </c>
      <c r="S60" s="345">
        <v>9.0</v>
      </c>
    </row>
    <row r="61">
      <c r="A61" s="347" t="s">
        <v>367</v>
      </c>
      <c r="B61" s="327" t="s">
        <v>243</v>
      </c>
      <c r="C61" s="328" t="s">
        <v>334</v>
      </c>
      <c r="D61" s="329" t="s">
        <v>380</v>
      </c>
      <c r="E61" s="330"/>
      <c r="F61" s="328" t="s">
        <v>335</v>
      </c>
      <c r="G61" s="331" t="s">
        <v>66</v>
      </c>
      <c r="H61" s="330"/>
      <c r="I61" s="328" t="s">
        <v>336</v>
      </c>
      <c r="J61" s="331" t="s">
        <v>369</v>
      </c>
      <c r="K61" s="332"/>
      <c r="L61" s="348" t="b">
        <v>1</v>
      </c>
      <c r="M61" s="330"/>
      <c r="N61" s="330"/>
      <c r="O61" s="349"/>
      <c r="P61" s="337"/>
      <c r="Q61" s="330">
        <v>58.0</v>
      </c>
      <c r="R61" s="330" t="s">
        <v>266</v>
      </c>
      <c r="S61" s="345">
        <v>9.0</v>
      </c>
    </row>
    <row r="62">
      <c r="A62" s="330" t="s">
        <v>267</v>
      </c>
      <c r="B62" s="342">
        <v>7.0</v>
      </c>
      <c r="C62" s="343" t="s">
        <v>380</v>
      </c>
      <c r="D62" s="329">
        <v>28370.0</v>
      </c>
      <c r="E62" s="330">
        <v>1.0</v>
      </c>
      <c r="F62" s="344" t="s">
        <v>66</v>
      </c>
      <c r="G62" s="331">
        <v>2021820.0</v>
      </c>
      <c r="H62" s="330">
        <v>1.0</v>
      </c>
      <c r="I62" s="344" t="s">
        <v>369</v>
      </c>
      <c r="J62" s="331">
        <v>9.606509E7</v>
      </c>
      <c r="K62" s="330">
        <v>5.0</v>
      </c>
      <c r="L62" s="330"/>
      <c r="M62" s="330">
        <v>65.0</v>
      </c>
      <c r="N62" s="330" t="s">
        <v>267</v>
      </c>
      <c r="O62" s="336">
        <v>7.0</v>
      </c>
      <c r="P62" s="337"/>
      <c r="Q62" s="330">
        <v>58.0</v>
      </c>
      <c r="R62" s="330" t="s">
        <v>280</v>
      </c>
      <c r="S62" s="345">
        <v>9.0</v>
      </c>
    </row>
    <row r="63">
      <c r="A63" s="330" t="s">
        <v>178</v>
      </c>
      <c r="B63" s="342">
        <v>15.0</v>
      </c>
      <c r="C63" s="343" t="s">
        <v>380</v>
      </c>
      <c r="D63" s="329">
        <v>50770.0</v>
      </c>
      <c r="E63" s="330">
        <v>3.0</v>
      </c>
      <c r="F63" s="344" t="s">
        <v>66</v>
      </c>
      <c r="G63" s="331">
        <v>3781980.0</v>
      </c>
      <c r="H63" s="330">
        <v>5.0</v>
      </c>
      <c r="I63" s="344" t="s">
        <v>369</v>
      </c>
      <c r="J63" s="331">
        <v>4.7594517E8</v>
      </c>
      <c r="K63" s="330">
        <v>7.0</v>
      </c>
      <c r="L63" s="330"/>
      <c r="M63" s="330">
        <v>14.0</v>
      </c>
      <c r="N63" s="330" t="s">
        <v>178</v>
      </c>
      <c r="O63" s="336">
        <v>15.0</v>
      </c>
      <c r="P63" s="337"/>
      <c r="Q63" s="330">
        <v>58.0</v>
      </c>
      <c r="R63" s="330" t="s">
        <v>294</v>
      </c>
      <c r="S63" s="345">
        <v>9.0</v>
      </c>
    </row>
    <row r="64">
      <c r="A64" s="330" t="s">
        <v>301</v>
      </c>
      <c r="B64" s="342">
        <v>11.0</v>
      </c>
      <c r="C64" s="343" t="s">
        <v>380</v>
      </c>
      <c r="D64" s="329">
        <v>154060.0</v>
      </c>
      <c r="E64" s="330">
        <v>7.0</v>
      </c>
      <c r="F64" s="344" t="s">
        <v>66</v>
      </c>
      <c r="G64" s="331">
        <v>3387270.0</v>
      </c>
      <c r="H64" s="330">
        <v>3.0</v>
      </c>
      <c r="I64" s="344" t="s">
        <v>369</v>
      </c>
      <c r="J64" s="331">
        <v>8.103037E7</v>
      </c>
      <c r="K64" s="330">
        <v>1.0</v>
      </c>
      <c r="L64" s="330"/>
      <c r="M64" s="330">
        <v>42.0</v>
      </c>
      <c r="N64" s="330" t="s">
        <v>301</v>
      </c>
      <c r="O64" s="336">
        <v>11.0</v>
      </c>
      <c r="P64" s="337"/>
      <c r="Q64" s="330">
        <v>58.0</v>
      </c>
      <c r="R64" s="330" t="s">
        <v>306</v>
      </c>
      <c r="S64" s="345">
        <v>9.0</v>
      </c>
    </row>
    <row r="65">
      <c r="A65" s="330" t="s">
        <v>263</v>
      </c>
      <c r="B65" s="342">
        <v>15.0</v>
      </c>
      <c r="C65" s="343" t="s">
        <v>380</v>
      </c>
      <c r="D65" s="329">
        <v>133300.0</v>
      </c>
      <c r="E65" s="330">
        <v>5.0</v>
      </c>
      <c r="F65" s="344" t="s">
        <v>66</v>
      </c>
      <c r="G65" s="331">
        <v>4103030.0</v>
      </c>
      <c r="H65" s="330">
        <v>7.0</v>
      </c>
      <c r="I65" s="344" t="s">
        <v>369</v>
      </c>
      <c r="J65" s="331">
        <v>8.331729E7</v>
      </c>
      <c r="K65" s="330">
        <v>3.0</v>
      </c>
      <c r="L65" s="346"/>
      <c r="M65" s="330">
        <v>14.0</v>
      </c>
      <c r="N65" s="330" t="s">
        <v>263</v>
      </c>
      <c r="O65" s="336">
        <v>15.0</v>
      </c>
      <c r="P65" s="337"/>
      <c r="Q65" s="330">
        <v>58.0</v>
      </c>
      <c r="R65" s="330" t="s">
        <v>303</v>
      </c>
      <c r="S65" s="345">
        <v>9.0</v>
      </c>
    </row>
    <row r="66">
      <c r="A66" s="347" t="s">
        <v>370</v>
      </c>
      <c r="B66" s="327" t="s">
        <v>243</v>
      </c>
      <c r="C66" s="328" t="s">
        <v>334</v>
      </c>
      <c r="D66" s="329" t="s">
        <v>362</v>
      </c>
      <c r="E66" s="330"/>
      <c r="F66" s="328" t="s">
        <v>335</v>
      </c>
      <c r="G66" s="331" t="s">
        <v>95</v>
      </c>
      <c r="H66" s="330"/>
      <c r="I66" s="328" t="s">
        <v>336</v>
      </c>
      <c r="J66" s="331" t="s">
        <v>112</v>
      </c>
      <c r="K66" s="332"/>
      <c r="L66" s="348" t="b">
        <v>1</v>
      </c>
      <c r="M66" s="330"/>
      <c r="N66" s="330"/>
      <c r="O66" s="349"/>
      <c r="P66" s="337"/>
      <c r="Q66" s="330">
        <v>65.0</v>
      </c>
      <c r="R66" s="330" t="s">
        <v>170</v>
      </c>
      <c r="S66" s="345">
        <v>7.0</v>
      </c>
    </row>
    <row r="67">
      <c r="A67" s="330" t="s">
        <v>300</v>
      </c>
      <c r="B67" s="342">
        <v>11.0</v>
      </c>
      <c r="C67" s="343" t="s">
        <v>362</v>
      </c>
      <c r="D67" s="329">
        <v>3900.0</v>
      </c>
      <c r="E67" s="330">
        <v>7.0</v>
      </c>
      <c r="F67" s="344" t="s">
        <v>95</v>
      </c>
      <c r="G67" s="331">
        <v>699000.0</v>
      </c>
      <c r="H67" s="330">
        <v>3.0</v>
      </c>
      <c r="I67" s="344" t="s">
        <v>112</v>
      </c>
      <c r="J67" s="331">
        <v>8000000.0</v>
      </c>
      <c r="K67" s="330">
        <v>1.0</v>
      </c>
      <c r="L67" s="330"/>
      <c r="M67" s="330">
        <v>42.0</v>
      </c>
      <c r="N67" s="330" t="s">
        <v>300</v>
      </c>
      <c r="O67" s="336">
        <v>11.0</v>
      </c>
      <c r="P67" s="337"/>
      <c r="Q67" s="330">
        <v>65.0</v>
      </c>
      <c r="R67" s="330" t="s">
        <v>309</v>
      </c>
      <c r="S67" s="345">
        <v>7.0</v>
      </c>
    </row>
    <row r="68">
      <c r="A68" s="330" t="s">
        <v>306</v>
      </c>
      <c r="B68" s="342">
        <v>9.0</v>
      </c>
      <c r="C68" s="343" t="s">
        <v>362</v>
      </c>
      <c r="D68" s="329">
        <v>2400.0</v>
      </c>
      <c r="E68" s="330">
        <v>3.0</v>
      </c>
      <c r="F68" s="344" t="s">
        <v>95</v>
      </c>
      <c r="G68" s="331">
        <v>316600.0</v>
      </c>
      <c r="H68" s="330">
        <v>1.0</v>
      </c>
      <c r="I68" s="344" t="s">
        <v>112</v>
      </c>
      <c r="J68" s="331">
        <v>1.51E7</v>
      </c>
      <c r="K68" s="330">
        <v>5.0</v>
      </c>
      <c r="L68" s="330"/>
      <c r="M68" s="330">
        <v>58.0</v>
      </c>
      <c r="N68" s="330" t="s">
        <v>306</v>
      </c>
      <c r="O68" s="336">
        <v>9.0</v>
      </c>
      <c r="P68" s="337"/>
      <c r="Q68" s="330">
        <v>65.0</v>
      </c>
      <c r="R68" s="330" t="s">
        <v>290</v>
      </c>
      <c r="S68" s="345">
        <v>7.0</v>
      </c>
    </row>
    <row r="69">
      <c r="A69" s="330" t="s">
        <v>271</v>
      </c>
      <c r="B69" s="342">
        <v>17.0</v>
      </c>
      <c r="C69" s="343" t="s">
        <v>362</v>
      </c>
      <c r="D69" s="329">
        <v>3400.0</v>
      </c>
      <c r="E69" s="330">
        <v>5.0</v>
      </c>
      <c r="F69" s="344" t="s">
        <v>95</v>
      </c>
      <c r="G69" s="331">
        <v>1600000.0</v>
      </c>
      <c r="H69" s="330">
        <v>5.0</v>
      </c>
      <c r="I69" s="344" t="s">
        <v>112</v>
      </c>
      <c r="J69" s="331">
        <v>5.41E7</v>
      </c>
      <c r="K69" s="330">
        <v>7.0</v>
      </c>
      <c r="L69" s="330"/>
      <c r="M69" s="330">
        <v>8.0</v>
      </c>
      <c r="N69" s="330" t="s">
        <v>271</v>
      </c>
      <c r="O69" s="336">
        <v>17.0</v>
      </c>
      <c r="P69" s="337"/>
      <c r="Q69" s="330">
        <v>65.0</v>
      </c>
      <c r="R69" s="330" t="s">
        <v>298</v>
      </c>
      <c r="S69" s="345">
        <v>7.0</v>
      </c>
    </row>
    <row r="70">
      <c r="A70" s="330" t="s">
        <v>277</v>
      </c>
      <c r="B70" s="342">
        <v>11.0</v>
      </c>
      <c r="C70" s="343" t="s">
        <v>362</v>
      </c>
      <c r="D70" s="329">
        <v>2000.0</v>
      </c>
      <c r="E70" s="330">
        <v>1.0</v>
      </c>
      <c r="F70" s="344" t="s">
        <v>95</v>
      </c>
      <c r="G70" s="331">
        <v>3200000.0</v>
      </c>
      <c r="H70" s="330">
        <v>7.0</v>
      </c>
      <c r="I70" s="344" t="s">
        <v>112</v>
      </c>
      <c r="J70" s="331">
        <v>1.12E7</v>
      </c>
      <c r="K70" s="330">
        <v>3.0</v>
      </c>
      <c r="L70" s="346"/>
      <c r="M70" s="330">
        <v>42.0</v>
      </c>
      <c r="N70" s="330" t="s">
        <v>277</v>
      </c>
      <c r="O70" s="336">
        <v>11.0</v>
      </c>
      <c r="P70" s="337"/>
      <c r="Q70" s="330">
        <v>65.0</v>
      </c>
      <c r="R70" s="330" t="s">
        <v>283</v>
      </c>
      <c r="S70" s="345">
        <v>7.0</v>
      </c>
    </row>
    <row r="71">
      <c r="A71" s="347" t="s">
        <v>372</v>
      </c>
      <c r="B71" s="327" t="s">
        <v>243</v>
      </c>
      <c r="C71" s="328" t="s">
        <v>334</v>
      </c>
      <c r="D71" s="329" t="s">
        <v>75</v>
      </c>
      <c r="E71" s="330"/>
      <c r="F71" s="328" t="s">
        <v>335</v>
      </c>
      <c r="G71" s="331" t="s">
        <v>107</v>
      </c>
      <c r="H71" s="330"/>
      <c r="I71" s="328" t="s">
        <v>336</v>
      </c>
      <c r="J71" s="331" t="s">
        <v>383</v>
      </c>
      <c r="K71" s="332"/>
      <c r="L71" s="348" t="b">
        <v>1</v>
      </c>
      <c r="M71" s="330"/>
      <c r="N71" s="330"/>
      <c r="O71" s="349"/>
      <c r="P71" s="337"/>
      <c r="Q71" s="330">
        <v>65.0</v>
      </c>
      <c r="R71" s="330" t="s">
        <v>267</v>
      </c>
      <c r="S71" s="345">
        <v>7.0</v>
      </c>
    </row>
    <row r="72">
      <c r="A72" s="330" t="s">
        <v>288</v>
      </c>
      <c r="B72" s="342">
        <v>15.0</v>
      </c>
      <c r="C72" s="343" t="s">
        <v>75</v>
      </c>
      <c r="D72" s="329">
        <v>99300.0</v>
      </c>
      <c r="E72" s="330">
        <v>7.0</v>
      </c>
      <c r="F72" s="344" t="s">
        <v>107</v>
      </c>
      <c r="G72" s="331">
        <v>605600.0</v>
      </c>
      <c r="H72" s="330">
        <v>3.0</v>
      </c>
      <c r="I72" s="344" t="s">
        <v>383</v>
      </c>
      <c r="J72" s="331">
        <v>1.305E8</v>
      </c>
      <c r="K72" s="330">
        <v>5.0</v>
      </c>
      <c r="L72" s="330"/>
      <c r="M72" s="330">
        <v>14.0</v>
      </c>
      <c r="N72" s="330" t="s">
        <v>288</v>
      </c>
      <c r="O72" s="336">
        <v>15.0</v>
      </c>
      <c r="P72" s="337"/>
      <c r="Q72" s="330">
        <v>65.0</v>
      </c>
      <c r="R72" s="330" t="s">
        <v>312</v>
      </c>
      <c r="S72" s="345">
        <v>7.0</v>
      </c>
    </row>
    <row r="73">
      <c r="A73" s="330" t="s">
        <v>285</v>
      </c>
      <c r="B73" s="342">
        <v>13.0</v>
      </c>
      <c r="C73" s="343" t="s">
        <v>75</v>
      </c>
      <c r="D73" s="329">
        <v>63100.0</v>
      </c>
      <c r="E73" s="330">
        <v>5.0</v>
      </c>
      <c r="F73" s="344" t="s">
        <v>107</v>
      </c>
      <c r="G73" s="331">
        <v>125000.0</v>
      </c>
      <c r="H73" s="330">
        <v>1.0</v>
      </c>
      <c r="I73" s="344" t="s">
        <v>383</v>
      </c>
      <c r="J73" s="331">
        <v>1.32E8</v>
      </c>
      <c r="K73" s="330">
        <v>7.0</v>
      </c>
      <c r="L73" s="330"/>
      <c r="M73" s="330">
        <v>26.0</v>
      </c>
      <c r="N73" s="330" t="s">
        <v>285</v>
      </c>
      <c r="O73" s="336">
        <v>13.0</v>
      </c>
      <c r="P73" s="337"/>
      <c r="Q73" s="330">
        <v>65.0</v>
      </c>
      <c r="R73" s="330" t="s">
        <v>302</v>
      </c>
      <c r="S73" s="345">
        <v>7.0</v>
      </c>
    </row>
    <row r="74">
      <c r="A74" s="330" t="s">
        <v>305</v>
      </c>
      <c r="B74" s="342">
        <v>11.0</v>
      </c>
      <c r="C74" s="343" t="s">
        <v>75</v>
      </c>
      <c r="D74" s="329">
        <v>32200.0</v>
      </c>
      <c r="E74" s="330">
        <v>1.0</v>
      </c>
      <c r="F74" s="344" t="s">
        <v>107</v>
      </c>
      <c r="G74" s="331">
        <v>2100000.0</v>
      </c>
      <c r="H74" s="330">
        <v>7.0</v>
      </c>
      <c r="I74" s="344" t="s">
        <v>383</v>
      </c>
      <c r="J74" s="331">
        <v>7.55E7</v>
      </c>
      <c r="K74" s="330">
        <v>3.0</v>
      </c>
      <c r="L74" s="330"/>
      <c r="M74" s="330">
        <v>42.0</v>
      </c>
      <c r="N74" s="330" t="s">
        <v>305</v>
      </c>
      <c r="O74" s="336">
        <v>11.0</v>
      </c>
      <c r="P74" s="337"/>
      <c r="Q74" s="330">
        <v>73.0</v>
      </c>
      <c r="R74" s="330" t="s">
        <v>62</v>
      </c>
      <c r="S74" s="345">
        <v>5.0</v>
      </c>
    </row>
    <row r="75">
      <c r="A75" s="330" t="s">
        <v>303</v>
      </c>
      <c r="B75" s="342">
        <v>9.0</v>
      </c>
      <c r="C75" s="343" t="s">
        <v>75</v>
      </c>
      <c r="D75" s="329">
        <v>54500.0</v>
      </c>
      <c r="E75" s="330">
        <v>3.0</v>
      </c>
      <c r="F75" s="344" t="s">
        <v>107</v>
      </c>
      <c r="G75" s="331">
        <v>612100.0</v>
      </c>
      <c r="H75" s="330">
        <v>5.0</v>
      </c>
      <c r="I75" s="344" t="s">
        <v>383</v>
      </c>
      <c r="J75" s="331">
        <v>1.17E7</v>
      </c>
      <c r="K75" s="330">
        <v>1.0</v>
      </c>
      <c r="L75" s="346"/>
      <c r="M75" s="330">
        <v>58.0</v>
      </c>
      <c r="N75" s="330" t="s">
        <v>303</v>
      </c>
      <c r="O75" s="336">
        <v>9.0</v>
      </c>
      <c r="P75" s="337"/>
      <c r="Q75" s="330">
        <v>73.0</v>
      </c>
      <c r="R75" s="330" t="s">
        <v>282</v>
      </c>
      <c r="S75" s="345">
        <v>5.0</v>
      </c>
    </row>
    <row r="76">
      <c r="A76" s="347" t="s">
        <v>374</v>
      </c>
      <c r="B76" s="327" t="s">
        <v>243</v>
      </c>
      <c r="C76" s="328" t="s">
        <v>334</v>
      </c>
      <c r="D76" s="329" t="s">
        <v>368</v>
      </c>
      <c r="E76" s="330"/>
      <c r="F76" s="328" t="s">
        <v>335</v>
      </c>
      <c r="G76" s="331" t="s">
        <v>55</v>
      </c>
      <c r="H76" s="330"/>
      <c r="I76" s="328" t="s">
        <v>336</v>
      </c>
      <c r="J76" s="331" t="s">
        <v>343</v>
      </c>
      <c r="K76" s="332"/>
      <c r="L76" s="348" t="b">
        <v>1</v>
      </c>
      <c r="M76" s="330"/>
      <c r="N76" s="330"/>
      <c r="O76" s="349"/>
      <c r="P76" s="337"/>
      <c r="Q76" s="330">
        <v>73.0</v>
      </c>
      <c r="R76" s="330" t="s">
        <v>281</v>
      </c>
      <c r="S76" s="345">
        <v>5.0</v>
      </c>
    </row>
    <row r="77">
      <c r="A77" s="330" t="s">
        <v>134</v>
      </c>
      <c r="B77" s="342">
        <v>13.0</v>
      </c>
      <c r="C77" s="343" t="s">
        <v>368</v>
      </c>
      <c r="D77" s="329">
        <v>143300.0</v>
      </c>
      <c r="E77" s="330">
        <v>3.0</v>
      </c>
      <c r="F77" s="344" t="s">
        <v>55</v>
      </c>
      <c r="G77" s="331">
        <v>662240.0</v>
      </c>
      <c r="H77" s="330">
        <v>5.0</v>
      </c>
      <c r="I77" s="344" t="s">
        <v>343</v>
      </c>
      <c r="J77" s="331">
        <v>1.4E7</v>
      </c>
      <c r="K77" s="330">
        <v>5.0</v>
      </c>
      <c r="L77" s="330"/>
      <c r="M77" s="330">
        <v>26.0</v>
      </c>
      <c r="N77" s="330" t="s">
        <v>134</v>
      </c>
      <c r="O77" s="336">
        <v>13.0</v>
      </c>
      <c r="P77" s="337"/>
      <c r="Q77" s="330">
        <v>73.0</v>
      </c>
      <c r="R77" s="330" t="s">
        <v>101</v>
      </c>
      <c r="S77" s="345">
        <v>5.0</v>
      </c>
    </row>
    <row r="78">
      <c r="A78" s="330" t="s">
        <v>291</v>
      </c>
      <c r="B78" s="342">
        <v>11.0</v>
      </c>
      <c r="C78" s="343" t="s">
        <v>368</v>
      </c>
      <c r="D78" s="329">
        <v>68100.0</v>
      </c>
      <c r="E78" s="330">
        <v>1.0</v>
      </c>
      <c r="F78" s="344" t="s">
        <v>55</v>
      </c>
      <c r="G78" s="331">
        <v>743130.0</v>
      </c>
      <c r="H78" s="330">
        <v>7.0</v>
      </c>
      <c r="I78" s="344" t="s">
        <v>343</v>
      </c>
      <c r="J78" s="331">
        <v>9400001.0</v>
      </c>
      <c r="K78" s="330">
        <v>3.0</v>
      </c>
      <c r="L78" s="330"/>
      <c r="M78" s="330">
        <v>42.0</v>
      </c>
      <c r="N78" s="330" t="s">
        <v>291</v>
      </c>
      <c r="O78" s="336">
        <v>11.0</v>
      </c>
      <c r="P78" s="337"/>
      <c r="Q78" s="330">
        <v>73.0</v>
      </c>
      <c r="R78" s="330" t="s">
        <v>295</v>
      </c>
      <c r="S78" s="345">
        <v>5.0</v>
      </c>
    </row>
    <row r="79">
      <c r="A79" s="330" t="s">
        <v>292</v>
      </c>
      <c r="B79" s="342">
        <v>13.0</v>
      </c>
      <c r="C79" s="343" t="s">
        <v>368</v>
      </c>
      <c r="D79" s="329">
        <v>214200.0</v>
      </c>
      <c r="E79" s="330">
        <v>5.0</v>
      </c>
      <c r="F79" s="344" t="s">
        <v>55</v>
      </c>
      <c r="G79" s="331">
        <v>237380.0</v>
      </c>
      <c r="H79" s="330">
        <v>1.0</v>
      </c>
      <c r="I79" s="344" t="s">
        <v>343</v>
      </c>
      <c r="J79" s="331">
        <v>2.68E7</v>
      </c>
      <c r="K79" s="330">
        <v>7.0</v>
      </c>
      <c r="L79" s="330"/>
      <c r="M79" s="330">
        <v>26.0</v>
      </c>
      <c r="N79" s="330" t="s">
        <v>292</v>
      </c>
      <c r="O79" s="336">
        <v>13.0</v>
      </c>
      <c r="P79" s="337"/>
      <c r="Q79" s="330">
        <v>73.0</v>
      </c>
      <c r="R79" s="330" t="s">
        <v>311</v>
      </c>
      <c r="S79" s="345">
        <v>5.0</v>
      </c>
    </row>
    <row r="80">
      <c r="A80" s="330" t="s">
        <v>304</v>
      </c>
      <c r="B80" s="342">
        <v>11.0</v>
      </c>
      <c r="C80" s="343" t="s">
        <v>368</v>
      </c>
      <c r="D80" s="329">
        <v>282100.0</v>
      </c>
      <c r="E80" s="330">
        <v>7.0</v>
      </c>
      <c r="F80" s="344" t="s">
        <v>55</v>
      </c>
      <c r="G80" s="331">
        <v>242910.0</v>
      </c>
      <c r="H80" s="330">
        <v>3.0</v>
      </c>
      <c r="I80" s="344" t="s">
        <v>343</v>
      </c>
      <c r="J80" s="331">
        <v>9400000.0</v>
      </c>
      <c r="K80" s="330">
        <v>1.0</v>
      </c>
      <c r="L80" s="346"/>
      <c r="M80" s="330">
        <v>42.0</v>
      </c>
      <c r="N80" s="330" t="s">
        <v>304</v>
      </c>
      <c r="O80" s="336">
        <v>11.0</v>
      </c>
      <c r="P80" s="337"/>
      <c r="Q80" s="330">
        <v>79.0</v>
      </c>
      <c r="R80" s="330" t="s">
        <v>313</v>
      </c>
      <c r="S80" s="345">
        <v>3.0</v>
      </c>
    </row>
    <row r="81">
      <c r="A81" s="347" t="s">
        <v>377</v>
      </c>
      <c r="B81" s="327" t="s">
        <v>243</v>
      </c>
      <c r="C81" s="328" t="s">
        <v>334</v>
      </c>
      <c r="D81" s="329" t="s">
        <v>163</v>
      </c>
      <c r="E81" s="330"/>
      <c r="F81" s="328" t="s">
        <v>335</v>
      </c>
      <c r="G81" s="331" t="s">
        <v>371</v>
      </c>
      <c r="H81" s="330"/>
      <c r="I81" s="328" t="s">
        <v>336</v>
      </c>
      <c r="J81" s="331" t="s">
        <v>376</v>
      </c>
      <c r="K81" s="332"/>
      <c r="L81" s="348" t="b">
        <v>1</v>
      </c>
      <c r="M81" s="330"/>
      <c r="N81" s="330"/>
      <c r="O81" s="349"/>
      <c r="P81" s="337"/>
      <c r="Q81" s="346">
        <v>79.0</v>
      </c>
      <c r="R81" s="346" t="s">
        <v>308</v>
      </c>
      <c r="S81" s="350">
        <v>3.0</v>
      </c>
    </row>
    <row r="82">
      <c r="A82" s="330" t="s">
        <v>310</v>
      </c>
      <c r="B82" s="342">
        <v>13.0</v>
      </c>
      <c r="C82" s="343" t="s">
        <v>163</v>
      </c>
      <c r="D82" s="329">
        <v>99000.0</v>
      </c>
      <c r="E82" s="330">
        <v>5.0</v>
      </c>
      <c r="F82" s="344" t="s">
        <v>371</v>
      </c>
      <c r="G82" s="331">
        <v>513050.0</v>
      </c>
      <c r="H82" s="330">
        <v>5.0</v>
      </c>
      <c r="I82" s="344" t="s">
        <v>376</v>
      </c>
      <c r="J82" s="331">
        <v>8800000.0</v>
      </c>
      <c r="K82" s="330">
        <v>3.0</v>
      </c>
      <c r="L82" s="330"/>
      <c r="M82" s="330">
        <v>26.0</v>
      </c>
      <c r="N82" s="330" t="s">
        <v>310</v>
      </c>
      <c r="O82" s="336">
        <v>13.0</v>
      </c>
      <c r="P82" s="349"/>
      <c r="Q82" s="349"/>
      <c r="R82" s="330"/>
      <c r="S82" s="349"/>
    </row>
    <row r="83">
      <c r="A83" s="330" t="s">
        <v>275</v>
      </c>
      <c r="B83" s="342">
        <v>17.0</v>
      </c>
      <c r="C83" s="343" t="s">
        <v>163</v>
      </c>
      <c r="D83" s="329">
        <v>120800.0</v>
      </c>
      <c r="E83" s="330">
        <v>7.0</v>
      </c>
      <c r="F83" s="344" t="s">
        <v>371</v>
      </c>
      <c r="G83" s="331">
        <v>506450.0</v>
      </c>
      <c r="H83" s="330">
        <v>3.0</v>
      </c>
      <c r="I83" s="344" t="s">
        <v>376</v>
      </c>
      <c r="J83" s="331">
        <v>2.82E7</v>
      </c>
      <c r="K83" s="330">
        <v>7.0</v>
      </c>
      <c r="L83" s="330"/>
      <c r="M83" s="330">
        <v>8.0</v>
      </c>
      <c r="N83" s="330" t="s">
        <v>275</v>
      </c>
      <c r="O83" s="336">
        <v>17.0</v>
      </c>
      <c r="P83" s="349"/>
      <c r="Q83" s="349"/>
      <c r="R83" s="330"/>
      <c r="S83" s="349"/>
    </row>
    <row r="84">
      <c r="A84" s="330" t="s">
        <v>289</v>
      </c>
      <c r="B84" s="342">
        <v>15.0</v>
      </c>
      <c r="C84" s="343" t="s">
        <v>163</v>
      </c>
      <c r="D84" s="329">
        <v>25400.0</v>
      </c>
      <c r="E84" s="330">
        <v>3.0</v>
      </c>
      <c r="F84" s="344" t="s">
        <v>371</v>
      </c>
      <c r="G84" s="331">
        <v>952050.0</v>
      </c>
      <c r="H84" s="330">
        <v>7.0</v>
      </c>
      <c r="I84" s="344" t="s">
        <v>376</v>
      </c>
      <c r="J84" s="331">
        <v>2.24E7</v>
      </c>
      <c r="K84" s="330">
        <v>5.0</v>
      </c>
      <c r="L84" s="330"/>
      <c r="M84" s="330">
        <v>14.0</v>
      </c>
      <c r="N84" s="330" t="s">
        <v>289</v>
      </c>
      <c r="O84" s="336">
        <v>15.0</v>
      </c>
      <c r="P84" s="349"/>
      <c r="Q84" s="349"/>
      <c r="R84" s="330"/>
      <c r="S84" s="349"/>
    </row>
    <row r="85">
      <c r="A85" s="330" t="s">
        <v>313</v>
      </c>
      <c r="B85" s="342">
        <v>3.0</v>
      </c>
      <c r="C85" s="343" t="s">
        <v>163</v>
      </c>
      <c r="D85" s="329">
        <v>23300.0</v>
      </c>
      <c r="E85" s="330">
        <v>1.0</v>
      </c>
      <c r="F85" s="344" t="s">
        <v>371</v>
      </c>
      <c r="G85" s="331">
        <v>131350.0</v>
      </c>
      <c r="H85" s="330">
        <v>1.0</v>
      </c>
      <c r="I85" s="344" t="s">
        <v>376</v>
      </c>
      <c r="J85" s="331">
        <v>3300000.0</v>
      </c>
      <c r="K85" s="330">
        <v>1.0</v>
      </c>
      <c r="L85" s="346"/>
      <c r="M85" s="330">
        <v>79.0</v>
      </c>
      <c r="N85" s="330" t="s">
        <v>313</v>
      </c>
      <c r="O85" s="336">
        <v>3.0</v>
      </c>
      <c r="P85" s="349"/>
      <c r="Q85" s="349"/>
      <c r="R85" s="330"/>
      <c r="S85" s="349"/>
    </row>
    <row r="86">
      <c r="A86" s="347" t="s">
        <v>379</v>
      </c>
      <c r="B86" s="327" t="s">
        <v>243</v>
      </c>
      <c r="C86" s="328" t="s">
        <v>334</v>
      </c>
      <c r="D86" s="329" t="s">
        <v>342</v>
      </c>
      <c r="E86" s="330"/>
      <c r="F86" s="328" t="s">
        <v>335</v>
      </c>
      <c r="G86" s="331" t="s">
        <v>45</v>
      </c>
      <c r="H86" s="330"/>
      <c r="I86" s="328" t="s">
        <v>336</v>
      </c>
      <c r="J86" s="331" t="s">
        <v>345</v>
      </c>
      <c r="K86" s="332"/>
      <c r="L86" s="348" t="b">
        <v>1</v>
      </c>
      <c r="M86" s="330"/>
      <c r="N86" s="330"/>
      <c r="O86" s="349"/>
      <c r="P86" s="349"/>
      <c r="Q86" s="349"/>
      <c r="R86" s="330"/>
      <c r="S86" s="349"/>
    </row>
    <row r="87">
      <c r="A87" s="330" t="s">
        <v>284</v>
      </c>
      <c r="B87" s="342">
        <v>17.0</v>
      </c>
      <c r="C87" s="343" t="s">
        <v>342</v>
      </c>
      <c r="D87" s="329">
        <v>55680.0</v>
      </c>
      <c r="E87" s="330">
        <v>7.0</v>
      </c>
      <c r="F87" s="344" t="s">
        <v>45</v>
      </c>
      <c r="G87" s="331">
        <v>5923000.0</v>
      </c>
      <c r="H87" s="330">
        <v>7.0</v>
      </c>
      <c r="I87" s="344" t="s">
        <v>345</v>
      </c>
      <c r="J87" s="331">
        <v>4.9E7</v>
      </c>
      <c r="K87" s="330">
        <v>3.0</v>
      </c>
      <c r="L87" s="330"/>
      <c r="M87" s="330">
        <v>8.0</v>
      </c>
      <c r="N87" s="330" t="s">
        <v>284</v>
      </c>
      <c r="O87" s="336">
        <v>17.0</v>
      </c>
      <c r="P87" s="349"/>
      <c r="Q87" s="349"/>
      <c r="R87" s="330"/>
      <c r="S87" s="349"/>
    </row>
    <row r="88">
      <c r="A88" s="330" t="s">
        <v>132</v>
      </c>
      <c r="B88" s="342">
        <v>13.0</v>
      </c>
      <c r="C88" s="343" t="s">
        <v>342</v>
      </c>
      <c r="D88" s="329">
        <v>23920.0</v>
      </c>
      <c r="E88" s="330">
        <v>1.0</v>
      </c>
      <c r="F88" s="344" t="s">
        <v>45</v>
      </c>
      <c r="G88" s="331">
        <v>1818540.0</v>
      </c>
      <c r="H88" s="330">
        <v>5.0</v>
      </c>
      <c r="I88" s="344" t="s">
        <v>345</v>
      </c>
      <c r="J88" s="331">
        <v>1.957E8</v>
      </c>
      <c r="K88" s="330">
        <v>7.0</v>
      </c>
      <c r="L88" s="330"/>
      <c r="M88" s="330">
        <v>26.0</v>
      </c>
      <c r="N88" s="330" t="s">
        <v>132</v>
      </c>
      <c r="O88" s="336">
        <v>13.0</v>
      </c>
      <c r="P88" s="349"/>
      <c r="Q88" s="349"/>
      <c r="R88" s="330"/>
      <c r="S88" s="349"/>
    </row>
    <row r="89">
      <c r="A89" s="330" t="s">
        <v>299</v>
      </c>
      <c r="B89" s="342">
        <v>11.0</v>
      </c>
      <c r="C89" s="343" t="s">
        <v>342</v>
      </c>
      <c r="D89" s="329">
        <v>33700.0</v>
      </c>
      <c r="E89" s="330">
        <v>3.0</v>
      </c>
      <c r="F89" s="344" t="s">
        <v>45</v>
      </c>
      <c r="G89" s="331">
        <v>650460.0</v>
      </c>
      <c r="H89" s="330">
        <v>3.0</v>
      </c>
      <c r="I89" s="344" t="s">
        <v>345</v>
      </c>
      <c r="J89" s="331">
        <v>1.137E8</v>
      </c>
      <c r="K89" s="330">
        <v>5.0</v>
      </c>
      <c r="L89" s="330"/>
      <c r="M89" s="330">
        <v>42.0</v>
      </c>
      <c r="N89" s="330" t="s">
        <v>299</v>
      </c>
      <c r="O89" s="336">
        <v>11.0</v>
      </c>
      <c r="P89" s="349"/>
      <c r="Q89" s="349"/>
      <c r="R89" s="330"/>
      <c r="S89" s="349"/>
    </row>
    <row r="90">
      <c r="A90" s="330" t="s">
        <v>312</v>
      </c>
      <c r="B90" s="342">
        <v>7.0</v>
      </c>
      <c r="C90" s="343" t="s">
        <v>342</v>
      </c>
      <c r="D90" s="329">
        <v>37800.0</v>
      </c>
      <c r="E90" s="330">
        <v>5.0</v>
      </c>
      <c r="F90" s="344" t="s">
        <v>45</v>
      </c>
      <c r="G90" s="331">
        <v>623860.0</v>
      </c>
      <c r="H90" s="330">
        <v>1.0</v>
      </c>
      <c r="I90" s="344" t="s">
        <v>345</v>
      </c>
      <c r="J90" s="331">
        <v>6800000.0</v>
      </c>
      <c r="K90" s="330">
        <v>1.0</v>
      </c>
      <c r="L90" s="346"/>
      <c r="M90" s="330">
        <v>65.0</v>
      </c>
      <c r="N90" s="330" t="s">
        <v>312</v>
      </c>
      <c r="O90" s="336">
        <v>7.0</v>
      </c>
      <c r="P90" s="349"/>
      <c r="Q90" s="349"/>
      <c r="R90" s="330"/>
      <c r="S90" s="349"/>
    </row>
    <row r="91">
      <c r="A91" s="347" t="s">
        <v>382</v>
      </c>
      <c r="B91" s="327" t="s">
        <v>243</v>
      </c>
      <c r="C91" s="328" t="s">
        <v>334</v>
      </c>
      <c r="D91" s="329" t="s">
        <v>49</v>
      </c>
      <c r="E91" s="330"/>
      <c r="F91" s="328" t="s">
        <v>335</v>
      </c>
      <c r="G91" s="331" t="s">
        <v>365</v>
      </c>
      <c r="H91" s="330"/>
      <c r="I91" s="328" t="s">
        <v>336</v>
      </c>
      <c r="J91" s="331" t="s">
        <v>366</v>
      </c>
      <c r="K91" s="332"/>
      <c r="L91" s="348" t="b">
        <v>1</v>
      </c>
      <c r="M91" s="330"/>
      <c r="N91" s="330"/>
      <c r="O91" s="349"/>
      <c r="P91" s="349"/>
      <c r="Q91" s="349"/>
      <c r="R91" s="330"/>
      <c r="S91" s="349"/>
    </row>
    <row r="92">
      <c r="A92" s="330" t="s">
        <v>302</v>
      </c>
      <c r="B92" s="342">
        <v>7.0</v>
      </c>
      <c r="C92" s="343" t="s">
        <v>49</v>
      </c>
      <c r="D92" s="329">
        <v>124800.0</v>
      </c>
      <c r="E92" s="330">
        <v>1.0</v>
      </c>
      <c r="F92" s="344" t="s">
        <v>365</v>
      </c>
      <c r="G92" s="331">
        <v>192180.0</v>
      </c>
      <c r="H92" s="330">
        <v>3.0</v>
      </c>
      <c r="I92" s="344" t="s">
        <v>366</v>
      </c>
      <c r="J92" s="331">
        <v>7300000.0</v>
      </c>
      <c r="K92" s="330">
        <v>3.0</v>
      </c>
      <c r="L92" s="330"/>
      <c r="M92" s="330">
        <v>65.0</v>
      </c>
      <c r="N92" s="330" t="s">
        <v>302</v>
      </c>
      <c r="O92" s="336">
        <v>7.0</v>
      </c>
      <c r="P92" s="349"/>
      <c r="Q92" s="349"/>
      <c r="R92" s="330"/>
      <c r="S92" s="349"/>
    </row>
    <row r="93">
      <c r="A93" s="330" t="s">
        <v>273</v>
      </c>
      <c r="B93" s="342">
        <v>19.0</v>
      </c>
      <c r="C93" s="343" t="s">
        <v>49</v>
      </c>
      <c r="D93" s="329">
        <v>2027500.0</v>
      </c>
      <c r="E93" s="330">
        <v>7.0</v>
      </c>
      <c r="F93" s="344" t="s">
        <v>365</v>
      </c>
      <c r="G93" s="331">
        <v>826250.0</v>
      </c>
      <c r="H93" s="330">
        <v>7.0</v>
      </c>
      <c r="I93" s="344" t="s">
        <v>366</v>
      </c>
      <c r="J93" s="331">
        <v>3.0E7</v>
      </c>
      <c r="K93" s="330">
        <v>5.0</v>
      </c>
      <c r="L93" s="330"/>
      <c r="M93" s="330">
        <v>4.0</v>
      </c>
      <c r="N93" s="330" t="s">
        <v>273</v>
      </c>
      <c r="O93" s="336">
        <v>19.0</v>
      </c>
      <c r="P93" s="349"/>
      <c r="Q93" s="349"/>
      <c r="R93" s="330"/>
      <c r="S93" s="349"/>
    </row>
    <row r="94">
      <c r="A94" s="330" t="s">
        <v>296</v>
      </c>
      <c r="B94" s="342">
        <v>17.0</v>
      </c>
      <c r="C94" s="343" t="s">
        <v>49</v>
      </c>
      <c r="D94" s="329">
        <v>826750.0</v>
      </c>
      <c r="E94" s="330">
        <v>5.0</v>
      </c>
      <c r="F94" s="344" t="s">
        <v>365</v>
      </c>
      <c r="G94" s="331">
        <v>634900.0</v>
      </c>
      <c r="H94" s="330">
        <v>5.0</v>
      </c>
      <c r="I94" s="344" t="s">
        <v>366</v>
      </c>
      <c r="J94" s="331">
        <v>3.83E7</v>
      </c>
      <c r="K94" s="330">
        <v>7.0</v>
      </c>
      <c r="L94" s="330"/>
      <c r="M94" s="330">
        <v>8.0</v>
      </c>
      <c r="N94" s="330" t="s">
        <v>296</v>
      </c>
      <c r="O94" s="336">
        <v>17.0</v>
      </c>
      <c r="P94" s="349"/>
      <c r="Q94" s="349"/>
      <c r="R94" s="330"/>
      <c r="S94" s="349"/>
    </row>
    <row r="95">
      <c r="A95" s="330" t="s">
        <v>311</v>
      </c>
      <c r="B95" s="342">
        <v>5.0</v>
      </c>
      <c r="C95" s="343" t="s">
        <v>49</v>
      </c>
      <c r="D95" s="329">
        <v>479470.0</v>
      </c>
      <c r="E95" s="330">
        <v>3.0</v>
      </c>
      <c r="F95" s="344" t="s">
        <v>365</v>
      </c>
      <c r="G95" s="331">
        <v>162040.0</v>
      </c>
      <c r="H95" s="330">
        <v>1.0</v>
      </c>
      <c r="I95" s="344" t="s">
        <v>366</v>
      </c>
      <c r="J95" s="331">
        <v>5000000.0</v>
      </c>
      <c r="K95" s="330">
        <v>1.0</v>
      </c>
      <c r="L95" s="346"/>
      <c r="M95" s="330">
        <v>73.0</v>
      </c>
      <c r="N95" s="330" t="s">
        <v>311</v>
      </c>
      <c r="O95" s="336">
        <v>5.0</v>
      </c>
      <c r="P95" s="349"/>
      <c r="Q95" s="349"/>
      <c r="R95" s="330"/>
      <c r="S95" s="349"/>
    </row>
    <row r="96">
      <c r="A96" s="347" t="s">
        <v>384</v>
      </c>
      <c r="B96" s="327" t="s">
        <v>243</v>
      </c>
      <c r="C96" s="328" t="s">
        <v>334</v>
      </c>
      <c r="D96" s="329" t="s">
        <v>352</v>
      </c>
      <c r="E96" s="330"/>
      <c r="F96" s="328" t="s">
        <v>335</v>
      </c>
      <c r="G96" s="331" t="s">
        <v>74</v>
      </c>
      <c r="H96" s="330"/>
      <c r="I96" s="328" t="s">
        <v>336</v>
      </c>
      <c r="J96" s="331" t="s">
        <v>52</v>
      </c>
      <c r="K96" s="332"/>
      <c r="L96" s="348" t="b">
        <v>1</v>
      </c>
      <c r="M96" s="330"/>
      <c r="N96" s="330"/>
      <c r="O96" s="349"/>
      <c r="P96" s="349"/>
      <c r="Q96" s="349"/>
      <c r="R96" s="330"/>
      <c r="S96" s="349"/>
    </row>
    <row r="97">
      <c r="A97" s="330" t="s">
        <v>308</v>
      </c>
      <c r="B97" s="342">
        <v>3.0</v>
      </c>
      <c r="C97" s="343" t="s">
        <v>352</v>
      </c>
      <c r="D97" s="329">
        <v>21800.0</v>
      </c>
      <c r="E97" s="330">
        <v>1.0</v>
      </c>
      <c r="F97" s="344" t="s">
        <v>74</v>
      </c>
      <c r="G97" s="331">
        <v>341000.0</v>
      </c>
      <c r="H97" s="330">
        <v>1.0</v>
      </c>
      <c r="I97" s="344" t="s">
        <v>52</v>
      </c>
      <c r="J97" s="331">
        <v>2.319E8</v>
      </c>
      <c r="K97" s="330">
        <v>1.0</v>
      </c>
      <c r="L97" s="330"/>
      <c r="M97" s="330">
        <v>79.0</v>
      </c>
      <c r="N97" s="330" t="s">
        <v>308</v>
      </c>
      <c r="O97" s="336">
        <v>3.0</v>
      </c>
      <c r="P97" s="349"/>
      <c r="Q97" s="349"/>
      <c r="R97" s="330"/>
      <c r="S97" s="349"/>
    </row>
    <row r="98">
      <c r="A98" s="330" t="s">
        <v>286</v>
      </c>
      <c r="B98" s="342">
        <v>15.0</v>
      </c>
      <c r="C98" s="343" t="s">
        <v>352</v>
      </c>
      <c r="D98" s="329">
        <v>23300.0</v>
      </c>
      <c r="E98" s="330">
        <v>3.0</v>
      </c>
      <c r="F98" s="344" t="s">
        <v>74</v>
      </c>
      <c r="G98" s="331">
        <v>740100.0</v>
      </c>
      <c r="H98" s="330">
        <v>5.0</v>
      </c>
      <c r="I98" s="344" t="s">
        <v>52</v>
      </c>
      <c r="J98" s="331">
        <v>5.746E8</v>
      </c>
      <c r="K98" s="330">
        <v>7.0</v>
      </c>
      <c r="L98" s="330"/>
      <c r="M98" s="330">
        <v>14.0</v>
      </c>
      <c r="N98" s="330" t="s">
        <v>286</v>
      </c>
      <c r="O98" s="336">
        <v>15.0</v>
      </c>
      <c r="P98" s="349"/>
      <c r="Q98" s="349"/>
      <c r="R98" s="330"/>
      <c r="S98" s="349"/>
    </row>
    <row r="99">
      <c r="A99" s="330" t="s">
        <v>287</v>
      </c>
      <c r="B99" s="342">
        <v>19.0</v>
      </c>
      <c r="C99" s="343" t="s">
        <v>352</v>
      </c>
      <c r="D99" s="329">
        <v>48300.0</v>
      </c>
      <c r="E99" s="330">
        <v>7.0</v>
      </c>
      <c r="F99" s="344" t="s">
        <v>74</v>
      </c>
      <c r="G99" s="331">
        <v>929300.0</v>
      </c>
      <c r="H99" s="330">
        <v>7.0</v>
      </c>
      <c r="I99" s="344" t="s">
        <v>52</v>
      </c>
      <c r="J99" s="331">
        <v>4.403E8</v>
      </c>
      <c r="K99" s="330">
        <v>5.0</v>
      </c>
      <c r="L99" s="330"/>
      <c r="M99" s="330">
        <v>4.0</v>
      </c>
      <c r="N99" s="330" t="s">
        <v>287</v>
      </c>
      <c r="O99" s="336">
        <v>19.0</v>
      </c>
      <c r="P99" s="349"/>
      <c r="Q99" s="349"/>
      <c r="R99" s="330"/>
      <c r="S99" s="349"/>
    </row>
    <row r="100">
      <c r="A100" s="330" t="s">
        <v>307</v>
      </c>
      <c r="B100" s="342">
        <v>11.0</v>
      </c>
      <c r="C100" s="343" t="s">
        <v>352</v>
      </c>
      <c r="D100" s="329">
        <v>32300.0</v>
      </c>
      <c r="E100" s="330">
        <v>5.0</v>
      </c>
      <c r="F100" s="344" t="s">
        <v>74</v>
      </c>
      <c r="G100" s="331">
        <v>420200.0</v>
      </c>
      <c r="H100" s="330">
        <v>3.0</v>
      </c>
      <c r="I100" s="344" t="s">
        <v>52</v>
      </c>
      <c r="J100" s="331">
        <v>2.992E8</v>
      </c>
      <c r="K100" s="330">
        <v>3.0</v>
      </c>
      <c r="L100" s="330"/>
      <c r="M100" s="330">
        <v>42.0</v>
      </c>
      <c r="N100" s="330" t="s">
        <v>307</v>
      </c>
      <c r="O100" s="336">
        <v>11.0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368</v>
      </c>
      <c r="E1" s="330"/>
      <c r="F1" s="328" t="s">
        <v>335</v>
      </c>
      <c r="G1" s="331" t="s">
        <v>107</v>
      </c>
      <c r="H1" s="330"/>
      <c r="I1" s="328" t="s">
        <v>336</v>
      </c>
      <c r="J1" s="331" t="s">
        <v>47</v>
      </c>
      <c r="K1" s="332"/>
      <c r="L1" s="333" t="b">
        <v>1</v>
      </c>
      <c r="M1" s="334" t="s">
        <v>245</v>
      </c>
      <c r="N1" s="335" t="s">
        <v>338</v>
      </c>
      <c r="O1" s="336" t="s">
        <v>339</v>
      </c>
      <c r="P1" s="337"/>
      <c r="Q1" s="338" t="s">
        <v>324</v>
      </c>
      <c r="R1" s="339" t="s">
        <v>246</v>
      </c>
      <c r="S1" s="340" t="s">
        <v>340</v>
      </c>
    </row>
    <row r="2">
      <c r="A2" s="341" t="s">
        <v>149</v>
      </c>
      <c r="B2" s="342">
        <v>15.0</v>
      </c>
      <c r="C2" s="343" t="s">
        <v>368</v>
      </c>
      <c r="D2" s="329">
        <v>232900.0</v>
      </c>
      <c r="E2" s="341">
        <v>3.0</v>
      </c>
      <c r="F2" s="344" t="s">
        <v>107</v>
      </c>
      <c r="G2" s="331">
        <v>360830.0</v>
      </c>
      <c r="H2" s="341">
        <v>5.0</v>
      </c>
      <c r="I2" s="344" t="s">
        <v>47</v>
      </c>
      <c r="J2" s="331">
        <v>2.69E7</v>
      </c>
      <c r="K2" s="330">
        <v>7.0</v>
      </c>
      <c r="L2" s="330"/>
      <c r="M2" s="330">
        <v>16.0</v>
      </c>
      <c r="N2" s="330" t="s">
        <v>149</v>
      </c>
      <c r="O2" s="336">
        <v>15.0</v>
      </c>
      <c r="P2" s="337"/>
      <c r="Q2" s="330">
        <v>1.0</v>
      </c>
      <c r="R2" s="330" t="s">
        <v>152</v>
      </c>
      <c r="S2" s="345">
        <v>21.0</v>
      </c>
    </row>
    <row r="3">
      <c r="A3" s="330" t="s">
        <v>102</v>
      </c>
      <c r="B3" s="342">
        <v>11.0</v>
      </c>
      <c r="C3" s="343" t="s">
        <v>368</v>
      </c>
      <c r="D3" s="329">
        <v>37800.0</v>
      </c>
      <c r="E3" s="330">
        <v>1.0</v>
      </c>
      <c r="F3" s="344" t="s">
        <v>107</v>
      </c>
      <c r="G3" s="331">
        <v>522050.0</v>
      </c>
      <c r="H3" s="330">
        <v>7.0</v>
      </c>
      <c r="I3" s="344" t="s">
        <v>47</v>
      </c>
      <c r="J3" s="331">
        <v>5900000.0</v>
      </c>
      <c r="K3" s="330">
        <v>3.0</v>
      </c>
      <c r="L3" s="330"/>
      <c r="M3" s="330">
        <v>42.0</v>
      </c>
      <c r="N3" s="330" t="s">
        <v>102</v>
      </c>
      <c r="O3" s="336">
        <v>11.0</v>
      </c>
      <c r="P3" s="337"/>
      <c r="Q3" s="330">
        <v>2.0</v>
      </c>
      <c r="R3" s="330" t="s">
        <v>86</v>
      </c>
      <c r="S3" s="345">
        <v>19.0</v>
      </c>
    </row>
    <row r="4">
      <c r="A4" s="330" t="s">
        <v>130</v>
      </c>
      <c r="B4" s="342">
        <v>11.0</v>
      </c>
      <c r="C4" s="343" t="s">
        <v>368</v>
      </c>
      <c r="D4" s="329">
        <v>264000.0</v>
      </c>
      <c r="E4" s="330">
        <v>7.0</v>
      </c>
      <c r="F4" s="344" t="s">
        <v>107</v>
      </c>
      <c r="G4" s="331">
        <v>323440.0</v>
      </c>
      <c r="H4" s="330">
        <v>3.0</v>
      </c>
      <c r="I4" s="344" t="s">
        <v>47</v>
      </c>
      <c r="J4" s="331">
        <v>5000000.0</v>
      </c>
      <c r="K4" s="330">
        <v>1.0</v>
      </c>
      <c r="L4" s="330"/>
      <c r="M4" s="330">
        <v>42.0</v>
      </c>
      <c r="N4" s="330" t="s">
        <v>130</v>
      </c>
      <c r="O4" s="336">
        <v>11.0</v>
      </c>
      <c r="P4" s="337"/>
      <c r="Q4" s="330">
        <v>2.0</v>
      </c>
      <c r="R4" s="330" t="s">
        <v>101</v>
      </c>
      <c r="S4" s="345">
        <v>19.0</v>
      </c>
    </row>
    <row r="5">
      <c r="A5" s="330" t="s">
        <v>100</v>
      </c>
      <c r="B5" s="342">
        <v>11.0</v>
      </c>
      <c r="C5" s="343" t="s">
        <v>368</v>
      </c>
      <c r="D5" s="329">
        <v>244500.0</v>
      </c>
      <c r="E5" s="330">
        <v>5.0</v>
      </c>
      <c r="F5" s="344" t="s">
        <v>107</v>
      </c>
      <c r="G5" s="331">
        <v>164590.0</v>
      </c>
      <c r="H5" s="330">
        <v>1.0</v>
      </c>
      <c r="I5" s="344" t="s">
        <v>47</v>
      </c>
      <c r="J5" s="331">
        <v>1.73E7</v>
      </c>
      <c r="K5" s="330">
        <v>5.0</v>
      </c>
      <c r="L5" s="346"/>
      <c r="M5" s="330">
        <v>42.0</v>
      </c>
      <c r="N5" s="330" t="s">
        <v>100</v>
      </c>
      <c r="O5" s="336">
        <v>11.0</v>
      </c>
      <c r="P5" s="337"/>
      <c r="Q5" s="330">
        <v>2.0</v>
      </c>
      <c r="R5" s="330" t="s">
        <v>263</v>
      </c>
      <c r="S5" s="345">
        <v>19.0</v>
      </c>
    </row>
    <row r="6">
      <c r="A6" s="347" t="s">
        <v>341</v>
      </c>
      <c r="B6" s="327" t="s">
        <v>243</v>
      </c>
      <c r="C6" s="328" t="s">
        <v>334</v>
      </c>
      <c r="D6" s="329" t="s">
        <v>385</v>
      </c>
      <c r="E6" s="330"/>
      <c r="F6" s="328" t="s">
        <v>335</v>
      </c>
      <c r="G6" s="331" t="s">
        <v>60</v>
      </c>
      <c r="H6" s="330"/>
      <c r="I6" s="328" t="s">
        <v>336</v>
      </c>
      <c r="J6" s="331" t="s">
        <v>343</v>
      </c>
      <c r="K6" s="332"/>
      <c r="L6" s="348" t="b">
        <v>1</v>
      </c>
      <c r="M6" s="330"/>
      <c r="N6" s="330"/>
      <c r="O6" s="349"/>
      <c r="P6" s="337"/>
      <c r="Q6" s="330">
        <v>2.0</v>
      </c>
      <c r="R6" s="330" t="s">
        <v>283</v>
      </c>
      <c r="S6" s="345">
        <v>19.0</v>
      </c>
    </row>
    <row r="7">
      <c r="A7" s="330" t="s">
        <v>63</v>
      </c>
      <c r="B7" s="342">
        <v>17.0</v>
      </c>
      <c r="C7" s="343" t="s">
        <v>385</v>
      </c>
      <c r="D7" s="329">
        <v>813.0</v>
      </c>
      <c r="E7" s="330">
        <v>5.0</v>
      </c>
      <c r="F7" s="344" t="s">
        <v>60</v>
      </c>
      <c r="G7" s="331">
        <v>2700000.0</v>
      </c>
      <c r="H7" s="330">
        <v>7.0</v>
      </c>
      <c r="I7" s="344" t="s">
        <v>343</v>
      </c>
      <c r="J7" s="331">
        <v>6.219632E7</v>
      </c>
      <c r="K7" s="330">
        <v>5.0</v>
      </c>
      <c r="L7" s="330"/>
      <c r="M7" s="330">
        <v>7.0</v>
      </c>
      <c r="N7" s="330" t="s">
        <v>63</v>
      </c>
      <c r="O7" s="336">
        <v>17.0</v>
      </c>
      <c r="P7" s="337"/>
      <c r="Q7" s="330">
        <v>2.0</v>
      </c>
      <c r="R7" s="330" t="s">
        <v>302</v>
      </c>
      <c r="S7" s="345">
        <v>19.0</v>
      </c>
    </row>
    <row r="8">
      <c r="A8" s="330" t="s">
        <v>256</v>
      </c>
      <c r="B8" s="342">
        <v>9.0</v>
      </c>
      <c r="C8" s="343" t="s">
        <v>385</v>
      </c>
      <c r="D8" s="329">
        <v>651.0</v>
      </c>
      <c r="E8" s="330">
        <v>3.0</v>
      </c>
      <c r="F8" s="344" t="s">
        <v>60</v>
      </c>
      <c r="G8" s="331">
        <v>197600.0</v>
      </c>
      <c r="H8" s="330">
        <v>3.0</v>
      </c>
      <c r="I8" s="344" t="s">
        <v>343</v>
      </c>
      <c r="J8" s="331">
        <v>1.861077E7</v>
      </c>
      <c r="K8" s="330">
        <v>3.0</v>
      </c>
      <c r="L8" s="330"/>
      <c r="M8" s="330">
        <v>57.0</v>
      </c>
      <c r="N8" s="330" t="s">
        <v>256</v>
      </c>
      <c r="O8" s="336">
        <v>9.0</v>
      </c>
      <c r="P8" s="337"/>
      <c r="Q8" s="330">
        <v>7.0</v>
      </c>
      <c r="R8" s="330" t="s">
        <v>63</v>
      </c>
      <c r="S8" s="345">
        <v>17.0</v>
      </c>
    </row>
    <row r="9">
      <c r="A9" s="330" t="s">
        <v>171</v>
      </c>
      <c r="B9" s="342">
        <v>13.0</v>
      </c>
      <c r="C9" s="343" t="s">
        <v>385</v>
      </c>
      <c r="D9" s="329">
        <v>1100.0</v>
      </c>
      <c r="E9" s="330">
        <v>7.0</v>
      </c>
      <c r="F9" s="344" t="s">
        <v>60</v>
      </c>
      <c r="G9" s="331">
        <v>373300.0</v>
      </c>
      <c r="H9" s="330">
        <v>5.0</v>
      </c>
      <c r="I9" s="344" t="s">
        <v>343</v>
      </c>
      <c r="J9" s="331">
        <v>4103460.0</v>
      </c>
      <c r="K9" s="330">
        <v>1.0</v>
      </c>
      <c r="L9" s="330"/>
      <c r="M9" s="330">
        <v>25.0</v>
      </c>
      <c r="N9" s="330" t="s">
        <v>171</v>
      </c>
      <c r="O9" s="336">
        <v>13.0</v>
      </c>
      <c r="P9" s="337"/>
      <c r="Q9" s="330">
        <v>7.0</v>
      </c>
      <c r="R9" s="330" t="s">
        <v>148</v>
      </c>
      <c r="S9" s="345">
        <v>17.0</v>
      </c>
    </row>
    <row r="10">
      <c r="A10" s="330" t="s">
        <v>145</v>
      </c>
      <c r="B10" s="342">
        <v>9.0</v>
      </c>
      <c r="C10" s="343" t="s">
        <v>385</v>
      </c>
      <c r="D10" s="329">
        <v>381.0</v>
      </c>
      <c r="E10" s="330">
        <v>1.0</v>
      </c>
      <c r="F10" s="344" t="s">
        <v>60</v>
      </c>
      <c r="G10" s="331">
        <v>190900.0</v>
      </c>
      <c r="H10" s="330">
        <v>1.0</v>
      </c>
      <c r="I10" s="344" t="s">
        <v>343</v>
      </c>
      <c r="J10" s="331">
        <v>8.7456E7</v>
      </c>
      <c r="K10" s="330">
        <v>7.0</v>
      </c>
      <c r="L10" s="346"/>
      <c r="M10" s="330">
        <v>57.0</v>
      </c>
      <c r="N10" s="330" t="s">
        <v>145</v>
      </c>
      <c r="O10" s="336">
        <v>9.0</v>
      </c>
      <c r="P10" s="337"/>
      <c r="Q10" s="330">
        <v>7.0</v>
      </c>
      <c r="R10" s="330" t="s">
        <v>258</v>
      </c>
      <c r="S10" s="345">
        <v>17.0</v>
      </c>
    </row>
    <row r="11">
      <c r="A11" s="347" t="s">
        <v>344</v>
      </c>
      <c r="B11" s="327" t="s">
        <v>243</v>
      </c>
      <c r="C11" s="328" t="s">
        <v>334</v>
      </c>
      <c r="D11" s="329" t="s">
        <v>72</v>
      </c>
      <c r="E11" s="330"/>
      <c r="F11" s="328" t="s">
        <v>335</v>
      </c>
      <c r="G11" s="331" t="s">
        <v>121</v>
      </c>
      <c r="H11" s="330"/>
      <c r="I11" s="328" t="s">
        <v>336</v>
      </c>
      <c r="J11" s="331" t="s">
        <v>369</v>
      </c>
      <c r="K11" s="332"/>
      <c r="L11" s="348" t="b">
        <v>1</v>
      </c>
      <c r="M11" s="330"/>
      <c r="N11" s="330"/>
      <c r="O11" s="349"/>
      <c r="P11" s="337"/>
      <c r="Q11" s="330">
        <v>7.0</v>
      </c>
      <c r="R11" s="330" t="s">
        <v>274</v>
      </c>
      <c r="S11" s="345">
        <v>17.0</v>
      </c>
    </row>
    <row r="12">
      <c r="A12" s="330" t="s">
        <v>260</v>
      </c>
      <c r="B12" s="342">
        <v>5.0</v>
      </c>
      <c r="C12" s="343" t="s">
        <v>72</v>
      </c>
      <c r="D12" s="329">
        <v>261800.0</v>
      </c>
      <c r="E12" s="330">
        <v>3.0</v>
      </c>
      <c r="F12" s="344" t="s">
        <v>121</v>
      </c>
      <c r="G12" s="331">
        <v>1756000.0</v>
      </c>
      <c r="H12" s="330">
        <v>1.0</v>
      </c>
      <c r="I12" s="344" t="s">
        <v>369</v>
      </c>
      <c r="J12" s="331">
        <v>8.03E7</v>
      </c>
      <c r="K12" s="330">
        <v>1.0</v>
      </c>
      <c r="L12" s="330"/>
      <c r="M12" s="330">
        <v>75.0</v>
      </c>
      <c r="N12" s="330" t="s">
        <v>260</v>
      </c>
      <c r="O12" s="336">
        <v>5.0</v>
      </c>
      <c r="P12" s="337"/>
      <c r="Q12" s="330">
        <v>7.0</v>
      </c>
      <c r="R12" s="330" t="s">
        <v>62</v>
      </c>
      <c r="S12" s="345">
        <v>17.0</v>
      </c>
    </row>
    <row r="13">
      <c r="A13" s="330" t="s">
        <v>159</v>
      </c>
      <c r="B13" s="342">
        <v>15.0</v>
      </c>
      <c r="C13" s="343" t="s">
        <v>72</v>
      </c>
      <c r="D13" s="329">
        <v>306300.0</v>
      </c>
      <c r="E13" s="330">
        <v>5.0</v>
      </c>
      <c r="F13" s="344" t="s">
        <v>121</v>
      </c>
      <c r="G13" s="331">
        <v>3800000.0</v>
      </c>
      <c r="H13" s="330">
        <v>5.0</v>
      </c>
      <c r="I13" s="344" t="s">
        <v>369</v>
      </c>
      <c r="J13" s="331">
        <v>3.407E8</v>
      </c>
      <c r="K13" s="330">
        <v>5.0</v>
      </c>
      <c r="L13" s="330"/>
      <c r="M13" s="330">
        <v>16.0</v>
      </c>
      <c r="N13" s="330" t="s">
        <v>159</v>
      </c>
      <c r="O13" s="336">
        <v>15.0</v>
      </c>
      <c r="P13" s="337"/>
      <c r="Q13" s="330">
        <v>7.0</v>
      </c>
      <c r="R13" s="330" t="s">
        <v>134</v>
      </c>
      <c r="S13" s="345">
        <v>17.0</v>
      </c>
    </row>
    <row r="14">
      <c r="A14" s="330" t="s">
        <v>87</v>
      </c>
      <c r="B14" s="342">
        <v>7.0</v>
      </c>
      <c r="C14" s="343" t="s">
        <v>72</v>
      </c>
      <c r="D14" s="329">
        <v>176800.0</v>
      </c>
      <c r="E14" s="330">
        <v>1.0</v>
      </c>
      <c r="F14" s="344" t="s">
        <v>121</v>
      </c>
      <c r="G14" s="331">
        <v>1825000.0</v>
      </c>
      <c r="H14" s="330">
        <v>3.0</v>
      </c>
      <c r="I14" s="344" t="s">
        <v>369</v>
      </c>
      <c r="J14" s="331">
        <v>3.2E8</v>
      </c>
      <c r="K14" s="330">
        <v>3.0</v>
      </c>
      <c r="L14" s="330"/>
      <c r="M14" s="330">
        <v>66.0</v>
      </c>
      <c r="N14" s="330" t="s">
        <v>87</v>
      </c>
      <c r="O14" s="336">
        <v>7.0</v>
      </c>
      <c r="P14" s="337"/>
      <c r="Q14" s="330">
        <v>7.0</v>
      </c>
      <c r="R14" s="330" t="s">
        <v>286</v>
      </c>
      <c r="S14" s="345">
        <v>17.0</v>
      </c>
    </row>
    <row r="15">
      <c r="A15" s="330" t="s">
        <v>152</v>
      </c>
      <c r="B15" s="342">
        <v>21.0</v>
      </c>
      <c r="C15" s="343" t="s">
        <v>72</v>
      </c>
      <c r="D15" s="329">
        <v>307800.0</v>
      </c>
      <c r="E15" s="330">
        <v>7.0</v>
      </c>
      <c r="F15" s="344" t="s">
        <v>121</v>
      </c>
      <c r="G15" s="331">
        <v>5900000.0</v>
      </c>
      <c r="H15" s="330">
        <v>7.0</v>
      </c>
      <c r="I15" s="344" t="s">
        <v>369</v>
      </c>
      <c r="J15" s="331">
        <v>3.549E8</v>
      </c>
      <c r="K15" s="330">
        <v>7.0</v>
      </c>
      <c r="L15" s="346"/>
      <c r="M15" s="330">
        <v>1.0</v>
      </c>
      <c r="N15" s="330" t="s">
        <v>152</v>
      </c>
      <c r="O15" s="336">
        <v>21.0</v>
      </c>
      <c r="P15" s="337"/>
      <c r="Q15" s="330">
        <v>7.0</v>
      </c>
      <c r="R15" s="330" t="s">
        <v>289</v>
      </c>
      <c r="S15" s="345">
        <v>17.0</v>
      </c>
    </row>
    <row r="16">
      <c r="A16" s="347" t="s">
        <v>346</v>
      </c>
      <c r="B16" s="327" t="s">
        <v>243</v>
      </c>
      <c r="C16" s="328" t="s">
        <v>334</v>
      </c>
      <c r="D16" s="329" t="s">
        <v>114</v>
      </c>
      <c r="E16" s="330"/>
      <c r="F16" s="328" t="s">
        <v>335</v>
      </c>
      <c r="G16" s="331" t="s">
        <v>66</v>
      </c>
      <c r="H16" s="330"/>
      <c r="I16" s="328" t="s">
        <v>336</v>
      </c>
      <c r="J16" s="331" t="s">
        <v>373</v>
      </c>
      <c r="K16" s="332"/>
      <c r="L16" s="348" t="b">
        <v>1</v>
      </c>
      <c r="M16" s="330"/>
      <c r="N16" s="330"/>
      <c r="O16" s="349"/>
      <c r="P16" s="337"/>
      <c r="Q16" s="330">
        <v>7.0</v>
      </c>
      <c r="R16" s="330" t="s">
        <v>132</v>
      </c>
      <c r="S16" s="345">
        <v>17.0</v>
      </c>
    </row>
    <row r="17">
      <c r="A17" s="330" t="s">
        <v>148</v>
      </c>
      <c r="B17" s="342">
        <v>17.0</v>
      </c>
      <c r="C17" s="343" t="s">
        <v>114</v>
      </c>
      <c r="D17" s="329">
        <v>33900.0</v>
      </c>
      <c r="E17" s="330">
        <v>3.0</v>
      </c>
      <c r="F17" s="344" t="s">
        <v>66</v>
      </c>
      <c r="G17" s="331">
        <v>6500000.0</v>
      </c>
      <c r="H17" s="330">
        <v>7.0</v>
      </c>
      <c r="I17" s="344" t="s">
        <v>373</v>
      </c>
      <c r="J17" s="331">
        <v>2.0E7</v>
      </c>
      <c r="K17" s="330">
        <v>7.0</v>
      </c>
      <c r="L17" s="330"/>
      <c r="M17" s="330">
        <v>7.0</v>
      </c>
      <c r="N17" s="330" t="s">
        <v>148</v>
      </c>
      <c r="O17" s="336">
        <v>17.0</v>
      </c>
      <c r="P17" s="337"/>
      <c r="Q17" s="330">
        <v>16.0</v>
      </c>
      <c r="R17" s="330" t="s">
        <v>149</v>
      </c>
      <c r="S17" s="345">
        <v>15.0</v>
      </c>
    </row>
    <row r="18">
      <c r="A18" s="330" t="s">
        <v>282</v>
      </c>
      <c r="B18" s="342">
        <v>7.0</v>
      </c>
      <c r="C18" s="343" t="s">
        <v>114</v>
      </c>
      <c r="D18" s="329">
        <v>10000.0</v>
      </c>
      <c r="E18" s="330">
        <v>1.0</v>
      </c>
      <c r="F18" s="344" t="s">
        <v>66</v>
      </c>
      <c r="G18" s="331">
        <v>2900000.0</v>
      </c>
      <c r="H18" s="330">
        <v>1.0</v>
      </c>
      <c r="I18" s="344" t="s">
        <v>373</v>
      </c>
      <c r="J18" s="331">
        <v>1.7E7</v>
      </c>
      <c r="K18" s="330">
        <v>5.0</v>
      </c>
      <c r="L18" s="330"/>
      <c r="M18" s="330">
        <v>66.0</v>
      </c>
      <c r="N18" s="330" t="s">
        <v>282</v>
      </c>
      <c r="O18" s="336">
        <v>7.0</v>
      </c>
      <c r="P18" s="337"/>
      <c r="Q18" s="330">
        <v>16.0</v>
      </c>
      <c r="R18" s="330" t="s">
        <v>159</v>
      </c>
      <c r="S18" s="345">
        <v>15.0</v>
      </c>
    </row>
    <row r="19">
      <c r="A19" s="330" t="s">
        <v>84</v>
      </c>
      <c r="B19" s="342">
        <v>11.0</v>
      </c>
      <c r="C19" s="343" t="s">
        <v>114</v>
      </c>
      <c r="D19" s="329">
        <v>37900.0</v>
      </c>
      <c r="E19" s="330">
        <v>5.0</v>
      </c>
      <c r="F19" s="344" t="s">
        <v>66</v>
      </c>
      <c r="G19" s="331">
        <v>4100000.0</v>
      </c>
      <c r="H19" s="330">
        <v>3.0</v>
      </c>
      <c r="I19" s="344" t="s">
        <v>373</v>
      </c>
      <c r="J19" s="331">
        <v>1.3E7</v>
      </c>
      <c r="K19" s="330">
        <v>3.0</v>
      </c>
      <c r="L19" s="330"/>
      <c r="M19" s="330">
        <v>42.0</v>
      </c>
      <c r="N19" s="330" t="s">
        <v>84</v>
      </c>
      <c r="O19" s="336">
        <v>11.0</v>
      </c>
      <c r="P19" s="337"/>
      <c r="Q19" s="330">
        <v>16.0</v>
      </c>
      <c r="R19" s="330" t="s">
        <v>257</v>
      </c>
      <c r="S19" s="345">
        <v>15.0</v>
      </c>
    </row>
    <row r="20">
      <c r="A20" s="330" t="s">
        <v>170</v>
      </c>
      <c r="B20" s="342">
        <v>13.0</v>
      </c>
      <c r="C20" s="343" t="s">
        <v>114</v>
      </c>
      <c r="D20" s="329">
        <v>47400.0</v>
      </c>
      <c r="E20" s="330">
        <v>7.0</v>
      </c>
      <c r="F20" s="344" t="s">
        <v>66</v>
      </c>
      <c r="G20" s="331">
        <v>5100000.0</v>
      </c>
      <c r="H20" s="330">
        <v>5.0</v>
      </c>
      <c r="I20" s="344" t="s">
        <v>373</v>
      </c>
      <c r="J20" s="331">
        <v>8000000.0</v>
      </c>
      <c r="K20" s="330">
        <v>1.0</v>
      </c>
      <c r="L20" s="346"/>
      <c r="M20" s="330">
        <v>25.0</v>
      </c>
      <c r="N20" s="330" t="s">
        <v>170</v>
      </c>
      <c r="O20" s="336">
        <v>13.0</v>
      </c>
      <c r="P20" s="337"/>
      <c r="Q20" s="330">
        <v>16.0</v>
      </c>
      <c r="R20" s="330" t="s">
        <v>158</v>
      </c>
      <c r="S20" s="345">
        <v>15.0</v>
      </c>
    </row>
    <row r="21">
      <c r="A21" s="347" t="s">
        <v>348</v>
      </c>
      <c r="B21" s="327" t="s">
        <v>243</v>
      </c>
      <c r="C21" s="328" t="s">
        <v>334</v>
      </c>
      <c r="D21" s="329" t="s">
        <v>140</v>
      </c>
      <c r="E21" s="330"/>
      <c r="F21" s="328" t="s">
        <v>335</v>
      </c>
      <c r="G21" s="331" t="s">
        <v>118</v>
      </c>
      <c r="H21" s="330"/>
      <c r="I21" s="328" t="s">
        <v>336</v>
      </c>
      <c r="J21" s="331" t="s">
        <v>376</v>
      </c>
      <c r="K21" s="332"/>
      <c r="L21" s="348" t="b">
        <v>1</v>
      </c>
      <c r="M21" s="330"/>
      <c r="N21" s="330"/>
      <c r="O21" s="349"/>
      <c r="P21" s="337"/>
      <c r="Q21" s="330">
        <v>16.0</v>
      </c>
      <c r="R21" s="330" t="s">
        <v>262</v>
      </c>
      <c r="S21" s="345">
        <v>15.0</v>
      </c>
    </row>
    <row r="22">
      <c r="A22" s="330" t="s">
        <v>257</v>
      </c>
      <c r="B22" s="342">
        <v>15.0</v>
      </c>
      <c r="C22" s="343" t="s">
        <v>140</v>
      </c>
      <c r="D22" s="329">
        <v>222600.0</v>
      </c>
      <c r="E22" s="330">
        <v>5.0</v>
      </c>
      <c r="F22" s="344" t="s">
        <v>118</v>
      </c>
      <c r="G22" s="331">
        <v>1297780.0</v>
      </c>
      <c r="H22" s="330">
        <v>5.0</v>
      </c>
      <c r="I22" s="344" t="s">
        <v>376</v>
      </c>
      <c r="J22" s="331">
        <v>2.52E7</v>
      </c>
      <c r="K22" s="330">
        <v>5.0</v>
      </c>
      <c r="L22" s="330"/>
      <c r="M22" s="330">
        <v>16.0</v>
      </c>
      <c r="N22" s="330" t="s">
        <v>257</v>
      </c>
      <c r="O22" s="336">
        <v>15.0</v>
      </c>
      <c r="P22" s="337"/>
      <c r="Q22" s="330">
        <v>16.0</v>
      </c>
      <c r="R22" s="330" t="s">
        <v>270</v>
      </c>
      <c r="S22" s="345">
        <v>15.0</v>
      </c>
    </row>
    <row r="23">
      <c r="A23" s="330" t="s">
        <v>158</v>
      </c>
      <c r="B23" s="342">
        <v>15.0</v>
      </c>
      <c r="C23" s="343" t="s">
        <v>140</v>
      </c>
      <c r="D23" s="329">
        <v>394100.0</v>
      </c>
      <c r="E23" s="330">
        <v>7.0</v>
      </c>
      <c r="F23" s="344" t="s">
        <v>118</v>
      </c>
      <c r="G23" s="331">
        <v>3733210.0</v>
      </c>
      <c r="H23" s="330">
        <v>7.0</v>
      </c>
      <c r="I23" s="344" t="s">
        <v>376</v>
      </c>
      <c r="J23" s="331">
        <v>4500000.0</v>
      </c>
      <c r="K23" s="330">
        <v>1.0</v>
      </c>
      <c r="L23" s="330"/>
      <c r="M23" s="330">
        <v>16.0</v>
      </c>
      <c r="N23" s="330" t="s">
        <v>158</v>
      </c>
      <c r="O23" s="336">
        <v>15.0</v>
      </c>
      <c r="P23" s="337"/>
      <c r="Q23" s="330">
        <v>16.0</v>
      </c>
      <c r="R23" s="330" t="s">
        <v>284</v>
      </c>
      <c r="S23" s="345">
        <v>15.0</v>
      </c>
    </row>
    <row r="24">
      <c r="A24" s="330" t="s">
        <v>261</v>
      </c>
      <c r="B24" s="342">
        <v>13.0</v>
      </c>
      <c r="C24" s="343" t="s">
        <v>140</v>
      </c>
      <c r="D24" s="329">
        <v>189600.0</v>
      </c>
      <c r="E24" s="330">
        <v>3.0</v>
      </c>
      <c r="F24" s="344" t="s">
        <v>118</v>
      </c>
      <c r="G24" s="331">
        <v>861590.0</v>
      </c>
      <c r="H24" s="330">
        <v>3.0</v>
      </c>
      <c r="I24" s="344" t="s">
        <v>376</v>
      </c>
      <c r="J24" s="331">
        <v>9.96E7</v>
      </c>
      <c r="K24" s="330">
        <v>7.0</v>
      </c>
      <c r="L24" s="330"/>
      <c r="M24" s="330">
        <v>25.0</v>
      </c>
      <c r="N24" s="330" t="s">
        <v>261</v>
      </c>
      <c r="O24" s="336">
        <v>13.0</v>
      </c>
      <c r="P24" s="337"/>
      <c r="Q24" s="330">
        <v>16.0</v>
      </c>
      <c r="R24" s="330" t="s">
        <v>277</v>
      </c>
      <c r="S24" s="345">
        <v>15.0</v>
      </c>
    </row>
    <row r="25">
      <c r="A25" s="330" t="s">
        <v>272</v>
      </c>
      <c r="B25" s="342">
        <v>5.0</v>
      </c>
      <c r="C25" s="343" t="s">
        <v>140</v>
      </c>
      <c r="D25" s="329">
        <v>160700.0</v>
      </c>
      <c r="E25" s="330">
        <v>1.0</v>
      </c>
      <c r="F25" s="344" t="s">
        <v>118</v>
      </c>
      <c r="G25" s="331">
        <v>335860.0</v>
      </c>
      <c r="H25" s="330">
        <v>1.0</v>
      </c>
      <c r="I25" s="344" t="s">
        <v>376</v>
      </c>
      <c r="J25" s="331">
        <v>9100000.0</v>
      </c>
      <c r="K25" s="330">
        <v>3.0</v>
      </c>
      <c r="L25" s="346"/>
      <c r="M25" s="330">
        <v>75.0</v>
      </c>
      <c r="N25" s="330" t="s">
        <v>272</v>
      </c>
      <c r="O25" s="336">
        <v>5.0</v>
      </c>
      <c r="P25" s="337"/>
      <c r="Q25" s="330">
        <v>16.0</v>
      </c>
      <c r="R25" s="330" t="s">
        <v>304</v>
      </c>
      <c r="S25" s="345">
        <v>15.0</v>
      </c>
    </row>
    <row r="26">
      <c r="A26" s="347" t="s">
        <v>351</v>
      </c>
      <c r="B26" s="327" t="s">
        <v>243</v>
      </c>
      <c r="C26" s="328" t="s">
        <v>334</v>
      </c>
      <c r="D26" s="329" t="s">
        <v>362</v>
      </c>
      <c r="E26" s="330"/>
      <c r="F26" s="328" t="s">
        <v>335</v>
      </c>
      <c r="G26" s="331" t="s">
        <v>71</v>
      </c>
      <c r="H26" s="330"/>
      <c r="I26" s="328" t="s">
        <v>336</v>
      </c>
      <c r="J26" s="331" t="s">
        <v>359</v>
      </c>
      <c r="K26" s="332"/>
      <c r="L26" s="348" t="b">
        <v>1</v>
      </c>
      <c r="M26" s="330"/>
      <c r="N26" s="330"/>
      <c r="O26" s="349"/>
      <c r="P26" s="337"/>
      <c r="Q26" s="330">
        <v>25.0</v>
      </c>
      <c r="R26" s="330" t="s">
        <v>171</v>
      </c>
      <c r="S26" s="345">
        <v>13.0</v>
      </c>
    </row>
    <row r="27">
      <c r="A27" s="330" t="s">
        <v>64</v>
      </c>
      <c r="B27" s="342">
        <v>9.0</v>
      </c>
      <c r="C27" s="343" t="s">
        <v>362</v>
      </c>
      <c r="D27" s="329">
        <v>2400.0</v>
      </c>
      <c r="E27" s="330">
        <v>3.0</v>
      </c>
      <c r="F27" s="344" t="s">
        <v>71</v>
      </c>
      <c r="G27" s="331">
        <v>255040.0</v>
      </c>
      <c r="H27" s="330">
        <v>1.0</v>
      </c>
      <c r="I27" s="344" t="s">
        <v>359</v>
      </c>
      <c r="J27" s="331">
        <v>1.516765E7</v>
      </c>
      <c r="K27" s="330">
        <v>5.0</v>
      </c>
      <c r="L27" s="330"/>
      <c r="M27" s="330">
        <v>57.0</v>
      </c>
      <c r="N27" s="330" t="s">
        <v>64</v>
      </c>
      <c r="O27" s="336">
        <v>9.0</v>
      </c>
      <c r="P27" s="337"/>
      <c r="Q27" s="330">
        <v>25.0</v>
      </c>
      <c r="R27" s="330" t="s">
        <v>170</v>
      </c>
      <c r="S27" s="345">
        <v>13.0</v>
      </c>
    </row>
    <row r="28">
      <c r="A28" s="330" t="s">
        <v>258</v>
      </c>
      <c r="B28" s="342">
        <v>17.0</v>
      </c>
      <c r="C28" s="343" t="s">
        <v>362</v>
      </c>
      <c r="D28" s="329">
        <v>6100.0</v>
      </c>
      <c r="E28" s="330">
        <v>7.0</v>
      </c>
      <c r="F28" s="344" t="s">
        <v>71</v>
      </c>
      <c r="G28" s="331">
        <v>850000.0</v>
      </c>
      <c r="H28" s="330">
        <v>7.0</v>
      </c>
      <c r="I28" s="344" t="s">
        <v>359</v>
      </c>
      <c r="J28" s="331">
        <v>1.020518E7</v>
      </c>
      <c r="K28" s="330">
        <v>3.0</v>
      </c>
      <c r="L28" s="330"/>
      <c r="M28" s="330">
        <v>7.0</v>
      </c>
      <c r="N28" s="330" t="s">
        <v>258</v>
      </c>
      <c r="O28" s="336">
        <v>17.0</v>
      </c>
      <c r="P28" s="337"/>
      <c r="Q28" s="330">
        <v>25.0</v>
      </c>
      <c r="R28" s="330" t="s">
        <v>261</v>
      </c>
      <c r="S28" s="345">
        <v>13.0</v>
      </c>
    </row>
    <row r="29">
      <c r="A29" s="330" t="s">
        <v>137</v>
      </c>
      <c r="B29" s="342">
        <v>11.0</v>
      </c>
      <c r="C29" s="343" t="s">
        <v>362</v>
      </c>
      <c r="D29" s="329">
        <v>1000.0</v>
      </c>
      <c r="E29" s="330">
        <v>1.0</v>
      </c>
      <c r="F29" s="344" t="s">
        <v>71</v>
      </c>
      <c r="G29" s="331">
        <v>375000.0</v>
      </c>
      <c r="H29" s="330">
        <v>3.0</v>
      </c>
      <c r="I29" s="344" t="s">
        <v>359</v>
      </c>
      <c r="J29" s="331">
        <v>9.13979E7</v>
      </c>
      <c r="K29" s="330">
        <v>7.0</v>
      </c>
      <c r="L29" s="330"/>
      <c r="M29" s="330">
        <v>42.0</v>
      </c>
      <c r="N29" s="330" t="s">
        <v>137</v>
      </c>
      <c r="O29" s="336">
        <v>11.0</v>
      </c>
      <c r="P29" s="337"/>
      <c r="Q29" s="330">
        <v>25.0</v>
      </c>
      <c r="R29" s="330" t="s">
        <v>278</v>
      </c>
      <c r="S29" s="345">
        <v>13.0</v>
      </c>
    </row>
    <row r="30">
      <c r="A30" s="330" t="s">
        <v>264</v>
      </c>
      <c r="B30" s="342">
        <v>11.0</v>
      </c>
      <c r="C30" s="343" t="s">
        <v>362</v>
      </c>
      <c r="D30" s="329">
        <v>3800.0</v>
      </c>
      <c r="E30" s="330">
        <v>5.0</v>
      </c>
      <c r="F30" s="344" t="s">
        <v>71</v>
      </c>
      <c r="G30" s="331">
        <v>750000.0</v>
      </c>
      <c r="H30" s="330">
        <v>5.0</v>
      </c>
      <c r="I30" s="344" t="s">
        <v>359</v>
      </c>
      <c r="J30" s="331">
        <v>7559220.0</v>
      </c>
      <c r="K30" s="330">
        <v>1.0</v>
      </c>
      <c r="L30" s="346"/>
      <c r="M30" s="330">
        <v>42.0</v>
      </c>
      <c r="N30" s="330" t="s">
        <v>264</v>
      </c>
      <c r="O30" s="336">
        <v>11.0</v>
      </c>
      <c r="P30" s="337"/>
      <c r="Q30" s="330">
        <v>25.0</v>
      </c>
      <c r="R30" s="330" t="s">
        <v>259</v>
      </c>
      <c r="S30" s="345">
        <v>13.0</v>
      </c>
    </row>
    <row r="31">
      <c r="A31" s="347" t="s">
        <v>354</v>
      </c>
      <c r="B31" s="327" t="s">
        <v>243</v>
      </c>
      <c r="C31" s="328" t="s">
        <v>334</v>
      </c>
      <c r="D31" s="329" t="s">
        <v>57</v>
      </c>
      <c r="E31" s="330"/>
      <c r="F31" s="328" t="s">
        <v>335</v>
      </c>
      <c r="G31" s="331" t="s">
        <v>93</v>
      </c>
      <c r="H31" s="330"/>
      <c r="I31" s="328" t="s">
        <v>336</v>
      </c>
      <c r="J31" s="331" t="s">
        <v>381</v>
      </c>
      <c r="K31" s="332"/>
      <c r="L31" s="348" t="b">
        <v>1</v>
      </c>
      <c r="M31" s="330"/>
      <c r="N31" s="330"/>
      <c r="O31" s="349"/>
      <c r="P31" s="337"/>
      <c r="Q31" s="330">
        <v>25.0</v>
      </c>
      <c r="R31" s="330" t="s">
        <v>265</v>
      </c>
      <c r="S31" s="345">
        <v>13.0</v>
      </c>
    </row>
    <row r="32">
      <c r="A32" s="330" t="s">
        <v>297</v>
      </c>
      <c r="B32" s="342">
        <v>5.0</v>
      </c>
      <c r="C32" s="343" t="s">
        <v>57</v>
      </c>
      <c r="D32" s="329">
        <v>1.0</v>
      </c>
      <c r="E32" s="330">
        <v>1.0</v>
      </c>
      <c r="F32" s="344" t="s">
        <v>93</v>
      </c>
      <c r="G32" s="331">
        <v>796510.0</v>
      </c>
      <c r="H32" s="330">
        <v>3.0</v>
      </c>
      <c r="I32" s="344" t="s">
        <v>381</v>
      </c>
      <c r="J32" s="331">
        <v>1003360.0</v>
      </c>
      <c r="K32" s="330">
        <v>1.0</v>
      </c>
      <c r="L32" s="330"/>
      <c r="M32" s="330">
        <v>75.0</v>
      </c>
      <c r="N32" s="330" t="s">
        <v>297</v>
      </c>
      <c r="O32" s="336">
        <v>5.0</v>
      </c>
      <c r="P32" s="337"/>
      <c r="Q32" s="330">
        <v>25.0</v>
      </c>
      <c r="R32" s="330" t="s">
        <v>276</v>
      </c>
      <c r="S32" s="345">
        <v>13.0</v>
      </c>
    </row>
    <row r="33">
      <c r="A33" s="330" t="s">
        <v>262</v>
      </c>
      <c r="B33" s="342">
        <v>15.0</v>
      </c>
      <c r="C33" s="343" t="s">
        <v>57</v>
      </c>
      <c r="D33" s="329">
        <v>44200.0</v>
      </c>
      <c r="E33" s="330">
        <v>3.0</v>
      </c>
      <c r="F33" s="344" t="s">
        <v>93</v>
      </c>
      <c r="G33" s="331">
        <v>1103910.0</v>
      </c>
      <c r="H33" s="330">
        <v>5.0</v>
      </c>
      <c r="I33" s="344" t="s">
        <v>381</v>
      </c>
      <c r="J33" s="331">
        <v>2091010.0</v>
      </c>
      <c r="K33" s="330">
        <v>7.0</v>
      </c>
      <c r="L33" s="330"/>
      <c r="M33" s="330">
        <v>16.0</v>
      </c>
      <c r="N33" s="330" t="s">
        <v>262</v>
      </c>
      <c r="O33" s="336">
        <v>15.0</v>
      </c>
      <c r="P33" s="337"/>
      <c r="Q33" s="330">
        <v>25.0</v>
      </c>
      <c r="R33" s="330" t="s">
        <v>273</v>
      </c>
      <c r="S33" s="345">
        <v>13.0</v>
      </c>
    </row>
    <row r="34">
      <c r="A34" s="330" t="s">
        <v>274</v>
      </c>
      <c r="B34" s="342">
        <v>17.0</v>
      </c>
      <c r="C34" s="343" t="s">
        <v>57</v>
      </c>
      <c r="D34" s="329">
        <v>228500.0</v>
      </c>
      <c r="E34" s="330">
        <v>7.0</v>
      </c>
      <c r="F34" s="344" t="s">
        <v>93</v>
      </c>
      <c r="G34" s="331">
        <v>2007540.0</v>
      </c>
      <c r="H34" s="330">
        <v>7.0</v>
      </c>
      <c r="I34" s="344" t="s">
        <v>381</v>
      </c>
      <c r="J34" s="331">
        <v>1177640.0</v>
      </c>
      <c r="K34" s="330">
        <v>3.0</v>
      </c>
      <c r="L34" s="330"/>
      <c r="M34" s="330">
        <v>7.0</v>
      </c>
      <c r="N34" s="330" t="s">
        <v>274</v>
      </c>
      <c r="O34" s="336">
        <v>17.0</v>
      </c>
      <c r="P34" s="337"/>
      <c r="Q34" s="330">
        <v>25.0</v>
      </c>
      <c r="R34" s="330" t="s">
        <v>280</v>
      </c>
      <c r="S34" s="345">
        <v>13.0</v>
      </c>
    </row>
    <row r="35">
      <c r="A35" s="330" t="s">
        <v>268</v>
      </c>
      <c r="B35" s="342">
        <v>11.0</v>
      </c>
      <c r="C35" s="343" t="s">
        <v>57</v>
      </c>
      <c r="D35" s="329">
        <v>180300.0</v>
      </c>
      <c r="E35" s="330">
        <v>5.0</v>
      </c>
      <c r="F35" s="344" t="s">
        <v>93</v>
      </c>
      <c r="G35" s="331">
        <v>538140.0</v>
      </c>
      <c r="H35" s="330">
        <v>1.0</v>
      </c>
      <c r="I35" s="344" t="s">
        <v>381</v>
      </c>
      <c r="J35" s="331">
        <v>1200390.0</v>
      </c>
      <c r="K35" s="330">
        <v>5.0</v>
      </c>
      <c r="L35" s="346"/>
      <c r="M35" s="330">
        <v>42.0</v>
      </c>
      <c r="N35" s="330" t="s">
        <v>268</v>
      </c>
      <c r="O35" s="336">
        <v>11.0</v>
      </c>
      <c r="P35" s="337"/>
      <c r="Q35" s="330">
        <v>25.0</v>
      </c>
      <c r="R35" s="330" t="s">
        <v>178</v>
      </c>
      <c r="S35" s="345">
        <v>13.0</v>
      </c>
    </row>
    <row r="36">
      <c r="A36" s="347" t="s">
        <v>356</v>
      </c>
      <c r="B36" s="327" t="s">
        <v>243</v>
      </c>
      <c r="C36" s="328" t="s">
        <v>334</v>
      </c>
      <c r="D36" s="329" t="s">
        <v>154</v>
      </c>
      <c r="E36" s="330"/>
      <c r="F36" s="328" t="s">
        <v>335</v>
      </c>
      <c r="G36" s="331" t="s">
        <v>95</v>
      </c>
      <c r="H36" s="330"/>
      <c r="I36" s="328" t="s">
        <v>336</v>
      </c>
      <c r="J36" s="331" t="s">
        <v>345</v>
      </c>
      <c r="K36" s="332"/>
      <c r="L36" s="348" t="b">
        <v>1</v>
      </c>
      <c r="M36" s="330"/>
      <c r="N36" s="330"/>
      <c r="O36" s="349"/>
      <c r="P36" s="337"/>
      <c r="Q36" s="330">
        <v>25.0</v>
      </c>
      <c r="R36" s="330" t="s">
        <v>298</v>
      </c>
      <c r="S36" s="345">
        <v>13.0</v>
      </c>
    </row>
    <row r="37">
      <c r="A37" s="330" t="s">
        <v>279</v>
      </c>
      <c r="B37" s="342">
        <v>11.0</v>
      </c>
      <c r="C37" s="343" t="s">
        <v>154</v>
      </c>
      <c r="D37" s="329">
        <v>705000.0</v>
      </c>
      <c r="E37" s="330">
        <v>3.0</v>
      </c>
      <c r="F37" s="344" t="s">
        <v>95</v>
      </c>
      <c r="G37" s="331">
        <v>354000.0</v>
      </c>
      <c r="H37" s="330">
        <v>1.0</v>
      </c>
      <c r="I37" s="344" t="s">
        <v>345</v>
      </c>
      <c r="J37" s="331">
        <v>1.953E8</v>
      </c>
      <c r="K37" s="330">
        <v>7.0</v>
      </c>
      <c r="L37" s="330"/>
      <c r="M37" s="330">
        <v>42.0</v>
      </c>
      <c r="N37" s="330" t="s">
        <v>279</v>
      </c>
      <c r="O37" s="336">
        <v>11.0</v>
      </c>
      <c r="P37" s="337"/>
      <c r="Q37" s="330">
        <v>25.0</v>
      </c>
      <c r="R37" s="330" t="s">
        <v>275</v>
      </c>
      <c r="S37" s="345">
        <v>13.0</v>
      </c>
    </row>
    <row r="38">
      <c r="A38" s="330" t="s">
        <v>62</v>
      </c>
      <c r="B38" s="342">
        <v>17.0</v>
      </c>
      <c r="C38" s="343" t="s">
        <v>154</v>
      </c>
      <c r="D38" s="329">
        <v>717600.0</v>
      </c>
      <c r="E38" s="330">
        <v>5.0</v>
      </c>
      <c r="F38" s="344" t="s">
        <v>95</v>
      </c>
      <c r="G38" s="331">
        <v>844900.0</v>
      </c>
      <c r="H38" s="330">
        <v>7.0</v>
      </c>
      <c r="I38" s="344" t="s">
        <v>345</v>
      </c>
      <c r="J38" s="331">
        <v>1.866E8</v>
      </c>
      <c r="K38" s="330">
        <v>5.0</v>
      </c>
      <c r="L38" s="330"/>
      <c r="M38" s="330">
        <v>7.0</v>
      </c>
      <c r="N38" s="330" t="s">
        <v>62</v>
      </c>
      <c r="O38" s="336">
        <v>17.0</v>
      </c>
      <c r="P38" s="337"/>
      <c r="Q38" s="330">
        <v>25.0</v>
      </c>
      <c r="R38" s="330" t="s">
        <v>301</v>
      </c>
      <c r="S38" s="345">
        <v>13.0</v>
      </c>
    </row>
    <row r="39">
      <c r="A39" s="330" t="s">
        <v>278</v>
      </c>
      <c r="B39" s="342">
        <v>13.0</v>
      </c>
      <c r="C39" s="343" t="s">
        <v>154</v>
      </c>
      <c r="D39" s="329">
        <v>857600.0</v>
      </c>
      <c r="E39" s="330">
        <v>7.0</v>
      </c>
      <c r="F39" s="344" t="s">
        <v>95</v>
      </c>
      <c r="G39" s="331">
        <v>674000.0</v>
      </c>
      <c r="H39" s="330">
        <v>3.0</v>
      </c>
      <c r="I39" s="344" t="s">
        <v>345</v>
      </c>
      <c r="J39" s="331">
        <v>1.162E8</v>
      </c>
      <c r="K39" s="330">
        <v>3.0</v>
      </c>
      <c r="L39" s="330"/>
      <c r="M39" s="330">
        <v>25.0</v>
      </c>
      <c r="N39" s="330" t="s">
        <v>278</v>
      </c>
      <c r="O39" s="336">
        <v>13.0</v>
      </c>
      <c r="P39" s="337"/>
      <c r="Q39" s="330">
        <v>25.0</v>
      </c>
      <c r="R39" s="330" t="s">
        <v>296</v>
      </c>
      <c r="S39" s="345">
        <v>13.0</v>
      </c>
    </row>
    <row r="40">
      <c r="A40" s="330" t="s">
        <v>266</v>
      </c>
      <c r="B40" s="342">
        <v>7.0</v>
      </c>
      <c r="C40" s="343" t="s">
        <v>154</v>
      </c>
      <c r="D40" s="329">
        <v>337700.0</v>
      </c>
      <c r="E40" s="330">
        <v>1.0</v>
      </c>
      <c r="F40" s="344" t="s">
        <v>95</v>
      </c>
      <c r="G40" s="331">
        <v>758300.0</v>
      </c>
      <c r="H40" s="330">
        <v>5.0</v>
      </c>
      <c r="I40" s="344" t="s">
        <v>345</v>
      </c>
      <c r="J40" s="331">
        <v>1900000.0</v>
      </c>
      <c r="K40" s="330">
        <v>1.0</v>
      </c>
      <c r="L40" s="346"/>
      <c r="M40" s="330">
        <v>66.0</v>
      </c>
      <c r="N40" s="330" t="s">
        <v>266</v>
      </c>
      <c r="O40" s="336">
        <v>7.0</v>
      </c>
      <c r="P40" s="337"/>
      <c r="Q40" s="330">
        <v>25.0</v>
      </c>
      <c r="R40" s="330" t="s">
        <v>267</v>
      </c>
      <c r="S40" s="345">
        <v>13.0</v>
      </c>
    </row>
    <row r="41">
      <c r="A41" s="347" t="s">
        <v>358</v>
      </c>
      <c r="B41" s="327" t="s">
        <v>243</v>
      </c>
      <c r="C41" s="328" t="s">
        <v>334</v>
      </c>
      <c r="D41" s="329" t="s">
        <v>349</v>
      </c>
      <c r="E41" s="330"/>
      <c r="F41" s="328" t="s">
        <v>335</v>
      </c>
      <c r="G41" s="331" t="s">
        <v>74</v>
      </c>
      <c r="H41" s="330"/>
      <c r="I41" s="328" t="s">
        <v>336</v>
      </c>
      <c r="J41" s="331" t="s">
        <v>112</v>
      </c>
      <c r="K41" s="332"/>
      <c r="L41" s="348" t="b">
        <v>1</v>
      </c>
      <c r="M41" s="330"/>
      <c r="N41" s="330"/>
      <c r="O41" s="349"/>
      <c r="P41" s="337"/>
      <c r="Q41" s="330">
        <v>25.0</v>
      </c>
      <c r="R41" s="330" t="s">
        <v>307</v>
      </c>
      <c r="S41" s="345">
        <v>13.0</v>
      </c>
    </row>
    <row r="42">
      <c r="A42" s="330" t="s">
        <v>86</v>
      </c>
      <c r="B42" s="342">
        <v>19.0</v>
      </c>
      <c r="C42" s="343" t="s">
        <v>349</v>
      </c>
      <c r="D42" s="329">
        <v>88800.0</v>
      </c>
      <c r="E42" s="330">
        <v>7.0</v>
      </c>
      <c r="F42" s="344" t="s">
        <v>74</v>
      </c>
      <c r="G42" s="331">
        <v>600600.0</v>
      </c>
      <c r="H42" s="330">
        <v>5.0</v>
      </c>
      <c r="I42" s="344" t="s">
        <v>112</v>
      </c>
      <c r="J42" s="331">
        <v>7.73E7</v>
      </c>
      <c r="K42" s="330">
        <v>7.0</v>
      </c>
      <c r="L42" s="330"/>
      <c r="M42" s="330">
        <v>2.0</v>
      </c>
      <c r="N42" s="330" t="s">
        <v>86</v>
      </c>
      <c r="O42" s="336">
        <v>19.0</v>
      </c>
      <c r="P42" s="337"/>
      <c r="Q42" s="330">
        <v>25.0</v>
      </c>
      <c r="R42" s="330" t="s">
        <v>299</v>
      </c>
      <c r="S42" s="345">
        <v>13.0</v>
      </c>
    </row>
    <row r="43">
      <c r="A43" s="330" t="s">
        <v>288</v>
      </c>
      <c r="B43" s="342">
        <v>11.0</v>
      </c>
      <c r="C43" s="343" t="s">
        <v>349</v>
      </c>
      <c r="D43" s="329">
        <v>22700.0</v>
      </c>
      <c r="E43" s="330">
        <v>3.0</v>
      </c>
      <c r="F43" s="344" t="s">
        <v>74</v>
      </c>
      <c r="G43" s="331">
        <v>768200.0</v>
      </c>
      <c r="H43" s="330">
        <v>7.0</v>
      </c>
      <c r="I43" s="344" t="s">
        <v>112</v>
      </c>
      <c r="J43" s="331">
        <v>5.086169E7</v>
      </c>
      <c r="K43" s="330">
        <v>1.0</v>
      </c>
      <c r="L43" s="330"/>
      <c r="M43" s="330">
        <v>42.0</v>
      </c>
      <c r="N43" s="330" t="s">
        <v>288</v>
      </c>
      <c r="O43" s="336">
        <v>11.0</v>
      </c>
      <c r="P43" s="337"/>
      <c r="Q43" s="330">
        <v>42.0</v>
      </c>
      <c r="R43" s="330" t="s">
        <v>102</v>
      </c>
      <c r="S43" s="345">
        <v>11.0</v>
      </c>
    </row>
    <row r="44">
      <c r="A44" s="330" t="s">
        <v>271</v>
      </c>
      <c r="B44" s="342">
        <v>9.0</v>
      </c>
      <c r="C44" s="343" t="s">
        <v>349</v>
      </c>
      <c r="D44" s="329">
        <v>20400.0</v>
      </c>
      <c r="E44" s="330">
        <v>1.0</v>
      </c>
      <c r="F44" s="344" t="s">
        <v>74</v>
      </c>
      <c r="G44" s="331">
        <v>548200.0</v>
      </c>
      <c r="H44" s="330">
        <v>3.0</v>
      </c>
      <c r="I44" s="344" t="s">
        <v>112</v>
      </c>
      <c r="J44" s="331">
        <v>7.54E7</v>
      </c>
      <c r="K44" s="330">
        <v>5.0</v>
      </c>
      <c r="L44" s="330"/>
      <c r="M44" s="330">
        <v>57.0</v>
      </c>
      <c r="N44" s="330" t="s">
        <v>271</v>
      </c>
      <c r="O44" s="336">
        <v>9.0</v>
      </c>
      <c r="P44" s="337"/>
      <c r="Q44" s="330">
        <v>42.0</v>
      </c>
      <c r="R44" s="330" t="s">
        <v>130</v>
      </c>
      <c r="S44" s="345">
        <v>11.0</v>
      </c>
    </row>
    <row r="45">
      <c r="A45" s="330" t="s">
        <v>281</v>
      </c>
      <c r="B45" s="342">
        <v>9.0</v>
      </c>
      <c r="C45" s="343" t="s">
        <v>349</v>
      </c>
      <c r="D45" s="329">
        <v>69800.0</v>
      </c>
      <c r="E45" s="330">
        <v>5.0</v>
      </c>
      <c r="F45" s="344" t="s">
        <v>74</v>
      </c>
      <c r="G45" s="331">
        <v>51100.0</v>
      </c>
      <c r="H45" s="330">
        <v>1.0</v>
      </c>
      <c r="I45" s="344" t="s">
        <v>112</v>
      </c>
      <c r="J45" s="331">
        <v>5.087316E7</v>
      </c>
      <c r="K45" s="330">
        <v>3.0</v>
      </c>
      <c r="L45" s="346"/>
      <c r="M45" s="330">
        <v>57.0</v>
      </c>
      <c r="N45" s="330" t="s">
        <v>281</v>
      </c>
      <c r="O45" s="336">
        <v>9.0</v>
      </c>
      <c r="P45" s="337"/>
      <c r="Q45" s="330">
        <v>42.0</v>
      </c>
      <c r="R45" s="330" t="s">
        <v>100</v>
      </c>
      <c r="S45" s="345">
        <v>11.0</v>
      </c>
    </row>
    <row r="46">
      <c r="A46" s="347" t="s">
        <v>360</v>
      </c>
      <c r="B46" s="327" t="s">
        <v>243</v>
      </c>
      <c r="C46" s="328" t="s">
        <v>334</v>
      </c>
      <c r="D46" s="329" t="s">
        <v>352</v>
      </c>
      <c r="E46" s="330"/>
      <c r="F46" s="328" t="s">
        <v>335</v>
      </c>
      <c r="G46" s="331" t="s">
        <v>106</v>
      </c>
      <c r="H46" s="330"/>
      <c r="I46" s="328" t="s">
        <v>336</v>
      </c>
      <c r="J46" s="331" t="s">
        <v>357</v>
      </c>
      <c r="K46" s="332"/>
      <c r="L46" s="348" t="b">
        <v>1</v>
      </c>
      <c r="M46" s="330"/>
      <c r="N46" s="330"/>
      <c r="O46" s="349"/>
      <c r="P46" s="337"/>
      <c r="Q46" s="330">
        <v>42.0</v>
      </c>
      <c r="R46" s="330" t="s">
        <v>84</v>
      </c>
      <c r="S46" s="345">
        <v>11.0</v>
      </c>
    </row>
    <row r="47">
      <c r="A47" s="330" t="s">
        <v>270</v>
      </c>
      <c r="B47" s="342">
        <v>15.0</v>
      </c>
      <c r="C47" s="343" t="s">
        <v>352</v>
      </c>
      <c r="D47" s="329">
        <v>33800.0</v>
      </c>
      <c r="E47" s="330">
        <v>3.0</v>
      </c>
      <c r="F47" s="344" t="s">
        <v>106</v>
      </c>
      <c r="G47" s="331">
        <v>1600000.0</v>
      </c>
      <c r="H47" s="330">
        <v>7.0</v>
      </c>
      <c r="I47" s="344" t="s">
        <v>357</v>
      </c>
      <c r="J47" s="331">
        <v>2.2021518E8</v>
      </c>
      <c r="K47" s="330">
        <v>5.0</v>
      </c>
      <c r="L47" s="330"/>
      <c r="M47" s="330">
        <v>16.0</v>
      </c>
      <c r="N47" s="330" t="s">
        <v>270</v>
      </c>
      <c r="O47" s="336">
        <v>15.0</v>
      </c>
      <c r="P47" s="337"/>
      <c r="Q47" s="330">
        <v>42.0</v>
      </c>
      <c r="R47" s="330" t="s">
        <v>137</v>
      </c>
      <c r="S47" s="345">
        <v>11.0</v>
      </c>
    </row>
    <row r="48">
      <c r="A48" s="330" t="s">
        <v>259</v>
      </c>
      <c r="B48" s="342">
        <v>13.0</v>
      </c>
      <c r="C48" s="343" t="s">
        <v>352</v>
      </c>
      <c r="D48" s="329">
        <v>70500.0</v>
      </c>
      <c r="E48" s="330">
        <v>7.0</v>
      </c>
      <c r="F48" s="344" t="s">
        <v>106</v>
      </c>
      <c r="G48" s="331">
        <v>1100000.0</v>
      </c>
      <c r="H48" s="330">
        <v>3.0</v>
      </c>
      <c r="I48" s="344" t="s">
        <v>357</v>
      </c>
      <c r="J48" s="331">
        <v>1.4263756E8</v>
      </c>
      <c r="K48" s="330">
        <v>3.0</v>
      </c>
      <c r="L48" s="330"/>
      <c r="M48" s="330">
        <v>25.0</v>
      </c>
      <c r="N48" s="330" t="s">
        <v>259</v>
      </c>
      <c r="O48" s="336">
        <v>13.0</v>
      </c>
      <c r="P48" s="337"/>
      <c r="Q48" s="330">
        <v>42.0</v>
      </c>
      <c r="R48" s="330" t="s">
        <v>264</v>
      </c>
      <c r="S48" s="345">
        <v>11.0</v>
      </c>
    </row>
    <row r="49">
      <c r="A49" s="330" t="s">
        <v>290</v>
      </c>
      <c r="B49" s="342">
        <v>7.0</v>
      </c>
      <c r="C49" s="343" t="s">
        <v>352</v>
      </c>
      <c r="D49" s="329">
        <v>33000.0</v>
      </c>
      <c r="E49" s="330">
        <v>1.0</v>
      </c>
      <c r="F49" s="344" t="s">
        <v>106</v>
      </c>
      <c r="G49" s="331">
        <v>1300000.0</v>
      </c>
      <c r="H49" s="330">
        <v>5.0</v>
      </c>
      <c r="I49" s="344" t="s">
        <v>357</v>
      </c>
      <c r="J49" s="331">
        <v>1.2180756E8</v>
      </c>
      <c r="K49" s="330">
        <v>1.0</v>
      </c>
      <c r="L49" s="330"/>
      <c r="M49" s="330">
        <v>66.0</v>
      </c>
      <c r="N49" s="330" t="s">
        <v>290</v>
      </c>
      <c r="O49" s="336">
        <v>7.0</v>
      </c>
      <c r="P49" s="337"/>
      <c r="Q49" s="330">
        <v>42.0</v>
      </c>
      <c r="R49" s="330" t="s">
        <v>268</v>
      </c>
      <c r="S49" s="345">
        <v>11.0</v>
      </c>
    </row>
    <row r="50">
      <c r="A50" s="330" t="s">
        <v>265</v>
      </c>
      <c r="B50" s="342">
        <v>13.0</v>
      </c>
      <c r="C50" s="343" t="s">
        <v>352</v>
      </c>
      <c r="D50" s="329">
        <v>39500.0</v>
      </c>
      <c r="E50" s="330">
        <v>5.0</v>
      </c>
      <c r="F50" s="344" t="s">
        <v>106</v>
      </c>
      <c r="G50" s="331">
        <v>948200.0</v>
      </c>
      <c r="H50" s="330">
        <v>1.0</v>
      </c>
      <c r="I50" s="344" t="s">
        <v>357</v>
      </c>
      <c r="J50" s="331">
        <v>3.8150745E8</v>
      </c>
      <c r="K50" s="330">
        <v>7.0</v>
      </c>
      <c r="L50" s="346"/>
      <c r="M50" s="330">
        <v>25.0</v>
      </c>
      <c r="N50" s="330" t="s">
        <v>265</v>
      </c>
      <c r="O50" s="336">
        <v>13.0</v>
      </c>
      <c r="P50" s="337"/>
      <c r="Q50" s="330">
        <v>42.0</v>
      </c>
      <c r="R50" s="330" t="s">
        <v>279</v>
      </c>
      <c r="S50" s="345">
        <v>11.0</v>
      </c>
    </row>
    <row r="51">
      <c r="A51" s="347" t="s">
        <v>361</v>
      </c>
      <c r="B51" s="327" t="s">
        <v>243</v>
      </c>
      <c r="C51" s="328" t="s">
        <v>334</v>
      </c>
      <c r="D51" s="329" t="s">
        <v>49</v>
      </c>
      <c r="E51" s="330"/>
      <c r="F51" s="328" t="s">
        <v>335</v>
      </c>
      <c r="G51" s="331" t="s">
        <v>371</v>
      </c>
      <c r="H51" s="330"/>
      <c r="I51" s="328" t="s">
        <v>336</v>
      </c>
      <c r="J51" s="331" t="s">
        <v>378</v>
      </c>
      <c r="K51" s="332"/>
      <c r="L51" s="348" t="b">
        <v>1</v>
      </c>
      <c r="M51" s="330"/>
      <c r="N51" s="330"/>
      <c r="O51" s="349"/>
      <c r="P51" s="337"/>
      <c r="Q51" s="330">
        <v>42.0</v>
      </c>
      <c r="R51" s="330" t="s">
        <v>288</v>
      </c>
      <c r="S51" s="345">
        <v>11.0</v>
      </c>
    </row>
    <row r="52">
      <c r="A52" s="330" t="s">
        <v>276</v>
      </c>
      <c r="B52" s="342">
        <v>13.0</v>
      </c>
      <c r="C52" s="343" t="s">
        <v>49</v>
      </c>
      <c r="D52" s="329">
        <v>5.0</v>
      </c>
      <c r="E52" s="330">
        <v>5.0</v>
      </c>
      <c r="F52" s="344" t="s">
        <v>371</v>
      </c>
      <c r="G52" s="331">
        <v>283300.0</v>
      </c>
      <c r="H52" s="330">
        <v>3.0</v>
      </c>
      <c r="I52" s="344" t="s">
        <v>378</v>
      </c>
      <c r="J52" s="331">
        <v>5.0</v>
      </c>
      <c r="K52" s="330">
        <v>5.0</v>
      </c>
      <c r="L52" s="330"/>
      <c r="M52" s="330">
        <v>25.0</v>
      </c>
      <c r="N52" s="330" t="s">
        <v>276</v>
      </c>
      <c r="O52" s="336">
        <v>13.0</v>
      </c>
      <c r="P52" s="337"/>
      <c r="Q52" s="330">
        <v>42.0</v>
      </c>
      <c r="R52" s="330" t="s">
        <v>293</v>
      </c>
      <c r="S52" s="345">
        <v>11.0</v>
      </c>
    </row>
    <row r="53">
      <c r="A53" s="330" t="s">
        <v>293</v>
      </c>
      <c r="B53" s="342">
        <v>11.0</v>
      </c>
      <c r="C53" s="343" t="s">
        <v>49</v>
      </c>
      <c r="D53" s="329">
        <v>3.0</v>
      </c>
      <c r="E53" s="330">
        <v>3.0</v>
      </c>
      <c r="F53" s="344" t="s">
        <v>371</v>
      </c>
      <c r="G53" s="331">
        <v>1300000.0</v>
      </c>
      <c r="H53" s="330">
        <v>7.0</v>
      </c>
      <c r="I53" s="344" t="s">
        <v>378</v>
      </c>
      <c r="J53" s="331">
        <v>1.0</v>
      </c>
      <c r="K53" s="330">
        <v>1.0</v>
      </c>
      <c r="L53" s="330"/>
      <c r="M53" s="330">
        <v>42.0</v>
      </c>
      <c r="N53" s="330" t="s">
        <v>293</v>
      </c>
      <c r="O53" s="336">
        <v>11.0</v>
      </c>
      <c r="P53" s="337"/>
      <c r="Q53" s="330">
        <v>42.0</v>
      </c>
      <c r="R53" s="330" t="s">
        <v>285</v>
      </c>
      <c r="S53" s="345">
        <v>11.0</v>
      </c>
    </row>
    <row r="54">
      <c r="A54" s="330" t="s">
        <v>273</v>
      </c>
      <c r="B54" s="342">
        <v>13.0</v>
      </c>
      <c r="C54" s="343" t="s">
        <v>49</v>
      </c>
      <c r="D54" s="329">
        <v>1.0</v>
      </c>
      <c r="E54" s="330">
        <v>1.0</v>
      </c>
      <c r="F54" s="344" t="s">
        <v>371</v>
      </c>
      <c r="G54" s="331">
        <v>833200.0</v>
      </c>
      <c r="H54" s="330">
        <v>5.0</v>
      </c>
      <c r="I54" s="344" t="s">
        <v>378</v>
      </c>
      <c r="J54" s="331">
        <v>7.0</v>
      </c>
      <c r="K54" s="330">
        <v>7.0</v>
      </c>
      <c r="L54" s="330"/>
      <c r="M54" s="330">
        <v>25.0</v>
      </c>
      <c r="N54" s="330" t="s">
        <v>273</v>
      </c>
      <c r="O54" s="336">
        <v>13.0</v>
      </c>
      <c r="P54" s="337"/>
      <c r="Q54" s="330">
        <v>42.0</v>
      </c>
      <c r="R54" s="330" t="s">
        <v>269</v>
      </c>
      <c r="S54" s="345">
        <v>11.0</v>
      </c>
    </row>
    <row r="55">
      <c r="A55" s="330" t="s">
        <v>285</v>
      </c>
      <c r="B55" s="342">
        <v>11.0</v>
      </c>
      <c r="C55" s="343" t="s">
        <v>49</v>
      </c>
      <c r="D55" s="329">
        <v>7.0</v>
      </c>
      <c r="E55" s="330">
        <v>7.0</v>
      </c>
      <c r="F55" s="344" t="s">
        <v>371</v>
      </c>
      <c r="G55" s="331">
        <v>100400.0</v>
      </c>
      <c r="H55" s="330">
        <v>1.0</v>
      </c>
      <c r="I55" s="344" t="s">
        <v>378</v>
      </c>
      <c r="J55" s="331">
        <v>3.0</v>
      </c>
      <c r="K55" s="330">
        <v>3.0</v>
      </c>
      <c r="L55" s="346"/>
      <c r="M55" s="330">
        <v>42.0</v>
      </c>
      <c r="N55" s="330" t="s">
        <v>285</v>
      </c>
      <c r="O55" s="336">
        <v>11.0</v>
      </c>
      <c r="P55" s="337"/>
      <c r="Q55" s="330">
        <v>42.0</v>
      </c>
      <c r="R55" s="330" t="s">
        <v>303</v>
      </c>
      <c r="S55" s="345">
        <v>11.0</v>
      </c>
    </row>
    <row r="56">
      <c r="A56" s="347" t="s">
        <v>364</v>
      </c>
      <c r="B56" s="327" t="s">
        <v>243</v>
      </c>
      <c r="C56" s="328" t="s">
        <v>334</v>
      </c>
      <c r="D56" s="329" t="s">
        <v>163</v>
      </c>
      <c r="E56" s="330"/>
      <c r="F56" s="328" t="s">
        <v>335</v>
      </c>
      <c r="G56" s="331" t="s">
        <v>55</v>
      </c>
      <c r="H56" s="330"/>
      <c r="I56" s="328" t="s">
        <v>336</v>
      </c>
      <c r="J56" s="331" t="s">
        <v>363</v>
      </c>
      <c r="K56" s="332"/>
      <c r="L56" s="348" t="b">
        <v>1</v>
      </c>
      <c r="M56" s="330"/>
      <c r="N56" s="330"/>
      <c r="O56" s="349"/>
      <c r="P56" s="337"/>
      <c r="Q56" s="330">
        <v>42.0</v>
      </c>
      <c r="R56" s="330" t="s">
        <v>287</v>
      </c>
      <c r="S56" s="345">
        <v>11.0</v>
      </c>
    </row>
    <row r="57">
      <c r="A57" s="330" t="s">
        <v>101</v>
      </c>
      <c r="B57" s="342">
        <v>19.0</v>
      </c>
      <c r="C57" s="343" t="s">
        <v>163</v>
      </c>
      <c r="D57" s="329">
        <v>202800.0</v>
      </c>
      <c r="E57" s="330">
        <v>7.0</v>
      </c>
      <c r="F57" s="344" t="s">
        <v>55</v>
      </c>
      <c r="G57" s="331">
        <v>547660.0</v>
      </c>
      <c r="H57" s="330">
        <v>5.0</v>
      </c>
      <c r="I57" s="344" t="s">
        <v>363</v>
      </c>
      <c r="J57" s="331">
        <v>2.0595512E8</v>
      </c>
      <c r="K57" s="330">
        <v>7.0</v>
      </c>
      <c r="L57" s="330"/>
      <c r="M57" s="330">
        <v>2.0</v>
      </c>
      <c r="N57" s="330" t="s">
        <v>101</v>
      </c>
      <c r="O57" s="336">
        <v>19.0</v>
      </c>
      <c r="P57" s="337"/>
      <c r="Q57" s="330">
        <v>42.0</v>
      </c>
      <c r="R57" s="330" t="s">
        <v>308</v>
      </c>
      <c r="S57" s="345">
        <v>11.0</v>
      </c>
    </row>
    <row r="58">
      <c r="A58" s="330" t="s">
        <v>280</v>
      </c>
      <c r="B58" s="342">
        <v>13.0</v>
      </c>
      <c r="C58" s="343" t="s">
        <v>163</v>
      </c>
      <c r="D58" s="329">
        <v>106500.0</v>
      </c>
      <c r="E58" s="330">
        <v>5.0</v>
      </c>
      <c r="F58" s="344" t="s">
        <v>55</v>
      </c>
      <c r="G58" s="331">
        <v>219090.0</v>
      </c>
      <c r="H58" s="330">
        <v>3.0</v>
      </c>
      <c r="I58" s="344" t="s">
        <v>363</v>
      </c>
      <c r="J58" s="331">
        <v>1.2785621E8</v>
      </c>
      <c r="K58" s="330">
        <v>5.0</v>
      </c>
      <c r="L58" s="330"/>
      <c r="M58" s="330">
        <v>25.0</v>
      </c>
      <c r="N58" s="330" t="s">
        <v>280</v>
      </c>
      <c r="O58" s="336">
        <v>13.0</v>
      </c>
      <c r="P58" s="337"/>
      <c r="Q58" s="330">
        <v>57.0</v>
      </c>
      <c r="R58" s="330" t="s">
        <v>256</v>
      </c>
      <c r="S58" s="345">
        <v>9.0</v>
      </c>
    </row>
    <row r="59">
      <c r="A59" s="330" t="s">
        <v>309</v>
      </c>
      <c r="B59" s="342">
        <v>5.0</v>
      </c>
      <c r="C59" s="343" t="s">
        <v>163</v>
      </c>
      <c r="D59" s="329">
        <v>49600.0</v>
      </c>
      <c r="E59" s="330">
        <v>3.0</v>
      </c>
      <c r="F59" s="344" t="s">
        <v>55</v>
      </c>
      <c r="G59" s="331">
        <v>207130.0</v>
      </c>
      <c r="H59" s="330">
        <v>1.0</v>
      </c>
      <c r="I59" s="344" t="s">
        <v>363</v>
      </c>
      <c r="J59" s="331">
        <v>6.61275E7</v>
      </c>
      <c r="K59" s="330">
        <v>1.0</v>
      </c>
      <c r="L59" s="330"/>
      <c r="M59" s="330">
        <v>75.0</v>
      </c>
      <c r="N59" s="330" t="s">
        <v>309</v>
      </c>
      <c r="O59" s="336">
        <v>5.0</v>
      </c>
      <c r="P59" s="337"/>
      <c r="Q59" s="330">
        <v>57.0</v>
      </c>
      <c r="R59" s="330" t="s">
        <v>145</v>
      </c>
      <c r="S59" s="345">
        <v>9.0</v>
      </c>
    </row>
    <row r="60">
      <c r="A60" s="330" t="s">
        <v>269</v>
      </c>
      <c r="B60" s="342">
        <v>11.0</v>
      </c>
      <c r="C60" s="343" t="s">
        <v>163</v>
      </c>
      <c r="D60" s="329">
        <v>13800.0</v>
      </c>
      <c r="E60" s="330">
        <v>1.0</v>
      </c>
      <c r="F60" s="344" t="s">
        <v>55</v>
      </c>
      <c r="G60" s="331">
        <v>641650.0</v>
      </c>
      <c r="H60" s="330">
        <v>7.0</v>
      </c>
      <c r="I60" s="344" t="s">
        <v>363</v>
      </c>
      <c r="J60" s="331">
        <v>9.835877E7</v>
      </c>
      <c r="K60" s="330">
        <v>3.0</v>
      </c>
      <c r="L60" s="346"/>
      <c r="M60" s="330">
        <v>42.0</v>
      </c>
      <c r="N60" s="330" t="s">
        <v>269</v>
      </c>
      <c r="O60" s="336">
        <v>11.0</v>
      </c>
      <c r="P60" s="337"/>
      <c r="Q60" s="330">
        <v>57.0</v>
      </c>
      <c r="R60" s="330" t="s">
        <v>64</v>
      </c>
      <c r="S60" s="345">
        <v>9.0</v>
      </c>
    </row>
    <row r="61">
      <c r="A61" s="347" t="s">
        <v>367</v>
      </c>
      <c r="B61" s="327" t="s">
        <v>243</v>
      </c>
      <c r="C61" s="328" t="s">
        <v>334</v>
      </c>
      <c r="D61" s="329" t="s">
        <v>355</v>
      </c>
      <c r="E61" s="330"/>
      <c r="F61" s="328" t="s">
        <v>335</v>
      </c>
      <c r="G61" s="331" t="s">
        <v>365</v>
      </c>
      <c r="H61" s="330"/>
      <c r="I61" s="328" t="s">
        <v>336</v>
      </c>
      <c r="J61" s="331" t="s">
        <v>52</v>
      </c>
      <c r="K61" s="332"/>
      <c r="L61" s="348" t="b">
        <v>1</v>
      </c>
      <c r="M61" s="330"/>
      <c r="N61" s="330"/>
      <c r="O61" s="349"/>
      <c r="P61" s="337"/>
      <c r="Q61" s="330">
        <v>57.0</v>
      </c>
      <c r="R61" s="330" t="s">
        <v>271</v>
      </c>
      <c r="S61" s="345">
        <v>9.0</v>
      </c>
    </row>
    <row r="62">
      <c r="A62" s="330" t="s">
        <v>178</v>
      </c>
      <c r="B62" s="342">
        <v>13.0</v>
      </c>
      <c r="C62" s="343" t="s">
        <v>355</v>
      </c>
      <c r="D62" s="329">
        <v>82600.0</v>
      </c>
      <c r="E62" s="330">
        <v>7.0</v>
      </c>
      <c r="F62" s="344" t="s">
        <v>365</v>
      </c>
      <c r="G62" s="331">
        <v>432600.0</v>
      </c>
      <c r="H62" s="330">
        <v>3.0</v>
      </c>
      <c r="I62" s="344" t="s">
        <v>52</v>
      </c>
      <c r="J62" s="331">
        <v>2.3601425E8</v>
      </c>
      <c r="K62" s="330">
        <v>3.0</v>
      </c>
      <c r="L62" s="330"/>
      <c r="M62" s="330">
        <v>25.0</v>
      </c>
      <c r="N62" s="330" t="s">
        <v>178</v>
      </c>
      <c r="O62" s="336">
        <v>13.0</v>
      </c>
      <c r="P62" s="337"/>
      <c r="Q62" s="330">
        <v>57.0</v>
      </c>
      <c r="R62" s="330" t="s">
        <v>281</v>
      </c>
      <c r="S62" s="345">
        <v>9.0</v>
      </c>
    </row>
    <row r="63">
      <c r="A63" s="330" t="s">
        <v>291</v>
      </c>
      <c r="B63" s="342">
        <v>9.0</v>
      </c>
      <c r="C63" s="343" t="s">
        <v>355</v>
      </c>
      <c r="D63" s="329">
        <v>31100.0</v>
      </c>
      <c r="E63" s="330">
        <v>3.0</v>
      </c>
      <c r="F63" s="344" t="s">
        <v>365</v>
      </c>
      <c r="G63" s="331">
        <v>268700.0</v>
      </c>
      <c r="H63" s="330">
        <v>1.0</v>
      </c>
      <c r="I63" s="344" t="s">
        <v>52</v>
      </c>
      <c r="J63" s="331">
        <v>4.4744388E8</v>
      </c>
      <c r="K63" s="330">
        <v>5.0</v>
      </c>
      <c r="L63" s="330"/>
      <c r="M63" s="330">
        <v>57.0</v>
      </c>
      <c r="N63" s="330" t="s">
        <v>291</v>
      </c>
      <c r="O63" s="336">
        <v>9.0</v>
      </c>
      <c r="P63" s="337"/>
      <c r="Q63" s="330">
        <v>57.0</v>
      </c>
      <c r="R63" s="330" t="s">
        <v>291</v>
      </c>
      <c r="S63" s="345">
        <v>9.0</v>
      </c>
    </row>
    <row r="64">
      <c r="A64" s="330" t="s">
        <v>300</v>
      </c>
      <c r="B64" s="342">
        <v>7.0</v>
      </c>
      <c r="C64" s="343" t="s">
        <v>355</v>
      </c>
      <c r="D64" s="329">
        <v>14700.0</v>
      </c>
      <c r="E64" s="330">
        <v>1.0</v>
      </c>
      <c r="F64" s="344" t="s">
        <v>365</v>
      </c>
      <c r="G64" s="331">
        <v>838200.0</v>
      </c>
      <c r="H64" s="330">
        <v>5.0</v>
      </c>
      <c r="I64" s="344" t="s">
        <v>52</v>
      </c>
      <c r="J64" s="331">
        <v>1.4987348E8</v>
      </c>
      <c r="K64" s="330">
        <v>1.0</v>
      </c>
      <c r="L64" s="330"/>
      <c r="M64" s="330">
        <v>66.0</v>
      </c>
      <c r="N64" s="330" t="s">
        <v>300</v>
      </c>
      <c r="O64" s="336">
        <v>7.0</v>
      </c>
      <c r="P64" s="337"/>
      <c r="Q64" s="330">
        <v>57.0</v>
      </c>
      <c r="R64" s="330" t="s">
        <v>292</v>
      </c>
      <c r="S64" s="345">
        <v>9.0</v>
      </c>
    </row>
    <row r="65">
      <c r="A65" s="330" t="s">
        <v>263</v>
      </c>
      <c r="B65" s="342">
        <v>19.0</v>
      </c>
      <c r="C65" s="343" t="s">
        <v>355</v>
      </c>
      <c r="D65" s="329">
        <v>40100.0</v>
      </c>
      <c r="E65" s="330">
        <v>5.0</v>
      </c>
      <c r="F65" s="344" t="s">
        <v>365</v>
      </c>
      <c r="G65" s="331">
        <v>2000000.0</v>
      </c>
      <c r="H65" s="330">
        <v>7.0</v>
      </c>
      <c r="I65" s="344" t="s">
        <v>52</v>
      </c>
      <c r="J65" s="331">
        <v>6.3875767E8</v>
      </c>
      <c r="K65" s="330">
        <v>7.0</v>
      </c>
      <c r="L65" s="346"/>
      <c r="M65" s="330">
        <v>2.0</v>
      </c>
      <c r="N65" s="330" t="s">
        <v>263</v>
      </c>
      <c r="O65" s="336">
        <v>19.0</v>
      </c>
      <c r="P65" s="337"/>
      <c r="Q65" s="330">
        <v>57.0</v>
      </c>
      <c r="R65" s="330" t="s">
        <v>295</v>
      </c>
      <c r="S65" s="345">
        <v>9.0</v>
      </c>
    </row>
    <row r="66">
      <c r="A66" s="347" t="s">
        <v>370</v>
      </c>
      <c r="B66" s="327" t="s">
        <v>243</v>
      </c>
      <c r="C66" s="328" t="s">
        <v>334</v>
      </c>
      <c r="D66" s="329" t="s">
        <v>157</v>
      </c>
      <c r="E66" s="330"/>
      <c r="F66" s="328" t="s">
        <v>335</v>
      </c>
      <c r="G66" s="331" t="s">
        <v>98</v>
      </c>
      <c r="H66" s="330"/>
      <c r="I66" s="328" t="s">
        <v>336</v>
      </c>
      <c r="J66" s="331" t="s">
        <v>350</v>
      </c>
      <c r="K66" s="332"/>
      <c r="L66" s="348" t="b">
        <v>1</v>
      </c>
      <c r="M66" s="330"/>
      <c r="N66" s="330"/>
      <c r="O66" s="349"/>
      <c r="P66" s="337"/>
      <c r="Q66" s="330">
        <v>57.0</v>
      </c>
      <c r="R66" s="330" t="s">
        <v>312</v>
      </c>
      <c r="S66" s="345">
        <v>9.0</v>
      </c>
    </row>
    <row r="67">
      <c r="A67" s="330" t="s">
        <v>134</v>
      </c>
      <c r="B67" s="342">
        <v>17.0</v>
      </c>
      <c r="C67" s="343" t="s">
        <v>157</v>
      </c>
      <c r="D67" s="329">
        <v>165950.0</v>
      </c>
      <c r="E67" s="330">
        <v>7.0</v>
      </c>
      <c r="F67" s="344" t="s">
        <v>98</v>
      </c>
      <c r="G67" s="331">
        <v>923580.0</v>
      </c>
      <c r="H67" s="330">
        <v>7.0</v>
      </c>
      <c r="I67" s="344" t="s">
        <v>350</v>
      </c>
      <c r="J67" s="331">
        <v>5.38E7</v>
      </c>
      <c r="K67" s="330">
        <v>3.0</v>
      </c>
      <c r="L67" s="330"/>
      <c r="M67" s="330">
        <v>7.0</v>
      </c>
      <c r="N67" s="330" t="s">
        <v>134</v>
      </c>
      <c r="O67" s="336">
        <v>17.0</v>
      </c>
      <c r="P67" s="337"/>
      <c r="Q67" s="330">
        <v>66.0</v>
      </c>
      <c r="R67" s="330" t="s">
        <v>87</v>
      </c>
      <c r="S67" s="345">
        <v>7.0</v>
      </c>
    </row>
    <row r="68">
      <c r="A68" s="330" t="s">
        <v>294</v>
      </c>
      <c r="B68" s="342">
        <v>7.0</v>
      </c>
      <c r="C68" s="343" t="s">
        <v>157</v>
      </c>
      <c r="D68" s="329">
        <v>97650.0</v>
      </c>
      <c r="E68" s="330">
        <v>3.0</v>
      </c>
      <c r="F68" s="344" t="s">
        <v>98</v>
      </c>
      <c r="G68" s="331">
        <v>41880.0</v>
      </c>
      <c r="H68" s="330">
        <v>3.0</v>
      </c>
      <c r="I68" s="344" t="s">
        <v>350</v>
      </c>
      <c r="J68" s="331">
        <v>1200000.0</v>
      </c>
      <c r="K68" s="330">
        <v>1.0</v>
      </c>
      <c r="L68" s="330"/>
      <c r="M68" s="330">
        <v>66.0</v>
      </c>
      <c r="N68" s="330" t="s">
        <v>294</v>
      </c>
      <c r="O68" s="336">
        <v>7.0</v>
      </c>
      <c r="P68" s="337"/>
      <c r="Q68" s="330">
        <v>66.0</v>
      </c>
      <c r="R68" s="330" t="s">
        <v>282</v>
      </c>
      <c r="S68" s="345">
        <v>7.0</v>
      </c>
    </row>
    <row r="69">
      <c r="A69" s="330" t="s">
        <v>284</v>
      </c>
      <c r="B69" s="342">
        <v>15.0</v>
      </c>
      <c r="C69" s="343" t="s">
        <v>157</v>
      </c>
      <c r="D69" s="329">
        <v>143080.0</v>
      </c>
      <c r="E69" s="330">
        <v>5.0</v>
      </c>
      <c r="F69" s="344" t="s">
        <v>98</v>
      </c>
      <c r="G69" s="331">
        <v>465620.0</v>
      </c>
      <c r="H69" s="330">
        <v>5.0</v>
      </c>
      <c r="I69" s="344" t="s">
        <v>350</v>
      </c>
      <c r="J69" s="331">
        <v>8.49E7</v>
      </c>
      <c r="K69" s="330">
        <v>5.0</v>
      </c>
      <c r="L69" s="330"/>
      <c r="M69" s="330">
        <v>16.0</v>
      </c>
      <c r="N69" s="330" t="s">
        <v>284</v>
      </c>
      <c r="O69" s="336">
        <v>15.0</v>
      </c>
      <c r="P69" s="337"/>
      <c r="Q69" s="330">
        <v>66.0</v>
      </c>
      <c r="R69" s="330" t="s">
        <v>266</v>
      </c>
      <c r="S69" s="345">
        <v>7.0</v>
      </c>
    </row>
    <row r="70">
      <c r="A70" s="330" t="s">
        <v>292</v>
      </c>
      <c r="B70" s="342">
        <v>9.0</v>
      </c>
      <c r="C70" s="343" t="s">
        <v>157</v>
      </c>
      <c r="D70" s="329">
        <v>47420.0</v>
      </c>
      <c r="E70" s="330">
        <v>1.0</v>
      </c>
      <c r="F70" s="344" t="s">
        <v>98</v>
      </c>
      <c r="G70" s="331">
        <v>27320.0</v>
      </c>
      <c r="H70" s="330">
        <v>1.0</v>
      </c>
      <c r="I70" s="344" t="s">
        <v>350</v>
      </c>
      <c r="J70" s="331">
        <v>1.055E8</v>
      </c>
      <c r="K70" s="330">
        <v>7.0</v>
      </c>
      <c r="L70" s="346"/>
      <c r="M70" s="330">
        <v>57.0</v>
      </c>
      <c r="N70" s="330" t="s">
        <v>292</v>
      </c>
      <c r="O70" s="336">
        <v>9.0</v>
      </c>
      <c r="P70" s="337"/>
      <c r="Q70" s="330">
        <v>66.0</v>
      </c>
      <c r="R70" s="330" t="s">
        <v>290</v>
      </c>
      <c r="S70" s="345">
        <v>7.0</v>
      </c>
    </row>
    <row r="71">
      <c r="A71" s="347" t="s">
        <v>372</v>
      </c>
      <c r="B71" s="327" t="s">
        <v>243</v>
      </c>
      <c r="C71" s="328" t="s">
        <v>334</v>
      </c>
      <c r="D71" s="329" t="s">
        <v>380</v>
      </c>
      <c r="E71" s="330"/>
      <c r="F71" s="328" t="s">
        <v>335</v>
      </c>
      <c r="G71" s="331" t="s">
        <v>54</v>
      </c>
      <c r="H71" s="330"/>
      <c r="I71" s="328" t="s">
        <v>336</v>
      </c>
      <c r="J71" s="331" t="s">
        <v>347</v>
      </c>
      <c r="K71" s="332"/>
      <c r="L71" s="348" t="b">
        <v>1</v>
      </c>
      <c r="M71" s="330"/>
      <c r="N71" s="330"/>
      <c r="O71" s="349"/>
      <c r="P71" s="337"/>
      <c r="Q71" s="330">
        <v>66.0</v>
      </c>
      <c r="R71" s="330" t="s">
        <v>300</v>
      </c>
      <c r="S71" s="345">
        <v>7.0</v>
      </c>
    </row>
    <row r="72">
      <c r="A72" s="330" t="s">
        <v>286</v>
      </c>
      <c r="B72" s="342">
        <v>17.0</v>
      </c>
      <c r="C72" s="343" t="s">
        <v>380</v>
      </c>
      <c r="D72" s="329">
        <v>80060.0</v>
      </c>
      <c r="E72" s="330">
        <v>7.0</v>
      </c>
      <c r="F72" s="344" t="s">
        <v>54</v>
      </c>
      <c r="G72" s="331">
        <v>1222250.0</v>
      </c>
      <c r="H72" s="330">
        <v>7.0</v>
      </c>
      <c r="I72" s="344" t="s">
        <v>347</v>
      </c>
      <c r="J72" s="331">
        <v>1.3E7</v>
      </c>
      <c r="K72" s="330">
        <v>3.0</v>
      </c>
      <c r="L72" s="330"/>
      <c r="M72" s="330">
        <v>7.0</v>
      </c>
      <c r="N72" s="330" t="s">
        <v>286</v>
      </c>
      <c r="O72" s="336">
        <v>17.0</v>
      </c>
      <c r="P72" s="337"/>
      <c r="Q72" s="330">
        <v>66.0</v>
      </c>
      <c r="R72" s="330" t="s">
        <v>294</v>
      </c>
      <c r="S72" s="345">
        <v>7.0</v>
      </c>
    </row>
    <row r="73">
      <c r="A73" s="330" t="s">
        <v>305</v>
      </c>
      <c r="B73" s="342">
        <v>3.0</v>
      </c>
      <c r="C73" s="343" t="s">
        <v>380</v>
      </c>
      <c r="D73" s="329">
        <v>32440.0</v>
      </c>
      <c r="E73" s="330">
        <v>1.0</v>
      </c>
      <c r="F73" s="344" t="s">
        <v>54</v>
      </c>
      <c r="G73" s="331">
        <v>179640.0</v>
      </c>
      <c r="H73" s="330">
        <v>1.0</v>
      </c>
      <c r="I73" s="344" t="s">
        <v>347</v>
      </c>
      <c r="J73" s="331">
        <v>4700000.0</v>
      </c>
      <c r="K73" s="330">
        <v>1.0</v>
      </c>
      <c r="L73" s="330"/>
      <c r="M73" s="330">
        <v>79.0</v>
      </c>
      <c r="N73" s="330" t="s">
        <v>305</v>
      </c>
      <c r="O73" s="336">
        <v>3.0</v>
      </c>
      <c r="P73" s="337"/>
      <c r="Q73" s="330">
        <v>66.0</v>
      </c>
      <c r="R73" s="330" t="s">
        <v>306</v>
      </c>
      <c r="S73" s="345">
        <v>7.0</v>
      </c>
    </row>
    <row r="74">
      <c r="A74" s="330" t="s">
        <v>298</v>
      </c>
      <c r="B74" s="342">
        <v>13.0</v>
      </c>
      <c r="C74" s="343" t="s">
        <v>380</v>
      </c>
      <c r="D74" s="329">
        <v>36030.0</v>
      </c>
      <c r="E74" s="330">
        <v>3.0</v>
      </c>
      <c r="F74" s="344" t="s">
        <v>54</v>
      </c>
      <c r="G74" s="331">
        <v>260150.0</v>
      </c>
      <c r="H74" s="330">
        <v>3.0</v>
      </c>
      <c r="I74" s="344" t="s">
        <v>347</v>
      </c>
      <c r="J74" s="331">
        <v>4.74E7</v>
      </c>
      <c r="K74" s="330">
        <v>7.0</v>
      </c>
      <c r="L74" s="330"/>
      <c r="M74" s="330">
        <v>25.0</v>
      </c>
      <c r="N74" s="330" t="s">
        <v>298</v>
      </c>
      <c r="O74" s="336">
        <v>13.0</v>
      </c>
      <c r="P74" s="337"/>
      <c r="Q74" s="330">
        <v>66.0</v>
      </c>
      <c r="R74" s="330" t="s">
        <v>313</v>
      </c>
      <c r="S74" s="345">
        <v>7.0</v>
      </c>
    </row>
    <row r="75">
      <c r="A75" s="330" t="s">
        <v>277</v>
      </c>
      <c r="B75" s="342">
        <v>15.0</v>
      </c>
      <c r="C75" s="343" t="s">
        <v>380</v>
      </c>
      <c r="D75" s="329">
        <v>52290.0</v>
      </c>
      <c r="E75" s="330">
        <v>5.0</v>
      </c>
      <c r="F75" s="344" t="s">
        <v>54</v>
      </c>
      <c r="G75" s="331">
        <v>674980.0</v>
      </c>
      <c r="H75" s="330">
        <v>5.0</v>
      </c>
      <c r="I75" s="344" t="s">
        <v>347</v>
      </c>
      <c r="J75" s="331">
        <v>1.91E7</v>
      </c>
      <c r="K75" s="330">
        <v>5.0</v>
      </c>
      <c r="L75" s="346"/>
      <c r="M75" s="330">
        <v>16.0</v>
      </c>
      <c r="N75" s="330" t="s">
        <v>277</v>
      </c>
      <c r="O75" s="336">
        <v>15.0</v>
      </c>
      <c r="P75" s="337"/>
      <c r="Q75" s="330">
        <v>66.0</v>
      </c>
      <c r="R75" s="330" t="s">
        <v>311</v>
      </c>
      <c r="S75" s="345">
        <v>7.0</v>
      </c>
    </row>
    <row r="76">
      <c r="A76" s="347" t="s">
        <v>374</v>
      </c>
      <c r="B76" s="327" t="s">
        <v>243</v>
      </c>
      <c r="C76" s="328" t="s">
        <v>334</v>
      </c>
      <c r="D76" s="329" t="s">
        <v>375</v>
      </c>
      <c r="E76" s="330"/>
      <c r="F76" s="328" t="s">
        <v>335</v>
      </c>
      <c r="G76" s="331" t="s">
        <v>169</v>
      </c>
      <c r="H76" s="330"/>
      <c r="I76" s="328" t="s">
        <v>336</v>
      </c>
      <c r="J76" s="331" t="s">
        <v>50</v>
      </c>
      <c r="K76" s="332"/>
      <c r="L76" s="348" t="b">
        <v>1</v>
      </c>
      <c r="M76" s="330"/>
      <c r="N76" s="330"/>
      <c r="O76" s="349"/>
      <c r="P76" s="337"/>
      <c r="Q76" s="330">
        <v>75.0</v>
      </c>
      <c r="R76" s="330" t="s">
        <v>260</v>
      </c>
      <c r="S76" s="345">
        <v>5.0</v>
      </c>
    </row>
    <row r="77">
      <c r="A77" s="330" t="s">
        <v>275</v>
      </c>
      <c r="B77" s="342">
        <v>13.0</v>
      </c>
      <c r="C77" s="343" t="s">
        <v>375</v>
      </c>
      <c r="D77" s="329">
        <v>62100.0</v>
      </c>
      <c r="E77" s="330">
        <v>3.0</v>
      </c>
      <c r="F77" s="344" t="s">
        <v>169</v>
      </c>
      <c r="G77" s="331">
        <v>1534330.0</v>
      </c>
      <c r="H77" s="330">
        <v>5.0</v>
      </c>
      <c r="I77" s="344" t="s">
        <v>50</v>
      </c>
      <c r="J77" s="331">
        <v>2.4651319E8</v>
      </c>
      <c r="K77" s="330">
        <v>5.0</v>
      </c>
      <c r="L77" s="330"/>
      <c r="M77" s="330">
        <v>25.0</v>
      </c>
      <c r="N77" s="330" t="s">
        <v>275</v>
      </c>
      <c r="O77" s="336">
        <v>13.0</v>
      </c>
      <c r="P77" s="337"/>
      <c r="Q77" s="330">
        <v>75.0</v>
      </c>
      <c r="R77" s="330" t="s">
        <v>272</v>
      </c>
      <c r="S77" s="345">
        <v>5.0</v>
      </c>
    </row>
    <row r="78">
      <c r="A78" s="330" t="s">
        <v>283</v>
      </c>
      <c r="B78" s="342">
        <v>19.0</v>
      </c>
      <c r="C78" s="343" t="s">
        <v>375</v>
      </c>
      <c r="D78" s="329">
        <v>65140.0</v>
      </c>
      <c r="E78" s="330">
        <v>5.0</v>
      </c>
      <c r="F78" s="344" t="s">
        <v>169</v>
      </c>
      <c r="G78" s="331">
        <v>3057400.0</v>
      </c>
      <c r="H78" s="330">
        <v>7.0</v>
      </c>
      <c r="I78" s="344" t="s">
        <v>50</v>
      </c>
      <c r="J78" s="331">
        <v>9.0449341E8</v>
      </c>
      <c r="K78" s="330">
        <v>7.0</v>
      </c>
      <c r="L78" s="330"/>
      <c r="M78" s="330">
        <v>2.0</v>
      </c>
      <c r="N78" s="330" t="s">
        <v>283</v>
      </c>
      <c r="O78" s="336">
        <v>19.0</v>
      </c>
      <c r="P78" s="337"/>
      <c r="Q78" s="330">
        <v>75.0</v>
      </c>
      <c r="R78" s="330" t="s">
        <v>297</v>
      </c>
      <c r="S78" s="345">
        <v>5.0</v>
      </c>
    </row>
    <row r="79">
      <c r="A79" s="330" t="s">
        <v>301</v>
      </c>
      <c r="B79" s="342">
        <v>13.0</v>
      </c>
      <c r="C79" s="343" t="s">
        <v>375</v>
      </c>
      <c r="D79" s="329">
        <v>426280.0</v>
      </c>
      <c r="E79" s="330">
        <v>7.0</v>
      </c>
      <c r="F79" s="344" t="s">
        <v>169</v>
      </c>
      <c r="G79" s="331">
        <v>1420160.0</v>
      </c>
      <c r="H79" s="330">
        <v>3.0</v>
      </c>
      <c r="I79" s="344" t="s">
        <v>50</v>
      </c>
      <c r="J79" s="331">
        <v>6.662033E7</v>
      </c>
      <c r="K79" s="330">
        <v>3.0</v>
      </c>
      <c r="L79" s="330"/>
      <c r="M79" s="330">
        <v>25.0</v>
      </c>
      <c r="N79" s="330" t="s">
        <v>301</v>
      </c>
      <c r="O79" s="336">
        <v>13.0</v>
      </c>
      <c r="P79" s="337"/>
      <c r="Q79" s="330">
        <v>75.0</v>
      </c>
      <c r="R79" s="330" t="s">
        <v>309</v>
      </c>
      <c r="S79" s="345">
        <v>5.0</v>
      </c>
    </row>
    <row r="80">
      <c r="A80" s="330" t="s">
        <v>310</v>
      </c>
      <c r="B80" s="342">
        <v>3.0</v>
      </c>
      <c r="C80" s="343" t="s">
        <v>375</v>
      </c>
      <c r="D80" s="329">
        <v>29990.0</v>
      </c>
      <c r="E80" s="330">
        <v>1.0</v>
      </c>
      <c r="F80" s="344" t="s">
        <v>169</v>
      </c>
      <c r="G80" s="331">
        <v>1277270.0</v>
      </c>
      <c r="H80" s="330">
        <v>1.0</v>
      </c>
      <c r="I80" s="344" t="s">
        <v>50</v>
      </c>
      <c r="J80" s="331">
        <v>6.087088E7</v>
      </c>
      <c r="K80" s="330">
        <v>1.0</v>
      </c>
      <c r="L80" s="346"/>
      <c r="M80" s="330">
        <v>79.0</v>
      </c>
      <c r="N80" s="330" t="s">
        <v>310</v>
      </c>
      <c r="O80" s="336">
        <v>3.0</v>
      </c>
      <c r="P80" s="337"/>
      <c r="Q80" s="330">
        <v>79.0</v>
      </c>
      <c r="R80" s="330" t="s">
        <v>305</v>
      </c>
      <c r="S80" s="345">
        <v>3.0</v>
      </c>
    </row>
    <row r="81">
      <c r="A81" s="347" t="s">
        <v>377</v>
      </c>
      <c r="B81" s="327" t="s">
        <v>243</v>
      </c>
      <c r="C81" s="328" t="s">
        <v>334</v>
      </c>
      <c r="D81" s="329" t="s">
        <v>46</v>
      </c>
      <c r="E81" s="330"/>
      <c r="F81" s="328" t="s">
        <v>335</v>
      </c>
      <c r="G81" s="331" t="s">
        <v>116</v>
      </c>
      <c r="H81" s="330"/>
      <c r="I81" s="328" t="s">
        <v>336</v>
      </c>
      <c r="J81" s="331" t="s">
        <v>343</v>
      </c>
      <c r="K81" s="332"/>
      <c r="L81" s="348" t="b">
        <v>1</v>
      </c>
      <c r="M81" s="330"/>
      <c r="N81" s="330"/>
      <c r="O81" s="349"/>
      <c r="P81" s="337"/>
      <c r="Q81" s="346">
        <v>79.0</v>
      </c>
      <c r="R81" s="346" t="s">
        <v>310</v>
      </c>
      <c r="S81" s="350">
        <v>3.0</v>
      </c>
    </row>
    <row r="82">
      <c r="A82" s="330" t="s">
        <v>306</v>
      </c>
      <c r="B82" s="342">
        <v>7.0</v>
      </c>
      <c r="C82" s="343" t="s">
        <v>46</v>
      </c>
      <c r="D82" s="329">
        <v>754560.0</v>
      </c>
      <c r="E82" s="330">
        <v>5.0</v>
      </c>
      <c r="F82" s="344" t="s">
        <v>116</v>
      </c>
      <c r="G82" s="331">
        <v>86500.0</v>
      </c>
      <c r="H82" s="330">
        <v>1.0</v>
      </c>
      <c r="I82" s="344" t="s">
        <v>343</v>
      </c>
      <c r="J82" s="331">
        <v>4704630.0</v>
      </c>
      <c r="K82" s="330">
        <v>1.0</v>
      </c>
      <c r="L82" s="330"/>
      <c r="M82" s="330">
        <v>66.0</v>
      </c>
      <c r="N82" s="330" t="s">
        <v>306</v>
      </c>
      <c r="O82" s="336">
        <v>7.0</v>
      </c>
      <c r="P82" s="349"/>
      <c r="Q82" s="349"/>
      <c r="R82" s="330"/>
      <c r="S82" s="349"/>
    </row>
    <row r="83">
      <c r="A83" s="330" t="s">
        <v>303</v>
      </c>
      <c r="B83" s="342">
        <v>11.0</v>
      </c>
      <c r="C83" s="343" t="s">
        <v>46</v>
      </c>
      <c r="D83" s="329">
        <v>312800.0</v>
      </c>
      <c r="E83" s="330">
        <v>1.0</v>
      </c>
      <c r="F83" s="344" t="s">
        <v>116</v>
      </c>
      <c r="G83" s="331">
        <v>356300.0</v>
      </c>
      <c r="H83" s="330">
        <v>5.0</v>
      </c>
      <c r="I83" s="344" t="s">
        <v>343</v>
      </c>
      <c r="J83" s="331">
        <v>9.132571E7</v>
      </c>
      <c r="K83" s="330">
        <v>5.0</v>
      </c>
      <c r="L83" s="330"/>
      <c r="M83" s="330">
        <v>42.0</v>
      </c>
      <c r="N83" s="330" t="s">
        <v>303</v>
      </c>
      <c r="O83" s="336">
        <v>11.0</v>
      </c>
      <c r="P83" s="349"/>
      <c r="Q83" s="349"/>
      <c r="R83" s="330"/>
      <c r="S83" s="349"/>
    </row>
    <row r="84">
      <c r="A84" s="330" t="s">
        <v>296</v>
      </c>
      <c r="B84" s="342">
        <v>13.0</v>
      </c>
      <c r="C84" s="343" t="s">
        <v>46</v>
      </c>
      <c r="D84" s="329">
        <v>931310.0</v>
      </c>
      <c r="E84" s="330">
        <v>7.0</v>
      </c>
      <c r="F84" s="344" t="s">
        <v>116</v>
      </c>
      <c r="G84" s="331">
        <v>302900.0</v>
      </c>
      <c r="H84" s="330">
        <v>3.0</v>
      </c>
      <c r="I84" s="344" t="s">
        <v>343</v>
      </c>
      <c r="J84" s="331">
        <v>6.954574E7</v>
      </c>
      <c r="K84" s="330">
        <v>3.0</v>
      </c>
      <c r="L84" s="330"/>
      <c r="M84" s="330">
        <v>25.0</v>
      </c>
      <c r="N84" s="330" t="s">
        <v>296</v>
      </c>
      <c r="O84" s="336">
        <v>13.0</v>
      </c>
      <c r="P84" s="349"/>
      <c r="Q84" s="349"/>
      <c r="R84" s="330"/>
      <c r="S84" s="349"/>
    </row>
    <row r="85">
      <c r="A85" s="330" t="s">
        <v>289</v>
      </c>
      <c r="B85" s="342">
        <v>17.0</v>
      </c>
      <c r="C85" s="343" t="s">
        <v>46</v>
      </c>
      <c r="D85" s="329">
        <v>725410.0</v>
      </c>
      <c r="E85" s="330">
        <v>3.0</v>
      </c>
      <c r="F85" s="344" t="s">
        <v>116</v>
      </c>
      <c r="G85" s="331">
        <v>1500000.0</v>
      </c>
      <c r="H85" s="330">
        <v>7.0</v>
      </c>
      <c r="I85" s="344" t="s">
        <v>343</v>
      </c>
      <c r="J85" s="331">
        <v>1.8090459E8</v>
      </c>
      <c r="K85" s="330">
        <v>7.0</v>
      </c>
      <c r="L85" s="346"/>
      <c r="M85" s="330">
        <v>7.0</v>
      </c>
      <c r="N85" s="330" t="s">
        <v>289</v>
      </c>
      <c r="O85" s="336">
        <v>17.0</v>
      </c>
      <c r="P85" s="349"/>
      <c r="Q85" s="349"/>
      <c r="R85" s="330"/>
      <c r="S85" s="349"/>
    </row>
    <row r="86">
      <c r="A86" s="347" t="s">
        <v>379</v>
      </c>
      <c r="B86" s="327" t="s">
        <v>243</v>
      </c>
      <c r="C86" s="328" t="s">
        <v>334</v>
      </c>
      <c r="D86" s="329" t="s">
        <v>342</v>
      </c>
      <c r="E86" s="330"/>
      <c r="F86" s="328" t="s">
        <v>335</v>
      </c>
      <c r="G86" s="331" t="s">
        <v>45</v>
      </c>
      <c r="H86" s="330"/>
      <c r="I86" s="328" t="s">
        <v>336</v>
      </c>
      <c r="J86" s="331" t="s">
        <v>366</v>
      </c>
      <c r="K86" s="332"/>
      <c r="L86" s="348" t="b">
        <v>1</v>
      </c>
      <c r="M86" s="330"/>
      <c r="N86" s="330"/>
      <c r="O86" s="349"/>
      <c r="P86" s="349"/>
      <c r="Q86" s="349"/>
      <c r="R86" s="330"/>
      <c r="S86" s="349"/>
    </row>
    <row r="87">
      <c r="A87" s="330" t="s">
        <v>304</v>
      </c>
      <c r="B87" s="342">
        <v>15.0</v>
      </c>
      <c r="C87" s="343" t="s">
        <v>342</v>
      </c>
      <c r="D87" s="329">
        <v>35800.0</v>
      </c>
      <c r="E87" s="330">
        <v>5.0</v>
      </c>
      <c r="F87" s="344" t="s">
        <v>45</v>
      </c>
      <c r="G87" s="331">
        <v>3900000.0</v>
      </c>
      <c r="H87" s="330">
        <v>7.0</v>
      </c>
      <c r="I87" s="344" t="s">
        <v>366</v>
      </c>
      <c r="J87" s="331">
        <v>1.3242E7</v>
      </c>
      <c r="K87" s="330">
        <v>3.0</v>
      </c>
      <c r="L87" s="330"/>
      <c r="M87" s="330">
        <v>16.0</v>
      </c>
      <c r="N87" s="330" t="s">
        <v>304</v>
      </c>
      <c r="O87" s="336">
        <v>15.0</v>
      </c>
      <c r="P87" s="349"/>
      <c r="Q87" s="349"/>
      <c r="R87" s="330"/>
      <c r="S87" s="349"/>
    </row>
    <row r="88">
      <c r="A88" s="330" t="s">
        <v>287</v>
      </c>
      <c r="B88" s="342">
        <v>11.0</v>
      </c>
      <c r="C88" s="343" t="s">
        <v>342</v>
      </c>
      <c r="D88" s="329">
        <v>26700.0</v>
      </c>
      <c r="E88" s="330">
        <v>3.0</v>
      </c>
      <c r="F88" s="344" t="s">
        <v>45</v>
      </c>
      <c r="G88" s="331">
        <v>582400.0</v>
      </c>
      <c r="H88" s="330">
        <v>1.0</v>
      </c>
      <c r="I88" s="344" t="s">
        <v>366</v>
      </c>
      <c r="J88" s="331">
        <v>2.761706E7</v>
      </c>
      <c r="K88" s="330">
        <v>7.0</v>
      </c>
      <c r="L88" s="330"/>
      <c r="M88" s="330">
        <v>42.0</v>
      </c>
      <c r="N88" s="330" t="s">
        <v>287</v>
      </c>
      <c r="O88" s="336">
        <v>11.0</v>
      </c>
      <c r="P88" s="349"/>
      <c r="Q88" s="349"/>
      <c r="R88" s="330"/>
      <c r="S88" s="349"/>
    </row>
    <row r="89">
      <c r="A89" s="330" t="s">
        <v>295</v>
      </c>
      <c r="B89" s="342">
        <v>9.0</v>
      </c>
      <c r="C89" s="343" t="s">
        <v>342</v>
      </c>
      <c r="D89" s="329">
        <v>9500.0</v>
      </c>
      <c r="E89" s="330">
        <v>1.0</v>
      </c>
      <c r="F89" s="344" t="s">
        <v>45</v>
      </c>
      <c r="G89" s="331">
        <v>1500000.0</v>
      </c>
      <c r="H89" s="330">
        <v>3.0</v>
      </c>
      <c r="I89" s="344" t="s">
        <v>366</v>
      </c>
      <c r="J89" s="331">
        <v>1.511554E7</v>
      </c>
      <c r="K89" s="330">
        <v>5.0</v>
      </c>
      <c r="L89" s="330"/>
      <c r="M89" s="330">
        <v>57.0</v>
      </c>
      <c r="N89" s="330" t="s">
        <v>295</v>
      </c>
      <c r="O89" s="336">
        <v>9.0</v>
      </c>
      <c r="P89" s="349"/>
      <c r="Q89" s="349"/>
      <c r="R89" s="330"/>
      <c r="S89" s="349"/>
    </row>
    <row r="90">
      <c r="A90" s="330" t="s">
        <v>267</v>
      </c>
      <c r="B90" s="342">
        <v>13.0</v>
      </c>
      <c r="C90" s="343" t="s">
        <v>342</v>
      </c>
      <c r="D90" s="329">
        <v>45700.0</v>
      </c>
      <c r="E90" s="330">
        <v>7.0</v>
      </c>
      <c r="F90" s="344" t="s">
        <v>45</v>
      </c>
      <c r="G90" s="331">
        <v>1600000.0</v>
      </c>
      <c r="H90" s="330">
        <v>5.0</v>
      </c>
      <c r="I90" s="344" t="s">
        <v>366</v>
      </c>
      <c r="J90" s="331">
        <v>6686900.0</v>
      </c>
      <c r="K90" s="330">
        <v>1.0</v>
      </c>
      <c r="L90" s="346"/>
      <c r="M90" s="330">
        <v>25.0</v>
      </c>
      <c r="N90" s="330" t="s">
        <v>267</v>
      </c>
      <c r="O90" s="336">
        <v>13.0</v>
      </c>
      <c r="P90" s="349"/>
      <c r="Q90" s="349"/>
      <c r="R90" s="330"/>
      <c r="S90" s="349"/>
    </row>
    <row r="91">
      <c r="A91" s="347" t="s">
        <v>382</v>
      </c>
      <c r="B91" s="327" t="s">
        <v>243</v>
      </c>
      <c r="C91" s="328" t="s">
        <v>334</v>
      </c>
      <c r="D91" s="329" t="s">
        <v>75</v>
      </c>
      <c r="E91" s="330"/>
      <c r="F91" s="328" t="s">
        <v>335</v>
      </c>
      <c r="G91" s="331" t="s">
        <v>48</v>
      </c>
      <c r="H91" s="330"/>
      <c r="I91" s="328" t="s">
        <v>336</v>
      </c>
      <c r="J91" s="331" t="s">
        <v>337</v>
      </c>
      <c r="K91" s="332"/>
      <c r="L91" s="348" t="b">
        <v>1</v>
      </c>
      <c r="M91" s="330"/>
      <c r="N91" s="330"/>
      <c r="O91" s="349"/>
      <c r="P91" s="349"/>
      <c r="Q91" s="349"/>
      <c r="R91" s="330"/>
      <c r="S91" s="349"/>
    </row>
    <row r="92">
      <c r="A92" s="330" t="s">
        <v>132</v>
      </c>
      <c r="B92" s="342">
        <v>17.0</v>
      </c>
      <c r="C92" s="343" t="s">
        <v>75</v>
      </c>
      <c r="D92" s="329">
        <v>145560.0</v>
      </c>
      <c r="E92" s="330">
        <v>7.0</v>
      </c>
      <c r="F92" s="344" t="s">
        <v>48</v>
      </c>
      <c r="G92" s="331">
        <v>497300.0</v>
      </c>
      <c r="H92" s="330">
        <v>3.0</v>
      </c>
      <c r="I92" s="344" t="s">
        <v>337</v>
      </c>
      <c r="J92" s="331">
        <v>3.2052995E8</v>
      </c>
      <c r="K92" s="330">
        <v>7.0</v>
      </c>
      <c r="L92" s="330"/>
      <c r="M92" s="330">
        <v>7.0</v>
      </c>
      <c r="N92" s="330" t="s">
        <v>132</v>
      </c>
      <c r="O92" s="336">
        <v>17.0</v>
      </c>
      <c r="P92" s="349"/>
      <c r="Q92" s="349"/>
      <c r="R92" s="330"/>
      <c r="S92" s="349"/>
    </row>
    <row r="93">
      <c r="A93" s="330" t="s">
        <v>307</v>
      </c>
      <c r="B93" s="342">
        <v>13.0</v>
      </c>
      <c r="C93" s="343" t="s">
        <v>75</v>
      </c>
      <c r="D93" s="329">
        <v>64120.0</v>
      </c>
      <c r="E93" s="330">
        <v>5.0</v>
      </c>
      <c r="F93" s="344" t="s">
        <v>48</v>
      </c>
      <c r="G93" s="331">
        <v>1137820.0</v>
      </c>
      <c r="H93" s="330">
        <v>5.0</v>
      </c>
      <c r="I93" s="344" t="s">
        <v>337</v>
      </c>
      <c r="J93" s="331">
        <v>2.9854207E8</v>
      </c>
      <c r="K93" s="330">
        <v>3.0</v>
      </c>
      <c r="L93" s="330"/>
      <c r="M93" s="330">
        <v>25.0</v>
      </c>
      <c r="N93" s="330" t="s">
        <v>307</v>
      </c>
      <c r="O93" s="336">
        <v>13.0</v>
      </c>
      <c r="P93" s="349"/>
      <c r="Q93" s="349"/>
      <c r="R93" s="330"/>
      <c r="S93" s="349"/>
    </row>
    <row r="94">
      <c r="A94" s="330" t="s">
        <v>308</v>
      </c>
      <c r="B94" s="342">
        <v>11.0</v>
      </c>
      <c r="C94" s="343" t="s">
        <v>75</v>
      </c>
      <c r="D94" s="329">
        <v>37980.0</v>
      </c>
      <c r="E94" s="330">
        <v>3.0</v>
      </c>
      <c r="F94" s="344" t="s">
        <v>48</v>
      </c>
      <c r="G94" s="331">
        <v>4692800.0</v>
      </c>
      <c r="H94" s="330">
        <v>7.0</v>
      </c>
      <c r="I94" s="344" t="s">
        <v>337</v>
      </c>
      <c r="J94" s="331">
        <v>2.9486302E8</v>
      </c>
      <c r="K94" s="330">
        <v>1.0</v>
      </c>
      <c r="L94" s="330"/>
      <c r="M94" s="330">
        <v>42.0</v>
      </c>
      <c r="N94" s="330" t="s">
        <v>308</v>
      </c>
      <c r="O94" s="336">
        <v>11.0</v>
      </c>
      <c r="P94" s="349"/>
      <c r="Q94" s="349"/>
      <c r="R94" s="330"/>
      <c r="S94" s="349"/>
    </row>
    <row r="95">
      <c r="A95" s="330" t="s">
        <v>313</v>
      </c>
      <c r="B95" s="342">
        <v>7.0</v>
      </c>
      <c r="C95" s="343" t="s">
        <v>75</v>
      </c>
      <c r="D95" s="329">
        <v>36030.0</v>
      </c>
      <c r="E95" s="330">
        <v>1.0</v>
      </c>
      <c r="F95" s="344" t="s">
        <v>48</v>
      </c>
      <c r="G95" s="331">
        <v>171200.0</v>
      </c>
      <c r="H95" s="330">
        <v>1.0</v>
      </c>
      <c r="I95" s="344" t="s">
        <v>337</v>
      </c>
      <c r="J95" s="331">
        <v>3.197329E8</v>
      </c>
      <c r="K95" s="330">
        <v>5.0</v>
      </c>
      <c r="L95" s="346"/>
      <c r="M95" s="330">
        <v>66.0</v>
      </c>
      <c r="N95" s="330" t="s">
        <v>313</v>
      </c>
      <c r="O95" s="336">
        <v>7.0</v>
      </c>
      <c r="P95" s="349"/>
      <c r="Q95" s="349"/>
      <c r="R95" s="330"/>
      <c r="S95" s="349"/>
    </row>
    <row r="96">
      <c r="A96" s="347" t="s">
        <v>384</v>
      </c>
      <c r="B96" s="327" t="s">
        <v>243</v>
      </c>
      <c r="C96" s="328" t="s">
        <v>334</v>
      </c>
      <c r="D96" s="329" t="s">
        <v>96</v>
      </c>
      <c r="E96" s="330"/>
      <c r="F96" s="328" t="s">
        <v>335</v>
      </c>
      <c r="G96" s="331" t="s">
        <v>105</v>
      </c>
      <c r="H96" s="330"/>
      <c r="I96" s="328" t="s">
        <v>336</v>
      </c>
      <c r="J96" s="331" t="s">
        <v>383</v>
      </c>
      <c r="K96" s="332"/>
      <c r="L96" s="348" t="b">
        <v>1</v>
      </c>
      <c r="M96" s="330"/>
      <c r="N96" s="330"/>
      <c r="O96" s="349"/>
      <c r="P96" s="349"/>
      <c r="Q96" s="349"/>
      <c r="R96" s="330"/>
      <c r="S96" s="349"/>
    </row>
    <row r="97">
      <c r="A97" s="330" t="s">
        <v>299</v>
      </c>
      <c r="B97" s="342">
        <v>13.0</v>
      </c>
      <c r="C97" s="343" t="s">
        <v>96</v>
      </c>
      <c r="D97" s="329">
        <v>34650.0</v>
      </c>
      <c r="E97" s="330">
        <v>1.0</v>
      </c>
      <c r="F97" s="344" t="s">
        <v>105</v>
      </c>
      <c r="G97" s="331">
        <v>419210.0</v>
      </c>
      <c r="H97" s="330">
        <v>5.0</v>
      </c>
      <c r="I97" s="344" t="s">
        <v>383</v>
      </c>
      <c r="J97" s="331">
        <v>5.296731E7</v>
      </c>
      <c r="K97" s="330">
        <v>7.0</v>
      </c>
      <c r="L97" s="330"/>
      <c r="M97" s="330">
        <v>25.0</v>
      </c>
      <c r="N97" s="330" t="s">
        <v>299</v>
      </c>
      <c r="O97" s="336">
        <v>13.0</v>
      </c>
      <c r="P97" s="349"/>
      <c r="Q97" s="349"/>
      <c r="R97" s="330"/>
      <c r="S97" s="349"/>
    </row>
    <row r="98">
      <c r="A98" s="330" t="s">
        <v>302</v>
      </c>
      <c r="B98" s="342">
        <v>19.0</v>
      </c>
      <c r="C98" s="343" t="s">
        <v>96</v>
      </c>
      <c r="D98" s="329">
        <v>243850.0</v>
      </c>
      <c r="E98" s="330">
        <v>7.0</v>
      </c>
      <c r="F98" s="344" t="s">
        <v>105</v>
      </c>
      <c r="G98" s="331">
        <v>657730.0</v>
      </c>
      <c r="H98" s="330">
        <v>7.0</v>
      </c>
      <c r="I98" s="344" t="s">
        <v>383</v>
      </c>
      <c r="J98" s="331">
        <v>5.06663E7</v>
      </c>
      <c r="K98" s="330">
        <v>5.0</v>
      </c>
      <c r="L98" s="330"/>
      <c r="M98" s="330">
        <v>2.0</v>
      </c>
      <c r="N98" s="330" t="s">
        <v>302</v>
      </c>
      <c r="O98" s="336">
        <v>19.0</v>
      </c>
      <c r="P98" s="349"/>
      <c r="Q98" s="349"/>
      <c r="R98" s="330"/>
      <c r="S98" s="349"/>
    </row>
    <row r="99">
      <c r="A99" s="330" t="s">
        <v>311</v>
      </c>
      <c r="B99" s="342">
        <v>7.0</v>
      </c>
      <c r="C99" s="343" t="s">
        <v>96</v>
      </c>
      <c r="D99" s="329">
        <v>96590.0</v>
      </c>
      <c r="E99" s="330">
        <v>3.0</v>
      </c>
      <c r="F99" s="344" t="s">
        <v>105</v>
      </c>
      <c r="G99" s="331">
        <v>356480.0</v>
      </c>
      <c r="H99" s="330">
        <v>3.0</v>
      </c>
      <c r="I99" s="344" t="s">
        <v>383</v>
      </c>
      <c r="J99" s="331">
        <v>3321980.0</v>
      </c>
      <c r="K99" s="330">
        <v>1.0</v>
      </c>
      <c r="L99" s="330"/>
      <c r="M99" s="330">
        <v>66.0</v>
      </c>
      <c r="N99" s="330" t="s">
        <v>311</v>
      </c>
      <c r="O99" s="336">
        <v>7.0</v>
      </c>
      <c r="P99" s="349"/>
      <c r="Q99" s="349"/>
      <c r="R99" s="330"/>
      <c r="S99" s="349"/>
    </row>
    <row r="100">
      <c r="A100" s="330" t="s">
        <v>312</v>
      </c>
      <c r="B100" s="342">
        <v>9.0</v>
      </c>
      <c r="C100" s="343" t="s">
        <v>96</v>
      </c>
      <c r="D100" s="329">
        <v>159200.0</v>
      </c>
      <c r="E100" s="330">
        <v>5.0</v>
      </c>
      <c r="F100" s="344" t="s">
        <v>105</v>
      </c>
      <c r="G100" s="331">
        <v>298940.0</v>
      </c>
      <c r="H100" s="330">
        <v>1.0</v>
      </c>
      <c r="I100" s="344" t="s">
        <v>383</v>
      </c>
      <c r="J100" s="331">
        <v>3.262293E7</v>
      </c>
      <c r="K100" s="330">
        <v>3.0</v>
      </c>
      <c r="L100" s="330"/>
      <c r="M100" s="330">
        <v>57.0</v>
      </c>
      <c r="N100" s="330" t="s">
        <v>312</v>
      </c>
      <c r="O100" s="336">
        <v>9.0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5"/>
    <col customWidth="1" min="2" max="2" width="5.75"/>
    <col customWidth="1" min="3" max="3" width="8.5"/>
    <col customWidth="1" min="5" max="5" width="5.63"/>
    <col customWidth="1" min="6" max="6" width="8.5"/>
    <col customWidth="1" min="8" max="8" width="5.63"/>
    <col customWidth="1" min="9" max="9" width="8.5"/>
    <col customWidth="1" min="11" max="11" width="5.63"/>
    <col customWidth="1" hidden="1" min="12" max="12" width="5.63"/>
    <col customWidth="1" min="13" max="13" width="5.63"/>
    <col customWidth="1" min="14" max="14" width="12.88"/>
    <col customWidth="1" min="15" max="17" width="5.63"/>
    <col customWidth="1" min="18" max="18" width="16.75"/>
    <col customWidth="1" min="19" max="19" width="5.63"/>
  </cols>
  <sheetData>
    <row r="1">
      <c r="A1" s="326" t="s">
        <v>333</v>
      </c>
      <c r="B1" s="327" t="s">
        <v>243</v>
      </c>
      <c r="C1" s="328" t="s">
        <v>334</v>
      </c>
      <c r="D1" s="329" t="s">
        <v>114</v>
      </c>
      <c r="E1" s="330"/>
      <c r="F1" s="328" t="s">
        <v>335</v>
      </c>
      <c r="G1" s="331" t="s">
        <v>365</v>
      </c>
      <c r="H1" s="330"/>
      <c r="I1" s="328" t="s">
        <v>336</v>
      </c>
      <c r="J1" s="331" t="s">
        <v>50</v>
      </c>
      <c r="K1" s="332"/>
      <c r="L1" s="333" t="b">
        <v>1</v>
      </c>
      <c r="M1" s="334" t="s">
        <v>245</v>
      </c>
      <c r="N1" s="335" t="s">
        <v>338</v>
      </c>
      <c r="O1" s="336" t="s">
        <v>339</v>
      </c>
      <c r="P1" s="337"/>
      <c r="Q1" s="338" t="s">
        <v>324</v>
      </c>
      <c r="R1" s="339" t="s">
        <v>246</v>
      </c>
      <c r="S1" s="340" t="s">
        <v>340</v>
      </c>
    </row>
    <row r="2">
      <c r="A2" s="341" t="s">
        <v>63</v>
      </c>
      <c r="B2" s="342">
        <v>15.0</v>
      </c>
      <c r="C2" s="343" t="s">
        <v>114</v>
      </c>
      <c r="D2" s="329">
        <v>5.0</v>
      </c>
      <c r="E2" s="341">
        <v>5.0</v>
      </c>
      <c r="F2" s="344" t="s">
        <v>365</v>
      </c>
      <c r="G2" s="331">
        <v>7.0</v>
      </c>
      <c r="H2" s="341">
        <v>7.0</v>
      </c>
      <c r="I2" s="344" t="s">
        <v>50</v>
      </c>
      <c r="J2" s="331">
        <v>3.0</v>
      </c>
      <c r="K2" s="330">
        <v>3.0</v>
      </c>
      <c r="L2" s="330"/>
      <c r="M2" s="330">
        <v>13.0</v>
      </c>
      <c r="N2" s="330" t="s">
        <v>63</v>
      </c>
      <c r="O2" s="336">
        <v>15.0</v>
      </c>
      <c r="P2" s="337"/>
      <c r="Q2" s="330">
        <v>1.0</v>
      </c>
      <c r="R2" s="330" t="s">
        <v>87</v>
      </c>
      <c r="S2" s="345">
        <v>21.0</v>
      </c>
    </row>
    <row r="3">
      <c r="A3" s="330" t="s">
        <v>149</v>
      </c>
      <c r="B3" s="342">
        <v>9.0</v>
      </c>
      <c r="C3" s="343" t="s">
        <v>114</v>
      </c>
      <c r="D3" s="329">
        <v>1.0</v>
      </c>
      <c r="E3" s="330">
        <v>1.0</v>
      </c>
      <c r="F3" s="344" t="s">
        <v>365</v>
      </c>
      <c r="G3" s="331">
        <v>3.0</v>
      </c>
      <c r="H3" s="330">
        <v>3.0</v>
      </c>
      <c r="I3" s="344" t="s">
        <v>50</v>
      </c>
      <c r="J3" s="331">
        <v>5.0</v>
      </c>
      <c r="K3" s="330">
        <v>5.0</v>
      </c>
      <c r="L3" s="330"/>
      <c r="M3" s="330">
        <v>54.0</v>
      </c>
      <c r="N3" s="330" t="s">
        <v>149</v>
      </c>
      <c r="O3" s="336">
        <v>9.0</v>
      </c>
      <c r="P3" s="337"/>
      <c r="Q3" s="330">
        <v>1.0</v>
      </c>
      <c r="R3" s="330" t="s">
        <v>132</v>
      </c>
      <c r="S3" s="345">
        <v>21.0</v>
      </c>
    </row>
    <row r="4">
      <c r="A4" s="330" t="s">
        <v>256</v>
      </c>
      <c r="B4" s="342">
        <v>9.0</v>
      </c>
      <c r="C4" s="343" t="s">
        <v>114</v>
      </c>
      <c r="D4" s="329">
        <v>3.0</v>
      </c>
      <c r="E4" s="330">
        <v>3.0</v>
      </c>
      <c r="F4" s="344" t="s">
        <v>365</v>
      </c>
      <c r="G4" s="331">
        <v>5.0</v>
      </c>
      <c r="H4" s="330">
        <v>5.0</v>
      </c>
      <c r="I4" s="344" t="s">
        <v>50</v>
      </c>
      <c r="J4" s="331">
        <v>1.0</v>
      </c>
      <c r="K4" s="330">
        <v>1.0</v>
      </c>
      <c r="L4" s="330"/>
      <c r="M4" s="330">
        <v>54.0</v>
      </c>
      <c r="N4" s="330" t="s">
        <v>256</v>
      </c>
      <c r="O4" s="336">
        <v>9.0</v>
      </c>
      <c r="P4" s="337"/>
      <c r="Q4" s="330">
        <v>3.0</v>
      </c>
      <c r="R4" s="330" t="s">
        <v>171</v>
      </c>
      <c r="S4" s="345">
        <v>19.0</v>
      </c>
    </row>
    <row r="5">
      <c r="A5" s="330" t="s">
        <v>102</v>
      </c>
      <c r="B5" s="342">
        <v>15.0</v>
      </c>
      <c r="C5" s="343" t="s">
        <v>114</v>
      </c>
      <c r="D5" s="329">
        <v>7.0</v>
      </c>
      <c r="E5" s="330">
        <v>7.0</v>
      </c>
      <c r="F5" s="344" t="s">
        <v>365</v>
      </c>
      <c r="G5" s="331">
        <v>1.0</v>
      </c>
      <c r="H5" s="330">
        <v>1.0</v>
      </c>
      <c r="I5" s="344" t="s">
        <v>50</v>
      </c>
      <c r="J5" s="331">
        <v>7.0</v>
      </c>
      <c r="K5" s="330">
        <v>7.0</v>
      </c>
      <c r="L5" s="346"/>
      <c r="M5" s="330">
        <v>13.0</v>
      </c>
      <c r="N5" s="330" t="s">
        <v>102</v>
      </c>
      <c r="O5" s="336">
        <v>15.0</v>
      </c>
      <c r="P5" s="337"/>
      <c r="Q5" s="330">
        <v>3.0</v>
      </c>
      <c r="R5" s="330" t="s">
        <v>130</v>
      </c>
      <c r="S5" s="345">
        <v>19.0</v>
      </c>
    </row>
    <row r="6">
      <c r="A6" s="347" t="s">
        <v>341</v>
      </c>
      <c r="B6" s="327" t="s">
        <v>243</v>
      </c>
      <c r="C6" s="328" t="s">
        <v>334</v>
      </c>
      <c r="D6" s="329" t="s">
        <v>157</v>
      </c>
      <c r="E6" s="330"/>
      <c r="F6" s="328" t="s">
        <v>335</v>
      </c>
      <c r="G6" s="331" t="s">
        <v>371</v>
      </c>
      <c r="H6" s="330"/>
      <c r="I6" s="328" t="s">
        <v>336</v>
      </c>
      <c r="J6" s="331" t="s">
        <v>363</v>
      </c>
      <c r="K6" s="332"/>
      <c r="L6" s="348" t="b">
        <v>1</v>
      </c>
      <c r="M6" s="330"/>
      <c r="N6" s="330"/>
      <c r="O6" s="349"/>
      <c r="P6" s="337"/>
      <c r="Q6" s="330">
        <v>3.0</v>
      </c>
      <c r="R6" s="330" t="s">
        <v>259</v>
      </c>
      <c r="S6" s="345">
        <v>19.0</v>
      </c>
    </row>
    <row r="7">
      <c r="A7" s="330" t="s">
        <v>152</v>
      </c>
      <c r="B7" s="342">
        <v>7.0</v>
      </c>
      <c r="C7" s="343" t="s">
        <v>157</v>
      </c>
      <c r="D7" s="329">
        <v>3.0</v>
      </c>
      <c r="E7" s="330">
        <v>3.0</v>
      </c>
      <c r="F7" s="344" t="s">
        <v>371</v>
      </c>
      <c r="G7" s="331">
        <v>3.0</v>
      </c>
      <c r="H7" s="330">
        <v>3.0</v>
      </c>
      <c r="I7" s="344" t="s">
        <v>363</v>
      </c>
      <c r="J7" s="331">
        <v>1.0</v>
      </c>
      <c r="K7" s="330">
        <v>1.0</v>
      </c>
      <c r="L7" s="330"/>
      <c r="M7" s="330">
        <v>71.0</v>
      </c>
      <c r="N7" s="330" t="s">
        <v>152</v>
      </c>
      <c r="O7" s="336">
        <v>7.0</v>
      </c>
      <c r="P7" s="337"/>
      <c r="Q7" s="330">
        <v>3.0</v>
      </c>
      <c r="R7" s="330" t="s">
        <v>178</v>
      </c>
      <c r="S7" s="345">
        <v>19.0</v>
      </c>
    </row>
    <row r="8">
      <c r="A8" s="330" t="s">
        <v>148</v>
      </c>
      <c r="B8" s="342">
        <v>5.0</v>
      </c>
      <c r="C8" s="343" t="s">
        <v>157</v>
      </c>
      <c r="D8" s="329">
        <v>1.0</v>
      </c>
      <c r="E8" s="330">
        <v>1.0</v>
      </c>
      <c r="F8" s="344" t="s">
        <v>371</v>
      </c>
      <c r="G8" s="331">
        <v>1.0</v>
      </c>
      <c r="H8" s="330">
        <v>1.0</v>
      </c>
      <c r="I8" s="344" t="s">
        <v>363</v>
      </c>
      <c r="J8" s="331">
        <v>3.0</v>
      </c>
      <c r="K8" s="330">
        <v>3.0</v>
      </c>
      <c r="L8" s="330"/>
      <c r="M8" s="330">
        <v>75.0</v>
      </c>
      <c r="N8" s="330" t="s">
        <v>148</v>
      </c>
      <c r="O8" s="336">
        <v>5.0</v>
      </c>
      <c r="P8" s="337"/>
      <c r="Q8" s="330">
        <v>3.0</v>
      </c>
      <c r="R8" s="330" t="s">
        <v>267</v>
      </c>
      <c r="S8" s="345">
        <v>19.0</v>
      </c>
    </row>
    <row r="9">
      <c r="A9" s="330" t="s">
        <v>171</v>
      </c>
      <c r="B9" s="342">
        <v>19.0</v>
      </c>
      <c r="C9" s="343" t="s">
        <v>157</v>
      </c>
      <c r="D9" s="329">
        <v>5.0</v>
      </c>
      <c r="E9" s="330">
        <v>5.0</v>
      </c>
      <c r="F9" s="344" t="s">
        <v>371</v>
      </c>
      <c r="G9" s="331">
        <v>7.0</v>
      </c>
      <c r="H9" s="330">
        <v>7.0</v>
      </c>
      <c r="I9" s="344" t="s">
        <v>363</v>
      </c>
      <c r="J9" s="331">
        <v>7.0</v>
      </c>
      <c r="K9" s="330">
        <v>7.0</v>
      </c>
      <c r="L9" s="330"/>
      <c r="M9" s="330">
        <v>3.0</v>
      </c>
      <c r="N9" s="330" t="s">
        <v>171</v>
      </c>
      <c r="O9" s="336">
        <v>19.0</v>
      </c>
      <c r="P9" s="337"/>
      <c r="Q9" s="330">
        <v>8.0</v>
      </c>
      <c r="R9" s="330" t="s">
        <v>159</v>
      </c>
      <c r="S9" s="345">
        <v>17.0</v>
      </c>
    </row>
    <row r="10">
      <c r="A10" s="330" t="s">
        <v>159</v>
      </c>
      <c r="B10" s="342">
        <v>17.0</v>
      </c>
      <c r="C10" s="343" t="s">
        <v>157</v>
      </c>
      <c r="D10" s="329">
        <v>7.0</v>
      </c>
      <c r="E10" s="330">
        <v>7.0</v>
      </c>
      <c r="F10" s="344" t="s">
        <v>371</v>
      </c>
      <c r="G10" s="331">
        <v>5.0</v>
      </c>
      <c r="H10" s="330">
        <v>5.0</v>
      </c>
      <c r="I10" s="344" t="s">
        <v>363</v>
      </c>
      <c r="J10" s="331">
        <v>5.0</v>
      </c>
      <c r="K10" s="330">
        <v>5.0</v>
      </c>
      <c r="L10" s="346"/>
      <c r="M10" s="330">
        <v>8.0</v>
      </c>
      <c r="N10" s="330" t="s">
        <v>159</v>
      </c>
      <c r="O10" s="336">
        <v>17.0</v>
      </c>
      <c r="P10" s="337"/>
      <c r="Q10" s="330">
        <v>8.0</v>
      </c>
      <c r="R10" s="330" t="s">
        <v>86</v>
      </c>
      <c r="S10" s="345">
        <v>17.0</v>
      </c>
    </row>
    <row r="11">
      <c r="A11" s="347" t="s">
        <v>344</v>
      </c>
      <c r="B11" s="327" t="s">
        <v>243</v>
      </c>
      <c r="C11" s="328" t="s">
        <v>334</v>
      </c>
      <c r="D11" s="329" t="s">
        <v>352</v>
      </c>
      <c r="E11" s="330"/>
      <c r="F11" s="328" t="s">
        <v>335</v>
      </c>
      <c r="G11" s="331" t="s">
        <v>45</v>
      </c>
      <c r="H11" s="330"/>
      <c r="I11" s="328" t="s">
        <v>336</v>
      </c>
      <c r="J11" s="331" t="s">
        <v>350</v>
      </c>
      <c r="K11" s="332"/>
      <c r="L11" s="348" t="b">
        <v>1</v>
      </c>
      <c r="M11" s="330"/>
      <c r="N11" s="330"/>
      <c r="O11" s="349"/>
      <c r="P11" s="337"/>
      <c r="Q11" s="330">
        <v>8.0</v>
      </c>
      <c r="R11" s="330" t="s">
        <v>134</v>
      </c>
      <c r="S11" s="345">
        <v>17.0</v>
      </c>
    </row>
    <row r="12">
      <c r="A12" s="330" t="s">
        <v>130</v>
      </c>
      <c r="B12" s="342">
        <v>19.0</v>
      </c>
      <c r="C12" s="343" t="s">
        <v>352</v>
      </c>
      <c r="D12" s="329">
        <v>41800.0</v>
      </c>
      <c r="E12" s="330">
        <v>7.0</v>
      </c>
      <c r="F12" s="344" t="s">
        <v>45</v>
      </c>
      <c r="G12" s="331">
        <v>7.0</v>
      </c>
      <c r="H12" s="330">
        <v>7.0</v>
      </c>
      <c r="I12" s="344" t="s">
        <v>350</v>
      </c>
      <c r="J12" s="331">
        <v>1.0E8</v>
      </c>
      <c r="K12" s="330">
        <v>5.0</v>
      </c>
      <c r="L12" s="330"/>
      <c r="M12" s="330">
        <v>3.0</v>
      </c>
      <c r="N12" s="330" t="s">
        <v>130</v>
      </c>
      <c r="O12" s="336">
        <v>19.0</v>
      </c>
      <c r="P12" s="337"/>
      <c r="Q12" s="330">
        <v>8.0</v>
      </c>
      <c r="R12" s="330" t="s">
        <v>266</v>
      </c>
      <c r="S12" s="345">
        <v>17.0</v>
      </c>
    </row>
    <row r="13">
      <c r="A13" s="330" t="s">
        <v>258</v>
      </c>
      <c r="B13" s="342">
        <v>9.0</v>
      </c>
      <c r="C13" s="343" t="s">
        <v>352</v>
      </c>
      <c r="D13" s="329">
        <v>30000.0</v>
      </c>
      <c r="E13" s="330">
        <v>3.0</v>
      </c>
      <c r="F13" s="344" t="s">
        <v>45</v>
      </c>
      <c r="G13" s="331">
        <v>5.0</v>
      </c>
      <c r="H13" s="330">
        <v>5.0</v>
      </c>
      <c r="I13" s="344" t="s">
        <v>350</v>
      </c>
      <c r="J13" s="331">
        <v>1.1E7</v>
      </c>
      <c r="K13" s="330">
        <v>1.0</v>
      </c>
      <c r="L13" s="330"/>
      <c r="M13" s="330">
        <v>54.0</v>
      </c>
      <c r="N13" s="330" t="s">
        <v>258</v>
      </c>
      <c r="O13" s="336">
        <v>9.0</v>
      </c>
      <c r="P13" s="337"/>
      <c r="Q13" s="330">
        <v>8.0</v>
      </c>
      <c r="R13" s="330" t="s">
        <v>275</v>
      </c>
      <c r="S13" s="345">
        <v>17.0</v>
      </c>
    </row>
    <row r="14">
      <c r="A14" s="330" t="s">
        <v>100</v>
      </c>
      <c r="B14" s="342">
        <v>11.0</v>
      </c>
      <c r="C14" s="343" t="s">
        <v>352</v>
      </c>
      <c r="D14" s="329">
        <v>20800.0</v>
      </c>
      <c r="E14" s="330">
        <v>1.0</v>
      </c>
      <c r="F14" s="344" t="s">
        <v>45</v>
      </c>
      <c r="G14" s="331">
        <v>3.0</v>
      </c>
      <c r="H14" s="330">
        <v>3.0</v>
      </c>
      <c r="I14" s="344" t="s">
        <v>350</v>
      </c>
      <c r="J14" s="331">
        <v>1.89E8</v>
      </c>
      <c r="K14" s="330">
        <v>7.0</v>
      </c>
      <c r="L14" s="330"/>
      <c r="M14" s="330">
        <v>41.0</v>
      </c>
      <c r="N14" s="330" t="s">
        <v>100</v>
      </c>
      <c r="O14" s="336">
        <v>11.0</v>
      </c>
      <c r="P14" s="337"/>
      <c r="Q14" s="330">
        <v>13.0</v>
      </c>
      <c r="R14" s="330" t="s">
        <v>63</v>
      </c>
      <c r="S14" s="345">
        <v>15.0</v>
      </c>
    </row>
    <row r="15">
      <c r="A15" s="330" t="s">
        <v>257</v>
      </c>
      <c r="B15" s="342">
        <v>9.0</v>
      </c>
      <c r="C15" s="343" t="s">
        <v>352</v>
      </c>
      <c r="D15" s="329">
        <v>38900.0</v>
      </c>
      <c r="E15" s="330">
        <v>5.0</v>
      </c>
      <c r="F15" s="344" t="s">
        <v>45</v>
      </c>
      <c r="G15" s="331">
        <v>1.0</v>
      </c>
      <c r="H15" s="330">
        <v>1.0</v>
      </c>
      <c r="I15" s="344" t="s">
        <v>350</v>
      </c>
      <c r="J15" s="331">
        <v>7.0E7</v>
      </c>
      <c r="K15" s="330">
        <v>3.0</v>
      </c>
      <c r="L15" s="346"/>
      <c r="M15" s="330">
        <v>54.0</v>
      </c>
      <c r="N15" s="330" t="s">
        <v>257</v>
      </c>
      <c r="O15" s="336">
        <v>9.0</v>
      </c>
      <c r="P15" s="337"/>
      <c r="Q15" s="330">
        <v>13.0</v>
      </c>
      <c r="R15" s="330" t="s">
        <v>102</v>
      </c>
      <c r="S15" s="345">
        <v>15.0</v>
      </c>
    </row>
    <row r="16">
      <c r="A16" s="347" t="s">
        <v>346</v>
      </c>
      <c r="B16" s="327" t="s">
        <v>243</v>
      </c>
      <c r="C16" s="328" t="s">
        <v>334</v>
      </c>
      <c r="D16" s="329" t="s">
        <v>349</v>
      </c>
      <c r="E16" s="330"/>
      <c r="F16" s="328" t="s">
        <v>335</v>
      </c>
      <c r="G16" s="331" t="s">
        <v>98</v>
      </c>
      <c r="H16" s="330"/>
      <c r="I16" s="328" t="s">
        <v>336</v>
      </c>
      <c r="J16" s="331" t="s">
        <v>381</v>
      </c>
      <c r="K16" s="332"/>
      <c r="L16" s="348" t="b">
        <v>1</v>
      </c>
      <c r="M16" s="330"/>
      <c r="N16" s="330"/>
      <c r="O16" s="349"/>
      <c r="P16" s="337"/>
      <c r="Q16" s="330">
        <v>13.0</v>
      </c>
      <c r="R16" s="330" t="s">
        <v>158</v>
      </c>
      <c r="S16" s="345">
        <v>15.0</v>
      </c>
    </row>
    <row r="17">
      <c r="A17" s="330" t="s">
        <v>84</v>
      </c>
      <c r="B17" s="342">
        <v>9.0</v>
      </c>
      <c r="C17" s="343" t="s">
        <v>349</v>
      </c>
      <c r="D17" s="329">
        <v>23200.0</v>
      </c>
      <c r="E17" s="330">
        <v>1.0</v>
      </c>
      <c r="F17" s="344" t="s">
        <v>98</v>
      </c>
      <c r="G17" s="331">
        <v>44550.0</v>
      </c>
      <c r="H17" s="330">
        <v>1.0</v>
      </c>
      <c r="I17" s="344" t="s">
        <v>381</v>
      </c>
      <c r="J17" s="331">
        <v>4400000.0</v>
      </c>
      <c r="K17" s="330">
        <v>7.0</v>
      </c>
      <c r="L17" s="330"/>
      <c r="M17" s="330">
        <v>54.0</v>
      </c>
      <c r="N17" s="330" t="s">
        <v>84</v>
      </c>
      <c r="O17" s="336">
        <v>9.0</v>
      </c>
      <c r="P17" s="337"/>
      <c r="Q17" s="330">
        <v>13.0</v>
      </c>
      <c r="R17" s="330" t="s">
        <v>101</v>
      </c>
      <c r="S17" s="345">
        <v>15.0</v>
      </c>
    </row>
    <row r="18">
      <c r="A18" s="330" t="s">
        <v>62</v>
      </c>
      <c r="B18" s="342">
        <v>13.0</v>
      </c>
      <c r="C18" s="343" t="s">
        <v>349</v>
      </c>
      <c r="D18" s="329">
        <v>60200.0</v>
      </c>
      <c r="E18" s="330">
        <v>5.0</v>
      </c>
      <c r="F18" s="344" t="s">
        <v>98</v>
      </c>
      <c r="G18" s="331">
        <v>214830.0</v>
      </c>
      <c r="H18" s="330">
        <v>5.0</v>
      </c>
      <c r="I18" s="344" t="s">
        <v>381</v>
      </c>
      <c r="J18" s="331">
        <v>3100000.0</v>
      </c>
      <c r="K18" s="330">
        <v>3.0</v>
      </c>
      <c r="L18" s="330"/>
      <c r="M18" s="330">
        <v>26.0</v>
      </c>
      <c r="N18" s="330" t="s">
        <v>62</v>
      </c>
      <c r="O18" s="336">
        <v>13.0</v>
      </c>
      <c r="P18" s="337"/>
      <c r="Q18" s="330">
        <v>13.0</v>
      </c>
      <c r="R18" s="330" t="s">
        <v>265</v>
      </c>
      <c r="S18" s="345">
        <v>15.0</v>
      </c>
    </row>
    <row r="19">
      <c r="A19" s="330" t="s">
        <v>145</v>
      </c>
      <c r="B19" s="342">
        <v>11.0</v>
      </c>
      <c r="C19" s="343" t="s">
        <v>349</v>
      </c>
      <c r="D19" s="329">
        <v>136200.0</v>
      </c>
      <c r="E19" s="330">
        <v>7.0</v>
      </c>
      <c r="F19" s="344" t="s">
        <v>98</v>
      </c>
      <c r="G19" s="331">
        <v>127730.0</v>
      </c>
      <c r="H19" s="330">
        <v>3.0</v>
      </c>
      <c r="I19" s="344" t="s">
        <v>381</v>
      </c>
      <c r="J19" s="331">
        <v>2800000.0</v>
      </c>
      <c r="K19" s="330">
        <v>1.0</v>
      </c>
      <c r="L19" s="330"/>
      <c r="M19" s="330">
        <v>41.0</v>
      </c>
      <c r="N19" s="330" t="s">
        <v>145</v>
      </c>
      <c r="O19" s="336">
        <v>11.0</v>
      </c>
      <c r="P19" s="337"/>
      <c r="Q19" s="330">
        <v>13.0</v>
      </c>
      <c r="R19" s="330" t="s">
        <v>271</v>
      </c>
      <c r="S19" s="345">
        <v>15.0</v>
      </c>
    </row>
    <row r="20">
      <c r="A20" s="330" t="s">
        <v>158</v>
      </c>
      <c r="B20" s="342">
        <v>15.0</v>
      </c>
      <c r="C20" s="343" t="s">
        <v>349</v>
      </c>
      <c r="D20" s="329">
        <v>59200.0</v>
      </c>
      <c r="E20" s="330">
        <v>3.0</v>
      </c>
      <c r="F20" s="344" t="s">
        <v>98</v>
      </c>
      <c r="G20" s="331">
        <v>377640.0</v>
      </c>
      <c r="H20" s="330">
        <v>7.0</v>
      </c>
      <c r="I20" s="344" t="s">
        <v>381</v>
      </c>
      <c r="J20" s="331">
        <v>4100000.0</v>
      </c>
      <c r="K20" s="330">
        <v>5.0</v>
      </c>
      <c r="L20" s="346"/>
      <c r="M20" s="330">
        <v>13.0</v>
      </c>
      <c r="N20" s="330" t="s">
        <v>158</v>
      </c>
      <c r="O20" s="336">
        <v>15.0</v>
      </c>
      <c r="P20" s="337"/>
      <c r="Q20" s="330">
        <v>13.0</v>
      </c>
      <c r="R20" s="330" t="s">
        <v>269</v>
      </c>
      <c r="S20" s="345">
        <v>15.0</v>
      </c>
    </row>
    <row r="21">
      <c r="A21" s="347" t="s">
        <v>348</v>
      </c>
      <c r="B21" s="327" t="s">
        <v>243</v>
      </c>
      <c r="C21" s="328" t="s">
        <v>334</v>
      </c>
      <c r="D21" s="329" t="s">
        <v>75</v>
      </c>
      <c r="E21" s="330"/>
      <c r="F21" s="328" t="s">
        <v>335</v>
      </c>
      <c r="G21" s="331" t="s">
        <v>54</v>
      </c>
      <c r="H21" s="330"/>
      <c r="I21" s="328" t="s">
        <v>336</v>
      </c>
      <c r="J21" s="331" t="s">
        <v>383</v>
      </c>
      <c r="K21" s="332"/>
      <c r="L21" s="348" t="b">
        <v>1</v>
      </c>
      <c r="M21" s="330"/>
      <c r="N21" s="330"/>
      <c r="O21" s="349"/>
      <c r="P21" s="337"/>
      <c r="Q21" s="330">
        <v>13.0</v>
      </c>
      <c r="R21" s="330" t="s">
        <v>272</v>
      </c>
      <c r="S21" s="345">
        <v>15.0</v>
      </c>
    </row>
    <row r="22">
      <c r="A22" s="330" t="s">
        <v>170</v>
      </c>
      <c r="B22" s="342">
        <v>13.0</v>
      </c>
      <c r="C22" s="343" t="s">
        <v>75</v>
      </c>
      <c r="D22" s="329">
        <v>218300.0</v>
      </c>
      <c r="E22" s="330">
        <v>7.0</v>
      </c>
      <c r="F22" s="344" t="s">
        <v>54</v>
      </c>
      <c r="G22" s="331">
        <v>110100.0</v>
      </c>
      <c r="H22" s="330">
        <v>3.0</v>
      </c>
      <c r="I22" s="344" t="s">
        <v>383</v>
      </c>
      <c r="J22" s="331">
        <v>9.786458E7</v>
      </c>
      <c r="K22" s="330">
        <v>3.0</v>
      </c>
      <c r="L22" s="330"/>
      <c r="M22" s="330">
        <v>26.0</v>
      </c>
      <c r="N22" s="330" t="s">
        <v>170</v>
      </c>
      <c r="O22" s="336">
        <v>13.0</v>
      </c>
      <c r="P22" s="337"/>
      <c r="Q22" s="330">
        <v>13.0</v>
      </c>
      <c r="R22" s="330" t="s">
        <v>287</v>
      </c>
      <c r="S22" s="345">
        <v>15.0</v>
      </c>
    </row>
    <row r="23">
      <c r="A23" s="330" t="s">
        <v>282</v>
      </c>
      <c r="B23" s="342">
        <v>3.0</v>
      </c>
      <c r="C23" s="343" t="s">
        <v>75</v>
      </c>
      <c r="D23" s="329">
        <v>25700.0</v>
      </c>
      <c r="E23" s="330">
        <v>1.0</v>
      </c>
      <c r="F23" s="344" t="s">
        <v>54</v>
      </c>
      <c r="G23" s="331">
        <v>19500.0</v>
      </c>
      <c r="H23" s="330">
        <v>1.0</v>
      </c>
      <c r="I23" s="344" t="s">
        <v>383</v>
      </c>
      <c r="J23" s="331">
        <v>5.686639E7</v>
      </c>
      <c r="K23" s="330">
        <v>1.0</v>
      </c>
      <c r="L23" s="330"/>
      <c r="M23" s="330">
        <v>78.0</v>
      </c>
      <c r="N23" s="330" t="s">
        <v>282</v>
      </c>
      <c r="O23" s="336">
        <v>3.0</v>
      </c>
      <c r="P23" s="337"/>
      <c r="Q23" s="330">
        <v>13.0</v>
      </c>
      <c r="R23" s="330" t="s">
        <v>295</v>
      </c>
      <c r="S23" s="345">
        <v>15.0</v>
      </c>
    </row>
    <row r="24">
      <c r="A24" s="330" t="s">
        <v>86</v>
      </c>
      <c r="B24" s="342">
        <v>17.0</v>
      </c>
      <c r="C24" s="343" t="s">
        <v>75</v>
      </c>
      <c r="D24" s="329">
        <v>192000.0</v>
      </c>
      <c r="E24" s="330">
        <v>5.0</v>
      </c>
      <c r="F24" s="344" t="s">
        <v>54</v>
      </c>
      <c r="G24" s="331">
        <v>1500000.0</v>
      </c>
      <c r="H24" s="330">
        <v>7.0</v>
      </c>
      <c r="I24" s="344" t="s">
        <v>383</v>
      </c>
      <c r="J24" s="331">
        <v>2.4254582E8</v>
      </c>
      <c r="K24" s="330">
        <v>5.0</v>
      </c>
      <c r="L24" s="330"/>
      <c r="M24" s="330">
        <v>8.0</v>
      </c>
      <c r="N24" s="330" t="s">
        <v>86</v>
      </c>
      <c r="O24" s="336">
        <v>17.0</v>
      </c>
      <c r="P24" s="337"/>
      <c r="Q24" s="330">
        <v>13.0</v>
      </c>
      <c r="R24" s="330" t="s">
        <v>305</v>
      </c>
      <c r="S24" s="345">
        <v>15.0</v>
      </c>
    </row>
    <row r="25">
      <c r="A25" s="330" t="s">
        <v>101</v>
      </c>
      <c r="B25" s="342">
        <v>15.0</v>
      </c>
      <c r="C25" s="343" t="s">
        <v>75</v>
      </c>
      <c r="D25" s="329">
        <v>144100.0</v>
      </c>
      <c r="E25" s="330">
        <v>3.0</v>
      </c>
      <c r="F25" s="344" t="s">
        <v>54</v>
      </c>
      <c r="G25" s="331">
        <v>271400.0</v>
      </c>
      <c r="H25" s="330">
        <v>5.0</v>
      </c>
      <c r="I25" s="344" t="s">
        <v>383</v>
      </c>
      <c r="J25" s="331">
        <v>3.6456266E8</v>
      </c>
      <c r="K25" s="330">
        <v>7.0</v>
      </c>
      <c r="L25" s="346"/>
      <c r="M25" s="330">
        <v>13.0</v>
      </c>
      <c r="N25" s="330" t="s">
        <v>101</v>
      </c>
      <c r="O25" s="336">
        <v>15.0</v>
      </c>
      <c r="P25" s="337"/>
      <c r="Q25" s="330">
        <v>13.0</v>
      </c>
      <c r="R25" s="330" t="s">
        <v>307</v>
      </c>
      <c r="S25" s="345">
        <v>15.0</v>
      </c>
    </row>
    <row r="26">
      <c r="A26" s="347" t="s">
        <v>351</v>
      </c>
      <c r="B26" s="327" t="s">
        <v>243</v>
      </c>
      <c r="C26" s="328" t="s">
        <v>334</v>
      </c>
      <c r="D26" s="329" t="s">
        <v>154</v>
      </c>
      <c r="E26" s="330"/>
      <c r="F26" s="328" t="s">
        <v>335</v>
      </c>
      <c r="G26" s="331" t="s">
        <v>48</v>
      </c>
      <c r="H26" s="330"/>
      <c r="I26" s="328" t="s">
        <v>336</v>
      </c>
      <c r="J26" s="331" t="s">
        <v>359</v>
      </c>
      <c r="K26" s="332"/>
      <c r="L26" s="348" t="b">
        <v>1</v>
      </c>
      <c r="M26" s="330"/>
      <c r="N26" s="330"/>
      <c r="O26" s="349"/>
      <c r="P26" s="337"/>
      <c r="Q26" s="330">
        <v>13.0</v>
      </c>
      <c r="R26" s="330" t="s">
        <v>308</v>
      </c>
      <c r="S26" s="345">
        <v>15.0</v>
      </c>
    </row>
    <row r="27">
      <c r="A27" s="330" t="s">
        <v>262</v>
      </c>
      <c r="B27" s="342">
        <v>11.0</v>
      </c>
      <c r="C27" s="343" t="s">
        <v>154</v>
      </c>
      <c r="D27" s="329">
        <v>397300.0</v>
      </c>
      <c r="E27" s="330">
        <v>3.0</v>
      </c>
      <c r="F27" s="344" t="s">
        <v>48</v>
      </c>
      <c r="G27" s="331">
        <v>531370.0</v>
      </c>
      <c r="H27" s="330">
        <v>3.0</v>
      </c>
      <c r="I27" s="344" t="s">
        <v>359</v>
      </c>
      <c r="J27" s="331">
        <v>1.54E7</v>
      </c>
      <c r="K27" s="330">
        <v>5.0</v>
      </c>
      <c r="L27" s="330"/>
      <c r="M27" s="330">
        <v>41.0</v>
      </c>
      <c r="N27" s="330" t="s">
        <v>262</v>
      </c>
      <c r="O27" s="336">
        <v>11.0</v>
      </c>
      <c r="P27" s="337"/>
      <c r="Q27" s="330">
        <v>26.0</v>
      </c>
      <c r="R27" s="330" t="s">
        <v>62</v>
      </c>
      <c r="S27" s="345">
        <v>13.0</v>
      </c>
    </row>
    <row r="28">
      <c r="A28" s="330" t="s">
        <v>261</v>
      </c>
      <c r="B28" s="342">
        <v>11.0</v>
      </c>
      <c r="C28" s="343" t="s">
        <v>154</v>
      </c>
      <c r="D28" s="329">
        <v>968100.0</v>
      </c>
      <c r="E28" s="330">
        <v>5.0</v>
      </c>
      <c r="F28" s="344" t="s">
        <v>48</v>
      </c>
      <c r="G28" s="331">
        <v>1061690.0</v>
      </c>
      <c r="H28" s="330">
        <v>5.0</v>
      </c>
      <c r="I28" s="344" t="s">
        <v>359</v>
      </c>
      <c r="J28" s="331">
        <v>4800000.0</v>
      </c>
      <c r="K28" s="330">
        <v>1.0</v>
      </c>
      <c r="L28" s="330"/>
      <c r="M28" s="330">
        <v>41.0</v>
      </c>
      <c r="N28" s="330" t="s">
        <v>261</v>
      </c>
      <c r="O28" s="336">
        <v>11.0</v>
      </c>
      <c r="P28" s="337"/>
      <c r="Q28" s="330">
        <v>26.0</v>
      </c>
      <c r="R28" s="330" t="s">
        <v>170</v>
      </c>
      <c r="S28" s="345">
        <v>13.0</v>
      </c>
    </row>
    <row r="29">
      <c r="A29" s="330" t="s">
        <v>274</v>
      </c>
      <c r="B29" s="342">
        <v>5.0</v>
      </c>
      <c r="C29" s="343" t="s">
        <v>154</v>
      </c>
      <c r="D29" s="329">
        <v>182200.0</v>
      </c>
      <c r="E29" s="330">
        <v>1.0</v>
      </c>
      <c r="F29" s="344" t="s">
        <v>48</v>
      </c>
      <c r="G29" s="331">
        <v>148060.0</v>
      </c>
      <c r="H29" s="330">
        <v>1.0</v>
      </c>
      <c r="I29" s="344" t="s">
        <v>359</v>
      </c>
      <c r="J29" s="331">
        <v>9338000.0</v>
      </c>
      <c r="K29" s="330">
        <v>3.0</v>
      </c>
      <c r="L29" s="330"/>
      <c r="M29" s="330">
        <v>75.0</v>
      </c>
      <c r="N29" s="330" t="s">
        <v>274</v>
      </c>
      <c r="O29" s="336">
        <v>5.0</v>
      </c>
      <c r="P29" s="337"/>
      <c r="Q29" s="330">
        <v>26.0</v>
      </c>
      <c r="R29" s="330" t="s">
        <v>260</v>
      </c>
      <c r="S29" s="345">
        <v>13.0</v>
      </c>
    </row>
    <row r="30">
      <c r="A30" s="330" t="s">
        <v>87</v>
      </c>
      <c r="B30" s="342">
        <v>21.0</v>
      </c>
      <c r="C30" s="343" t="s">
        <v>154</v>
      </c>
      <c r="D30" s="329">
        <v>1000000.0</v>
      </c>
      <c r="E30" s="330">
        <v>7.0</v>
      </c>
      <c r="F30" s="344" t="s">
        <v>48</v>
      </c>
      <c r="G30" s="331">
        <v>3873460.0</v>
      </c>
      <c r="H30" s="330">
        <v>7.0</v>
      </c>
      <c r="I30" s="344" t="s">
        <v>359</v>
      </c>
      <c r="J30" s="331">
        <v>7.611924E7</v>
      </c>
      <c r="K30" s="330">
        <v>7.0</v>
      </c>
      <c r="L30" s="346"/>
      <c r="M30" s="330">
        <v>1.0</v>
      </c>
      <c r="N30" s="330" t="s">
        <v>87</v>
      </c>
      <c r="O30" s="336">
        <v>21.0</v>
      </c>
      <c r="P30" s="337"/>
      <c r="Q30" s="330">
        <v>26.0</v>
      </c>
      <c r="R30" s="330" t="s">
        <v>137</v>
      </c>
      <c r="S30" s="345">
        <v>13.0</v>
      </c>
    </row>
    <row r="31">
      <c r="A31" s="347" t="s">
        <v>354</v>
      </c>
      <c r="B31" s="327" t="s">
        <v>243</v>
      </c>
      <c r="C31" s="328" t="s">
        <v>334</v>
      </c>
      <c r="D31" s="329" t="s">
        <v>114</v>
      </c>
      <c r="E31" s="330"/>
      <c r="F31" s="328" t="s">
        <v>335</v>
      </c>
      <c r="G31" s="331" t="s">
        <v>116</v>
      </c>
      <c r="H31" s="330"/>
      <c r="I31" s="328" t="s">
        <v>336</v>
      </c>
      <c r="J31" s="331" t="s">
        <v>378</v>
      </c>
      <c r="K31" s="332"/>
      <c r="L31" s="348" t="b">
        <v>1</v>
      </c>
      <c r="M31" s="330"/>
      <c r="N31" s="330"/>
      <c r="O31" s="349"/>
      <c r="P31" s="337"/>
      <c r="Q31" s="330">
        <v>26.0</v>
      </c>
      <c r="R31" s="330" t="s">
        <v>263</v>
      </c>
      <c r="S31" s="345">
        <v>13.0</v>
      </c>
    </row>
    <row r="32">
      <c r="A32" s="330" t="s">
        <v>260</v>
      </c>
      <c r="B32" s="342">
        <v>13.0</v>
      </c>
      <c r="C32" s="343" t="s">
        <v>114</v>
      </c>
      <c r="D32" s="329">
        <v>19300.0</v>
      </c>
      <c r="E32" s="330">
        <v>5.0</v>
      </c>
      <c r="F32" s="344" t="s">
        <v>116</v>
      </c>
      <c r="G32" s="331">
        <v>235700.0</v>
      </c>
      <c r="H32" s="330">
        <v>1.0</v>
      </c>
      <c r="I32" s="344" t="s">
        <v>378</v>
      </c>
      <c r="J32" s="331">
        <v>6.766942E7</v>
      </c>
      <c r="K32" s="330">
        <v>7.0</v>
      </c>
      <c r="L32" s="330"/>
      <c r="M32" s="330">
        <v>26.0</v>
      </c>
      <c r="N32" s="330" t="s">
        <v>260</v>
      </c>
      <c r="O32" s="336">
        <v>13.0</v>
      </c>
      <c r="P32" s="337"/>
      <c r="Q32" s="330">
        <v>26.0</v>
      </c>
      <c r="R32" s="330" t="s">
        <v>64</v>
      </c>
      <c r="S32" s="345">
        <v>13.0</v>
      </c>
    </row>
    <row r="33">
      <c r="A33" s="330" t="s">
        <v>137</v>
      </c>
      <c r="B33" s="342">
        <v>13.0</v>
      </c>
      <c r="C33" s="343" t="s">
        <v>114</v>
      </c>
      <c r="D33" s="329">
        <v>18300.0</v>
      </c>
      <c r="E33" s="330">
        <v>3.0</v>
      </c>
      <c r="F33" s="344" t="s">
        <v>116</v>
      </c>
      <c r="G33" s="331">
        <v>785300.0</v>
      </c>
      <c r="H33" s="330">
        <v>5.0</v>
      </c>
      <c r="I33" s="344" t="s">
        <v>378</v>
      </c>
      <c r="J33" s="331">
        <v>4.5092E7</v>
      </c>
      <c r="K33" s="330">
        <v>5.0</v>
      </c>
      <c r="L33" s="330"/>
      <c r="M33" s="330">
        <v>26.0</v>
      </c>
      <c r="N33" s="330" t="s">
        <v>137</v>
      </c>
      <c r="O33" s="336">
        <v>13.0</v>
      </c>
      <c r="P33" s="337"/>
      <c r="Q33" s="330">
        <v>26.0</v>
      </c>
      <c r="R33" s="330" t="s">
        <v>264</v>
      </c>
      <c r="S33" s="345">
        <v>13.0</v>
      </c>
    </row>
    <row r="34">
      <c r="A34" s="330" t="s">
        <v>278</v>
      </c>
      <c r="B34" s="342">
        <v>5.0</v>
      </c>
      <c r="C34" s="343" t="s">
        <v>114</v>
      </c>
      <c r="D34" s="329">
        <v>17200.0</v>
      </c>
      <c r="E34" s="330">
        <v>1.0</v>
      </c>
      <c r="F34" s="344" t="s">
        <v>116</v>
      </c>
      <c r="G34" s="331">
        <v>697200.0</v>
      </c>
      <c r="H34" s="330">
        <v>3.0</v>
      </c>
      <c r="I34" s="344" t="s">
        <v>378</v>
      </c>
      <c r="J34" s="331">
        <v>2.950019E7</v>
      </c>
      <c r="K34" s="330">
        <v>1.0</v>
      </c>
      <c r="L34" s="330"/>
      <c r="M34" s="330">
        <v>75.0</v>
      </c>
      <c r="N34" s="330" t="s">
        <v>278</v>
      </c>
      <c r="O34" s="336">
        <v>5.0</v>
      </c>
      <c r="P34" s="337"/>
      <c r="Q34" s="330">
        <v>26.0</v>
      </c>
      <c r="R34" s="330" t="s">
        <v>273</v>
      </c>
      <c r="S34" s="345">
        <v>13.0</v>
      </c>
    </row>
    <row r="35">
      <c r="A35" s="330" t="s">
        <v>134</v>
      </c>
      <c r="B35" s="342">
        <v>17.0</v>
      </c>
      <c r="C35" s="343" t="s">
        <v>114</v>
      </c>
      <c r="D35" s="329">
        <v>32800.0</v>
      </c>
      <c r="E35" s="330">
        <v>7.0</v>
      </c>
      <c r="F35" s="344" t="s">
        <v>116</v>
      </c>
      <c r="G35" s="331">
        <v>1200000.0</v>
      </c>
      <c r="H35" s="330">
        <v>7.0</v>
      </c>
      <c r="I35" s="344" t="s">
        <v>378</v>
      </c>
      <c r="J35" s="331">
        <v>3.430593E7</v>
      </c>
      <c r="K35" s="330">
        <v>3.0</v>
      </c>
      <c r="L35" s="346"/>
      <c r="M35" s="330">
        <v>8.0</v>
      </c>
      <c r="N35" s="330" t="s">
        <v>134</v>
      </c>
      <c r="O35" s="336">
        <v>17.0</v>
      </c>
      <c r="P35" s="337"/>
      <c r="Q35" s="330">
        <v>26.0</v>
      </c>
      <c r="R35" s="330" t="s">
        <v>277</v>
      </c>
      <c r="S35" s="345">
        <v>13.0</v>
      </c>
    </row>
    <row r="36">
      <c r="A36" s="347" t="s">
        <v>356</v>
      </c>
      <c r="B36" s="327" t="s">
        <v>243</v>
      </c>
      <c r="C36" s="328" t="s">
        <v>334</v>
      </c>
      <c r="D36" s="329" t="s">
        <v>163</v>
      </c>
      <c r="E36" s="330"/>
      <c r="F36" s="328" t="s">
        <v>335</v>
      </c>
      <c r="G36" s="331" t="s">
        <v>118</v>
      </c>
      <c r="H36" s="330"/>
      <c r="I36" s="328" t="s">
        <v>336</v>
      </c>
      <c r="J36" s="331" t="s">
        <v>345</v>
      </c>
      <c r="K36" s="332"/>
      <c r="L36" s="348" t="b">
        <v>1</v>
      </c>
      <c r="M36" s="330"/>
      <c r="N36" s="330"/>
      <c r="O36" s="349"/>
      <c r="P36" s="337"/>
      <c r="Q36" s="330">
        <v>26.0</v>
      </c>
      <c r="R36" s="330" t="s">
        <v>281</v>
      </c>
      <c r="S36" s="345">
        <v>13.0</v>
      </c>
    </row>
    <row r="37">
      <c r="A37" s="330" t="s">
        <v>263</v>
      </c>
      <c r="B37" s="342">
        <v>13.0</v>
      </c>
      <c r="C37" s="343" t="s">
        <v>163</v>
      </c>
      <c r="D37" s="329">
        <v>196540.0</v>
      </c>
      <c r="E37" s="330">
        <v>7.0</v>
      </c>
      <c r="F37" s="344" t="s">
        <v>118</v>
      </c>
      <c r="G37" s="331">
        <v>1185360.0</v>
      </c>
      <c r="H37" s="330">
        <v>5.0</v>
      </c>
      <c r="I37" s="344" t="s">
        <v>345</v>
      </c>
      <c r="J37" s="331">
        <v>702600.0</v>
      </c>
      <c r="K37" s="330">
        <v>1.0</v>
      </c>
      <c r="L37" s="330"/>
      <c r="M37" s="330">
        <v>26.0</v>
      </c>
      <c r="N37" s="330" t="s">
        <v>263</v>
      </c>
      <c r="O37" s="336">
        <v>13.0</v>
      </c>
      <c r="P37" s="337"/>
      <c r="Q37" s="330">
        <v>26.0</v>
      </c>
      <c r="R37" s="330" t="s">
        <v>292</v>
      </c>
      <c r="S37" s="345">
        <v>13.0</v>
      </c>
    </row>
    <row r="38">
      <c r="A38" s="330" t="s">
        <v>64</v>
      </c>
      <c r="B38" s="342">
        <v>13.0</v>
      </c>
      <c r="C38" s="343" t="s">
        <v>163</v>
      </c>
      <c r="D38" s="329">
        <v>107930.0</v>
      </c>
      <c r="E38" s="330">
        <v>5.0</v>
      </c>
      <c r="F38" s="344" t="s">
        <v>118</v>
      </c>
      <c r="G38" s="331">
        <v>246290.0</v>
      </c>
      <c r="H38" s="330">
        <v>1.0</v>
      </c>
      <c r="I38" s="344" t="s">
        <v>345</v>
      </c>
      <c r="J38" s="331">
        <v>1.191E8</v>
      </c>
      <c r="K38" s="330">
        <v>7.0</v>
      </c>
      <c r="L38" s="330"/>
      <c r="M38" s="330">
        <v>26.0</v>
      </c>
      <c r="N38" s="330" t="s">
        <v>64</v>
      </c>
      <c r="O38" s="336">
        <v>13.0</v>
      </c>
      <c r="P38" s="337"/>
      <c r="Q38" s="330">
        <v>26.0</v>
      </c>
      <c r="R38" s="330" t="s">
        <v>291</v>
      </c>
      <c r="S38" s="345">
        <v>13.0</v>
      </c>
    </row>
    <row r="39">
      <c r="A39" s="330" t="s">
        <v>270</v>
      </c>
      <c r="B39" s="342">
        <v>9.0</v>
      </c>
      <c r="C39" s="343" t="s">
        <v>163</v>
      </c>
      <c r="D39" s="329">
        <v>7610.0</v>
      </c>
      <c r="E39" s="330">
        <v>1.0</v>
      </c>
      <c r="F39" s="344" t="s">
        <v>118</v>
      </c>
      <c r="G39" s="331">
        <v>456290.0</v>
      </c>
      <c r="H39" s="330">
        <v>3.0</v>
      </c>
      <c r="I39" s="344" t="s">
        <v>345</v>
      </c>
      <c r="J39" s="331">
        <v>1.146E8</v>
      </c>
      <c r="K39" s="330">
        <v>5.0</v>
      </c>
      <c r="L39" s="330"/>
      <c r="M39" s="330">
        <v>54.0</v>
      </c>
      <c r="N39" s="330" t="s">
        <v>270</v>
      </c>
      <c r="O39" s="336">
        <v>9.0</v>
      </c>
      <c r="P39" s="337"/>
      <c r="Q39" s="330">
        <v>26.0</v>
      </c>
      <c r="R39" s="330" t="s">
        <v>294</v>
      </c>
      <c r="S39" s="345">
        <v>13.0</v>
      </c>
    </row>
    <row r="40">
      <c r="A40" s="330" t="s">
        <v>264</v>
      </c>
      <c r="B40" s="342">
        <v>13.0</v>
      </c>
      <c r="C40" s="343" t="s">
        <v>163</v>
      </c>
      <c r="D40" s="329">
        <v>42090.0</v>
      </c>
      <c r="E40" s="330">
        <v>3.0</v>
      </c>
      <c r="F40" s="344" t="s">
        <v>118</v>
      </c>
      <c r="G40" s="331">
        <v>2573210.0</v>
      </c>
      <c r="H40" s="330">
        <v>7.0</v>
      </c>
      <c r="I40" s="344" t="s">
        <v>345</v>
      </c>
      <c r="J40" s="331">
        <v>3.57E7</v>
      </c>
      <c r="K40" s="330">
        <v>3.0</v>
      </c>
      <c r="L40" s="346"/>
      <c r="M40" s="330">
        <v>26.0</v>
      </c>
      <c r="N40" s="330" t="s">
        <v>264</v>
      </c>
      <c r="O40" s="336">
        <v>13.0</v>
      </c>
      <c r="P40" s="337"/>
      <c r="Q40" s="330">
        <v>26.0</v>
      </c>
      <c r="R40" s="330" t="s">
        <v>299</v>
      </c>
      <c r="S40" s="345">
        <v>13.0</v>
      </c>
    </row>
    <row r="41">
      <c r="A41" s="347" t="s">
        <v>358</v>
      </c>
      <c r="B41" s="327" t="s">
        <v>243</v>
      </c>
      <c r="C41" s="328" t="s">
        <v>334</v>
      </c>
      <c r="D41" s="329" t="s">
        <v>380</v>
      </c>
      <c r="E41" s="330"/>
      <c r="F41" s="328" t="s">
        <v>335</v>
      </c>
      <c r="G41" s="331" t="s">
        <v>74</v>
      </c>
      <c r="H41" s="330"/>
      <c r="I41" s="328" t="s">
        <v>336</v>
      </c>
      <c r="J41" s="331" t="s">
        <v>343</v>
      </c>
      <c r="K41" s="332"/>
      <c r="L41" s="348" t="b">
        <v>1</v>
      </c>
      <c r="M41" s="330"/>
      <c r="N41" s="330"/>
      <c r="O41" s="349"/>
      <c r="P41" s="337"/>
      <c r="Q41" s="330">
        <v>26.0</v>
      </c>
      <c r="R41" s="330" t="s">
        <v>313</v>
      </c>
      <c r="S41" s="345">
        <v>13.0</v>
      </c>
    </row>
    <row r="42">
      <c r="A42" s="330" t="s">
        <v>283</v>
      </c>
      <c r="B42" s="342">
        <v>9.0</v>
      </c>
      <c r="C42" s="343" t="s">
        <v>380</v>
      </c>
      <c r="D42" s="329">
        <v>123040.0</v>
      </c>
      <c r="E42" s="330">
        <v>7.0</v>
      </c>
      <c r="F42" s="344" t="s">
        <v>74</v>
      </c>
      <c r="G42" s="331">
        <v>301470.0</v>
      </c>
      <c r="H42" s="330">
        <v>1.0</v>
      </c>
      <c r="I42" s="344" t="s">
        <v>343</v>
      </c>
      <c r="J42" s="331">
        <v>1.0</v>
      </c>
      <c r="K42" s="330">
        <v>1.0</v>
      </c>
      <c r="L42" s="330"/>
      <c r="M42" s="330">
        <v>54.0</v>
      </c>
      <c r="N42" s="330" t="s">
        <v>283</v>
      </c>
      <c r="O42" s="336">
        <v>9.0</v>
      </c>
      <c r="P42" s="337"/>
      <c r="Q42" s="330">
        <v>41.0</v>
      </c>
      <c r="R42" s="330" t="s">
        <v>100</v>
      </c>
      <c r="S42" s="345">
        <v>11.0</v>
      </c>
    </row>
    <row r="43">
      <c r="A43" s="330" t="s">
        <v>276</v>
      </c>
      <c r="B43" s="342">
        <v>11.0</v>
      </c>
      <c r="C43" s="343" t="s">
        <v>380</v>
      </c>
      <c r="D43" s="329">
        <v>38500.0</v>
      </c>
      <c r="E43" s="330">
        <v>3.0</v>
      </c>
      <c r="F43" s="344" t="s">
        <v>74</v>
      </c>
      <c r="G43" s="331">
        <v>370550.0</v>
      </c>
      <c r="H43" s="330">
        <v>3.0</v>
      </c>
      <c r="I43" s="344" t="s">
        <v>343</v>
      </c>
      <c r="J43" s="331">
        <v>2.908812E7</v>
      </c>
      <c r="K43" s="330">
        <v>5.0</v>
      </c>
      <c r="L43" s="330"/>
      <c r="M43" s="330">
        <v>41.0</v>
      </c>
      <c r="N43" s="330" t="s">
        <v>276</v>
      </c>
      <c r="O43" s="336">
        <v>11.0</v>
      </c>
      <c r="P43" s="337"/>
      <c r="Q43" s="330">
        <v>41.0</v>
      </c>
      <c r="R43" s="330" t="s">
        <v>145</v>
      </c>
      <c r="S43" s="345">
        <v>11.0</v>
      </c>
    </row>
    <row r="44">
      <c r="A44" s="330" t="s">
        <v>259</v>
      </c>
      <c r="B44" s="342">
        <v>19.0</v>
      </c>
      <c r="C44" s="343" t="s">
        <v>380</v>
      </c>
      <c r="D44" s="329">
        <v>61760.0</v>
      </c>
      <c r="E44" s="330">
        <v>5.0</v>
      </c>
      <c r="F44" s="344" t="s">
        <v>74</v>
      </c>
      <c r="G44" s="331">
        <v>1475400.0</v>
      </c>
      <c r="H44" s="330">
        <v>7.0</v>
      </c>
      <c r="I44" s="344" t="s">
        <v>343</v>
      </c>
      <c r="J44" s="331">
        <v>5.653453E7</v>
      </c>
      <c r="K44" s="330">
        <v>7.0</v>
      </c>
      <c r="L44" s="330"/>
      <c r="M44" s="330">
        <v>3.0</v>
      </c>
      <c r="N44" s="330" t="s">
        <v>259</v>
      </c>
      <c r="O44" s="336">
        <v>19.0</v>
      </c>
      <c r="P44" s="337"/>
      <c r="Q44" s="330">
        <v>41.0</v>
      </c>
      <c r="R44" s="330" t="s">
        <v>262</v>
      </c>
      <c r="S44" s="345">
        <v>11.0</v>
      </c>
    </row>
    <row r="45">
      <c r="A45" s="330" t="s">
        <v>279</v>
      </c>
      <c r="B45" s="342">
        <v>9.0</v>
      </c>
      <c r="C45" s="343" t="s">
        <v>380</v>
      </c>
      <c r="D45" s="329">
        <v>24870.0</v>
      </c>
      <c r="E45" s="330">
        <v>1.0</v>
      </c>
      <c r="F45" s="344" t="s">
        <v>74</v>
      </c>
      <c r="G45" s="331">
        <v>541440.0</v>
      </c>
      <c r="H45" s="330">
        <v>5.0</v>
      </c>
      <c r="I45" s="344" t="s">
        <v>343</v>
      </c>
      <c r="J45" s="331">
        <v>8628080.0</v>
      </c>
      <c r="K45" s="330">
        <v>3.0</v>
      </c>
      <c r="L45" s="346"/>
      <c r="M45" s="330">
        <v>54.0</v>
      </c>
      <c r="N45" s="330" t="s">
        <v>279</v>
      </c>
      <c r="O45" s="336">
        <v>9.0</v>
      </c>
      <c r="P45" s="337"/>
      <c r="Q45" s="330">
        <v>41.0</v>
      </c>
      <c r="R45" s="330" t="s">
        <v>261</v>
      </c>
      <c r="S45" s="345">
        <v>11.0</v>
      </c>
    </row>
    <row r="46">
      <c r="A46" s="347" t="s">
        <v>360</v>
      </c>
      <c r="B46" s="327" t="s">
        <v>243</v>
      </c>
      <c r="C46" s="328" t="s">
        <v>334</v>
      </c>
      <c r="D46" s="329" t="s">
        <v>96</v>
      </c>
      <c r="E46" s="330"/>
      <c r="F46" s="328" t="s">
        <v>335</v>
      </c>
      <c r="G46" s="331" t="s">
        <v>60</v>
      </c>
      <c r="H46" s="330"/>
      <c r="I46" s="328" t="s">
        <v>336</v>
      </c>
      <c r="J46" s="331" t="s">
        <v>376</v>
      </c>
      <c r="K46" s="332"/>
      <c r="L46" s="348" t="b">
        <v>1</v>
      </c>
      <c r="M46" s="330"/>
      <c r="N46" s="330"/>
      <c r="O46" s="349"/>
      <c r="P46" s="337"/>
      <c r="Q46" s="330">
        <v>41.0</v>
      </c>
      <c r="R46" s="330" t="s">
        <v>276</v>
      </c>
      <c r="S46" s="345">
        <v>11.0</v>
      </c>
    </row>
    <row r="47">
      <c r="A47" s="330" t="s">
        <v>268</v>
      </c>
      <c r="B47" s="342">
        <v>11.0</v>
      </c>
      <c r="C47" s="343" t="s">
        <v>96</v>
      </c>
      <c r="D47" s="329">
        <v>432390.0</v>
      </c>
      <c r="E47" s="330">
        <v>7.0</v>
      </c>
      <c r="F47" s="344" t="s">
        <v>60</v>
      </c>
      <c r="G47" s="331">
        <v>195970.0</v>
      </c>
      <c r="H47" s="330">
        <v>1.0</v>
      </c>
      <c r="I47" s="344" t="s">
        <v>376</v>
      </c>
      <c r="J47" s="331">
        <v>2.085863E7</v>
      </c>
      <c r="K47" s="330">
        <v>3.0</v>
      </c>
      <c r="L47" s="330"/>
      <c r="M47" s="330">
        <v>41.0</v>
      </c>
      <c r="N47" s="330" t="s">
        <v>268</v>
      </c>
      <c r="O47" s="336">
        <v>11.0</v>
      </c>
      <c r="P47" s="337"/>
      <c r="Q47" s="330">
        <v>41.0</v>
      </c>
      <c r="R47" s="330" t="s">
        <v>268</v>
      </c>
      <c r="S47" s="345">
        <v>11.0</v>
      </c>
    </row>
    <row r="48">
      <c r="A48" s="330" t="s">
        <v>265</v>
      </c>
      <c r="B48" s="342">
        <v>15.0</v>
      </c>
      <c r="C48" s="343" t="s">
        <v>96</v>
      </c>
      <c r="D48" s="329">
        <v>229000.0</v>
      </c>
      <c r="E48" s="330">
        <v>5.0</v>
      </c>
      <c r="F48" s="344" t="s">
        <v>60</v>
      </c>
      <c r="G48" s="331">
        <v>235230.0</v>
      </c>
      <c r="H48" s="330">
        <v>3.0</v>
      </c>
      <c r="I48" s="344" t="s">
        <v>376</v>
      </c>
      <c r="J48" s="331">
        <v>4.944874E7</v>
      </c>
      <c r="K48" s="330">
        <v>7.0</v>
      </c>
      <c r="L48" s="330"/>
      <c r="M48" s="330">
        <v>13.0</v>
      </c>
      <c r="N48" s="330" t="s">
        <v>265</v>
      </c>
      <c r="O48" s="336">
        <v>15.0</v>
      </c>
      <c r="P48" s="337"/>
      <c r="Q48" s="330">
        <v>41.0</v>
      </c>
      <c r="R48" s="330" t="s">
        <v>280</v>
      </c>
      <c r="S48" s="345">
        <v>11.0</v>
      </c>
    </row>
    <row r="49">
      <c r="A49" s="330" t="s">
        <v>284</v>
      </c>
      <c r="B49" s="342">
        <v>9.0</v>
      </c>
      <c r="C49" s="343" t="s">
        <v>96</v>
      </c>
      <c r="D49" s="329">
        <v>71210.0</v>
      </c>
      <c r="E49" s="330">
        <v>1.0</v>
      </c>
      <c r="F49" s="344" t="s">
        <v>60</v>
      </c>
      <c r="G49" s="331">
        <v>964630.0</v>
      </c>
      <c r="H49" s="330">
        <v>7.0</v>
      </c>
      <c r="I49" s="344" t="s">
        <v>376</v>
      </c>
      <c r="J49" s="331">
        <v>8099580.0</v>
      </c>
      <c r="K49" s="330">
        <v>1.0</v>
      </c>
      <c r="L49" s="330"/>
      <c r="M49" s="330">
        <v>54.0</v>
      </c>
      <c r="N49" s="330" t="s">
        <v>284</v>
      </c>
      <c r="O49" s="336">
        <v>9.0</v>
      </c>
      <c r="P49" s="337"/>
      <c r="Q49" s="330">
        <v>41.0</v>
      </c>
      <c r="R49" s="330" t="s">
        <v>285</v>
      </c>
      <c r="S49" s="345">
        <v>11.0</v>
      </c>
    </row>
    <row r="50">
      <c r="A50" s="330" t="s">
        <v>273</v>
      </c>
      <c r="B50" s="342">
        <v>13.0</v>
      </c>
      <c r="C50" s="343" t="s">
        <v>96</v>
      </c>
      <c r="D50" s="329">
        <v>73930.0</v>
      </c>
      <c r="E50" s="330">
        <v>3.0</v>
      </c>
      <c r="F50" s="344" t="s">
        <v>60</v>
      </c>
      <c r="G50" s="331">
        <v>433600.0</v>
      </c>
      <c r="H50" s="330">
        <v>5.0</v>
      </c>
      <c r="I50" s="344" t="s">
        <v>376</v>
      </c>
      <c r="J50" s="331">
        <v>3.676048E7</v>
      </c>
      <c r="K50" s="330">
        <v>5.0</v>
      </c>
      <c r="L50" s="346"/>
      <c r="M50" s="330">
        <v>26.0</v>
      </c>
      <c r="N50" s="330" t="s">
        <v>273</v>
      </c>
      <c r="O50" s="336">
        <v>13.0</v>
      </c>
      <c r="P50" s="337"/>
      <c r="Q50" s="330">
        <v>41.0</v>
      </c>
      <c r="R50" s="330" t="s">
        <v>290</v>
      </c>
      <c r="S50" s="345">
        <v>11.0</v>
      </c>
    </row>
    <row r="51">
      <c r="A51" s="347" t="s">
        <v>361</v>
      </c>
      <c r="B51" s="327" t="s">
        <v>243</v>
      </c>
      <c r="C51" s="328" t="s">
        <v>334</v>
      </c>
      <c r="D51" s="329" t="s">
        <v>57</v>
      </c>
      <c r="E51" s="330"/>
      <c r="F51" s="328" t="s">
        <v>335</v>
      </c>
      <c r="G51" s="331" t="s">
        <v>106</v>
      </c>
      <c r="H51" s="330"/>
      <c r="I51" s="328" t="s">
        <v>336</v>
      </c>
      <c r="J51" s="331" t="s">
        <v>47</v>
      </c>
      <c r="K51" s="332"/>
      <c r="L51" s="348" t="b">
        <v>1</v>
      </c>
      <c r="M51" s="330"/>
      <c r="N51" s="330"/>
      <c r="O51" s="349"/>
      <c r="P51" s="337"/>
      <c r="Q51" s="330">
        <v>41.0</v>
      </c>
      <c r="R51" s="330" t="s">
        <v>296</v>
      </c>
      <c r="S51" s="345">
        <v>11.0</v>
      </c>
    </row>
    <row r="52">
      <c r="A52" s="330" t="s">
        <v>286</v>
      </c>
      <c r="B52" s="342">
        <v>9.0</v>
      </c>
      <c r="C52" s="343" t="s">
        <v>57</v>
      </c>
      <c r="D52" s="329">
        <v>125200.0</v>
      </c>
      <c r="E52" s="330">
        <v>5.0</v>
      </c>
      <c r="F52" s="344" t="s">
        <v>106</v>
      </c>
      <c r="G52" s="331">
        <v>994200.0</v>
      </c>
      <c r="H52" s="330">
        <v>3.0</v>
      </c>
      <c r="I52" s="344" t="s">
        <v>47</v>
      </c>
      <c r="J52" s="331">
        <v>2513060.0</v>
      </c>
      <c r="K52" s="330">
        <v>1.0</v>
      </c>
      <c r="L52" s="330"/>
      <c r="M52" s="330">
        <v>54.0</v>
      </c>
      <c r="N52" s="330" t="s">
        <v>286</v>
      </c>
      <c r="O52" s="336">
        <v>9.0</v>
      </c>
      <c r="P52" s="337"/>
      <c r="Q52" s="330">
        <v>41.0</v>
      </c>
      <c r="R52" s="330" t="s">
        <v>300</v>
      </c>
      <c r="S52" s="345">
        <v>11.0</v>
      </c>
    </row>
    <row r="53">
      <c r="A53" s="330" t="s">
        <v>288</v>
      </c>
      <c r="B53" s="342">
        <v>9.0</v>
      </c>
      <c r="C53" s="343" t="s">
        <v>57</v>
      </c>
      <c r="D53" s="329">
        <v>82500.0</v>
      </c>
      <c r="E53" s="330">
        <v>1.0</v>
      </c>
      <c r="F53" s="344" t="s">
        <v>106</v>
      </c>
      <c r="G53" s="331">
        <v>1000000.0</v>
      </c>
      <c r="H53" s="330">
        <v>5.0</v>
      </c>
      <c r="I53" s="344" t="s">
        <v>47</v>
      </c>
      <c r="J53" s="331">
        <v>2657270.0</v>
      </c>
      <c r="K53" s="330">
        <v>3.0</v>
      </c>
      <c r="L53" s="330"/>
      <c r="M53" s="330">
        <v>54.0</v>
      </c>
      <c r="N53" s="330" t="s">
        <v>288</v>
      </c>
      <c r="O53" s="336">
        <v>9.0</v>
      </c>
      <c r="P53" s="337"/>
      <c r="Q53" s="330">
        <v>41.0</v>
      </c>
      <c r="R53" s="330" t="s">
        <v>306</v>
      </c>
      <c r="S53" s="345">
        <v>11.0</v>
      </c>
    </row>
    <row r="54">
      <c r="A54" s="330" t="s">
        <v>280</v>
      </c>
      <c r="B54" s="342">
        <v>11.0</v>
      </c>
      <c r="C54" s="343" t="s">
        <v>57</v>
      </c>
      <c r="D54" s="329">
        <v>83900.0</v>
      </c>
      <c r="E54" s="330">
        <v>3.0</v>
      </c>
      <c r="F54" s="344" t="s">
        <v>106</v>
      </c>
      <c r="G54" s="331">
        <v>817200.0</v>
      </c>
      <c r="H54" s="330">
        <v>1.0</v>
      </c>
      <c r="I54" s="344" t="s">
        <v>47</v>
      </c>
      <c r="J54" s="331">
        <v>1.873531E7</v>
      </c>
      <c r="K54" s="330">
        <v>7.0</v>
      </c>
      <c r="L54" s="330"/>
      <c r="M54" s="330">
        <v>41.0</v>
      </c>
      <c r="N54" s="330" t="s">
        <v>280</v>
      </c>
      <c r="O54" s="336">
        <v>11.0</v>
      </c>
      <c r="P54" s="337"/>
      <c r="Q54" s="330">
        <v>41.0</v>
      </c>
      <c r="R54" s="330" t="s">
        <v>311</v>
      </c>
      <c r="S54" s="345">
        <v>11.0</v>
      </c>
    </row>
    <row r="55">
      <c r="A55" s="330" t="s">
        <v>178</v>
      </c>
      <c r="B55" s="342">
        <v>19.0</v>
      </c>
      <c r="C55" s="343" t="s">
        <v>57</v>
      </c>
      <c r="D55" s="329">
        <v>147200.0</v>
      </c>
      <c r="E55" s="330">
        <v>7.0</v>
      </c>
      <c r="F55" s="344" t="s">
        <v>106</v>
      </c>
      <c r="G55" s="331">
        <v>1200000.0</v>
      </c>
      <c r="H55" s="330">
        <v>7.0</v>
      </c>
      <c r="I55" s="344" t="s">
        <v>47</v>
      </c>
      <c r="J55" s="331">
        <v>3632620.0</v>
      </c>
      <c r="K55" s="330">
        <v>5.0</v>
      </c>
      <c r="L55" s="346"/>
      <c r="M55" s="330">
        <v>3.0</v>
      </c>
      <c r="N55" s="330" t="s">
        <v>178</v>
      </c>
      <c r="O55" s="336">
        <v>19.0</v>
      </c>
      <c r="P55" s="337"/>
      <c r="Q55" s="330">
        <v>54.0</v>
      </c>
      <c r="R55" s="330" t="s">
        <v>149</v>
      </c>
      <c r="S55" s="345">
        <v>9.0</v>
      </c>
    </row>
    <row r="56">
      <c r="A56" s="347" t="s">
        <v>364</v>
      </c>
      <c r="B56" s="327" t="s">
        <v>243</v>
      </c>
      <c r="C56" s="328" t="s">
        <v>334</v>
      </c>
      <c r="D56" s="329" t="s">
        <v>355</v>
      </c>
      <c r="E56" s="330"/>
      <c r="F56" s="328" t="s">
        <v>335</v>
      </c>
      <c r="G56" s="331" t="s">
        <v>169</v>
      </c>
      <c r="H56" s="330"/>
      <c r="I56" s="328" t="s">
        <v>336</v>
      </c>
      <c r="J56" s="331" t="s">
        <v>369</v>
      </c>
      <c r="K56" s="332"/>
      <c r="L56" s="348" t="b">
        <v>1</v>
      </c>
      <c r="M56" s="330"/>
      <c r="N56" s="330"/>
      <c r="O56" s="349"/>
      <c r="P56" s="337"/>
      <c r="Q56" s="330">
        <v>54.0</v>
      </c>
      <c r="R56" s="330" t="s">
        <v>256</v>
      </c>
      <c r="S56" s="345">
        <v>9.0</v>
      </c>
    </row>
    <row r="57">
      <c r="A57" s="330" t="s">
        <v>266</v>
      </c>
      <c r="B57" s="342">
        <v>17.0</v>
      </c>
      <c r="C57" s="343" t="s">
        <v>355</v>
      </c>
      <c r="D57" s="329">
        <v>189200.0</v>
      </c>
      <c r="E57" s="330">
        <v>7.0</v>
      </c>
      <c r="F57" s="344" t="s">
        <v>169</v>
      </c>
      <c r="G57" s="331">
        <v>900000.0</v>
      </c>
      <c r="H57" s="330">
        <v>3.0</v>
      </c>
      <c r="I57" s="344" t="s">
        <v>369</v>
      </c>
      <c r="J57" s="331">
        <v>9.6665067E8</v>
      </c>
      <c r="K57" s="330">
        <v>7.0</v>
      </c>
      <c r="L57" s="330"/>
      <c r="M57" s="330">
        <v>8.0</v>
      </c>
      <c r="N57" s="330" t="s">
        <v>266</v>
      </c>
      <c r="O57" s="336">
        <v>17.0</v>
      </c>
      <c r="P57" s="337"/>
      <c r="Q57" s="330">
        <v>54.0</v>
      </c>
      <c r="R57" s="330" t="s">
        <v>258</v>
      </c>
      <c r="S57" s="345">
        <v>9.0</v>
      </c>
    </row>
    <row r="58">
      <c r="A58" s="330" t="s">
        <v>271</v>
      </c>
      <c r="B58" s="342">
        <v>15.0</v>
      </c>
      <c r="C58" s="343" t="s">
        <v>355</v>
      </c>
      <c r="D58" s="329">
        <v>150900.0</v>
      </c>
      <c r="E58" s="330">
        <v>5.0</v>
      </c>
      <c r="F58" s="344" t="s">
        <v>169</v>
      </c>
      <c r="G58" s="331">
        <v>1300000.0</v>
      </c>
      <c r="H58" s="330">
        <v>5.0</v>
      </c>
      <c r="I58" s="344" t="s">
        <v>369</v>
      </c>
      <c r="J58" s="331">
        <v>7.7703106E8</v>
      </c>
      <c r="K58" s="330">
        <v>5.0</v>
      </c>
      <c r="L58" s="330"/>
      <c r="M58" s="330">
        <v>13.0</v>
      </c>
      <c r="N58" s="330" t="s">
        <v>271</v>
      </c>
      <c r="O58" s="336">
        <v>15.0</v>
      </c>
      <c r="P58" s="337"/>
      <c r="Q58" s="330">
        <v>54.0</v>
      </c>
      <c r="R58" s="330" t="s">
        <v>257</v>
      </c>
      <c r="S58" s="345">
        <v>9.0</v>
      </c>
    </row>
    <row r="59">
      <c r="A59" s="330" t="s">
        <v>304</v>
      </c>
      <c r="B59" s="342">
        <v>3.0</v>
      </c>
      <c r="C59" s="343" t="s">
        <v>355</v>
      </c>
      <c r="D59" s="329">
        <v>90390.0</v>
      </c>
      <c r="E59" s="330">
        <v>1.0</v>
      </c>
      <c r="F59" s="344" t="s">
        <v>169</v>
      </c>
      <c r="G59" s="331">
        <v>288100.0</v>
      </c>
      <c r="H59" s="330">
        <v>1.0</v>
      </c>
      <c r="I59" s="344" t="s">
        <v>369</v>
      </c>
      <c r="J59" s="331">
        <v>1.4147667E8</v>
      </c>
      <c r="K59" s="330">
        <v>1.0</v>
      </c>
      <c r="L59" s="330"/>
      <c r="M59" s="330">
        <v>78.0</v>
      </c>
      <c r="N59" s="330" t="s">
        <v>304</v>
      </c>
      <c r="O59" s="336">
        <v>3.0</v>
      </c>
      <c r="P59" s="337"/>
      <c r="Q59" s="330">
        <v>54.0</v>
      </c>
      <c r="R59" s="330" t="s">
        <v>84</v>
      </c>
      <c r="S59" s="345">
        <v>9.0</v>
      </c>
    </row>
    <row r="60">
      <c r="A60" s="330" t="s">
        <v>277</v>
      </c>
      <c r="B60" s="342">
        <v>13.0</v>
      </c>
      <c r="C60" s="343" t="s">
        <v>355</v>
      </c>
      <c r="D60" s="329">
        <v>138290.0</v>
      </c>
      <c r="E60" s="330">
        <v>3.0</v>
      </c>
      <c r="F60" s="344" t="s">
        <v>169</v>
      </c>
      <c r="G60" s="331">
        <v>2400000.0</v>
      </c>
      <c r="H60" s="330">
        <v>7.0</v>
      </c>
      <c r="I60" s="344" t="s">
        <v>369</v>
      </c>
      <c r="J60" s="331">
        <v>4.6333878E8</v>
      </c>
      <c r="K60" s="330">
        <v>3.0</v>
      </c>
      <c r="L60" s="346"/>
      <c r="M60" s="330">
        <v>26.0</v>
      </c>
      <c r="N60" s="330" t="s">
        <v>277</v>
      </c>
      <c r="O60" s="336">
        <v>13.0</v>
      </c>
      <c r="P60" s="337"/>
      <c r="Q60" s="330">
        <v>54.0</v>
      </c>
      <c r="R60" s="330" t="s">
        <v>270</v>
      </c>
      <c r="S60" s="345">
        <v>9.0</v>
      </c>
    </row>
    <row r="61">
      <c r="A61" s="347" t="s">
        <v>367</v>
      </c>
      <c r="B61" s="327" t="s">
        <v>243</v>
      </c>
      <c r="C61" s="328" t="s">
        <v>334</v>
      </c>
      <c r="D61" s="329" t="s">
        <v>362</v>
      </c>
      <c r="E61" s="330"/>
      <c r="F61" s="328" t="s">
        <v>335</v>
      </c>
      <c r="G61" s="331" t="s">
        <v>95</v>
      </c>
      <c r="H61" s="330"/>
      <c r="I61" s="328" t="s">
        <v>336</v>
      </c>
      <c r="J61" s="331" t="s">
        <v>373</v>
      </c>
      <c r="K61" s="332"/>
      <c r="L61" s="348" t="b">
        <v>1</v>
      </c>
      <c r="M61" s="330"/>
      <c r="N61" s="330"/>
      <c r="O61" s="349"/>
      <c r="P61" s="337"/>
      <c r="Q61" s="330">
        <v>54.0</v>
      </c>
      <c r="R61" s="330" t="s">
        <v>283</v>
      </c>
      <c r="S61" s="345">
        <v>9.0</v>
      </c>
    </row>
    <row r="62">
      <c r="A62" s="330" t="s">
        <v>297</v>
      </c>
      <c r="B62" s="342">
        <v>7.0</v>
      </c>
      <c r="C62" s="343" t="s">
        <v>362</v>
      </c>
      <c r="D62" s="329">
        <v>1.0</v>
      </c>
      <c r="E62" s="330">
        <v>1.0</v>
      </c>
      <c r="F62" s="344" t="s">
        <v>95</v>
      </c>
      <c r="G62" s="331">
        <v>722630.0</v>
      </c>
      <c r="H62" s="330">
        <v>5.0</v>
      </c>
      <c r="I62" s="344" t="s">
        <v>373</v>
      </c>
      <c r="J62" s="331">
        <v>3900000.0</v>
      </c>
      <c r="K62" s="330">
        <v>1.0</v>
      </c>
      <c r="L62" s="330"/>
      <c r="M62" s="330">
        <v>71.0</v>
      </c>
      <c r="N62" s="330" t="s">
        <v>297</v>
      </c>
      <c r="O62" s="336">
        <v>7.0</v>
      </c>
      <c r="P62" s="337"/>
      <c r="Q62" s="330">
        <v>54.0</v>
      </c>
      <c r="R62" s="330" t="s">
        <v>279</v>
      </c>
      <c r="S62" s="345">
        <v>9.0</v>
      </c>
    </row>
    <row r="63">
      <c r="A63" s="330" t="s">
        <v>269</v>
      </c>
      <c r="B63" s="342">
        <v>15.0</v>
      </c>
      <c r="C63" s="343" t="s">
        <v>362</v>
      </c>
      <c r="D63" s="329">
        <v>5.0</v>
      </c>
      <c r="E63" s="330">
        <v>5.0</v>
      </c>
      <c r="F63" s="344" t="s">
        <v>95</v>
      </c>
      <c r="G63" s="331">
        <v>3059890.0</v>
      </c>
      <c r="H63" s="330">
        <v>7.0</v>
      </c>
      <c r="I63" s="344" t="s">
        <v>373</v>
      </c>
      <c r="J63" s="331">
        <v>1.64E7</v>
      </c>
      <c r="K63" s="330">
        <v>3.0</v>
      </c>
      <c r="L63" s="330"/>
      <c r="M63" s="330">
        <v>13.0</v>
      </c>
      <c r="N63" s="330" t="s">
        <v>269</v>
      </c>
      <c r="O63" s="336">
        <v>15.0</v>
      </c>
      <c r="P63" s="337"/>
      <c r="Q63" s="330">
        <v>54.0</v>
      </c>
      <c r="R63" s="330" t="s">
        <v>284</v>
      </c>
      <c r="S63" s="345">
        <v>9.0</v>
      </c>
    </row>
    <row r="64">
      <c r="A64" s="330" t="s">
        <v>285</v>
      </c>
      <c r="B64" s="342">
        <v>11.0</v>
      </c>
      <c r="C64" s="343" t="s">
        <v>362</v>
      </c>
      <c r="D64" s="329">
        <v>3.0</v>
      </c>
      <c r="E64" s="330">
        <v>3.0</v>
      </c>
      <c r="F64" s="344" t="s">
        <v>95</v>
      </c>
      <c r="G64" s="331">
        <v>305590.0</v>
      </c>
      <c r="H64" s="330">
        <v>1.0</v>
      </c>
      <c r="I64" s="344" t="s">
        <v>373</v>
      </c>
      <c r="J64" s="331">
        <v>2.23E7</v>
      </c>
      <c r="K64" s="330">
        <v>7.0</v>
      </c>
      <c r="L64" s="330"/>
      <c r="M64" s="330">
        <v>41.0</v>
      </c>
      <c r="N64" s="330" t="s">
        <v>285</v>
      </c>
      <c r="O64" s="336">
        <v>11.0</v>
      </c>
      <c r="P64" s="337"/>
      <c r="Q64" s="330">
        <v>54.0</v>
      </c>
      <c r="R64" s="330" t="s">
        <v>286</v>
      </c>
      <c r="S64" s="345">
        <v>9.0</v>
      </c>
    </row>
    <row r="65">
      <c r="A65" s="330" t="s">
        <v>272</v>
      </c>
      <c r="B65" s="342">
        <v>15.0</v>
      </c>
      <c r="C65" s="343" t="s">
        <v>362</v>
      </c>
      <c r="D65" s="329">
        <v>7.0</v>
      </c>
      <c r="E65" s="330">
        <v>7.0</v>
      </c>
      <c r="F65" s="344" t="s">
        <v>95</v>
      </c>
      <c r="G65" s="331">
        <v>385000.0</v>
      </c>
      <c r="H65" s="330">
        <v>3.0</v>
      </c>
      <c r="I65" s="344" t="s">
        <v>373</v>
      </c>
      <c r="J65" s="331">
        <v>2.08E7</v>
      </c>
      <c r="K65" s="330">
        <v>5.0</v>
      </c>
      <c r="L65" s="346"/>
      <c r="M65" s="330">
        <v>13.0</v>
      </c>
      <c r="N65" s="330" t="s">
        <v>272</v>
      </c>
      <c r="O65" s="336">
        <v>15.0</v>
      </c>
      <c r="P65" s="337"/>
      <c r="Q65" s="330">
        <v>54.0</v>
      </c>
      <c r="R65" s="330" t="s">
        <v>288</v>
      </c>
      <c r="S65" s="345">
        <v>9.0</v>
      </c>
    </row>
    <row r="66">
      <c r="A66" s="347" t="s">
        <v>370</v>
      </c>
      <c r="B66" s="327" t="s">
        <v>243</v>
      </c>
      <c r="C66" s="328" t="s">
        <v>334</v>
      </c>
      <c r="D66" s="329" t="s">
        <v>72</v>
      </c>
      <c r="E66" s="330"/>
      <c r="F66" s="328" t="s">
        <v>335</v>
      </c>
      <c r="G66" s="331" t="s">
        <v>71</v>
      </c>
      <c r="H66" s="330"/>
      <c r="I66" s="328" t="s">
        <v>336</v>
      </c>
      <c r="J66" s="331" t="s">
        <v>347</v>
      </c>
      <c r="K66" s="332"/>
      <c r="L66" s="348" t="b">
        <v>1</v>
      </c>
      <c r="M66" s="330"/>
      <c r="N66" s="330"/>
      <c r="O66" s="349"/>
      <c r="P66" s="337"/>
      <c r="Q66" s="330">
        <v>54.0</v>
      </c>
      <c r="R66" s="330" t="s">
        <v>293</v>
      </c>
      <c r="S66" s="345">
        <v>9.0</v>
      </c>
    </row>
    <row r="67">
      <c r="A67" s="330" t="s">
        <v>293</v>
      </c>
      <c r="B67" s="342">
        <v>9.0</v>
      </c>
      <c r="C67" s="343" t="s">
        <v>72</v>
      </c>
      <c r="D67" s="329">
        <v>96300.0</v>
      </c>
      <c r="E67" s="330">
        <v>5.0</v>
      </c>
      <c r="F67" s="344" t="s">
        <v>71</v>
      </c>
      <c r="G67" s="331">
        <v>198500.0</v>
      </c>
      <c r="H67" s="330">
        <v>3.0</v>
      </c>
      <c r="I67" s="344" t="s">
        <v>347</v>
      </c>
      <c r="J67" s="331">
        <v>5809300.0</v>
      </c>
      <c r="K67" s="330">
        <v>1.0</v>
      </c>
      <c r="L67" s="330"/>
      <c r="M67" s="330">
        <v>54.0</v>
      </c>
      <c r="N67" s="330" t="s">
        <v>293</v>
      </c>
      <c r="O67" s="336">
        <v>9.0</v>
      </c>
      <c r="P67" s="337"/>
      <c r="Q67" s="330">
        <v>54.0</v>
      </c>
      <c r="R67" s="330" t="s">
        <v>289</v>
      </c>
      <c r="S67" s="345">
        <v>9.0</v>
      </c>
    </row>
    <row r="68">
      <c r="A68" s="330" t="s">
        <v>281</v>
      </c>
      <c r="B68" s="342">
        <v>13.0</v>
      </c>
      <c r="C68" s="343" t="s">
        <v>72</v>
      </c>
      <c r="D68" s="329">
        <v>96600.0</v>
      </c>
      <c r="E68" s="330">
        <v>7.0</v>
      </c>
      <c r="F68" s="344" t="s">
        <v>71</v>
      </c>
      <c r="G68" s="331">
        <v>95700.0</v>
      </c>
      <c r="H68" s="330">
        <v>1.0</v>
      </c>
      <c r="I68" s="344" t="s">
        <v>347</v>
      </c>
      <c r="J68" s="331">
        <v>2.190073E7</v>
      </c>
      <c r="K68" s="330">
        <v>5.0</v>
      </c>
      <c r="L68" s="330"/>
      <c r="M68" s="330">
        <v>26.0</v>
      </c>
      <c r="N68" s="330" t="s">
        <v>281</v>
      </c>
      <c r="O68" s="336">
        <v>13.0</v>
      </c>
      <c r="P68" s="337"/>
      <c r="Q68" s="330">
        <v>54.0</v>
      </c>
      <c r="R68" s="330" t="s">
        <v>298</v>
      </c>
      <c r="S68" s="345">
        <v>9.0</v>
      </c>
    </row>
    <row r="69">
      <c r="A69" s="330" t="s">
        <v>289</v>
      </c>
      <c r="B69" s="342">
        <v>9.0</v>
      </c>
      <c r="C69" s="343" t="s">
        <v>72</v>
      </c>
      <c r="D69" s="329">
        <v>61000.0</v>
      </c>
      <c r="E69" s="330">
        <v>1.0</v>
      </c>
      <c r="F69" s="344" t="s">
        <v>71</v>
      </c>
      <c r="G69" s="331">
        <v>635200.0</v>
      </c>
      <c r="H69" s="330">
        <v>5.0</v>
      </c>
      <c r="I69" s="344" t="s">
        <v>347</v>
      </c>
      <c r="J69" s="331">
        <v>7640470.0</v>
      </c>
      <c r="K69" s="330">
        <v>3.0</v>
      </c>
      <c r="L69" s="330"/>
      <c r="M69" s="330">
        <v>54.0</v>
      </c>
      <c r="N69" s="330" t="s">
        <v>289</v>
      </c>
      <c r="O69" s="336">
        <v>9.0</v>
      </c>
      <c r="P69" s="337"/>
      <c r="Q69" s="330">
        <v>54.0</v>
      </c>
      <c r="R69" s="330" t="s">
        <v>302</v>
      </c>
      <c r="S69" s="345">
        <v>9.0</v>
      </c>
    </row>
    <row r="70">
      <c r="A70" s="330" t="s">
        <v>275</v>
      </c>
      <c r="B70" s="342">
        <v>17.0</v>
      </c>
      <c r="C70" s="343" t="s">
        <v>72</v>
      </c>
      <c r="D70" s="329">
        <v>70400.0</v>
      </c>
      <c r="E70" s="330">
        <v>3.0</v>
      </c>
      <c r="F70" s="344" t="s">
        <v>71</v>
      </c>
      <c r="G70" s="331">
        <v>1900000.0</v>
      </c>
      <c r="H70" s="330">
        <v>7.0</v>
      </c>
      <c r="I70" s="344" t="s">
        <v>347</v>
      </c>
      <c r="J70" s="331">
        <v>3.88856E7</v>
      </c>
      <c r="K70" s="330">
        <v>7.0</v>
      </c>
      <c r="L70" s="346"/>
      <c r="M70" s="330">
        <v>8.0</v>
      </c>
      <c r="N70" s="330" t="s">
        <v>275</v>
      </c>
      <c r="O70" s="336">
        <v>17.0</v>
      </c>
      <c r="P70" s="337"/>
      <c r="Q70" s="330">
        <v>54.0</v>
      </c>
      <c r="R70" s="330" t="s">
        <v>303</v>
      </c>
      <c r="S70" s="345">
        <v>9.0</v>
      </c>
    </row>
    <row r="71">
      <c r="A71" s="347" t="s">
        <v>372</v>
      </c>
      <c r="B71" s="327" t="s">
        <v>243</v>
      </c>
      <c r="C71" s="328" t="s">
        <v>334</v>
      </c>
      <c r="D71" s="329" t="s">
        <v>342</v>
      </c>
      <c r="E71" s="330"/>
      <c r="F71" s="328" t="s">
        <v>335</v>
      </c>
      <c r="G71" s="331" t="s">
        <v>93</v>
      </c>
      <c r="H71" s="330"/>
      <c r="I71" s="328" t="s">
        <v>336</v>
      </c>
      <c r="J71" s="331" t="s">
        <v>112</v>
      </c>
      <c r="K71" s="332"/>
      <c r="L71" s="348" t="b">
        <v>1</v>
      </c>
      <c r="M71" s="330"/>
      <c r="N71" s="330"/>
      <c r="O71" s="349"/>
      <c r="P71" s="337"/>
      <c r="Q71" s="330">
        <v>54.0</v>
      </c>
      <c r="R71" s="330" t="s">
        <v>312</v>
      </c>
      <c r="S71" s="345">
        <v>9.0</v>
      </c>
    </row>
    <row r="72">
      <c r="A72" s="330" t="s">
        <v>132</v>
      </c>
      <c r="B72" s="342">
        <v>21.0</v>
      </c>
      <c r="C72" s="343" t="s">
        <v>342</v>
      </c>
      <c r="D72" s="329">
        <v>58030.0</v>
      </c>
      <c r="E72" s="330">
        <v>7.0</v>
      </c>
      <c r="F72" s="344" t="s">
        <v>93</v>
      </c>
      <c r="G72" s="331">
        <v>5850930.0</v>
      </c>
      <c r="H72" s="330">
        <v>7.0</v>
      </c>
      <c r="I72" s="344" t="s">
        <v>112</v>
      </c>
      <c r="J72" s="331">
        <v>8.550513E7</v>
      </c>
      <c r="K72" s="330">
        <v>7.0</v>
      </c>
      <c r="L72" s="330"/>
      <c r="M72" s="330">
        <v>1.0</v>
      </c>
      <c r="N72" s="330" t="s">
        <v>132</v>
      </c>
      <c r="O72" s="336">
        <v>21.0</v>
      </c>
      <c r="P72" s="337"/>
      <c r="Q72" s="330">
        <v>71.0</v>
      </c>
      <c r="R72" s="330" t="s">
        <v>152</v>
      </c>
      <c r="S72" s="345">
        <v>7.0</v>
      </c>
    </row>
    <row r="73">
      <c r="A73" s="330" t="s">
        <v>301</v>
      </c>
      <c r="B73" s="342">
        <v>7.0</v>
      </c>
      <c r="C73" s="343" t="s">
        <v>342</v>
      </c>
      <c r="D73" s="329">
        <v>19090.0</v>
      </c>
      <c r="E73" s="330">
        <v>3.0</v>
      </c>
      <c r="F73" s="344" t="s">
        <v>93</v>
      </c>
      <c r="G73" s="331">
        <v>942120.0</v>
      </c>
      <c r="H73" s="330">
        <v>3.0</v>
      </c>
      <c r="I73" s="344" t="s">
        <v>112</v>
      </c>
      <c r="J73" s="331">
        <v>4.515235E7</v>
      </c>
      <c r="K73" s="330">
        <v>1.0</v>
      </c>
      <c r="L73" s="330"/>
      <c r="M73" s="330">
        <v>71.0</v>
      </c>
      <c r="N73" s="330" t="s">
        <v>301</v>
      </c>
      <c r="O73" s="336">
        <v>7.0</v>
      </c>
      <c r="P73" s="337"/>
      <c r="Q73" s="330">
        <v>71.0</v>
      </c>
      <c r="R73" s="330" t="s">
        <v>297</v>
      </c>
      <c r="S73" s="345">
        <v>7.0</v>
      </c>
    </row>
    <row r="74">
      <c r="A74" s="330" t="s">
        <v>298</v>
      </c>
      <c r="B74" s="342">
        <v>9.0</v>
      </c>
      <c r="C74" s="343" t="s">
        <v>342</v>
      </c>
      <c r="D74" s="329">
        <v>34380.0</v>
      </c>
      <c r="E74" s="330">
        <v>5.0</v>
      </c>
      <c r="F74" s="344" t="s">
        <v>93</v>
      </c>
      <c r="G74" s="331">
        <v>257110.0</v>
      </c>
      <c r="H74" s="330">
        <v>1.0</v>
      </c>
      <c r="I74" s="344" t="s">
        <v>112</v>
      </c>
      <c r="J74" s="331">
        <v>6.406256E7</v>
      </c>
      <c r="K74" s="330">
        <v>3.0</v>
      </c>
      <c r="L74" s="330"/>
      <c r="M74" s="330">
        <v>54.0</v>
      </c>
      <c r="N74" s="330" t="s">
        <v>298</v>
      </c>
      <c r="O74" s="336">
        <v>9.0</v>
      </c>
      <c r="P74" s="337"/>
      <c r="Q74" s="330">
        <v>71.0</v>
      </c>
      <c r="R74" s="330" t="s">
        <v>301</v>
      </c>
      <c r="S74" s="345">
        <v>7.0</v>
      </c>
    </row>
    <row r="75">
      <c r="A75" s="330" t="s">
        <v>290</v>
      </c>
      <c r="B75" s="342">
        <v>11.0</v>
      </c>
      <c r="C75" s="343" t="s">
        <v>342</v>
      </c>
      <c r="D75" s="329">
        <v>12260.0</v>
      </c>
      <c r="E75" s="330">
        <v>1.0</v>
      </c>
      <c r="F75" s="344" t="s">
        <v>93</v>
      </c>
      <c r="G75" s="331">
        <v>4669620.0</v>
      </c>
      <c r="H75" s="330">
        <v>5.0</v>
      </c>
      <c r="I75" s="344" t="s">
        <v>112</v>
      </c>
      <c r="J75" s="331">
        <v>7.553754E7</v>
      </c>
      <c r="K75" s="330">
        <v>5.0</v>
      </c>
      <c r="L75" s="346"/>
      <c r="M75" s="330">
        <v>41.0</v>
      </c>
      <c r="N75" s="330" t="s">
        <v>290</v>
      </c>
      <c r="O75" s="336">
        <v>11.0</v>
      </c>
      <c r="P75" s="337"/>
      <c r="Q75" s="330">
        <v>71.0</v>
      </c>
      <c r="R75" s="330" t="s">
        <v>310</v>
      </c>
      <c r="S75" s="345">
        <v>7.0</v>
      </c>
    </row>
    <row r="76">
      <c r="A76" s="347" t="s">
        <v>374</v>
      </c>
      <c r="B76" s="327" t="s">
        <v>243</v>
      </c>
      <c r="C76" s="328" t="s">
        <v>334</v>
      </c>
      <c r="D76" s="329" t="s">
        <v>46</v>
      </c>
      <c r="E76" s="330"/>
      <c r="F76" s="328" t="s">
        <v>335</v>
      </c>
      <c r="G76" s="331" t="s">
        <v>121</v>
      </c>
      <c r="H76" s="330"/>
      <c r="I76" s="328" t="s">
        <v>336</v>
      </c>
      <c r="J76" s="331" t="s">
        <v>337</v>
      </c>
      <c r="K76" s="332"/>
      <c r="L76" s="348" t="b">
        <v>1</v>
      </c>
      <c r="M76" s="330"/>
      <c r="N76" s="330"/>
      <c r="O76" s="349"/>
      <c r="P76" s="337"/>
      <c r="Q76" s="330">
        <v>75.0</v>
      </c>
      <c r="R76" s="330" t="s">
        <v>148</v>
      </c>
      <c r="S76" s="345">
        <v>5.0</v>
      </c>
    </row>
    <row r="77">
      <c r="A77" s="330" t="s">
        <v>296</v>
      </c>
      <c r="B77" s="342">
        <v>11.0</v>
      </c>
      <c r="C77" s="343" t="s">
        <v>46</v>
      </c>
      <c r="D77" s="329">
        <v>492400.0</v>
      </c>
      <c r="E77" s="330">
        <v>3.0</v>
      </c>
      <c r="F77" s="344" t="s">
        <v>121</v>
      </c>
      <c r="G77" s="331">
        <v>1300000.0</v>
      </c>
      <c r="H77" s="330">
        <v>1.0</v>
      </c>
      <c r="I77" s="344" t="s">
        <v>337</v>
      </c>
      <c r="J77" s="331">
        <v>1.688E8</v>
      </c>
      <c r="K77" s="330">
        <v>7.0</v>
      </c>
      <c r="L77" s="330"/>
      <c r="M77" s="330">
        <v>41.0</v>
      </c>
      <c r="N77" s="330" t="s">
        <v>296</v>
      </c>
      <c r="O77" s="336">
        <v>11.0</v>
      </c>
      <c r="P77" s="337"/>
      <c r="Q77" s="330">
        <v>75.0</v>
      </c>
      <c r="R77" s="330" t="s">
        <v>274</v>
      </c>
      <c r="S77" s="345">
        <v>5.0</v>
      </c>
    </row>
    <row r="78">
      <c r="A78" s="330" t="s">
        <v>302</v>
      </c>
      <c r="B78" s="342">
        <v>9.0</v>
      </c>
      <c r="C78" s="343" t="s">
        <v>46</v>
      </c>
      <c r="D78" s="329">
        <v>132200.0</v>
      </c>
      <c r="E78" s="330">
        <v>1.0</v>
      </c>
      <c r="F78" s="344" t="s">
        <v>121</v>
      </c>
      <c r="G78" s="331">
        <v>6100000.0</v>
      </c>
      <c r="H78" s="330">
        <v>5.0</v>
      </c>
      <c r="I78" s="344" t="s">
        <v>337</v>
      </c>
      <c r="J78" s="331">
        <v>6.99E7</v>
      </c>
      <c r="K78" s="330">
        <v>3.0</v>
      </c>
      <c r="L78" s="330"/>
      <c r="M78" s="330">
        <v>54.0</v>
      </c>
      <c r="N78" s="330" t="s">
        <v>302</v>
      </c>
      <c r="O78" s="336">
        <v>9.0</v>
      </c>
      <c r="P78" s="337"/>
      <c r="Q78" s="330">
        <v>75.0</v>
      </c>
      <c r="R78" s="330" t="s">
        <v>278</v>
      </c>
      <c r="S78" s="345">
        <v>5.0</v>
      </c>
    </row>
    <row r="79">
      <c r="A79" s="330" t="s">
        <v>287</v>
      </c>
      <c r="B79" s="342">
        <v>15.0</v>
      </c>
      <c r="C79" s="343" t="s">
        <v>46</v>
      </c>
      <c r="D79" s="329">
        <v>767400.0</v>
      </c>
      <c r="E79" s="330">
        <v>7.0</v>
      </c>
      <c r="F79" s="344" t="s">
        <v>121</v>
      </c>
      <c r="G79" s="331">
        <v>7100000.0</v>
      </c>
      <c r="H79" s="330">
        <v>7.0</v>
      </c>
      <c r="I79" s="344" t="s">
        <v>337</v>
      </c>
      <c r="J79" s="331">
        <v>6.62E7</v>
      </c>
      <c r="K79" s="330">
        <v>1.0</v>
      </c>
      <c r="L79" s="330"/>
      <c r="M79" s="330">
        <v>13.0</v>
      </c>
      <c r="N79" s="330" t="s">
        <v>287</v>
      </c>
      <c r="O79" s="336">
        <v>15.0</v>
      </c>
      <c r="P79" s="337"/>
      <c r="Q79" s="330">
        <v>78.0</v>
      </c>
      <c r="R79" s="330" t="s">
        <v>282</v>
      </c>
      <c r="S79" s="345">
        <v>3.0</v>
      </c>
    </row>
    <row r="80">
      <c r="A80" s="330" t="s">
        <v>292</v>
      </c>
      <c r="B80" s="342">
        <v>13.0</v>
      </c>
      <c r="C80" s="343" t="s">
        <v>46</v>
      </c>
      <c r="D80" s="329">
        <v>500500.0</v>
      </c>
      <c r="E80" s="330">
        <v>5.0</v>
      </c>
      <c r="F80" s="344" t="s">
        <v>121</v>
      </c>
      <c r="G80" s="331">
        <v>4800000.0</v>
      </c>
      <c r="H80" s="330">
        <v>3.0</v>
      </c>
      <c r="I80" s="344" t="s">
        <v>337</v>
      </c>
      <c r="J80" s="331">
        <v>1.555E8</v>
      </c>
      <c r="K80" s="330">
        <v>5.0</v>
      </c>
      <c r="L80" s="346"/>
      <c r="M80" s="330">
        <v>26.0</v>
      </c>
      <c r="N80" s="330" t="s">
        <v>292</v>
      </c>
      <c r="O80" s="336">
        <v>13.0</v>
      </c>
      <c r="P80" s="337"/>
      <c r="Q80" s="330">
        <v>78.0</v>
      </c>
      <c r="R80" s="330" t="s">
        <v>304</v>
      </c>
      <c r="S80" s="345">
        <v>3.0</v>
      </c>
    </row>
    <row r="81">
      <c r="A81" s="347" t="s">
        <v>377</v>
      </c>
      <c r="B81" s="327" t="s">
        <v>243</v>
      </c>
      <c r="C81" s="328" t="s">
        <v>334</v>
      </c>
      <c r="D81" s="329" t="s">
        <v>368</v>
      </c>
      <c r="E81" s="330"/>
      <c r="F81" s="328" t="s">
        <v>335</v>
      </c>
      <c r="G81" s="331" t="s">
        <v>55</v>
      </c>
      <c r="H81" s="330"/>
      <c r="I81" s="328" t="s">
        <v>336</v>
      </c>
      <c r="J81" s="331" t="s">
        <v>357</v>
      </c>
      <c r="K81" s="332"/>
      <c r="L81" s="348" t="b">
        <v>1</v>
      </c>
      <c r="M81" s="330"/>
      <c r="N81" s="330"/>
      <c r="O81" s="349"/>
      <c r="P81" s="337"/>
      <c r="Q81" s="346">
        <v>78.0</v>
      </c>
      <c r="R81" s="346" t="s">
        <v>309</v>
      </c>
      <c r="S81" s="350">
        <v>3.0</v>
      </c>
    </row>
    <row r="82">
      <c r="A82" s="330" t="s">
        <v>267</v>
      </c>
      <c r="B82" s="342">
        <v>19.0</v>
      </c>
      <c r="C82" s="343" t="s">
        <v>368</v>
      </c>
      <c r="D82" s="329">
        <v>299200.0</v>
      </c>
      <c r="E82" s="330">
        <v>7.0</v>
      </c>
      <c r="F82" s="344" t="s">
        <v>55</v>
      </c>
      <c r="G82" s="331">
        <v>398100.0</v>
      </c>
      <c r="H82" s="330">
        <v>5.0</v>
      </c>
      <c r="I82" s="344" t="s">
        <v>357</v>
      </c>
      <c r="J82" s="331">
        <v>1.61E8</v>
      </c>
      <c r="K82" s="330">
        <v>7.0</v>
      </c>
      <c r="L82" s="330"/>
      <c r="M82" s="330">
        <v>3.0</v>
      </c>
      <c r="N82" s="330" t="s">
        <v>267</v>
      </c>
      <c r="O82" s="336">
        <v>19.0</v>
      </c>
      <c r="P82" s="349"/>
      <c r="Q82" s="349"/>
      <c r="R82" s="330"/>
      <c r="S82" s="349"/>
    </row>
    <row r="83">
      <c r="A83" s="330" t="s">
        <v>291</v>
      </c>
      <c r="B83" s="342">
        <v>13.0</v>
      </c>
      <c r="C83" s="343" t="s">
        <v>368</v>
      </c>
      <c r="D83" s="329">
        <v>167150.0</v>
      </c>
      <c r="E83" s="330">
        <v>3.0</v>
      </c>
      <c r="F83" s="344" t="s">
        <v>55</v>
      </c>
      <c r="G83" s="331">
        <v>570400.0</v>
      </c>
      <c r="H83" s="330">
        <v>7.0</v>
      </c>
      <c r="I83" s="344" t="s">
        <v>357</v>
      </c>
      <c r="J83" s="331">
        <v>2.63E7</v>
      </c>
      <c r="K83" s="330">
        <v>3.0</v>
      </c>
      <c r="L83" s="330"/>
      <c r="M83" s="330">
        <v>26.0</v>
      </c>
      <c r="N83" s="330" t="s">
        <v>291</v>
      </c>
      <c r="O83" s="336">
        <v>13.0</v>
      </c>
      <c r="P83" s="349"/>
      <c r="Q83" s="349"/>
      <c r="R83" s="330"/>
      <c r="S83" s="349"/>
    </row>
    <row r="84">
      <c r="A84" s="330" t="s">
        <v>309</v>
      </c>
      <c r="B84" s="342">
        <v>3.0</v>
      </c>
      <c r="C84" s="343" t="s">
        <v>368</v>
      </c>
      <c r="D84" s="329">
        <v>96240.0</v>
      </c>
      <c r="E84" s="330">
        <v>1.0</v>
      </c>
      <c r="F84" s="344" t="s">
        <v>55</v>
      </c>
      <c r="G84" s="331">
        <v>151100.0</v>
      </c>
      <c r="H84" s="330">
        <v>1.0</v>
      </c>
      <c r="I84" s="344" t="s">
        <v>357</v>
      </c>
      <c r="J84" s="331">
        <v>2.08E7</v>
      </c>
      <c r="K84" s="330">
        <v>1.0</v>
      </c>
      <c r="L84" s="330"/>
      <c r="M84" s="330">
        <v>78.0</v>
      </c>
      <c r="N84" s="330" t="s">
        <v>309</v>
      </c>
      <c r="O84" s="336">
        <v>3.0</v>
      </c>
      <c r="P84" s="349"/>
      <c r="Q84" s="349"/>
      <c r="R84" s="330"/>
      <c r="S84" s="349"/>
    </row>
    <row r="85">
      <c r="A85" s="330" t="s">
        <v>294</v>
      </c>
      <c r="B85" s="342">
        <v>13.0</v>
      </c>
      <c r="C85" s="343" t="s">
        <v>368</v>
      </c>
      <c r="D85" s="329">
        <v>204220.0</v>
      </c>
      <c r="E85" s="330">
        <v>5.0</v>
      </c>
      <c r="F85" s="344" t="s">
        <v>55</v>
      </c>
      <c r="G85" s="331">
        <v>339500.0</v>
      </c>
      <c r="H85" s="330">
        <v>3.0</v>
      </c>
      <c r="I85" s="344" t="s">
        <v>357</v>
      </c>
      <c r="J85" s="331">
        <v>7.99E7</v>
      </c>
      <c r="K85" s="330">
        <v>5.0</v>
      </c>
      <c r="L85" s="346"/>
      <c r="M85" s="330">
        <v>26.0</v>
      </c>
      <c r="N85" s="330" t="s">
        <v>294</v>
      </c>
      <c r="O85" s="336">
        <v>13.0</v>
      </c>
      <c r="P85" s="349"/>
      <c r="Q85" s="349"/>
      <c r="R85" s="330"/>
      <c r="S85" s="349"/>
    </row>
    <row r="86">
      <c r="A86" s="347" t="s">
        <v>379</v>
      </c>
      <c r="B86" s="327" t="s">
        <v>243</v>
      </c>
      <c r="C86" s="328" t="s">
        <v>334</v>
      </c>
      <c r="D86" s="329" t="s">
        <v>140</v>
      </c>
      <c r="E86" s="330"/>
      <c r="F86" s="328" t="s">
        <v>335</v>
      </c>
      <c r="G86" s="331" t="s">
        <v>107</v>
      </c>
      <c r="H86" s="330"/>
      <c r="I86" s="328" t="s">
        <v>336</v>
      </c>
      <c r="J86" s="331" t="s">
        <v>366</v>
      </c>
      <c r="K86" s="332"/>
      <c r="L86" s="348" t="b">
        <v>1</v>
      </c>
      <c r="M86" s="330"/>
      <c r="N86" s="330"/>
      <c r="O86" s="349"/>
      <c r="P86" s="349"/>
      <c r="Q86" s="349"/>
      <c r="R86" s="330"/>
      <c r="S86" s="349"/>
    </row>
    <row r="87">
      <c r="A87" s="330" t="s">
        <v>303</v>
      </c>
      <c r="B87" s="342">
        <v>9.0</v>
      </c>
      <c r="C87" s="343" t="s">
        <v>140</v>
      </c>
      <c r="D87" s="329">
        <v>57030.0</v>
      </c>
      <c r="E87" s="330">
        <v>3.0</v>
      </c>
      <c r="F87" s="344" t="s">
        <v>107</v>
      </c>
      <c r="G87" s="331">
        <v>233320.0</v>
      </c>
      <c r="H87" s="330">
        <v>3.0</v>
      </c>
      <c r="I87" s="344" t="s">
        <v>366</v>
      </c>
      <c r="J87" s="331">
        <v>1.163843E7</v>
      </c>
      <c r="K87" s="330">
        <v>3.0</v>
      </c>
      <c r="L87" s="330"/>
      <c r="M87" s="330">
        <v>54.0</v>
      </c>
      <c r="N87" s="330" t="s">
        <v>303</v>
      </c>
      <c r="O87" s="336">
        <v>9.0</v>
      </c>
      <c r="P87" s="349"/>
      <c r="Q87" s="349"/>
      <c r="R87" s="330"/>
      <c r="S87" s="349"/>
    </row>
    <row r="88">
      <c r="A88" s="330" t="s">
        <v>300</v>
      </c>
      <c r="B88" s="342">
        <v>11.0</v>
      </c>
      <c r="C88" s="343" t="s">
        <v>140</v>
      </c>
      <c r="D88" s="329">
        <v>118670.0</v>
      </c>
      <c r="E88" s="330">
        <v>5.0</v>
      </c>
      <c r="F88" s="344" t="s">
        <v>107</v>
      </c>
      <c r="G88" s="331">
        <v>252260.0</v>
      </c>
      <c r="H88" s="330">
        <v>5.0</v>
      </c>
      <c r="I88" s="344" t="s">
        <v>366</v>
      </c>
      <c r="J88" s="331">
        <v>1785830.0</v>
      </c>
      <c r="K88" s="330">
        <v>1.0</v>
      </c>
      <c r="L88" s="330"/>
      <c r="M88" s="330">
        <v>41.0</v>
      </c>
      <c r="N88" s="330" t="s">
        <v>300</v>
      </c>
      <c r="O88" s="336">
        <v>11.0</v>
      </c>
      <c r="P88" s="349"/>
      <c r="Q88" s="349"/>
      <c r="R88" s="330"/>
      <c r="S88" s="349"/>
    </row>
    <row r="89">
      <c r="A89" s="330" t="s">
        <v>299</v>
      </c>
      <c r="B89" s="342">
        <v>13.0</v>
      </c>
      <c r="C89" s="343" t="s">
        <v>140</v>
      </c>
      <c r="D89" s="329">
        <v>46090.0</v>
      </c>
      <c r="E89" s="330">
        <v>1.0</v>
      </c>
      <c r="F89" s="344" t="s">
        <v>107</v>
      </c>
      <c r="G89" s="331">
        <v>345460.0</v>
      </c>
      <c r="H89" s="330">
        <v>7.0</v>
      </c>
      <c r="I89" s="344" t="s">
        <v>366</v>
      </c>
      <c r="J89" s="331">
        <v>1.211183E7</v>
      </c>
      <c r="K89" s="330">
        <v>5.0</v>
      </c>
      <c r="L89" s="330"/>
      <c r="M89" s="330">
        <v>26.0</v>
      </c>
      <c r="N89" s="330" t="s">
        <v>299</v>
      </c>
      <c r="O89" s="336">
        <v>13.0</v>
      </c>
      <c r="P89" s="349"/>
      <c r="Q89" s="349"/>
      <c r="R89" s="330"/>
      <c r="S89" s="349"/>
    </row>
    <row r="90">
      <c r="A90" s="330" t="s">
        <v>295</v>
      </c>
      <c r="B90" s="342">
        <v>15.0</v>
      </c>
      <c r="C90" s="343" t="s">
        <v>140</v>
      </c>
      <c r="D90" s="329">
        <v>181660.0</v>
      </c>
      <c r="E90" s="330">
        <v>7.0</v>
      </c>
      <c r="F90" s="344" t="s">
        <v>107</v>
      </c>
      <c r="G90" s="331">
        <v>131760.0</v>
      </c>
      <c r="H90" s="330">
        <v>1.0</v>
      </c>
      <c r="I90" s="344" t="s">
        <v>366</v>
      </c>
      <c r="J90" s="331">
        <v>5.371817E7</v>
      </c>
      <c r="K90" s="330">
        <v>7.0</v>
      </c>
      <c r="L90" s="346"/>
      <c r="M90" s="330">
        <v>13.0</v>
      </c>
      <c r="N90" s="330" t="s">
        <v>295</v>
      </c>
      <c r="O90" s="336">
        <v>15.0</v>
      </c>
      <c r="P90" s="349"/>
      <c r="Q90" s="349"/>
      <c r="R90" s="330"/>
      <c r="S90" s="349"/>
    </row>
    <row r="91">
      <c r="A91" s="347" t="s">
        <v>382</v>
      </c>
      <c r="B91" s="327" t="s">
        <v>243</v>
      </c>
      <c r="C91" s="328" t="s">
        <v>334</v>
      </c>
      <c r="D91" s="329" t="s">
        <v>49</v>
      </c>
      <c r="E91" s="330"/>
      <c r="F91" s="328" t="s">
        <v>335</v>
      </c>
      <c r="G91" s="331" t="s">
        <v>105</v>
      </c>
      <c r="H91" s="330"/>
      <c r="I91" s="328" t="s">
        <v>336</v>
      </c>
      <c r="J91" s="331" t="s">
        <v>337</v>
      </c>
      <c r="K91" s="332"/>
      <c r="L91" s="348" t="b">
        <v>1</v>
      </c>
      <c r="M91" s="330"/>
      <c r="N91" s="330"/>
      <c r="O91" s="349"/>
      <c r="P91" s="349"/>
      <c r="Q91" s="349"/>
      <c r="R91" s="330"/>
      <c r="S91" s="349"/>
    </row>
    <row r="92">
      <c r="A92" s="330" t="s">
        <v>306</v>
      </c>
      <c r="B92" s="342">
        <v>11.0</v>
      </c>
      <c r="C92" s="343" t="s">
        <v>49</v>
      </c>
      <c r="D92" s="329">
        <v>203840.0</v>
      </c>
      <c r="E92" s="330">
        <v>1.0</v>
      </c>
      <c r="F92" s="344" t="s">
        <v>105</v>
      </c>
      <c r="G92" s="331">
        <v>1400000.0</v>
      </c>
      <c r="H92" s="330">
        <v>7.0</v>
      </c>
      <c r="I92" s="344" t="s">
        <v>337</v>
      </c>
      <c r="J92" s="331">
        <v>2.2E7</v>
      </c>
      <c r="K92" s="330">
        <v>3.0</v>
      </c>
      <c r="L92" s="330"/>
      <c r="M92" s="330">
        <v>41.0</v>
      </c>
      <c r="N92" s="330" t="s">
        <v>306</v>
      </c>
      <c r="O92" s="336">
        <v>11.0</v>
      </c>
      <c r="P92" s="349"/>
      <c r="Q92" s="349"/>
      <c r="R92" s="330"/>
      <c r="S92" s="349"/>
    </row>
    <row r="93">
      <c r="A93" s="330" t="s">
        <v>305</v>
      </c>
      <c r="B93" s="342">
        <v>15.0</v>
      </c>
      <c r="C93" s="343" t="s">
        <v>49</v>
      </c>
      <c r="D93" s="329">
        <v>2003190.0</v>
      </c>
      <c r="E93" s="330">
        <v>7.0</v>
      </c>
      <c r="F93" s="344" t="s">
        <v>105</v>
      </c>
      <c r="G93" s="331">
        <v>256300.0</v>
      </c>
      <c r="H93" s="330">
        <v>1.0</v>
      </c>
      <c r="I93" s="344" t="s">
        <v>337</v>
      </c>
      <c r="J93" s="331">
        <v>7.64E7</v>
      </c>
      <c r="K93" s="330">
        <v>7.0</v>
      </c>
      <c r="L93" s="330"/>
      <c r="M93" s="330">
        <v>13.0</v>
      </c>
      <c r="N93" s="330" t="s">
        <v>305</v>
      </c>
      <c r="O93" s="336">
        <v>15.0</v>
      </c>
      <c r="P93" s="349"/>
      <c r="Q93" s="349"/>
      <c r="R93" s="330"/>
      <c r="S93" s="349"/>
    </row>
    <row r="94">
      <c r="A94" s="330" t="s">
        <v>310</v>
      </c>
      <c r="B94" s="342">
        <v>7.0</v>
      </c>
      <c r="C94" s="343" t="s">
        <v>49</v>
      </c>
      <c r="D94" s="329">
        <v>310780.0</v>
      </c>
      <c r="E94" s="330">
        <v>3.0</v>
      </c>
      <c r="F94" s="344" t="s">
        <v>105</v>
      </c>
      <c r="G94" s="331">
        <v>493400.0</v>
      </c>
      <c r="H94" s="330">
        <v>3.0</v>
      </c>
      <c r="I94" s="344" t="s">
        <v>337</v>
      </c>
      <c r="J94" s="331">
        <v>1.49E7</v>
      </c>
      <c r="K94" s="330">
        <v>1.0</v>
      </c>
      <c r="L94" s="330"/>
      <c r="M94" s="330">
        <v>71.0</v>
      </c>
      <c r="N94" s="330" t="s">
        <v>310</v>
      </c>
      <c r="O94" s="336">
        <v>7.0</v>
      </c>
      <c r="P94" s="349"/>
      <c r="Q94" s="349"/>
      <c r="R94" s="330"/>
      <c r="S94" s="349"/>
    </row>
    <row r="95">
      <c r="A95" s="330" t="s">
        <v>307</v>
      </c>
      <c r="B95" s="342">
        <v>15.0</v>
      </c>
      <c r="C95" s="343" t="s">
        <v>49</v>
      </c>
      <c r="D95" s="329">
        <v>322770.0</v>
      </c>
      <c r="E95" s="330">
        <v>5.0</v>
      </c>
      <c r="F95" s="344" t="s">
        <v>105</v>
      </c>
      <c r="G95" s="331">
        <v>920000.0</v>
      </c>
      <c r="H95" s="330">
        <v>5.0</v>
      </c>
      <c r="I95" s="344" t="s">
        <v>337</v>
      </c>
      <c r="J95" s="331">
        <v>4.06E7</v>
      </c>
      <c r="K95" s="330">
        <v>5.0</v>
      </c>
      <c r="L95" s="346"/>
      <c r="M95" s="330">
        <v>13.0</v>
      </c>
      <c r="N95" s="330" t="s">
        <v>307</v>
      </c>
      <c r="O95" s="336">
        <v>15.0</v>
      </c>
      <c r="P95" s="349"/>
      <c r="Q95" s="349"/>
      <c r="R95" s="330"/>
      <c r="S95" s="349"/>
    </row>
    <row r="96">
      <c r="A96" s="347" t="s">
        <v>384</v>
      </c>
      <c r="B96" s="327" t="s">
        <v>243</v>
      </c>
      <c r="C96" s="328" t="s">
        <v>334</v>
      </c>
      <c r="D96" s="329" t="s">
        <v>385</v>
      </c>
      <c r="E96" s="330"/>
      <c r="F96" s="328" t="s">
        <v>335</v>
      </c>
      <c r="G96" s="331" t="s">
        <v>66</v>
      </c>
      <c r="H96" s="330"/>
      <c r="I96" s="328" t="s">
        <v>336</v>
      </c>
      <c r="J96" s="331" t="s">
        <v>52</v>
      </c>
      <c r="K96" s="332"/>
      <c r="L96" s="348" t="b">
        <v>1</v>
      </c>
      <c r="M96" s="330"/>
      <c r="N96" s="330"/>
      <c r="O96" s="349"/>
      <c r="P96" s="349"/>
      <c r="Q96" s="349"/>
      <c r="R96" s="330"/>
      <c r="S96" s="349"/>
    </row>
    <row r="97">
      <c r="A97" s="330" t="s">
        <v>308</v>
      </c>
      <c r="B97" s="342">
        <v>15.0</v>
      </c>
      <c r="C97" s="343" t="s">
        <v>385</v>
      </c>
      <c r="D97" s="329">
        <v>753.0</v>
      </c>
      <c r="E97" s="330">
        <v>3.0</v>
      </c>
      <c r="F97" s="344" t="s">
        <v>66</v>
      </c>
      <c r="G97" s="331">
        <v>2100000.0</v>
      </c>
      <c r="H97" s="330">
        <v>5.0</v>
      </c>
      <c r="I97" s="344" t="s">
        <v>52</v>
      </c>
      <c r="J97" s="331">
        <v>3.1424464E8</v>
      </c>
      <c r="K97" s="330">
        <v>7.0</v>
      </c>
      <c r="L97" s="330"/>
      <c r="M97" s="330">
        <v>13.0</v>
      </c>
      <c r="N97" s="330" t="s">
        <v>308</v>
      </c>
      <c r="O97" s="336">
        <v>15.0</v>
      </c>
      <c r="P97" s="349"/>
      <c r="Q97" s="349"/>
      <c r="R97" s="330"/>
      <c r="S97" s="349"/>
    </row>
    <row r="98">
      <c r="A98" s="330" t="s">
        <v>311</v>
      </c>
      <c r="B98" s="342">
        <v>11.0</v>
      </c>
      <c r="C98" s="343" t="s">
        <v>385</v>
      </c>
      <c r="D98" s="329">
        <v>806.0</v>
      </c>
      <c r="E98" s="330">
        <v>5.0</v>
      </c>
      <c r="F98" s="344" t="s">
        <v>66</v>
      </c>
      <c r="G98" s="331">
        <v>353200.0</v>
      </c>
      <c r="H98" s="330">
        <v>1.0</v>
      </c>
      <c r="I98" s="344" t="s">
        <v>52</v>
      </c>
      <c r="J98" s="331">
        <v>2.4678236E8</v>
      </c>
      <c r="K98" s="330">
        <v>5.0</v>
      </c>
      <c r="L98" s="330"/>
      <c r="M98" s="330">
        <v>41.0</v>
      </c>
      <c r="N98" s="330" t="s">
        <v>311</v>
      </c>
      <c r="O98" s="336">
        <v>11.0</v>
      </c>
      <c r="P98" s="349"/>
      <c r="Q98" s="349"/>
      <c r="R98" s="330"/>
      <c r="S98" s="349"/>
    </row>
    <row r="99">
      <c r="A99" s="330" t="s">
        <v>312</v>
      </c>
      <c r="B99" s="342">
        <v>9.0</v>
      </c>
      <c r="C99" s="343" t="s">
        <v>385</v>
      </c>
      <c r="D99" s="329">
        <v>373.0</v>
      </c>
      <c r="E99" s="330">
        <v>1.0</v>
      </c>
      <c r="F99" s="344" t="s">
        <v>66</v>
      </c>
      <c r="G99" s="331">
        <v>2300000.0</v>
      </c>
      <c r="H99" s="330">
        <v>7.0</v>
      </c>
      <c r="I99" s="344" t="s">
        <v>52</v>
      </c>
      <c r="J99" s="331">
        <v>3.21509E7</v>
      </c>
      <c r="K99" s="330">
        <v>1.0</v>
      </c>
      <c r="L99" s="330"/>
      <c r="M99" s="330">
        <v>54.0</v>
      </c>
      <c r="N99" s="330" t="s">
        <v>312</v>
      </c>
      <c r="O99" s="336">
        <v>9.0</v>
      </c>
      <c r="P99" s="349"/>
      <c r="Q99" s="349"/>
      <c r="R99" s="330"/>
      <c r="S99" s="349"/>
    </row>
    <row r="100">
      <c r="A100" s="330" t="s">
        <v>313</v>
      </c>
      <c r="B100" s="342">
        <v>13.0</v>
      </c>
      <c r="C100" s="343" t="s">
        <v>385</v>
      </c>
      <c r="D100" s="329">
        <v>954.0</v>
      </c>
      <c r="E100" s="330">
        <v>7.0</v>
      </c>
      <c r="F100" s="344" t="s">
        <v>66</v>
      </c>
      <c r="G100" s="331">
        <v>1400000.0</v>
      </c>
      <c r="H100" s="330">
        <v>3.0</v>
      </c>
      <c r="I100" s="344" t="s">
        <v>52</v>
      </c>
      <c r="J100" s="331">
        <v>8.826375E7</v>
      </c>
      <c r="K100" s="330">
        <v>3.0</v>
      </c>
      <c r="L100" s="330"/>
      <c r="M100" s="330">
        <v>26.0</v>
      </c>
      <c r="N100" s="330" t="s">
        <v>313</v>
      </c>
      <c r="O100" s="336">
        <v>13.0</v>
      </c>
      <c r="P100" s="349"/>
      <c r="Q100" s="349"/>
      <c r="R100" s="330"/>
      <c r="S100" s="349"/>
    </row>
  </sheetData>
  <conditionalFormatting sqref="S2:S81">
    <cfRule type="colorScale" priority="1">
      <colorScale>
        <cfvo type="formula" val="3"/>
        <cfvo type="formula" val="11"/>
        <cfvo type="formula" val="21"/>
        <color rgb="FFEA9999"/>
        <color rgb="FFFFFFFF"/>
        <color rgb="FF57BB8A"/>
      </colorScale>
    </cfRule>
  </conditionalFormatting>
  <conditionalFormatting sqref="S2:S81">
    <cfRule type="cellIs" dxfId="1" priority="2" operator="equal">
      <formula>21</formula>
    </cfRule>
  </conditionalFormatting>
  <dataValidations>
    <dataValidation type="list" allowBlank="1" sqref="A2:A5 A7:A10 A12:A15 A17:A20 A22:A25 A27:A30 A32:A35 A37:A40 A42:A45 A47:A50 A52:A55 A57:A60 A62:A65 A67:A70 A72:A75 A77:A80 A82:A85 A87:A90 A92:A95 A97:A100">
      <formula1>'Playoff bracket'!$B$2:$B$81</formula1>
    </dataValidation>
    <dataValidation type="list" allowBlank="1" sqref="D1 G1 J1 D6 G6 J6 D11 G11 J11 D16 G16 J16 D21 G21 J21 D26 G26 J26 D31 G31 J31 D36 G36 J36 D41 G41 J41 D46 G46 J46 D51 G51 J51 D56 G56 J56 D61 G61 J61 D66 G66 J66 D71 G71 J71 D76 G76 J76 D81 G81 J81 D86 G86 J86 D91 G91 J91 D96 G96 J96">
      <formula1>#REF!</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5"/>
    <col customWidth="1" min="2" max="2" width="20.38"/>
  </cols>
  <sheetData>
    <row r="1">
      <c r="A1" s="94"/>
      <c r="B1" s="94"/>
      <c r="C1" s="94"/>
      <c r="D1" s="94"/>
    </row>
    <row r="2">
      <c r="A2" s="97" t="s">
        <v>386</v>
      </c>
      <c r="B2" s="351" t="s">
        <v>387</v>
      </c>
      <c r="C2" s="97" t="s">
        <v>388</v>
      </c>
      <c r="D2" s="94"/>
    </row>
    <row r="3">
      <c r="A3" s="94"/>
      <c r="B3" s="351" t="s">
        <v>389</v>
      </c>
      <c r="C3" s="97" t="s">
        <v>390</v>
      </c>
      <c r="D3" s="94"/>
    </row>
    <row r="4">
      <c r="A4" s="94"/>
      <c r="B4" s="351" t="s">
        <v>391</v>
      </c>
      <c r="C4" s="97" t="s">
        <v>392</v>
      </c>
      <c r="D4" s="94"/>
    </row>
    <row r="5">
      <c r="A5" s="97" t="s">
        <v>393</v>
      </c>
      <c r="B5" s="94"/>
      <c r="C5" s="94"/>
      <c r="D5" s="94"/>
    </row>
    <row r="6">
      <c r="A6" s="94"/>
      <c r="B6" s="94"/>
      <c r="C6" s="94"/>
      <c r="D6" s="94"/>
    </row>
    <row r="7">
      <c r="A7" s="97" t="s">
        <v>394</v>
      </c>
      <c r="B7" s="98"/>
      <c r="C7" s="94"/>
      <c r="D7" s="94"/>
    </row>
    <row r="8">
      <c r="A8" s="98"/>
      <c r="B8" s="98"/>
      <c r="C8" s="98"/>
      <c r="D8" s="94"/>
    </row>
    <row r="9">
      <c r="A9" s="98"/>
      <c r="B9" s="98"/>
      <c r="C9" s="99"/>
      <c r="D9" s="94"/>
    </row>
    <row r="10">
      <c r="A10" s="94"/>
      <c r="B10" s="94"/>
      <c r="C10" s="94"/>
      <c r="D10" s="94"/>
    </row>
    <row r="11">
      <c r="A11" s="94"/>
      <c r="B11" s="94"/>
      <c r="C11" s="94"/>
      <c r="D11" s="94"/>
    </row>
    <row r="12">
      <c r="A12" s="97" t="s">
        <v>395</v>
      </c>
      <c r="B12" s="98"/>
      <c r="C12" s="94"/>
      <c r="D12" s="94"/>
    </row>
    <row r="13">
      <c r="A13" s="98"/>
      <c r="B13" s="98"/>
      <c r="C13" s="98"/>
      <c r="D13" s="94"/>
    </row>
    <row r="14">
      <c r="A14" s="98"/>
      <c r="B14" s="98"/>
      <c r="C14" s="99"/>
      <c r="D14" s="94"/>
    </row>
    <row r="15">
      <c r="A15" s="94"/>
      <c r="B15" s="94"/>
      <c r="C15" s="94"/>
      <c r="D15" s="94"/>
    </row>
    <row r="16">
      <c r="A16" s="100" t="s">
        <v>396</v>
      </c>
      <c r="B16" s="149"/>
      <c r="C16" s="118"/>
      <c r="D16" s="94"/>
    </row>
    <row r="17">
      <c r="A17" s="116"/>
      <c r="B17" s="100"/>
      <c r="C17" s="100"/>
      <c r="D17" s="94"/>
    </row>
    <row r="18">
      <c r="A18" s="116"/>
      <c r="B18" s="126"/>
      <c r="C18" s="100"/>
      <c r="D18" s="9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2" max="2" width="25.13"/>
    <col customWidth="1" min="3" max="3" width="7.63"/>
    <col customWidth="1" min="4" max="4" width="25.13"/>
    <col customWidth="1" min="5" max="5" width="7.63"/>
    <col customWidth="1" min="6" max="6" width="25.13"/>
    <col customWidth="1" min="7" max="7" width="9.88"/>
  </cols>
  <sheetData>
    <row r="2">
      <c r="B2" s="352" t="s">
        <v>397</v>
      </c>
      <c r="C2" s="353"/>
      <c r="D2" s="352" t="s">
        <v>398</v>
      </c>
      <c r="E2" s="353"/>
      <c r="F2" s="352" t="s">
        <v>399</v>
      </c>
      <c r="G2" s="354"/>
    </row>
    <row r="3">
      <c r="A3" s="2">
        <v>1.0</v>
      </c>
      <c r="B3" s="2" t="s">
        <v>400</v>
      </c>
      <c r="D3" s="2" t="s">
        <v>74</v>
      </c>
      <c r="E3" s="354"/>
      <c r="F3" s="2" t="s">
        <v>376</v>
      </c>
      <c r="G3" s="354"/>
    </row>
    <row r="4">
      <c r="A4" s="2">
        <v>2.0</v>
      </c>
      <c r="B4" s="2" t="s">
        <v>380</v>
      </c>
      <c r="D4" s="2" t="s">
        <v>55</v>
      </c>
      <c r="E4" s="354"/>
      <c r="F4" s="2" t="s">
        <v>47</v>
      </c>
      <c r="G4" s="354"/>
    </row>
    <row r="5">
      <c r="A5" s="2">
        <v>3.0</v>
      </c>
      <c r="B5" s="2" t="s">
        <v>46</v>
      </c>
      <c r="D5" s="2" t="s">
        <v>54</v>
      </c>
      <c r="E5" s="354"/>
      <c r="F5" s="2" t="s">
        <v>345</v>
      </c>
      <c r="G5" s="354"/>
    </row>
    <row r="6">
      <c r="A6" s="2">
        <v>4.0</v>
      </c>
      <c r="B6" s="2" t="s">
        <v>362</v>
      </c>
      <c r="D6" s="2" t="s">
        <v>106</v>
      </c>
      <c r="E6" s="354"/>
      <c r="F6" s="2" t="s">
        <v>381</v>
      </c>
      <c r="G6" s="354"/>
    </row>
    <row r="7">
      <c r="A7" s="2">
        <v>5.0</v>
      </c>
      <c r="B7" s="2" t="s">
        <v>157</v>
      </c>
      <c r="D7" s="2" t="s">
        <v>105</v>
      </c>
      <c r="E7" s="354"/>
      <c r="F7" s="2" t="s">
        <v>353</v>
      </c>
      <c r="G7" s="354"/>
    </row>
    <row r="8">
      <c r="A8" s="2">
        <v>6.0</v>
      </c>
      <c r="B8" s="2" t="s">
        <v>57</v>
      </c>
      <c r="D8" s="2" t="s">
        <v>71</v>
      </c>
      <c r="E8" s="354"/>
      <c r="F8" s="2" t="s">
        <v>52</v>
      </c>
      <c r="G8" s="354"/>
    </row>
    <row r="9">
      <c r="A9" s="2">
        <v>7.0</v>
      </c>
      <c r="B9" s="2" t="s">
        <v>140</v>
      </c>
      <c r="D9" s="2" t="s">
        <v>169</v>
      </c>
      <c r="E9" s="354"/>
      <c r="F9" s="2" t="s">
        <v>363</v>
      </c>
      <c r="G9" s="354"/>
    </row>
    <row r="10">
      <c r="A10" s="2">
        <v>8.0</v>
      </c>
      <c r="B10" s="2" t="s">
        <v>352</v>
      </c>
      <c r="D10" s="2" t="s">
        <v>98</v>
      </c>
      <c r="E10" s="354"/>
      <c r="F10" s="2" t="s">
        <v>357</v>
      </c>
      <c r="G10" s="354"/>
    </row>
    <row r="11">
      <c r="A11" s="2">
        <v>9.0</v>
      </c>
      <c r="B11" s="2" t="s">
        <v>154</v>
      </c>
      <c r="D11" s="2" t="s">
        <v>371</v>
      </c>
      <c r="E11" s="354"/>
      <c r="F11" s="2" t="s">
        <v>337</v>
      </c>
      <c r="G11" s="354"/>
    </row>
    <row r="12">
      <c r="A12" s="2">
        <v>10.0</v>
      </c>
      <c r="B12" s="2" t="s">
        <v>114</v>
      </c>
      <c r="D12" s="2" t="s">
        <v>95</v>
      </c>
      <c r="E12" s="354"/>
      <c r="F12" s="2" t="s">
        <v>383</v>
      </c>
      <c r="G12" s="354"/>
    </row>
    <row r="13">
      <c r="A13" s="2">
        <v>11.0</v>
      </c>
      <c r="B13" s="2" t="s">
        <v>368</v>
      </c>
      <c r="D13" s="2" t="s">
        <v>93</v>
      </c>
      <c r="E13" s="354"/>
      <c r="F13" s="2" t="s">
        <v>350</v>
      </c>
      <c r="G13" s="354"/>
    </row>
    <row r="14">
      <c r="A14" s="2">
        <v>12.0</v>
      </c>
      <c r="B14" s="2" t="s">
        <v>342</v>
      </c>
      <c r="D14" s="2" t="s">
        <v>107</v>
      </c>
      <c r="E14" s="354"/>
      <c r="F14" s="2" t="s">
        <v>366</v>
      </c>
      <c r="G14" s="354"/>
    </row>
    <row r="15">
      <c r="A15" s="2">
        <v>13.0</v>
      </c>
      <c r="B15" s="2" t="s">
        <v>96</v>
      </c>
      <c r="D15" s="2" t="s">
        <v>60</v>
      </c>
      <c r="E15" s="354"/>
      <c r="F15" s="2" t="s">
        <v>347</v>
      </c>
      <c r="G15" s="354"/>
    </row>
    <row r="16">
      <c r="A16" s="2">
        <v>14.0</v>
      </c>
      <c r="B16" s="2" t="s">
        <v>163</v>
      </c>
      <c r="D16" s="2" t="s">
        <v>365</v>
      </c>
      <c r="E16" s="354"/>
      <c r="F16" s="2" t="s">
        <v>378</v>
      </c>
      <c r="G16" s="354"/>
    </row>
    <row r="17">
      <c r="A17" s="2">
        <v>15.0</v>
      </c>
      <c r="B17" s="2" t="s">
        <v>355</v>
      </c>
      <c r="D17" s="2" t="s">
        <v>121</v>
      </c>
      <c r="E17" s="354"/>
      <c r="F17" s="2" t="s">
        <v>112</v>
      </c>
      <c r="G17" s="354"/>
    </row>
    <row r="18">
      <c r="A18" s="2">
        <v>16.0</v>
      </c>
      <c r="B18" s="2" t="s">
        <v>401</v>
      </c>
      <c r="D18" s="2" t="s">
        <v>48</v>
      </c>
      <c r="E18" s="355"/>
      <c r="F18" s="2" t="s">
        <v>50</v>
      </c>
      <c r="G18" s="354"/>
    </row>
    <row r="19">
      <c r="A19" s="2">
        <v>17.0</v>
      </c>
      <c r="B19" s="2" t="s">
        <v>72</v>
      </c>
      <c r="D19" s="2" t="s">
        <v>45</v>
      </c>
      <c r="F19" s="2" t="s">
        <v>343</v>
      </c>
    </row>
    <row r="20">
      <c r="A20" s="2">
        <v>18.0</v>
      </c>
      <c r="B20" s="2" t="s">
        <v>49</v>
      </c>
      <c r="D20" s="2" t="s">
        <v>116</v>
      </c>
      <c r="F20" s="2" t="s">
        <v>359</v>
      </c>
    </row>
    <row r="21">
      <c r="A21" s="2">
        <v>19.0</v>
      </c>
      <c r="B21" s="2" t="s">
        <v>75</v>
      </c>
      <c r="D21" s="2" t="s">
        <v>118</v>
      </c>
      <c r="F21" s="2" t="s">
        <v>369</v>
      </c>
    </row>
    <row r="22">
      <c r="A22" s="2">
        <v>20.0</v>
      </c>
      <c r="B22" s="2" t="s">
        <v>375</v>
      </c>
      <c r="D22" s="2" t="s">
        <v>66</v>
      </c>
      <c r="F22" s="2" t="s">
        <v>373</v>
      </c>
    </row>
  </sheetData>
  <drawing r:id="rId1"/>
</worksheet>
</file>