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4a1f6b258b64d421/Desktop/DATA_BC/Data_Homework/Week_One/"/>
    </mc:Choice>
  </mc:AlternateContent>
  <xr:revisionPtr revIDLastSave="0" documentId="8_{F76BD164-A2B8-44E7-A433-59604674AE3B}" xr6:coauthVersionLast="45" xr6:coauthVersionMax="45" xr10:uidLastSave="{00000000-0000-0000-0000-000000000000}"/>
  <bookViews>
    <workbookView xWindow="2550" yWindow="1580" windowWidth="14400" windowHeight="736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6" r:id="rId5"/>
    <sheet name="Sheet6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5" i="6"/>
  <c r="D3" i="6"/>
  <c r="D2" i="6"/>
  <c r="C3" i="6"/>
  <c r="C2" i="6"/>
  <c r="B13" i="6"/>
  <c r="B12" i="6"/>
  <c r="B11" i="6"/>
  <c r="B10" i="6"/>
  <c r="B9" i="6"/>
  <c r="B8" i="6"/>
  <c r="B7" i="6"/>
  <c r="B6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<sst xmlns="http://schemas.openxmlformats.org/spreadsheetml/2006/main" count="24823" uniqueCount="8402">
  <si>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</si>
  <si>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</si>
  <si>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</si>
  <si>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</si>
  <si>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</si>
  <si>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</si>
  <si>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</si>
  <si>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</si>
  <si>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</si>
  <si>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</si>
  <si>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</si>
  <si>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</si>
  <si>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</si>
  <si>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</si>
  <si>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</si>
  <si>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</si>
  <si>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</si>
  <si>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</si>
  <si>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</si>
  <si>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</si>
  <si>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</si>
  <si>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</si>
  <si>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</si>
  <si>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</si>
  <si>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</si>
  <si>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</si>
  <si>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</si>
  <si>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</si>
  <si>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</si>
  <si>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</si>
  <si>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</si>
  <si>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</si>
  <si>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</si>
  <si>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</si>
  <si>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</si>
  <si>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</si>
  <si>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</si>
  <si>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</si>
  <si>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</si>
  <si>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</si>
  <si>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</si>
  <si>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</si>
  <si>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</si>
  <si>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</si>
  <si>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</si>
  <si>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</si>
  <si>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</si>
  <si>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</si>
  <si>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</si>
  <si>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</si>
  <si>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</si>
  <si>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</si>
  <si>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</si>
  <si>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</si>
  <si>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</si>
  <si>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</si>
  <si>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</si>
  <si>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</si>
  <si>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</si>
  <si>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</si>
  <si>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</si>
  <si>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</si>
  <si>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</si>
  <si>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</si>
  <si>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</si>
  <si>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</si>
  <si>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</si>
  <si>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</si>
  <si>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</si>
  <si>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</si>
  <si>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</si>
  <si>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</si>
  <si>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</si>
  <si>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</si>
  <si>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</si>
  <si>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</si>
  <si>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</si>
  <si>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</si>
  <si>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</si>
  <si>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</si>
  <si>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</si>
  <si>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</si>
  <si>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</si>
  <si>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</si>
  <si>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</si>
  <si>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</si>
  <si>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</si>
  <si>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</si>
  <si>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</si>
  <si>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</si>
  <si>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</si>
  <si>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</si>
  <si>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</si>
  <si>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</si>
  <si>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</si>
  <si>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</si>
  <si>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</si>
  <si>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</si>
  <si>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</si>
  <si>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</si>
  <si>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</si>
  <si>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</si>
  <si>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</si>
  <si>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</si>
  <si>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</si>
  <si>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</si>
  <si>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</si>
  <si>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</si>
  <si>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</si>
  <si>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</si>
  <si>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</si>
  <si>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</si>
  <si>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</si>
  <si>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</si>
  <si>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</si>
  <si>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</si>
  <si>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</si>
  <si>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</si>
  <si>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</si>
  <si>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</si>
  <si>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</si>
  <si>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</si>
  <si>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</si>
  <si>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</si>
  <si>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</si>
  <si>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</si>
  <si>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</si>
  <si>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</si>
  <si>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</si>
  <si>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</si>
  <si>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</si>
  <si>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</si>
  <si>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</si>
  <si>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</si>
  <si>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</si>
  <si>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</si>
  <si>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</si>
  <si>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</si>
  <si>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</si>
  <si>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</si>
  <si>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</si>
  <si>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</si>
  <si>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</si>
  <si>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</si>
  <si>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</si>
  <si>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</si>
  <si>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</si>
  <si>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</si>
  <si>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</si>
  <si>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</si>
  <si>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</si>
  <si>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</si>
  <si>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</si>
  <si>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</si>
  <si>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</si>
  <si>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</si>
  <si>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</si>
  <si>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</si>
  <si>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</si>
  <si>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</si>
  <si>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</si>
  <si>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</si>
  <si>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</si>
  <si>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</si>
  <si>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</si>
  <si>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</si>
  <si>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</si>
  <si>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</si>
  <si>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</si>
  <si>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</si>
  <si>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</si>
  <si>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</si>
  <si>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</si>
  <si>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</si>
  <si>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</si>
  <si>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</si>
  <si>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</si>
  <si>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</si>
  <si>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</si>
  <si>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</si>
  <si>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</si>
  <si>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</si>
  <si>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</si>
  <si>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</si>
  <si>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</si>
  <si>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</si>
  <si>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</si>
  <si>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</si>
  <si>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</si>
  <si>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</si>
  <si>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</si>
  <si>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</si>
  <si>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</si>
  <si>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</si>
  <si>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</si>
  <si>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</si>
  <si>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</si>
  <si>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</si>
  <si>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</si>
  <si>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</si>
  <si>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</si>
  <si>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</si>
  <si>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</si>
  <si>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</si>
  <si>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</si>
  <si>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</si>
  <si>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</si>
  <si>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</si>
  <si>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</si>
  <si>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</si>
  <si>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</si>
  <si>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</si>
  <si>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</si>
  <si>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</si>
  <si>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</si>
  <si>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</si>
  <si>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</si>
  <si>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</si>
  <si>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</si>
  <si>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</si>
  <si>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</si>
  <si>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</si>
  <si>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</si>
  <si>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</si>
  <si>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</si>
  <si>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</si>
  <si>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</si>
  <si>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</si>
  <si>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</si>
  <si>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</si>
  <si>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</si>
  <si>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</si>
  <si>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</si>
  <si>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</si>
  <si>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</si>
  <si>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</si>
  <si>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</si>
  <si>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</si>
  <si>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</si>
  <si>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</si>
  <si>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</si>
  <si>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</si>
  <si>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</si>
  <si>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</si>
  <si>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</si>
  <si>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</si>
  <si>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</si>
  <si>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</si>
  <si>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</si>
  <si>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</si>
  <si>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</si>
  <si>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</si>
  <si>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</si>
  <si>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</si>
  <si>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</si>
  <si>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</si>
  <si>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</si>
  <si>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</si>
  <si>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</si>
  <si>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</si>
  <si>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</si>
  <si>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</si>
  <si>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</si>
  <si>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</si>
  <si>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</si>
  <si>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</si>
  <si>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</si>
  <si>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</si>
  <si>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</si>
  <si>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</si>
  <si>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</si>
  <si>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</si>
  <si>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</si>
  <si>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</si>
  <si>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</si>
  <si>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</si>
  <si>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</si>
  <si>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</si>
  <si>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</si>
  <si>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</si>
  <si>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</si>
  <si>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</si>
  <si>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</si>
  <si>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</si>
  <si>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</si>
  <si>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</si>
  <si>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</si>
  <si>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</si>
  <si>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</si>
  <si>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</si>
  <si>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</si>
  <si>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</si>
  <si>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</si>
  <si>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</si>
  <si>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</si>
  <si>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</si>
  <si>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</si>
  <si>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</si>
  <si>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</si>
  <si>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</si>
  <si>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</si>
  <si>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</si>
  <si>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</si>
  <si>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</si>
  <si>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</si>
  <si>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</si>
  <si>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</si>
  <si>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</si>
  <si>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</si>
  <si>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</si>
  <si>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</si>
  <si>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</si>
  <si>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</si>
  <si>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</si>
  <si>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</si>
  <si>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</si>
  <si>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</si>
  <si>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</si>
  <si>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</si>
  <si>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</si>
  <si>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</si>
  <si>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</si>
  <si>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</si>
  <si>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</si>
  <si>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</si>
  <si>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</si>
  <si>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</si>
  <si>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</si>
  <si>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</si>
  <si>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</si>
  <si>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</si>
  <si>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</si>
  <si>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</si>
  <si>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</si>
  <si>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</si>
  <si>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</si>
  <si>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</si>
  <si>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</si>
  <si>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</si>
  <si>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</si>
  <si>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</si>
  <si>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</si>
  <si>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</si>
  <si>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</si>
  <si>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</si>
  <si>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</si>
  <si>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</si>
  <si>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</si>
  <si>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</si>
  <si>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</si>
  <si>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</si>
  <si>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</si>
  <si>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</si>
  <si>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</si>
  <si>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</si>
  <si>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</si>
  <si>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</si>
  <si>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</si>
  <si>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</si>
  <si>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</si>
  <si>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</si>
  <si>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</si>
  <si>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</si>
  <si>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</si>
  <si>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</si>
  <si>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</si>
  <si>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</si>
  <si>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</si>
  <si>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</si>
  <si>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</si>
  <si>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</si>
  <si>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</si>
  <si>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</si>
  <si>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</si>
  <si>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</si>
  <si>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</si>
  <si>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</si>
  <si>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</si>
  <si>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</si>
  <si>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</si>
  <si>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</si>
  <si>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</si>
  <si>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</si>
  <si>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</si>
  <si>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</si>
  <si>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</si>
  <si>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</si>
  <si>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</si>
  <si>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</si>
  <si>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</si>
  <si>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</si>
  <si>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</si>
  <si>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</si>
  <si>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</si>
  <si>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</si>
  <si>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</si>
  <si>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</si>
  <si>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</si>
  <si>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</si>
  <si>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</si>
  <si>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</si>
  <si>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</si>
  <si>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</si>
  <si>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</si>
  <si>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</si>
  <si>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</si>
  <si>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</si>
  <si>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</si>
  <si>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</si>
  <si>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</si>
  <si>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</si>
  <si>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</si>
  <si>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</si>
  <si>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</si>
  <si>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</si>
  <si>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</si>
  <si>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</si>
  <si>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</si>
  <si>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</si>
  <si>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</si>
  <si>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</si>
  <si>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</si>
  <si>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</si>
  <si>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</si>
  <si>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</si>
  <si>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</si>
  <si>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</si>
  <si>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</si>
  <si>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</si>
  <si>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</si>
  <si>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</si>
  <si>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</si>
  <si>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</si>
  <si>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</si>
  <si>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</si>
  <si>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</si>
  <si>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</si>
  <si>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</si>
  <si>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</si>
  <si>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</si>
  <si>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</si>
  <si>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</si>
  <si>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</si>
  <si>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</si>
  <si>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</si>
  <si>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</si>
  <si>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</si>
  <si>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</si>
  <si>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</si>
  <si>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</si>
  <si>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</si>
  <si>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</si>
  <si>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</si>
  <si>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</si>
  <si>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</si>
  <si>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</si>
  <si>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</si>
  <si>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</si>
  <si>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</si>
  <si>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</si>
  <si>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</si>
  <si>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</si>
  <si>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</si>
  <si>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</si>
  <si>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</si>
  <si>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</si>
  <si>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</si>
  <si>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</si>
  <si>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</si>
  <si>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</si>
  <si>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</si>
  <si>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</si>
  <si>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</si>
  <si>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</si>
  <si>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</si>
  <si>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</si>
  <si>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</si>
  <si>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</si>
  <si>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</si>
  <si>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</si>
  <si>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</si>
  <si>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</si>
  <si>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</si>
  <si>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</si>
  <si>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</si>
  <si>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</si>
  <si>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</si>
  <si>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</si>
  <si>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</si>
  <si>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</si>
  <si>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</si>
  <si>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</si>
  <si>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</si>
  <si>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</si>
  <si>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</si>
  <si>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</si>
  <si>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</si>
  <si>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</si>
  <si>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</si>
  <si>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</si>
  <si>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</si>
  <si>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</si>
  <si>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</si>
  <si>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</si>
  <si>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</si>
  <si>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</si>
  <si>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</si>
  <si>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</si>
  <si>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</si>
  <si>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</si>
  <si>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</si>
  <si>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</si>
  <si>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</si>
  <si>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</si>
  <si>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</si>
  <si>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</si>
  <si>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</si>
  <si>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</si>
  <si>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</si>
  <si>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</si>
  <si>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</si>
  <si>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</si>
  <si>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</si>
  <si>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</si>
  <si>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</si>
  <si>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</si>
  <si>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</si>
  <si>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</si>
  <si>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</si>
  <si>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</si>
  <si>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</si>
  <si>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</si>
  <si>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</si>
  <si>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</si>
  <si>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</si>
  <si>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</si>
  <si>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</si>
  <si>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</si>
  <si>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</si>
  <si>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</si>
  <si>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</si>
  <si>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</si>
  <si>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</si>
  <si>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</si>
  <si>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</si>
  <si>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</si>
  <si>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</si>
  <si>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</si>
  <si>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</si>
  <si>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</si>
  <si>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</si>
  <si>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</si>
  <si>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</si>
  <si>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</si>
  <si>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</si>
  <si>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</si>
  <si>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</si>
  <si>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</si>
  <si>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</si>
  <si>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</si>
  <si>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</si>
  <si>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</si>
  <si>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</si>
  <si>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</si>
  <si>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</si>
  <si>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</si>
  <si>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</si>
  <si>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</si>
  <si>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</si>
  <si>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</si>
  <si>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</si>
  <si>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</si>
  <si>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</si>
  <si>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</si>
  <si>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</si>
  <si>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</si>
  <si>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</si>
  <si>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</si>
  <si>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</si>
  <si>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</si>
  <si>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</si>
  <si>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</si>
  <si>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</si>
  <si>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</si>
  <si>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</si>
  <si>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</si>
  <si>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</si>
  <si>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</si>
  <si>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</si>
  <si>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</si>
  <si>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</si>
  <si>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</si>
  <si>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</si>
  <si>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</si>
  <si>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</si>
  <si>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</si>
  <si>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</si>
  <si>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</si>
  <si>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</si>
  <si>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</si>
  <si>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</si>
  <si>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</si>
  <si>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</si>
  <si>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</si>
  <si>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</si>
  <si>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</si>
  <si>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</si>
  <si>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</si>
  <si>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</si>
  <si>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</si>
  <si>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</si>
  <si>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</si>
  <si>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</si>
  <si>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</si>
  <si>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</si>
  <si>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</si>
  <si>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</si>
  <si>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</si>
  <si>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</si>
  <si>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</si>
  <si>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</si>
  <si>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</si>
  <si>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</si>
  <si>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</si>
  <si>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</si>
  <si>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</si>
  <si>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</si>
  <si>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</si>
  <si>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</si>
  <si>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</si>
  <si>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</si>
  <si>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</si>
  <si>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</si>
  <si>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</si>
  <si>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</si>
  <si>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</si>
  <si>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</si>
  <si>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</si>
  <si>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</si>
  <si>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</si>
  <si>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</si>
  <si>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</si>
  <si>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</si>
  <si>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</si>
  <si>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</si>
  <si>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</si>
  <si>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</si>
  <si>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</si>
  <si>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</si>
  <si>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</si>
  <si>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</si>
  <si>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</si>
  <si>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</si>
  <si>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</si>
  <si>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</si>
  <si>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</si>
  <si>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</si>
  <si>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</si>
  <si>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</si>
  <si>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</si>
  <si>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</si>
  <si>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</si>
  <si>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</si>
  <si>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</si>
  <si>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</si>
  <si>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</si>
  <si>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</si>
  <si>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</si>
  <si>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</si>
  <si>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</si>
  <si>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</si>
  <si>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</si>
  <si>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</si>
  <si>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</si>
  <si>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</si>
  <si>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</si>
  <si>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</si>
  <si>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</si>
  <si>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</si>
  <si>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</si>
  <si>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</si>
  <si>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</si>
  <si>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</si>
  <si>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</si>
  <si>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</si>
  <si>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</si>
  <si>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</si>
  <si>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</si>
  <si>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</si>
  <si>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</si>
  <si>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</si>
  <si>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</si>
  <si>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</si>
  <si>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</si>
  <si>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</si>
  <si>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</si>
  <si>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</si>
  <si>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</si>
  <si>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</si>
  <si>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</si>
  <si>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</si>
  <si>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</si>
  <si>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</si>
  <si>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</si>
  <si>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</si>
  <si>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</si>
  <si>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</si>
  <si>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</si>
  <si>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</si>
  <si>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</si>
  <si>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</si>
  <si>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</si>
  <si>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</si>
  <si>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</si>
  <si>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</si>
  <si>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</si>
  <si>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</si>
  <si>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</si>
  <si>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</si>
  <si>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</si>
  <si>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</si>
  <si>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</si>
  <si>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</si>
  <si>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</si>
  <si>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</si>
  <si>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</si>
  <si>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</si>
  <si>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</si>
  <si>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</si>
  <si>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</si>
  <si>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</si>
  <si>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</si>
  <si>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</si>
  <si>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</si>
  <si>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</si>
  <si>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</si>
  <si>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</si>
  <si>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</si>
  <si>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</si>
  <si>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</si>
  <si>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</si>
  <si>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</si>
  <si>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</si>
  <si>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</si>
  <si>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</si>
  <si>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</si>
  <si>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</si>
  <si>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</si>
  <si>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</si>
  <si>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</si>
  <si>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</si>
  <si>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</si>
  <si>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</si>
  <si>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</si>
  <si>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</si>
  <si>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</si>
  <si>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</si>
  <si>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</si>
  <si>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</si>
  <si>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</si>
  <si>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</si>
  <si>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</si>
  <si>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</si>
  <si>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</si>
  <si>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</si>
  <si>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</si>
  <si>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</si>
  <si>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</si>
  <si>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</si>
  <si>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</si>
  <si>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</si>
  <si>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</si>
  <si>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</si>
  <si>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</si>
  <si>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</si>
  <si>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</si>
  <si>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</si>
  <si>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</si>
  <si>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</si>
  <si>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</si>
  <si>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</si>
  <si>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</si>
  <si>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</si>
  <si>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</si>
  <si>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</si>
  <si>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</si>
  <si>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</si>
  <si>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</si>
  <si>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</si>
  <si>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</si>
  <si>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</si>
  <si>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</si>
  <si>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</si>
  <si>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</si>
  <si>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</si>
  <si>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</si>
  <si>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</si>
  <si>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</si>
  <si>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</si>
  <si>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</si>
  <si>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</si>
  <si>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</si>
  <si>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</si>
  <si>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</si>
  <si>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</si>
  <si>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</si>
  <si>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</si>
  <si>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</si>
  <si>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</si>
  <si>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</si>
  <si>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</si>
  <si>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</si>
  <si>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</si>
  <si>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</si>
  <si>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</si>
  <si>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</si>
  <si>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</si>
  <si>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</si>
  <si>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</si>
  <si>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</si>
  <si>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</si>
  <si>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</si>
  <si>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</si>
  <si>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</si>
  <si>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</si>
  <si>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</si>
  <si>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</si>
  <si>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</si>
  <si>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</si>
  <si>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</si>
  <si>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</si>
  <si>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</si>
  <si>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</si>
  <si>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</si>
  <si>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</si>
  <si>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</si>
  <si>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</si>
  <si>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</si>
  <si>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</si>
  <si>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</si>
  <si>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</si>
  <si>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</si>
  <si>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</si>
  <si>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</si>
  <si>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</si>
  <si>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</si>
  <si>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</si>
  <si>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</si>
  <si>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</si>
  <si>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</si>
  <si>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</si>
  <si>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</si>
  <si>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</si>
  <si>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</si>
  <si>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</si>
  <si>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</si>
  <si>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</si>
  <si>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</si>
  <si>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</si>
  <si>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</si>
  <si>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</si>
  <si>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</si>
  <si>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</si>
  <si>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</si>
  <si>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</si>
  <si>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</si>
  <si>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</si>
  <si>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</si>
  <si>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</si>
  <si>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</si>
  <si>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</si>
  <si>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</si>
  <si>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</si>
  <si>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</si>
  <si>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</si>
  <si>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</si>
  <si>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</si>
  <si>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</si>
  <si>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</si>
  <si>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</si>
  <si>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</si>
  <si>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</si>
  <si>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</si>
  <si>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</si>
  <si>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</si>
  <si>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</si>
  <si>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</si>
  <si>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</si>
  <si>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</si>
  <si>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</si>
  <si>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</si>
  <si>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</si>
  <si>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</si>
  <si>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</si>
  <si>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</si>
  <si>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</si>
  <si>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</si>
  <si>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</si>
  <si>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</si>
  <si>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</si>
  <si>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</si>
  <si>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</si>
  <si>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</si>
  <si>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</si>
  <si>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</si>
  <si>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</si>
  <si>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</si>
  <si>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</si>
  <si>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</si>
  <si>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</si>
  <si>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</si>
  <si>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</si>
  <si>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</si>
  <si>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</si>
  <si>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</si>
  <si>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</si>
  <si>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</si>
  <si>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</si>
  <si>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</si>
  <si>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</si>
  <si>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</si>
  <si>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</si>
  <si>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</si>
  <si>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</si>
  <si>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</si>
  <si>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</si>
  <si>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</si>
  <si>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</si>
  <si>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</si>
  <si>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</si>
  <si>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</si>
  <si>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</si>
  <si>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</si>
  <si>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</si>
  <si>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</si>
  <si>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</si>
  <si>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</si>
  <si>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</si>
  <si>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</si>
  <si>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</si>
  <si>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</si>
  <si>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</si>
  <si>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</si>
  <si>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</si>
  <si>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</si>
  <si>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</si>
  <si>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</si>
  <si>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</si>
  <si>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</si>
  <si>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</si>
  <si>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</si>
  <si>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</si>
  <si>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</si>
  <si>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</si>
  <si>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</si>
  <si>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</si>
  <si>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</si>
  <si>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</si>
  <si>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</si>
  <si>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</si>
  <si>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</si>
  <si>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</si>
  <si>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</si>
  <si>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</si>
  <si>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</si>
  <si>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</si>
  <si>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</si>
  <si>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</si>
  <si>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</si>
  <si>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</si>
  <si>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</si>
  <si>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</si>
  <si>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</si>
  <si>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</si>
  <si>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</si>
  <si>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</si>
  <si>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</si>
  <si>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</si>
  <si>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</si>
  <si>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</si>
  <si>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</si>
  <si>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</si>
  <si>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</si>
  <si>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</si>
  <si>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</si>
  <si>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</si>
  <si>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</si>
  <si>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</si>
  <si>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</si>
  <si>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</si>
  <si>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</si>
  <si>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</si>
  <si>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</si>
  <si>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</si>
  <si>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</si>
  <si>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</si>
  <si>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</si>
  <si>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</si>
  <si>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</si>
  <si>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</si>
  <si>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</si>
  <si>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</si>
  <si>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</si>
  <si>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</si>
  <si>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</si>
  <si>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</si>
  <si>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</si>
  <si>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</si>
  <si>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</si>
  <si>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</si>
  <si>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</si>
  <si>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</si>
  <si>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</si>
  <si>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</si>
  <si>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</si>
  <si>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</si>
  <si>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</si>
  <si>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</si>
  <si>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</si>
  <si>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</si>
  <si>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</si>
  <si>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</si>
  <si>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</si>
  <si>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</si>
  <si>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</si>
  <si>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</si>
  <si>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</si>
  <si>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</si>
  <si>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</si>
  <si>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</si>
  <si>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</si>
  <si>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</si>
  <si>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</si>
  <si>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</si>
  <si>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</si>
  <si>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</si>
  <si>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</si>
  <si>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</si>
  <si>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</si>
  <si>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</si>
  <si>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</si>
  <si>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</si>
  <si>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</si>
  <si>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</si>
  <si>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</si>
  <si>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</si>
  <si>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</si>
  <si>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</si>
  <si>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</si>
  <si>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</si>
  <si>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</si>
  <si>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</si>
  <si>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</si>
  <si>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</si>
  <si>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</si>
  <si>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</si>
  <si>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</si>
  <si>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</si>
  <si>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</si>
  <si>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</si>
  <si>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</si>
  <si>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</si>
  <si>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</si>
  <si>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</si>
  <si>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</si>
  <si>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</si>
  <si>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</si>
  <si>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</si>
  <si>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</si>
  <si>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</si>
  <si>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</si>
  <si>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</si>
  <si>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</si>
  <si>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</si>
  <si>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</si>
  <si>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</si>
  <si>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</si>
  <si>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</si>
  <si>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</si>
  <si>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</si>
  <si>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</si>
  <si>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</si>
  <si>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</si>
  <si>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</si>
  <si>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</si>
  <si>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</si>
  <si>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</si>
  <si>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</si>
  <si>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</si>
  <si>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</si>
  <si>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</si>
  <si>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</si>
  <si>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</si>
  <si>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</si>
  <si>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</si>
  <si>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</si>
  <si>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</si>
  <si>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</si>
  <si>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</si>
  <si>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</si>
  <si>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</si>
  <si>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</si>
  <si>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</si>
  <si>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</si>
  <si>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</si>
  <si>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</si>
  <si>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</si>
  <si>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</si>
  <si>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</si>
  <si>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</si>
  <si>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</si>
  <si>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</si>
  <si>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</si>
  <si>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</si>
  <si>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</si>
  <si>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</si>
  <si>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</si>
  <si>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</si>
  <si>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</si>
  <si>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</si>
  <si>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</si>
  <si>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</si>
  <si>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</si>
  <si>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</si>
  <si>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</si>
  <si>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</si>
  <si>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</si>
  <si>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</si>
  <si>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</si>
  <si>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</si>
  <si>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</si>
  <si>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</si>
  <si>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</si>
  <si>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</si>
  <si>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</si>
  <si>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</si>
  <si>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</si>
  <si>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</si>
  <si>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</si>
  <si>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</si>
  <si>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</si>
  <si>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</si>
  <si>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</si>
  <si>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</si>
  <si>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</si>
  <si>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</si>
  <si>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</si>
  <si>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</si>
  <si>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</si>
  <si>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</si>
  <si>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</si>
  <si>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</si>
  <si>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</si>
  <si>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</si>
  <si>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</si>
  <si>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</si>
  <si>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</si>
  <si>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</si>
  <si>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</si>
  <si>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</si>
  <si>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</si>
  <si>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</si>
  <si>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</si>
  <si>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</si>
  <si>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</si>
  <si>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</si>
  <si>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</si>
  <si>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</si>
  <si>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</si>
  <si>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</si>
  <si>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</si>
  <si>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</si>
  <si>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</si>
  <si>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</si>
  <si>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</si>
  <si>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</si>
  <si>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</si>
  <si>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</si>
  <si>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</si>
  <si>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</si>
  <si>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</si>
  <si>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</si>
  <si>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</si>
  <si>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</si>
  <si>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</si>
  <si>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</si>
  <si>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</si>
  <si>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</si>
  <si>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</si>
  <si>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</si>
  <si>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</si>
  <si>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</si>
  <si>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</si>
  <si>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</si>
  <si>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</si>
  <si>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</si>
  <si>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</si>
  <si>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</si>
  <si>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</si>
  <si>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</si>
  <si>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</si>
  <si>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</si>
  <si>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</si>
  <si>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</si>
  <si>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</si>
  <si>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</si>
  <si>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</si>
  <si>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</si>
  <si>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</si>
  <si>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</si>
  <si>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</si>
  <si>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</si>
  <si>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</si>
  <si>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</si>
  <si>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</si>
  <si>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</si>
  <si>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</si>
  <si>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</si>
  <si>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</si>
  <si>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</si>
  <si>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</si>
  <si>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</si>
  <si>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</si>
  <si>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</si>
  <si>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</si>
  <si>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</si>
  <si>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</si>
  <si>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</si>
  <si>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</si>
  <si>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</si>
  <si>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</si>
  <si>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</si>
  <si>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</si>
  <si>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</si>
  <si>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</si>
  <si>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</si>
  <si>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</si>
  <si>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</si>
  <si>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</si>
  <si>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</si>
  <si>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</si>
  <si>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</si>
  <si>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</si>
  <si>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</si>
  <si>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</si>
  <si>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</si>
  <si>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</si>
  <si>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</si>
  <si>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</si>
  <si>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</si>
  <si>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</si>
  <si>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</si>
  <si>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</si>
  <si>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</si>
  <si>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</si>
  <si>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</si>
  <si>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</si>
  <si>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</si>
  <si>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</si>
  <si>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</si>
  <si>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</si>
  <si>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</si>
  <si>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</si>
  <si>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</si>
  <si>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</si>
  <si>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</si>
  <si>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</si>
  <si>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</si>
  <si>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</si>
  <si>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</si>
  <si>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</si>
  <si>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</si>
  <si>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</si>
  <si>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</si>
  <si>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</si>
  <si>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</si>
  <si>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</si>
  <si>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</si>
  <si>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</si>
  <si>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</si>
  <si>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</si>
  <si>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</si>
  <si>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</si>
  <si>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</si>
  <si>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</si>
  <si>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</si>
  <si>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</si>
  <si>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</si>
  <si>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</si>
  <si>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</si>
  <si>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</si>
  <si>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</si>
  <si>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</si>
  <si>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</si>
  <si>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</si>
  <si>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</si>
  <si>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</si>
  <si>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</si>
  <si>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</si>
  <si>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</si>
  <si>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</si>
  <si>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</si>
  <si>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</si>
  <si>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</si>
  <si>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</si>
  <si>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</si>
  <si>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</si>
  <si>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</si>
  <si>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</si>
  <si>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</si>
  <si>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</si>
  <si>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</si>
  <si>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</si>
  <si>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</si>
  <si>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</si>
  <si>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</si>
  <si>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</si>
  <si>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</si>
  <si>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</si>
  <si>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</si>
  <si>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</si>
  <si>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</si>
  <si>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</si>
  <si>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</si>
  <si>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</si>
  <si>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</si>
  <si>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</si>
  <si>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</si>
  <si>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</si>
  <si>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</si>
  <si>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</si>
  <si>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</si>
  <si>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</si>
  <si>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</si>
  <si>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</si>
  <si>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</si>
  <si>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</si>
  <si>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</si>
  <si>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</si>
  <si>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</si>
  <si>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</si>
  <si>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</si>
  <si>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</si>
  <si>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</si>
  <si>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</si>
  <si>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</si>
  <si>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</si>
  <si>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</si>
  <si>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</si>
  <si>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</si>
  <si>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</si>
  <si>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</si>
  <si>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</si>
  <si>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</si>
  <si>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</si>
  <si>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</si>
  <si>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</si>
  <si>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</si>
  <si>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</si>
  <si>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</si>
  <si>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</si>
  <si>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</si>
  <si>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</si>
  <si>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</si>
  <si>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</si>
  <si>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</si>
  <si>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</si>
  <si>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</si>
  <si>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</si>
  <si>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</si>
  <si>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</si>
  <si>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</si>
  <si>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</si>
  <si>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</si>
  <si>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</si>
  <si>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</si>
  <si>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</si>
  <si>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</si>
  <si>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</si>
  <si>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</si>
  <si>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</si>
  <si>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</si>
  <si>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</si>
  <si>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</si>
  <si>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</si>
  <si>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</si>
  <si>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</si>
  <si>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</si>
  <si>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</si>
  <si>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</si>
  <si>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</si>
  <si>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</si>
  <si>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</si>
  <si>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</si>
  <si>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</si>
  <si>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</si>
  <si>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</si>
  <si>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</si>
  <si>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</si>
  <si>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</si>
  <si>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</si>
  <si>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</si>
  <si>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</si>
  <si>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</si>
  <si>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</si>
  <si>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</si>
  <si>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</si>
  <si>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</si>
  <si>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</si>
  <si>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</si>
  <si>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</si>
  <si>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</si>
  <si>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</si>
  <si>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</si>
  <si>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</si>
  <si>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</si>
  <si>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</si>
  <si>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</si>
  <si>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</si>
  <si>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</si>
  <si>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</si>
  <si>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</si>
  <si>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</si>
  <si>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</si>
  <si>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</si>
  <si>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</si>
  <si>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</si>
  <si>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</si>
  <si>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</si>
  <si>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</si>
  <si>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</si>
  <si>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</si>
  <si>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</si>
  <si>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</si>
  <si>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</si>
  <si>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</si>
  <si>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</si>
  <si>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</si>
  <si>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</si>
  <si>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</si>
  <si>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</si>
  <si>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</si>
  <si>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</si>
  <si>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</si>
  <si>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</si>
  <si>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</si>
  <si>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</si>
  <si>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</si>
  <si>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</si>
  <si>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</si>
  <si>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</si>
  <si>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</si>
  <si>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</si>
  <si>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</si>
  <si>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</si>
  <si>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</si>
  <si>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</si>
  <si>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</si>
  <si>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</si>
  <si>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</si>
  <si>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</si>
  <si>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</si>
  <si>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</si>
  <si>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</si>
  <si>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</si>
  <si>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</si>
  <si>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</si>
  <si>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</si>
  <si>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</si>
  <si>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</si>
  <si>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</si>
  <si>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</si>
  <si>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</si>
  <si>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</si>
  <si>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</si>
  <si>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</si>
  <si>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</si>
  <si>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</si>
  <si>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</si>
  <si>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</si>
  <si>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</si>
  <si>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</si>
  <si>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</si>
  <si>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</si>
  <si>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</si>
  <si>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</si>
  <si>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</si>
  <si>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</si>
  <si>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</si>
  <si>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</si>
  <si>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</si>
  <si>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</si>
  <si>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</si>
  <si>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</si>
  <si>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</si>
  <si>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</si>
  <si>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</si>
  <si>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</si>
  <si>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</si>
  <si>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</si>
  <si>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</si>
  <si>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</si>
  <si>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</si>
  <si>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</si>
  <si>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</si>
  <si>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</si>
  <si>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</si>
  <si>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</si>
  <si>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</si>
  <si>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</si>
  <si>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</si>
  <si>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</si>
  <si>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</si>
  <si>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</si>
  <si>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</si>
  <si>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</si>
  <si>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</si>
  <si>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</si>
  <si>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</si>
  <si>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</si>
  <si>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</si>
  <si>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</si>
  <si>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</si>
  <si>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</si>
  <si>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</si>
  <si>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</si>
  <si>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</si>
  <si>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</si>
  <si>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</si>
  <si>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</si>
  <si>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</si>
  <si>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</si>
  <si>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</si>
  <si>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</si>
  <si>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</si>
  <si>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</si>
  <si>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</si>
  <si>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</si>
  <si>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</si>
  <si>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</si>
  <si>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</si>
  <si>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</si>
  <si>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</si>
  <si>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</si>
  <si>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</si>
  <si>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</si>
  <si>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</si>
  <si>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</si>
  <si>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</si>
  <si>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</si>
  <si>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</si>
  <si>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</si>
  <si>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</si>
  <si>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</si>
  <si>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</si>
  <si>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</si>
  <si>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</si>
  <si>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</si>
  <si>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</si>
  <si>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</si>
  <si>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</si>
  <si>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</si>
  <si>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</si>
  <si>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</si>
  <si>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</si>
  <si>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</si>
  <si>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</si>
  <si>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</si>
  <si>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</si>
  <si>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</si>
  <si>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</si>
  <si>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</si>
  <si>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</si>
  <si>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</si>
  <si>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</si>
  <si>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</si>
  <si>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</si>
  <si>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</si>
  <si>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</si>
  <si>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</si>
  <si>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</si>
  <si>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</si>
  <si>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</si>
  <si>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</si>
  <si>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</si>
  <si>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</si>
  <si>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</si>
  <si>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</si>
  <si>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</si>
  <si>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</si>
  <si>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</si>
  <si>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</si>
  <si>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</si>
  <si>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</si>
  <si>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</si>
  <si>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</si>
  <si>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</si>
  <si>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</si>
  <si>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</si>
  <si>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</si>
  <si>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</si>
  <si>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</si>
  <si>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</si>
  <si>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</si>
  <si>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</si>
  <si>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</si>
  <si>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</si>
  <si>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</si>
  <si>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</si>
  <si>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</si>
  <si>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</si>
  <si>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</si>
  <si>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</si>
  <si>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</si>
  <si>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</si>
  <si>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</si>
  <si>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</si>
  <si>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</si>
  <si>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</si>
  <si>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</si>
  <si>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</si>
  <si>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</si>
  <si>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</si>
  <si>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</si>
  <si>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</si>
  <si>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</si>
  <si>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</si>
  <si>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</si>
  <si>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</si>
  <si>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</si>
  <si>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</si>
  <si>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</si>
  <si>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</si>
  <si>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</si>
  <si>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</si>
  <si>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</si>
  <si>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</si>
  <si>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</si>
  <si>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</si>
  <si>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</si>
  <si>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</si>
  <si>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</si>
  <si>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</si>
  <si>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</si>
  <si>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</si>
  <si>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</si>
  <si>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</si>
  <si>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</si>
  <si>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</si>
  <si>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</si>
  <si>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</si>
  <si>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</si>
  <si>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</si>
  <si>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</si>
  <si>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</si>
  <si>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</si>
  <si>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</si>
  <si>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</si>
  <si>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</si>
  <si>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</si>
  <si>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</si>
  <si>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</si>
  <si>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</si>
  <si>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</si>
  <si>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</si>
  <si>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</si>
  <si>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</si>
  <si>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</si>
  <si>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</si>
  <si>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</si>
  <si>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</si>
  <si>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</si>
  <si>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</si>
  <si>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</si>
  <si>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</si>
  <si>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</si>
  <si>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</si>
  <si>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</si>
  <si>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</si>
  <si>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</si>
  <si>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</si>
  <si>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</si>
  <si>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</si>
  <si>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</si>
  <si>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</si>
  <si>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</si>
  <si>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</si>
  <si>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</si>
  <si>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</si>
  <si>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</si>
  <si>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</si>
  <si>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</si>
  <si>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</si>
  <si>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</si>
  <si>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</si>
  <si>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</si>
  <si>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</si>
  <si>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</si>
  <si>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</si>
  <si>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</si>
  <si>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</si>
  <si>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</si>
  <si>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</si>
  <si>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</si>
  <si>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</si>
  <si>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</si>
  <si>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</si>
  <si>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</si>
  <si>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</si>
  <si>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</si>
  <si>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</si>
  <si>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</si>
  <si>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</si>
  <si>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</si>
  <si>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</si>
  <si>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</si>
  <si>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</si>
  <si>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</si>
  <si>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</si>
  <si>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</si>
  <si>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</si>
  <si>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</si>
  <si>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</si>
  <si>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</si>
  <si>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</si>
  <si>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</si>
  <si>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</si>
  <si>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</si>
  <si>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</si>
  <si>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</si>
  <si>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</si>
  <si>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</si>
  <si>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</si>
  <si>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</si>
  <si>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</si>
  <si>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</si>
  <si>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</si>
  <si>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</si>
  <si>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</si>
  <si>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</si>
  <si>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</si>
  <si>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</si>
  <si>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</si>
  <si>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</si>
  <si>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</si>
  <si>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</si>
  <si>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</si>
  <si>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</si>
  <si>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</si>
  <si>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</si>
  <si>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</si>
  <si>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</si>
  <si>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</si>
  <si>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</si>
  <si>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</si>
  <si>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</si>
  <si>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</si>
  <si>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</si>
  <si>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</si>
  <si>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</si>
  <si>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</si>
  <si>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</si>
  <si>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</si>
  <si>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</si>
  <si>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</si>
  <si>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</si>
  <si>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</si>
  <si>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</si>
  <si>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</si>
  <si>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</si>
  <si>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</si>
  <si>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</si>
  <si>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</si>
  <si>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</si>
  <si>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</si>
  <si>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</si>
  <si>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</si>
  <si>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</si>
  <si>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</si>
  <si>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</si>
  <si>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</si>
  <si>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</si>
  <si>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</si>
  <si>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</si>
  <si>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</si>
  <si>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</si>
  <si>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</si>
  <si>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</si>
  <si>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</si>
  <si>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</si>
  <si>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</si>
  <si>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</si>
  <si>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</si>
  <si>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</si>
  <si>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</si>
  <si>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</si>
  <si>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</si>
  <si>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</si>
  <si>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</si>
  <si>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</si>
  <si>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</si>
  <si>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</si>
  <si>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</si>
  <si>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</si>
  <si>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</si>
  <si>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</si>
  <si>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</si>
  <si>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</si>
  <si>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</si>
  <si>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</si>
  <si>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</si>
  <si>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</si>
  <si>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</si>
  <si>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</si>
  <si>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</si>
  <si>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</si>
  <si>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</si>
  <si>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</si>
  <si>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</si>
  <si>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</si>
  <si>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</si>
  <si>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</si>
  <si>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</si>
  <si>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</si>
  <si>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</si>
  <si>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</si>
  <si>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</si>
  <si>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</si>
  <si>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</si>
  <si>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</si>
  <si>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</si>
  <si>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</si>
  <si>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</si>
  <si>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</si>
  <si>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</si>
  <si>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</si>
  <si>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</si>
  <si>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</si>
  <si>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</si>
  <si>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</si>
  <si>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</si>
  <si>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</si>
  <si>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</si>
  <si>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</si>
  <si>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</si>
  <si>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</si>
  <si>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</si>
  <si>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</si>
  <si>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</si>
  <si>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</si>
  <si>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</si>
  <si>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</si>
  <si>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</si>
  <si>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</si>
  <si>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</si>
  <si>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</si>
  <si>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</si>
  <si>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</si>
  <si>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</si>
  <si>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</si>
  <si>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</si>
  <si>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</si>
  <si>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</si>
  <si>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</si>
  <si>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</si>
  <si>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</si>
  <si>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</si>
  <si>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</si>
  <si>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</si>
  <si>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</si>
  <si>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</si>
  <si>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</si>
  <si>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</si>
  <si>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</si>
  <si>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</si>
  <si>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</si>
  <si>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</si>
  <si>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</si>
  <si>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</si>
  <si>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</si>
  <si>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</si>
  <si>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</si>
  <si>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</si>
  <si>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</si>
  <si>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</si>
  <si>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</si>
  <si>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</si>
  <si>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</si>
  <si>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</si>
  <si>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</si>
  <si>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</si>
  <si>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</si>
  <si>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</si>
  <si>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</si>
  <si>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</si>
  <si>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</si>
  <si>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</si>
  <si>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</si>
  <si>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</si>
  <si>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</si>
  <si>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</si>
  <si>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</si>
  <si>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</si>
  <si>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</si>
  <si>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</si>
  <si>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</si>
  <si>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</si>
  <si>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</si>
  <si>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</si>
  <si>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</si>
  <si>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</si>
  <si>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</si>
  <si>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</si>
  <si>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</si>
  <si>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</si>
  <si>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</si>
  <si>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</si>
  <si>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</si>
  <si>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</si>
  <si>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</si>
  <si>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</si>
  <si>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</si>
  <si>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</si>
  <si>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</si>
  <si>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</si>
  <si>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</si>
  <si>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</si>
  <si>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</si>
  <si>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</si>
  <si>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</si>
  <si>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</si>
  <si>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</si>
  <si>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</si>
  <si>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</si>
  <si>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</si>
  <si>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</si>
  <si>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</si>
  <si>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</si>
  <si>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</si>
  <si>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</si>
  <si>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</si>
  <si>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</si>
  <si>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</si>
  <si>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</si>
  <si>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</si>
  <si>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</si>
  <si>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</si>
  <si>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</si>
  <si>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</si>
  <si>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</si>
  <si>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</si>
  <si>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</si>
  <si>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</si>
  <si>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</si>
  <si>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</si>
  <si>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</si>
  <si>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</si>
  <si>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</si>
  <si>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</si>
  <si>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</si>
  <si>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</si>
  <si>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</si>
  <si>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</si>
  <si>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</si>
  <si>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</si>
  <si>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</si>
  <si>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</si>
  <si>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</si>
  <si>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</si>
  <si>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</si>
  <si>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</si>
  <si>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</si>
  <si>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</si>
  <si>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</si>
  <si>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</si>
  <si>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</si>
  <si>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</si>
  <si>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</si>
  <si>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</si>
  <si>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</si>
  <si>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</si>
  <si>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</si>
  <si>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</si>
  <si>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</si>
  <si>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</si>
  <si>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</si>
  <si>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</si>
  <si>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</si>
  <si>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</si>
  <si>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</si>
  <si>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</si>
  <si>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</si>
  <si>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</si>
  <si>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</si>
  <si>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</si>
  <si>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</si>
  <si>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</si>
  <si>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</si>
  <si>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</si>
  <si>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</si>
  <si>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</si>
  <si>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</si>
  <si>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</si>
  <si>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</si>
  <si>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</si>
  <si>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</si>
  <si>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</si>
  <si>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</si>
  <si>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</si>
  <si>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</si>
  <si>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</si>
  <si>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</si>
  <si>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</si>
  <si>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</si>
  <si>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</si>
  <si>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</si>
  <si>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</si>
  <si>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</si>
  <si>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</si>
  <si>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</si>
  <si>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</si>
  <si>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</si>
  <si>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</si>
  <si>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</si>
  <si>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</si>
  <si>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</si>
  <si>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</si>
  <si>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</si>
  <si>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</si>
  <si>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</si>
  <si>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</si>
  <si>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</si>
  <si>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</si>
  <si>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</si>
  <si>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</si>
  <si>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</si>
  <si>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</si>
  <si>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</si>
  <si>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</si>
  <si>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</si>
  <si>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</si>
  <si>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</si>
  <si>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</si>
  <si>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</si>
  <si>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</si>
  <si>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</si>
  <si>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</si>
  <si>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</si>
  <si>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</si>
  <si>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</si>
  <si>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</si>
  <si>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</si>
  <si>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</si>
  <si>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</si>
  <si>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</si>
  <si>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</si>
  <si>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</si>
  <si>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</si>
  <si>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</si>
  <si>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</si>
  <si>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</si>
  <si>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</si>
  <si>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</si>
  <si>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</si>
  <si>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</si>
  <si>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</si>
  <si>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</si>
  <si>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</si>
  <si>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</si>
  <si>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</si>
  <si>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</si>
  <si>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</si>
  <si>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</si>
  <si>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</si>
  <si>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</si>
  <si>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</si>
  <si>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</si>
  <si>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</si>
  <si>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</si>
  <si>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</si>
  <si>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</si>
  <si>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</si>
  <si>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</si>
  <si>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</si>
  <si>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</si>
  <si>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</si>
  <si>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</si>
  <si>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</si>
  <si>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</si>
  <si>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</si>
  <si>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</si>
  <si>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</si>
  <si>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</si>
  <si>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</si>
  <si>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</si>
  <si>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</si>
  <si>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</si>
  <si>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</si>
  <si>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</si>
  <si>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</si>
  <si>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</si>
  <si>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</si>
  <si>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</si>
  <si>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</si>
  <si>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</si>
  <si>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</si>
  <si>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</si>
  <si>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</si>
  <si>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</si>
  <si>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</si>
  <si>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</si>
  <si>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</si>
  <si>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</si>
  <si>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</si>
  <si>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</si>
  <si>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</si>
  <si>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</si>
  <si>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</si>
  <si>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</si>
  <si>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</si>
  <si>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</si>
  <si>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</si>
  <si>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</si>
  <si>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</si>
  <si>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</si>
  <si>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</si>
  <si>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</si>
  <si>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</si>
  <si>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</si>
  <si>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</si>
  <si>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</si>
  <si>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</si>
  <si>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</si>
  <si>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</si>
  <si>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</si>
  <si>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</si>
  <si>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</si>
  <si>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</si>
  <si>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</si>
  <si>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</si>
  <si>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</si>
  <si>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</si>
  <si>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</si>
  <si>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</si>
  <si>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</si>
  <si>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</si>
  <si>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</si>
  <si>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</si>
  <si>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</si>
  <si>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</si>
  <si>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</si>
  <si>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</si>
  <si>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</si>
  <si>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</si>
  <si>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</si>
  <si>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</si>
  <si>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</si>
  <si>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</si>
  <si>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</si>
  <si>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</si>
  <si>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</si>
  <si>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</si>
  <si>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</si>
  <si>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</si>
  <si>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</si>
  <si>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</si>
  <si>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</si>
  <si>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</si>
  <si>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</si>
  <si>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</si>
  <si>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</si>
  <si>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</si>
  <si>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</si>
  <si>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</si>
  <si>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</si>
  <si>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</si>
  <si>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</si>
  <si>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</si>
  <si>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</si>
  <si>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</si>
  <si>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</si>
  <si>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</si>
  <si>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</si>
  <si>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</si>
  <si>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</si>
  <si>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</si>
  <si>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</si>
  <si>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</si>
  <si>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</si>
  <si>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</si>
  <si>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</si>
  <si>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</si>
  <si>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</si>
  <si>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</si>
  <si>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</si>
  <si>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</si>
  <si>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</si>
  <si>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</si>
  <si>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</si>
  <si>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</si>
  <si>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</si>
  <si>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</si>
  <si>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</si>
  <si>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</si>
  <si>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</si>
  <si>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</si>
  <si>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</si>
  <si>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</si>
  <si>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</si>
  <si>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</si>
  <si>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</si>
  <si>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</si>
  <si>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</si>
  <si>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</si>
  <si>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</si>
  <si>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</si>
  <si>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</si>
  <si>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</si>
  <si>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</si>
  <si>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</si>
  <si>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</si>
  <si>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</si>
  <si>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</si>
  <si>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</si>
  <si>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</si>
  <si>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</si>
  <si>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</si>
  <si>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</si>
  <si>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</si>
  <si>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</si>
  <si>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</si>
  <si>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</si>
  <si>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</si>
  <si>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</si>
  <si>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</si>
  <si>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</si>
  <si>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</si>
  <si>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</si>
  <si>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</si>
  <si>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</si>
  <si>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</si>
  <si>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</si>
  <si>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</si>
  <si>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</si>
  <si>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</si>
  <si>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</si>
  <si>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</si>
  <si>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</si>
  <si>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</si>
  <si>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</si>
  <si>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</si>
  <si>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</si>
  <si>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</si>
  <si>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</si>
  <si>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</si>
  <si>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</si>
  <si>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</si>
  <si>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</si>
  <si>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</si>
  <si>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</si>
  <si>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</si>
  <si>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</si>
  <si>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</si>
  <si>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</si>
  <si>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</si>
  <si>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</si>
  <si>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</si>
  <si>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</si>
  <si>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</si>
  <si>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</si>
  <si>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</si>
  <si>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</si>
  <si>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</si>
  <si>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</si>
  <si>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</si>
  <si>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</si>
  <si>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</si>
  <si>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</si>
  <si>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</si>
  <si>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</si>
  <si>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</si>
  <si>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</si>
  <si>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</si>
  <si>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</si>
  <si>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</si>
  <si>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</si>
  <si>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</si>
  <si>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</si>
  <si>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</si>
  <si>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</si>
  <si>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</si>
  <si>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</si>
  <si>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</si>
  <si>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</si>
  <si>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</si>
  <si>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</si>
  <si>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</si>
  <si>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</si>
  <si>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</si>
  <si>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</si>
  <si>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</si>
  <si>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</si>
  <si>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</si>
  <si>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</si>
  <si>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</si>
  <si>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</si>
  <si>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</si>
  <si>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</si>
  <si>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</si>
  <si>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</si>
  <si>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</si>
  <si>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</si>
  <si>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</si>
  <si>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</si>
  <si>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</si>
  <si>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</si>
  <si>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</si>
  <si>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</si>
  <si>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</si>
  <si>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</si>
  <si>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</si>
  <si>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</si>
  <si>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</si>
  <si>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</si>
  <si>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</si>
  <si>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</si>
  <si>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</si>
  <si>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</si>
  <si>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</si>
  <si>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</si>
  <si>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</si>
  <si>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</si>
  <si>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</si>
  <si>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</si>
  <si>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</si>
  <si>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</si>
  <si>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</si>
  <si>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</si>
  <si>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</si>
  <si>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</si>
  <si>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</si>
  <si>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</si>
  <si>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</si>
  <si>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</si>
  <si>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</si>
  <si>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</si>
  <si>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</si>
  <si>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</si>
  <si>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</si>
  <si>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</si>
  <si>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</si>
  <si>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</si>
  <si>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</si>
  <si>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</si>
  <si>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</si>
  <si>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</si>
  <si>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</si>
  <si>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</si>
  <si>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</si>
  <si>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</si>
  <si>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</si>
  <si>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</si>
  <si>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</si>
  <si>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</si>
  <si>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</si>
  <si>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</si>
  <si>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</si>
  <si>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</si>
  <si>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</si>
  <si>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</si>
  <si>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</si>
  <si>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</si>
  <si>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</si>
  <si>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</si>
  <si>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</si>
  <si>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</si>
  <si>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</si>
  <si>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</si>
  <si>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</si>
  <si>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</si>
  <si>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</si>
  <si>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</si>
  <si>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</si>
  <si>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</si>
  <si>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</si>
  <si>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</si>
  <si>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</si>
  <si>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</si>
  <si>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</si>
  <si>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</si>
  <si>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</si>
  <si>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</si>
  <si>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</si>
  <si>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</si>
  <si>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</si>
  <si>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</si>
  <si>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</si>
  <si>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</si>
  <si>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</si>
  <si>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</si>
  <si>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</si>
  <si>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</si>
  <si>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</si>
  <si>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</si>
  <si>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</si>
  <si>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</si>
  <si>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</si>
  <si>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</si>
  <si>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</si>
  <si>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</si>
  <si>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</si>
  <si>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</si>
  <si>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</si>
  <si>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</si>
  <si>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</si>
  <si>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</si>
  <si>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</si>
  <si>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</si>
  <si>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</si>
  <si>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</si>
  <si>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</si>
  <si>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</si>
  <si>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</si>
  <si>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</si>
  <si>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</si>
  <si>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</si>
  <si>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</si>
  <si>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</si>
  <si>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</si>
  <si>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</si>
  <si>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</si>
  <si>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</si>
  <si>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</si>
  <si>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</si>
  <si>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</si>
  <si>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</si>
  <si>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</si>
  <si>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</si>
  <si>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</si>
  <si>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</si>
  <si>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</si>
  <si>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</si>
  <si>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</si>
  <si>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</si>
  <si>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</si>
  <si>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</si>
  <si>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</si>
  <si>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</si>
  <si>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</si>
  <si>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</si>
  <si>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</si>
  <si>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</si>
  <si>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</si>
  <si>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</si>
  <si>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</si>
  <si>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</si>
  <si>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</si>
  <si>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</si>
  <si>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</si>
  <si>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</si>
  <si>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</si>
  <si>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</si>
  <si>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</si>
  <si>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</si>
  <si>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</si>
  <si>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</si>
  <si>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</si>
  <si>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</si>
  <si>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</si>
  <si>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</si>
  <si>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</si>
  <si>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</si>
  <si>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</si>
  <si>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</si>
  <si>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</si>
  <si>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</si>
  <si>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</si>
  <si>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</si>
  <si>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</si>
  <si>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</si>
  <si>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</si>
  <si>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</si>
  <si>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</si>
  <si>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</si>
  <si>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</si>
  <si>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</si>
  <si>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</si>
  <si>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</si>
  <si>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</si>
  <si>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</si>
  <si>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</si>
  <si>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</si>
  <si>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</si>
  <si>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</si>
  <si>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</si>
  <si>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</si>
  <si>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</si>
  <si>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</si>
  <si>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</si>
  <si>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</si>
  <si>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</si>
  <si>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</si>
  <si>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</si>
  <si>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</si>
  <si>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</si>
  <si>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</si>
  <si>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</si>
  <si>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</si>
  <si>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</si>
  <si>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</si>
  <si>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</si>
  <si>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</si>
  <si>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</si>
  <si>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</si>
  <si>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</si>
  <si>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</si>
  <si>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</si>
  <si>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</si>
  <si>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</si>
  <si>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</si>
  <si>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</si>
  <si>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</si>
  <si>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</si>
  <si>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</si>
  <si>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</si>
  <si>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</si>
  <si>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</si>
  <si>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</si>
  <si>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</si>
  <si>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</si>
  <si>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</si>
  <si>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</si>
  <si>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</si>
  <si>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</si>
  <si>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</si>
  <si>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</si>
  <si>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</si>
  <si>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</si>
  <si>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</si>
  <si>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</si>
  <si>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</si>
  <si>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</si>
  <si>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</si>
  <si>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</si>
  <si>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</si>
  <si>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</si>
  <si>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</si>
  <si>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</si>
  <si>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</si>
  <si>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</si>
  <si>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</si>
  <si>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</si>
  <si>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</si>
  <si>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</si>
  <si>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</si>
  <si>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</si>
  <si>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</si>
  <si>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</si>
  <si>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</si>
  <si>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</si>
  <si>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</si>
  <si>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</si>
  <si>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</si>
  <si>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</si>
  <si>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</si>
  <si>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</si>
  <si>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</si>
  <si>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</si>
  <si>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</si>
  <si>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</si>
  <si>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</si>
  <si>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</si>
  <si>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</si>
  <si>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</si>
  <si>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</si>
  <si>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</si>
  <si>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</si>
  <si>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</si>
  <si>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</si>
  <si>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</si>
  <si>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</si>
  <si>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</si>
  <si>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</si>
  <si>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</si>
  <si>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</si>
  <si>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</si>
  <si>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</si>
  <si>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</si>
  <si>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</si>
  <si>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</si>
  <si>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</si>
  <si>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</si>
  <si>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</si>
  <si>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</si>
  <si>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</si>
  <si>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</si>
  <si>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</si>
  <si>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</si>
  <si>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</si>
  <si>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</si>
  <si>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</si>
  <si>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</si>
  <si>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</si>
  <si>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</si>
  <si>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</si>
  <si>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</si>
  <si>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</si>
  <si>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</si>
  <si>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</si>
  <si>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</si>
  <si>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</si>
  <si>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</si>
  <si>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</si>
  <si>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</si>
  <si>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</si>
  <si>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</si>
  <si>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</si>
  <si>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</si>
  <si>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</si>
  <si>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</si>
  <si>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</si>
  <si>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</si>
  <si>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</si>
  <si>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</si>
  <si>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</si>
  <si>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</si>
  <si>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</si>
  <si>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</si>
  <si>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</si>
  <si>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</si>
  <si>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</si>
  <si>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</si>
  <si>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</si>
  <si>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</si>
  <si>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</si>
  <si>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</si>
  <si>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</si>
  <si>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</si>
  <si>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</si>
  <si>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</si>
  <si>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</si>
  <si>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</si>
  <si>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</si>
  <si>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</si>
  <si>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</si>
  <si>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</si>
  <si>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</si>
  <si>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</si>
  <si>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</si>
  <si>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</si>
  <si>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</si>
  <si>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</si>
  <si>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</si>
  <si>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</si>
  <si>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</si>
  <si>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</si>
  <si>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</si>
  <si>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</si>
  <si>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</si>
  <si>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</si>
  <si>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</si>
  <si>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</si>
  <si>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</si>
  <si>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</si>
  <si>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</si>
  <si>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</si>
  <si>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</si>
  <si>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</si>
  <si>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</si>
  <si>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</si>
  <si>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</si>
  <si>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</si>
  <si>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</si>
  <si>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</si>
  <si>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</si>
  <si>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</si>
  <si>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</si>
  <si>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</si>
  <si>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</si>
  <si>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</si>
  <si>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</si>
  <si>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</si>
  <si>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</si>
  <si>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</si>
  <si>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</si>
  <si>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</si>
  <si>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</si>
  <si>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</si>
  <si>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</si>
  <si>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</si>
  <si>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</si>
  <si>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</si>
  <si>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</si>
  <si>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</si>
  <si>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</si>
  <si>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</si>
  <si>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</si>
  <si>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</si>
  <si>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</si>
  <si>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</si>
  <si>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</si>
  <si>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</si>
  <si>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</si>
  <si>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</si>
  <si>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</si>
  <si>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</si>
  <si>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</si>
  <si>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</si>
  <si>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</si>
  <si>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</si>
  <si>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</si>
  <si>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</si>
  <si>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</si>
  <si>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</si>
  <si>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</si>
  <si>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</si>
  <si>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</si>
  <si>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</si>
  <si>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</si>
  <si>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</si>
  <si>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</si>
  <si>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</si>
  <si>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</si>
  <si>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</si>
  <si>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</si>
  <si>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</si>
  <si>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</si>
  <si>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</si>
  <si>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</si>
  <si>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</si>
  <si>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</si>
  <si>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</si>
  <si>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</si>
  <si>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</si>
  <si>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</si>
  <si>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</si>
  <si>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</si>
  <si>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</si>
  <si>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</si>
  <si>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</si>
  <si>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</si>
  <si>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</si>
  <si>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</si>
  <si>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</si>
  <si>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</si>
  <si>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</si>
  <si>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</si>
  <si>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</si>
  <si>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</si>
  <si>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</si>
  <si>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</si>
  <si>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</si>
  <si>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</si>
  <si>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</si>
  <si>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</si>
  <si>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</si>
  <si>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</si>
  <si>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</si>
  <si>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</si>
  <si>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</si>
  <si>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</si>
  <si>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</si>
  <si>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</si>
  <si>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</si>
  <si>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</si>
  <si>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</si>
  <si>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</si>
  <si>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</si>
  <si>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</si>
  <si>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</si>
  <si>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</si>
  <si>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</si>
  <si>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</si>
  <si>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</si>
  <si>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</si>
  <si>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</si>
  <si>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</si>
  <si>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</si>
  <si>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</si>
  <si>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</si>
  <si>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</si>
  <si>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</si>
  <si>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</si>
  <si>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</si>
  <si>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</si>
  <si>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</si>
  <si>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</si>
  <si>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</si>
  <si>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</si>
  <si>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</si>
  <si>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</si>
  <si>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</si>
  <si>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</si>
  <si>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</si>
  <si>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</si>
  <si>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</si>
  <si>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</si>
  <si>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</si>
  <si>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</si>
  <si>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</si>
  <si>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</si>
  <si>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</si>
  <si>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</si>
  <si>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</si>
  <si>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</si>
  <si>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</si>
  <si>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</si>
  <si>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</si>
  <si>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</si>
  <si>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</si>
  <si>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</si>
  <si>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</si>
  <si>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</si>
  <si>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</si>
  <si>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</si>
  <si>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</si>
  <si>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</si>
  <si>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</si>
  <si>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</si>
  <si>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</si>
  <si>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</si>
  <si>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</si>
  <si>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</si>
  <si>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</si>
  <si>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</si>
  <si>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</si>
  <si>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</si>
  <si>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</si>
  <si>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</si>
  <si>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</si>
  <si>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</si>
  <si>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</si>
  <si>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</si>
  <si>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</si>
  <si>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</si>
  <si>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</si>
  <si>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</si>
  <si>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</si>
  <si>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</si>
  <si>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</si>
  <si>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</si>
  <si>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</si>
  <si>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</si>
  <si>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</si>
  <si>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</si>
  <si>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</si>
  <si>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</si>
  <si>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</si>
  <si>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</si>
  <si>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</si>
  <si>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</si>
  <si>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</si>
  <si>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</si>
  <si>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</si>
  <si>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</si>
  <si>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</si>
  <si>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</si>
  <si>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</si>
  <si>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</si>
  <si>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</si>
  <si>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</si>
  <si>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</si>
  <si>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</si>
  <si>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</si>
  <si>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</si>
  <si>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</si>
  <si>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</si>
  <si>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</si>
  <si>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</si>
  <si>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</si>
  <si>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</si>
  <si>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</si>
  <si>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</si>
  <si>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</si>
  <si>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</si>
  <si>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</si>
  <si>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</si>
  <si>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</si>
  <si>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</si>
  <si>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</si>
  <si>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</si>
  <si>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</si>
  <si>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</si>
  <si>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</si>
  <si>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</si>
  <si>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</si>
  <si>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</si>
  <si>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</si>
  <si>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</si>
  <si>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</si>
  <si>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</si>
  <si>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</si>
  <si>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</si>
  <si>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</si>
  <si>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</si>
  <si>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</si>
  <si>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</si>
  <si>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</si>
  <si>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</si>
  <si>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</si>
  <si>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</si>
  <si>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</si>
  <si>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</si>
  <si>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</si>
  <si>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</si>
  <si>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</si>
  <si>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</si>
  <si>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</si>
  <si>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</si>
  <si>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</si>
  <si>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</si>
  <si>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</si>
  <si>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</si>
  <si>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</si>
  <si>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</si>
  <si>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</si>
  <si>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</si>
  <si>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</si>
  <si>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</si>
  <si>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</si>
  <si>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</si>
  <si>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</si>
  <si>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</si>
  <si>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</si>
  <si>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</si>
  <si>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</si>
  <si>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</si>
  <si>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</si>
  <si>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</si>
  <si>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</si>
  <si>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</si>
  <si>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</si>
  <si>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</si>
  <si>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</si>
  <si>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</si>
  <si>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</si>
  <si>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</si>
  <si>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</si>
  <si>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</si>
  <si>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</si>
  <si>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</si>
  <si>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</si>
  <si>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</si>
  <si>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</si>
  <si>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</si>
  <si>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</si>
  <si>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</si>
  <si>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</si>
  <si>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</si>
  <si>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</si>
  <si>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</si>
  <si>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</si>
  <si>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</si>
  <si>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</si>
  <si>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</si>
  <si>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</si>
  <si>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</si>
  <si>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</si>
  <si>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</si>
  <si>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</si>
  <si>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</si>
  <si>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</si>
  <si>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</si>
  <si>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</si>
  <si>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</si>
  <si>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</si>
  <si>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</si>
  <si>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</si>
  <si>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</si>
  <si>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</si>
  <si>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</si>
  <si>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</si>
  <si>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</si>
  <si>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</si>
  <si>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</si>
  <si>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</si>
  <si>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</si>
  <si>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</si>
  <si>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</si>
  <si>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</si>
  <si>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</si>
  <si>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</si>
  <si>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</si>
  <si>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</si>
  <si>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</si>
  <si>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</si>
  <si>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</si>
  <si>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</si>
  <si>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</si>
  <si>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</si>
  <si>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</si>
  <si>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</si>
  <si>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</si>
  <si>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</si>
  <si>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</si>
  <si>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</si>
  <si>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</si>
  <si>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</si>
  <si>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</si>
  <si>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</si>
  <si>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</si>
  <si>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</si>
  <si>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</si>
  <si>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</si>
  <si>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</si>
  <si>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</si>
  <si>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</si>
  <si>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</si>
  <si>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</si>
  <si>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</si>
  <si>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</si>
  <si>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</si>
  <si>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</si>
  <si>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</si>
  <si>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</si>
  <si>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</si>
  <si>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</si>
  <si>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</si>
  <si>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</si>
  <si>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</si>
  <si>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</si>
  <si>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</si>
  <si>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</si>
  <si>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</si>
  <si>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</si>
  <si>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</si>
  <si>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</si>
  <si>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</si>
  <si>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</si>
  <si>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</si>
  <si>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</si>
  <si>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</si>
  <si>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</si>
  <si>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</si>
  <si>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</si>
  <si>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</si>
  <si>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</si>
  <si>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</si>
  <si>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</si>
  <si>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</si>
  <si>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</si>
  <si>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</si>
  <si>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</si>
  <si>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</si>
  <si>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</si>
  <si>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</si>
  <si>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</si>
  <si>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</si>
  <si>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</si>
  <si>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</si>
  <si>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</si>
  <si>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</si>
  <si>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</si>
  <si>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</si>
  <si>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</si>
  <si>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</si>
  <si>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</si>
  <si>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</si>
  <si>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</si>
  <si>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</si>
  <si>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</si>
  <si>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</si>
  <si>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</si>
  <si>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</si>
  <si>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</si>
  <si>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</si>
  <si>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</si>
  <si>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</si>
  <si>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</si>
  <si>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</si>
  <si>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</si>
  <si>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</si>
  <si>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</si>
  <si>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</si>
  <si>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</si>
  <si>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</si>
  <si>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</si>
  <si>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</si>
  <si>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</si>
  <si>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</si>
  <si>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</si>
  <si>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</si>
  <si>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</si>
  <si>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</si>
  <si>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</si>
  <si>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</si>
  <si>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</si>
  <si>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</si>
  <si>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</si>
  <si>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</si>
  <si>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</si>
  <si>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</si>
  <si>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</si>
  <si>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</si>
  <si>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</si>
  <si>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</si>
  <si>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</si>
  <si>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</si>
  <si>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</si>
  <si>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</si>
  <si>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</si>
  <si>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</si>
  <si>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</si>
  <si>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</si>
  <si>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</si>
  <si>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</si>
  <si>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</si>
  <si>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</si>
  <si>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</si>
  <si>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</si>
  <si>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</si>
  <si>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</si>
  <si>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</si>
  <si>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</si>
  <si>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</si>
  <si>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</si>
  <si>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</si>
  <si>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</si>
  <si>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</si>
  <si>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</si>
  <si>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</si>
  <si>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</si>
  <si>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</si>
  <si>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</si>
  <si>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</si>
  <si>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</si>
  <si>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</si>
  <si>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</si>
  <si>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</si>
  <si>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</si>
  <si>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</si>
  <si>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</si>
  <si>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</si>
  <si>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</si>
  <si>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</si>
  <si>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</si>
  <si>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</si>
  <si>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</si>
  <si>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</si>
  <si>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</si>
  <si>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</si>
  <si>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</si>
  <si>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</si>
  <si>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</si>
  <si>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</si>
  <si>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</si>
  <si>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</si>
  <si>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</si>
  <si>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</si>
  <si>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</si>
  <si>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</si>
  <si>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</si>
  <si>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</si>
  <si>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</si>
  <si>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</si>
  <si>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</si>
  <si>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</si>
  <si>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</si>
  <si>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</si>
  <si>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</si>
  <si>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</si>
  <si>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</si>
  <si>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</si>
  <si>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</si>
  <si>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</si>
  <si>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</si>
  <si>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</si>
  <si>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</si>
  <si>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</si>
  <si>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</si>
  <si>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</si>
  <si>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</si>
  <si>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</si>
  <si>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</si>
  <si>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</si>
  <si>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</si>
  <si>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</si>
  <si>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</si>
  <si>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</si>
  <si>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</si>
  <si>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</si>
  <si>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</si>
  <si>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</si>
  <si>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</si>
  <si>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</si>
  <si>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</si>
  <si>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</si>
  <si>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</si>
  <si>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</si>
  <si>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</si>
  <si>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</si>
  <si>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</si>
  <si>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</si>
  <si>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</si>
  <si>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</si>
  <si>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</si>
  <si>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</si>
  <si>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</si>
  <si>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</si>
  <si>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</si>
  <si>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</si>
  <si>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</si>
  <si>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</si>
  <si>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</si>
  <si>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</si>
  <si>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</si>
  <si>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</si>
  <si>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</si>
  <si>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</si>
  <si>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</si>
  <si>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</si>
  <si>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</si>
  <si>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</si>
  <si>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</si>
  <si>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</si>
  <si>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</si>
  <si>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</si>
  <si>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</si>
  <si>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</si>
  <si>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</si>
  <si>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</si>
  <si>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</si>
  <si>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</si>
  <si>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</si>
  <si>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</si>
  <si>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</si>
  <si>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</si>
  <si>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</si>
  <si>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</si>
  <si>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</si>
  <si>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</si>
  <si>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</si>
  <si>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</si>
  <si>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</si>
  <si>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</si>
  <si>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</si>
  <si>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</si>
  <si>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</si>
  <si>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</si>
  <si>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</si>
  <si>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</si>
  <si>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</si>
  <si>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</si>
  <si>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</si>
  <si>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</si>
  <si>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</si>
  <si>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</si>
  <si>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</si>
  <si>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</si>
  <si>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</si>
  <si>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</si>
  <si>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</si>
  <si>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</si>
  <si>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</si>
  <si>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</si>
  <si>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</si>
  <si>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</si>
  <si>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</si>
  <si>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</si>
  <si>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</si>
  <si>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</si>
  <si>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</si>
  <si>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</si>
  <si>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</si>
  <si>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</si>
  <si>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</si>
  <si>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</si>
  <si>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</si>
  <si>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</si>
  <si>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</si>
  <si>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</si>
  <si>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</si>
  <si>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</si>
  <si>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</si>
  <si>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</si>
  <si>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</si>
  <si>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</si>
  <si>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</si>
  <si>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</si>
  <si>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</si>
  <si>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</si>
  <si>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</si>
  <si>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</si>
  <si>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</si>
  <si>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</si>
  <si>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</si>
  <si>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</si>
  <si>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</si>
  <si>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</si>
  <si>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</si>
  <si>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</si>
  <si>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</si>
  <si>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</si>
  <si>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</si>
  <si>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</si>
  <si>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</si>
  <si>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</si>
  <si>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</si>
  <si>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</si>
  <si>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</si>
  <si>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</si>
  <si>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</si>
  <si>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</si>
  <si>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</si>
  <si>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</si>
  <si>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</si>
  <si>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</si>
  <si>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</si>
  <si>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</si>
  <si>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</si>
  <si>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</si>
  <si>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</si>
  <si>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</si>
  <si>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</si>
  <si>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</si>
  <si>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</si>
  <si>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</si>
  <si>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</si>
  <si>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</si>
  <si>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</si>
  <si>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</si>
  <si>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</si>
  <si>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</si>
  <si>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</si>
  <si>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</si>
  <si>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</si>
  <si>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</si>
  <si>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</si>
  <si>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</si>
  <si>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</si>
  <si>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</si>
  <si>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</si>
  <si>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</si>
  <si>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</si>
  <si>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</si>
  <si>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</si>
  <si>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</si>
  <si>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</si>
  <si>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</si>
  <si>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</si>
  <si>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</si>
  <si>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</si>
  <si>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</si>
  <si>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</si>
  <si>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</si>
  <si>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</si>
  <si>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</si>
  <si>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</si>
  <si>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</si>
  <si>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</si>
  <si>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</si>
  <si>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</si>
  <si>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</si>
  <si>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</si>
  <si>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</si>
  <si>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</si>
  <si>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</si>
  <si>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</si>
  <si>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</si>
  <si>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</si>
  <si>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</si>
  <si>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</si>
  <si>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</si>
  <si>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</si>
  <si>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</si>
  <si>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</si>
  <si>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</si>
  <si>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</si>
  <si>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</si>
  <si>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</si>
  <si>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</si>
  <si>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</si>
  <si>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</si>
  <si>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</si>
  <si>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</si>
  <si>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</si>
  <si>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</si>
  <si>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</si>
  <si>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</si>
  <si>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</si>
  <si>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</si>
  <si>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</si>
  <si>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</si>
  <si>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</si>
  <si>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</si>
  <si>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</si>
  <si>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</si>
  <si>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</si>
  <si>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</si>
  <si>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</si>
  <si>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</si>
  <si>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</si>
  <si>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</si>
  <si>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</si>
  <si>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</si>
  <si>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</si>
  <si>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</si>
  <si>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</si>
  <si>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</si>
  <si>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</si>
  <si>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</si>
  <si>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</si>
  <si>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</si>
  <si>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</si>
  <si>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</si>
  <si>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</si>
  <si>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</si>
  <si>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</si>
  <si>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</si>
  <si>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</si>
  <si>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</si>
  <si>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</si>
  <si>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</si>
  <si>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</si>
  <si>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</si>
  <si>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</si>
  <si>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</si>
  <si>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</si>
  <si>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</si>
  <si>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</si>
  <si>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</si>
  <si>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</si>
  <si>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</si>
  <si>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</si>
  <si>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</si>
  <si>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</si>
  <si>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</si>
  <si>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</si>
  <si>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</si>
  <si>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</si>
  <si>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</si>
  <si>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</si>
  <si>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</si>
  <si>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</si>
  <si>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</si>
  <si>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</si>
  <si>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</si>
  <si>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</si>
  <si>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</si>
  <si>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</si>
  <si>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</si>
  <si>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</si>
  <si>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</si>
  <si>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</si>
  <si>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</si>
  <si>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</si>
  <si>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</si>
  <si>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</si>
  <si>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</si>
  <si>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</si>
  <si>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</si>
  <si>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</si>
  <si>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</si>
  <si>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</si>
  <si>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</si>
  <si>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</si>
  <si>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</si>
  <si>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</si>
  <si>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</si>
  <si>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</si>
  <si>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</si>
  <si>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</si>
  <si>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</si>
  <si>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</si>
  <si>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</si>
  <si>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</si>
  <si>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</si>
  <si>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</si>
  <si>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</si>
  <si>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</si>
  <si>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</si>
  <si>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</si>
  <si>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</si>
  <si>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</si>
  <si>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</si>
  <si>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</si>
  <si>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</si>
  <si>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</si>
  <si>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</si>
  <si>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</si>
  <si>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</si>
  <si>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</si>
  <si>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</si>
  <si>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</si>
  <si>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</si>
  <si>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</si>
  <si>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</si>
  <si>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</si>
  <si>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</si>
  <si>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</si>
  <si>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</si>
  <si>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</si>
  <si>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</si>
  <si>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</si>
  <si>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</si>
  <si>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</si>
  <si>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</si>
  <si>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</si>
  <si>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</si>
  <si>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</si>
  <si>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</si>
  <si>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</si>
  <si>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</si>
  <si>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</si>
  <si>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</si>
  <si>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</si>
  <si>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</si>
  <si>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</si>
  <si>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</si>
  <si>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</si>
  <si>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</si>
  <si>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</si>
  <si>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</si>
  <si>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</si>
  <si>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</si>
  <si>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</si>
  <si>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</si>
  <si>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</si>
  <si>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</si>
  <si>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</si>
  <si>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</si>
  <si>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</si>
  <si>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</si>
  <si>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</si>
  <si>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</si>
  <si>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</si>
  <si>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</si>
  <si>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</si>
  <si>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</si>
  <si>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</si>
  <si>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</si>
  <si>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</si>
  <si>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</si>
  <si>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</si>
  <si>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</si>
  <si>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</si>
  <si>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</si>
  <si>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</si>
  <si>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</si>
  <si>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</si>
  <si>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</si>
  <si>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</si>
  <si>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</si>
  <si>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</si>
  <si>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</si>
  <si>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</si>
  <si>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</si>
  <si>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</si>
  <si>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</si>
  <si>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</si>
  <si>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</si>
  <si>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</si>
  <si>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</si>
  <si>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</si>
  <si>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</si>
  <si>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</si>
  <si>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</si>
  <si>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</si>
  <si>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</si>
  <si>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</si>
  <si>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</si>
  <si>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</si>
  <si>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</si>
  <si>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</si>
  <si>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</si>
  <si>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</si>
  <si>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</si>
  <si>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</si>
  <si>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</si>
  <si>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</si>
  <si>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</si>
  <si>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</si>
  <si>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</si>
  <si>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</si>
  <si>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</si>
  <si>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</si>
  <si>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</si>
  <si>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</si>
  <si>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</si>
  <si>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</si>
  <si>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</si>
  <si>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</si>
  <si>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</si>
  <si>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</si>
  <si>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</si>
  <si>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</si>
  <si>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</si>
  <si>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</si>
  <si>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</si>
  <si>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</si>
  <si>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</si>
  <si>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</si>
  <si>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</si>
  <si>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</si>
  <si>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</si>
  <si>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</si>
  <si>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</si>
  <si>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</si>
  <si>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</si>
  <si>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</si>
  <si>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</si>
  <si>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</si>
  <si>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</si>
  <si>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</si>
  <si>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</si>
  <si>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</si>
  <si>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</si>
  <si>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</si>
  <si>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</si>
  <si>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</si>
  <si>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</si>
  <si>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</si>
  <si>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</si>
  <si>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</si>
  <si>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</si>
  <si>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</si>
  <si>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</si>
  <si>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</si>
  <si>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</si>
  <si>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</si>
  <si>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</si>
  <si>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</si>
  <si>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</si>
  <si>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</si>
  <si>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</si>
  <si>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</si>
  <si>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</si>
  <si>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</si>
  <si>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</si>
  <si>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</si>
  <si>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</si>
  <si>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</si>
  <si>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</si>
  <si>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</si>
  <si>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</si>
  <si>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</si>
  <si>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</si>
  <si>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</si>
  <si>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</si>
  <si>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</si>
  <si>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</si>
  <si>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</si>
  <si>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</si>
  <si>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</si>
  <si>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</si>
  <si>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</si>
  <si>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</si>
  <si>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</si>
  <si>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</si>
  <si>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</si>
  <si>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</si>
  <si>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</si>
  <si>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</si>
  <si>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</si>
  <si>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</si>
  <si>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</si>
  <si>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</si>
  <si>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</si>
  <si>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</si>
  <si>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</si>
  <si>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</si>
  <si>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</si>
  <si>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</si>
  <si>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</si>
  <si>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</si>
  <si>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</si>
  <si>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</si>
  <si>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</si>
  <si>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</si>
  <si>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</si>
  <si>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</si>
  <si>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</si>
  <si>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</si>
  <si>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</si>
  <si>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</si>
  <si>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</si>
  <si>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</si>
  <si>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</si>
  <si>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</si>
  <si>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</si>
  <si>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</si>
  <si>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</si>
  <si>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</si>
  <si>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</si>
  <si>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</si>
  <si>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</si>
  <si>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</si>
  <si>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</si>
  <si>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</si>
  <si>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</si>
  <si>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</si>
  <si>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</si>
  <si>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</si>
  <si>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</si>
  <si>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</si>
  <si>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</si>
  <si>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</si>
  <si>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</si>
  <si>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</si>
  <si>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</si>
  <si>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</si>
  <si>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</si>
  <si>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</si>
  <si>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</si>
  <si>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</si>
  <si>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</si>
  <si>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</si>
  <si>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</si>
  <si>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</si>
  <si>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</si>
  <si>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</si>
  <si>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</si>
  <si>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</si>
  <si>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</si>
  <si>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</si>
  <si>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</si>
  <si>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</si>
  <si>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</si>
  <si>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</si>
  <si>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</si>
  <si>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</si>
  <si>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</si>
  <si>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</si>
  <si>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</si>
  <si>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</si>
  <si>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</si>
  <si>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</si>
  <si>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</si>
  <si>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</si>
  <si>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</si>
  <si>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</si>
  <si>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</si>
  <si>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</si>
  <si>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</si>
  <si>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</si>
  <si>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</si>
  <si>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</si>
  <si>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</si>
  <si>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</si>
  <si>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</si>
  <si>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</si>
  <si>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</si>
  <si>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</si>
  <si>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</si>
  <si>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</si>
  <si>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</si>
  <si>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</si>
  <si>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</si>
  <si>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</si>
  <si>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</si>
  <si>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</si>
  <si>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</si>
  <si>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</si>
  <si>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</si>
  <si>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</si>
  <si>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</si>
  <si>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</si>
  <si>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</si>
  <si>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</si>
  <si>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</si>
  <si>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</si>
  <si>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</si>
  <si>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</si>
  <si>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</si>
  <si>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</si>
  <si>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</si>
  <si>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</si>
  <si>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</si>
  <si>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</si>
  <si>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</si>
  <si>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</si>
  <si>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</si>
  <si>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</si>
  <si>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</si>
  <si>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</si>
  <si>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</si>
  <si>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</si>
  <si>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</si>
  <si>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</si>
  <si>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</si>
  <si>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</si>
  <si>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</si>
  <si>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</si>
  <si>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</si>
  <si>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</si>
  <si>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</si>
  <si>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</si>
  <si>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</si>
  <si>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</si>
  <si>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</si>
  <si>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</si>
  <si>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</si>
  <si>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</si>
  <si>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</si>
  <si>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</si>
  <si>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</si>
  <si>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</si>
  <si>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</si>
  <si>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</si>
  <si>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</si>
  <si>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</si>
  <si>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</si>
  <si>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</si>
  <si>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</si>
  <si>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</si>
  <si>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</si>
  <si>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</si>
  <si>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</si>
  <si>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</si>
  <si>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</si>
  <si>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</si>
  <si>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</si>
  <si>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</si>
  <si>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</si>
  <si>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</si>
  <si>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</si>
  <si>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</si>
  <si>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</si>
  <si>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</si>
  <si>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</si>
  <si>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</si>
  <si>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</si>
  <si>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</si>
  <si>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</si>
  <si>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</si>
  <si>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</si>
  <si>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</si>
  <si>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</si>
  <si>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</si>
  <si>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</si>
  <si>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</si>
  <si>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</si>
  <si>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</si>
  <si>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</si>
  <si>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</si>
  <si>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</si>
  <si>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</si>
  <si>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</si>
  <si>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</si>
  <si>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</si>
  <si>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</si>
  <si>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</si>
  <si>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</si>
  <si>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</si>
  <si>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</si>
  <si>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</si>
  <si>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</si>
  <si>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</si>
  <si>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</si>
  <si>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</si>
  <si>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</si>
  <si>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</si>
  <si>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</si>
  <si>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</si>
  <si>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</si>
  <si>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</si>
  <si>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</si>
  <si>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</si>
  <si>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</si>
  <si>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</si>
  <si>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</si>
  <si>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</si>
  <si>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</si>
  <si>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</si>
  <si>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</si>
  <si>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</si>
  <si>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</si>
  <si>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</si>
  <si>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</si>
  <si>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</si>
  <si>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</si>
  <si>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</si>
  <si>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</si>
  <si>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</si>
  <si>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</si>
  <si>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</si>
  <si>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</si>
  <si>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</si>
  <si>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</si>
  <si>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</si>
  <si>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</si>
  <si>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</si>
  <si>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</si>
  <si>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</si>
  <si>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</si>
  <si>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</si>
  <si>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</si>
  <si>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</si>
  <si>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</si>
  <si>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</si>
  <si>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</si>
  <si>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</si>
  <si>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</si>
  <si>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</si>
  <si>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</si>
  <si>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</si>
  <si>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</si>
  <si>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</si>
  <si>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</si>
  <si>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</si>
  <si>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</si>
  <si>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</si>
  <si>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</si>
  <si>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</si>
  <si>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</si>
  <si>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</si>
  <si>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</si>
  <si>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</si>
  <si>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</si>
  <si>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</si>
  <si>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</si>
  <si>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</si>
  <si>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</si>
  <si>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</si>
  <si>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</si>
  <si>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</si>
  <si>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</si>
  <si>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</si>
  <si>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</si>
  <si>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</si>
  <si>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</si>
  <si>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</si>
  <si>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</si>
  <si>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</si>
  <si>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</si>
  <si>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</si>
  <si>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</si>
  <si>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</si>
  <si>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</si>
  <si>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</si>
  <si>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</si>
  <si>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</si>
  <si>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</si>
  <si>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</si>
  <si>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</si>
  <si>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</si>
  <si>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</si>
  <si>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</si>
  <si>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</si>
  <si>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</si>
  <si>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</si>
  <si>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</si>
  <si>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</si>
  <si>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</si>
  <si>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</si>
  <si>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</si>
  <si>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</si>
  <si>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</si>
  <si>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</si>
  <si>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</si>
  <si>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</si>
  <si>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</si>
  <si>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</si>
  <si>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</si>
  <si>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</si>
  <si>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</si>
  <si>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</si>
  <si>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</si>
  <si>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</si>
  <si>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</si>
  <si>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</si>
  <si>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</si>
  <si>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</si>
  <si>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</si>
  <si>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</si>
  <si>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</si>
  <si>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</si>
  <si>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</si>
  <si>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</si>
  <si>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</si>
  <si>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</si>
  <si>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</si>
  <si>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</si>
  <si>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</si>
  <si>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</si>
  <si>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</si>
  <si>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</si>
  <si>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</si>
  <si>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</si>
  <si>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</si>
  <si>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</si>
  <si>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</si>
  <si>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</si>
  <si>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</si>
  <si>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</si>
  <si>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</si>
  <si>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</si>
  <si>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</si>
  <si>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</si>
  <si>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</si>
  <si>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</si>
  <si>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</si>
  <si>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</si>
  <si>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</si>
  <si>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</si>
  <si>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</si>
  <si>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</si>
  <si>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</si>
  <si>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</si>
  <si>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</si>
  <si>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</si>
  <si>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</si>
  <si>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</si>
  <si>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</si>
  <si>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</si>
  <si>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</si>
  <si>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</si>
  <si>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</si>
  <si>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</si>
  <si>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</si>
  <si>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</si>
  <si>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</si>
  <si>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</si>
  <si>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</si>
  <si>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</si>
  <si>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</si>
  <si>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</si>
  <si>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</si>
  <si>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</si>
  <si>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</si>
  <si>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</si>
  <si>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</si>
  <si>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</si>
  <si>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</si>
  <si>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</si>
  <si>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</si>
  <si>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</si>
  <si>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</si>
  <si>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</si>
  <si>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</si>
  <si>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</si>
  <si>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</si>
  <si>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</si>
  <si>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</si>
  <si>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</si>
  <si>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</si>
  <si>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</si>
  <si>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</si>
  <si>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</si>
  <si>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</si>
  <si>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</si>
  <si>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</si>
  <si>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</si>
  <si>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</si>
  <si>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</si>
  <si>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</si>
  <si>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</si>
  <si>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</si>
  <si>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</si>
  <si>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</si>
  <si>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</si>
  <si>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</si>
  <si>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</si>
  <si>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</si>
  <si>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</si>
  <si>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</si>
  <si>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</si>
  <si>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</si>
  <si>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</si>
  <si>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</si>
  <si>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</si>
  <si>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</si>
  <si>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</si>
  <si>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</si>
  <si>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</si>
  <si>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</si>
  <si>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</si>
  <si>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</si>
  <si>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</si>
  <si>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</si>
  <si>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</si>
  <si>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</si>
  <si>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</si>
  <si>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</si>
  <si>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</si>
  <si>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</si>
  <si>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</si>
  <si>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</si>
  <si>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</si>
  <si>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</si>
  <si>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</si>
  <si>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</si>
  <si>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</si>
  <si>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</si>
  <si>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</si>
  <si>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</si>
  <si>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</si>
  <si>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</si>
  <si>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</si>
  <si>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</si>
  <si>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</si>
  <si>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</si>
  <si>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</si>
  <si>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</si>
  <si>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</si>
  <si>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</si>
  <si>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</si>
  <si>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</si>
  <si>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</si>
  <si>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</si>
  <si>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</si>
  <si>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</si>
  <si>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</si>
  <si>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</si>
  <si>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</si>
  <si>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</si>
  <si>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</si>
  <si>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</si>
  <si>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</si>
  <si>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</si>
  <si>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</si>
  <si>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</si>
  <si>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</si>
  <si>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</si>
  <si>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</si>
  <si>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</si>
  <si>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</si>
  <si>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</si>
  <si>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</si>
  <si>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</si>
  <si>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</si>
  <si>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</si>
  <si>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</si>
  <si>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</si>
  <si>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</si>
  <si>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</si>
  <si>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</si>
  <si>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</si>
  <si>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</si>
  <si>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</si>
  <si>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</si>
  <si>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</si>
  <si>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</si>
  <si>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</si>
  <si>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</si>
  <si>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</si>
  <si>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</si>
  <si>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</si>
  <si>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</si>
  <si>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</si>
  <si>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</si>
  <si>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</si>
  <si>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</si>
  <si>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</si>
  <si>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</si>
  <si>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</si>
  <si>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</si>
  <si>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</si>
  <si>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</si>
  <si>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</si>
  <si>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</si>
  <si>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</si>
  <si>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</si>
  <si>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</si>
  <si>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</si>
  <si>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</si>
  <si>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</si>
  <si>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</si>
  <si>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</si>
  <si>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</si>
  <si>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</si>
  <si>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</si>
  <si>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</si>
  <si>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</si>
  <si>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</si>
  <si>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</si>
  <si>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</si>
  <si>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</si>
  <si>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</si>
  <si>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</si>
  <si>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</si>
  <si>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</si>
  <si>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</si>
  <si>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</si>
  <si>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</si>
  <si>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</si>
  <si>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</si>
  <si>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</si>
  <si>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</si>
  <si>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</si>
  <si>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</si>
  <si>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</si>
  <si>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</si>
  <si>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</si>
  <si>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</si>
  <si>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</si>
  <si>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</si>
  <si>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</si>
  <si>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</si>
  <si>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</si>
  <si>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</si>
  <si>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</si>
  <si>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</si>
  <si>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</si>
  <si>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</si>
  <si>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</si>
  <si>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</si>
  <si>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</si>
  <si>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</si>
  <si>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</si>
  <si>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</si>
  <si>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</si>
  <si>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</si>
  <si>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</si>
  <si>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</si>
  <si>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</si>
  <si>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</si>
  <si>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</si>
  <si>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</si>
  <si>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</si>
  <si>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</si>
  <si>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</si>
  <si>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</si>
  <si>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</si>
  <si>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</si>
  <si>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</si>
  <si>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</si>
  <si>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</si>
  <si>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</si>
  <si>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</si>
  <si>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</si>
  <si>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</si>
  <si>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</si>
  <si>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</si>
  <si>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</si>
  <si>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</si>
  <si>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</si>
  <si>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</si>
  <si>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</si>
  <si>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</si>
  <si>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</si>
  <si>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</si>
  <si>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</si>
  <si>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</si>
  <si>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</si>
  <si>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</si>
  <si>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</si>
  <si>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</si>
  <si>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</si>
  <si>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</si>
  <si>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</si>
  <si>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</si>
  <si>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</si>
  <si>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</si>
  <si>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</si>
  <si>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</si>
  <si>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</si>
  <si>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</si>
  <si>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</si>
  <si>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</si>
  <si>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</si>
  <si>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</si>
  <si>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</si>
  <si>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</si>
  <si>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</si>
  <si>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</si>
  <si>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</si>
  <si>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</si>
  <si>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</si>
  <si>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</si>
  <si>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</si>
  <si>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</si>
  <si>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</si>
  <si>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</si>
  <si>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</si>
  <si>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</si>
  <si>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</si>
  <si>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</si>
  <si>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</si>
  <si>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</si>
  <si>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</si>
  <si>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</si>
  <si>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</si>
  <si>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</si>
  <si>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</si>
  <si>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</si>
  <si>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</si>
  <si>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</si>
  <si>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</si>
  <si>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</si>
  <si>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</si>
  <si>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</si>
  <si>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</si>
  <si>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</si>
  <si>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</si>
  <si>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</si>
  <si>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</si>
  <si>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</si>
  <si>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</si>
  <si>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</si>
  <si>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</si>
  <si>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</si>
  <si>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</si>
  <si>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</si>
  <si>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</si>
  <si>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</si>
  <si>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</si>
  <si>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</si>
  <si>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</si>
  <si>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</si>
  <si>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</si>
  <si>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</si>
  <si>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</si>
  <si>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</si>
  <si>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</si>
  <si>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</si>
  <si>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</si>
  <si>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</si>
  <si>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</si>
  <si>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</si>
  <si>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</si>
  <si>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</si>
  <si>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</si>
  <si>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</si>
  <si>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</si>
  <si>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</si>
  <si>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</si>
  <si>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</si>
  <si>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</si>
  <si>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</si>
  <si>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</si>
  <si>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</si>
  <si>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</si>
  <si>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</si>
  <si>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</si>
  <si>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</si>
  <si>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</si>
  <si>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</si>
  <si>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</si>
  <si>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</si>
  <si>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</si>
  <si>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</si>
  <si>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</si>
  <si>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</si>
  <si>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</si>
  <si>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</si>
  <si>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</si>
  <si>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</si>
  <si>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</si>
  <si>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</si>
  <si>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</si>
  <si>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</si>
  <si>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</si>
  <si>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</si>
  <si>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</si>
  <si>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</si>
  <si>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</si>
  <si>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</si>
  <si>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</si>
  <si>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</si>
  <si>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</si>
  <si>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</si>
  <si>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</si>
  <si>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</si>
  <si>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</si>
  <si>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</si>
  <si>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</si>
  <si>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</si>
  <si>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</si>
  <si>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</si>
  <si>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</si>
  <si>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</si>
  <si>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</si>
  <si>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</si>
  <si>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</si>
  <si>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</si>
  <si>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</si>
  <si>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</si>
  <si>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</si>
  <si>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</si>
  <si>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</si>
  <si>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</si>
  <si>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</si>
  <si>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</si>
  <si>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</si>
  <si>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</si>
  <si>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</si>
  <si>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</si>
  <si>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</si>
  <si>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</si>
  <si>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</si>
  <si>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</si>
  <si>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</si>
  <si>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</si>
  <si>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</si>
  <si>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</si>
  <si>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</si>
  <si>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</si>
  <si>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</si>
  <si>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</si>
  <si>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</si>
  <si>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</si>
  <si>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</si>
  <si>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</si>
  <si>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</si>
  <si>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</si>
  <si>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</si>
  <si>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</si>
  <si>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</si>
  <si>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</si>
  <si>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</si>
  <si>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</si>
  <si>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</si>
  <si>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</si>
  <si>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</si>
  <si>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</si>
  <si>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</si>
  <si>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</si>
  <si>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</si>
  <si>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</si>
  <si>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</si>
  <si>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</si>
  <si>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</si>
  <si>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</si>
  <si>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</si>
  <si>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</si>
  <si>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</si>
  <si>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</si>
  <si>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</si>
  <si>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</si>
  <si>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</si>
  <si>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</si>
  <si>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</si>
  <si>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</si>
  <si>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</si>
  <si>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</si>
  <si>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</si>
  <si>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</si>
  <si>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</si>
  <si>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</si>
  <si>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</si>
  <si>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</si>
  <si>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</si>
  <si>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</si>
  <si>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</si>
  <si>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</si>
  <si>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</si>
  <si>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</si>
  <si>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</si>
  <si>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</si>
  <si>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</si>
  <si>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</si>
  <si>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</si>
  <si>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</si>
  <si>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</si>
  <si>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</si>
  <si>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</si>
  <si>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</si>
  <si>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</si>
  <si>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</si>
  <si>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</si>
  <si>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</si>
  <si>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</si>
  <si>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</si>
  <si>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</si>
  <si>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</si>
  <si>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</si>
  <si>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</si>
  <si>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</si>
  <si>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</si>
  <si>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</si>
  <si>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</si>
  <si>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</si>
  <si>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</si>
  <si>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</si>
  <si>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</si>
  <si>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</si>
  <si>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</si>
  <si>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</si>
  <si>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</si>
  <si>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</si>
  <si>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</si>
  <si>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</si>
  <si>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</si>
  <si>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</si>
  <si>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</si>
  <si>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</si>
  <si>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</si>
  <si>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</si>
  <si>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</si>
  <si>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</si>
  <si>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</si>
  <si>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</si>
  <si>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</si>
  <si>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</si>
  <si>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</si>
  <si>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</si>
  <si>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</si>
  <si>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</si>
  <si>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</si>
  <si>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</si>
  <si>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</si>
  <si>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</si>
  <si>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</si>
  <si>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</si>
  <si>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</si>
  <si>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</si>
  <si>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</si>
  <si>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</si>
  <si>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</si>
  <si>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</si>
  <si>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</si>
  <si>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</si>
  <si>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</si>
  <si>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</si>
  <si>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</si>
  <si>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</si>
  <si>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</si>
  <si>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</si>
  <si>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</si>
  <si>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</si>
  <si>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</si>
  <si>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</si>
  <si>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</si>
  <si>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</si>
  <si>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</si>
  <si>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</si>
  <si>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</si>
  <si>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</si>
  <si>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</si>
  <si>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</si>
  <si>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</si>
  <si>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</si>
  <si>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</si>
  <si>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</si>
  <si>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</si>
  <si>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</si>
  <si>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</si>
  <si>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</si>
  <si>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</si>
  <si>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</si>
  <si>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</si>
  <si>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</si>
  <si>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</si>
  <si>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</si>
  <si>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</si>
  <si>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</si>
  <si>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</si>
  <si>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</si>
  <si>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</si>
  <si>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</si>
  <si>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</si>
  <si>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</si>
  <si>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</si>
  <si>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</si>
  <si>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</si>
  <si>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</si>
  <si>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</si>
  <si>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</si>
  <si>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</si>
  <si>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</si>
  <si>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</si>
  <si>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</si>
  <si>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</si>
  <si>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</si>
  <si>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</si>
  <si>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</si>
  <si>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</si>
  <si>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</si>
  <si>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</si>
  <si>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</si>
  <si>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</si>
  <si>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</si>
  <si>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</si>
  <si>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</si>
  <si>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</si>
  <si>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</si>
  <si>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</si>
  <si>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</si>
  <si>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</si>
  <si>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</si>
  <si>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</si>
  <si>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</si>
  <si>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</si>
  <si>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</si>
  <si>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</si>
  <si>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</si>
  <si>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</si>
  <si>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</si>
  <si>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</si>
  <si>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</si>
  <si>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</si>
  <si>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</si>
  <si>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</si>
  <si>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</si>
  <si>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</si>
  <si>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</si>
  <si>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</si>
  <si>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</si>
  <si>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</si>
  <si>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</si>
  <si>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</si>
  <si>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</si>
  <si>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</si>
  <si>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</si>
  <si>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</si>
  <si>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</si>
  <si>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</si>
  <si>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</si>
  <si>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</si>
  <si>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</si>
  <si>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</si>
  <si>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</si>
  <si>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</si>
  <si>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</si>
  <si>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</si>
  <si>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</si>
  <si>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</si>
  <si>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</si>
  <si>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</si>
  <si>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</si>
  <si>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</si>
  <si>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</si>
  <si>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</si>
  <si>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</si>
  <si>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</si>
  <si>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</si>
  <si>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</si>
  <si>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</si>
  <si>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</si>
  <si>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</si>
  <si>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</si>
  <si>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</si>
  <si>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</si>
  <si>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</si>
  <si>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</si>
  <si>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</si>
  <si>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</si>
  <si>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</si>
  <si>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</si>
  <si>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</si>
  <si>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</si>
  <si>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</si>
  <si>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</si>
  <si>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</si>
  <si>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</si>
  <si>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</si>
  <si>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</si>
  <si>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</si>
  <si>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</si>
  <si>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</si>
  <si>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</si>
  <si>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</si>
  <si>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</si>
  <si>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</si>
  <si>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</si>
  <si>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</si>
  <si>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</si>
  <si>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</si>
  <si>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</si>
  <si>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</si>
  <si>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</si>
  <si>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</si>
  <si>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</si>
  <si>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</si>
  <si>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</si>
  <si>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</si>
  <si>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</si>
  <si>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</si>
  <si>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</si>
  <si>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</si>
  <si>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</si>
  <si>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</si>
  <si>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</si>
  <si>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</si>
  <si>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</si>
  <si>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</si>
  <si>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</si>
  <si>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</si>
  <si>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</si>
  <si>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</si>
  <si>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</si>
  <si>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</si>
  <si>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</si>
  <si>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</si>
  <si>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</si>
  <si>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</si>
  <si>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</si>
  <si>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</si>
  <si>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</si>
  <si>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</si>
  <si>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</si>
  <si>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</si>
  <si>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</si>
  <si>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</si>
  <si>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</si>
  <si>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</si>
  <si>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</si>
  <si>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</si>
  <si>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</si>
  <si>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</si>
  <si>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</si>
  <si>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</si>
  <si>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</si>
  <si>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</si>
  <si>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</si>
  <si>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</si>
  <si>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</si>
  <si>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</si>
  <si>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</si>
  <si>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</si>
  <si>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</si>
  <si>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</si>
  <si>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</si>
  <si>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</si>
  <si>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</si>
  <si>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</si>
  <si>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</si>
  <si>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</si>
  <si>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</si>
  <si>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</si>
  <si>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</si>
  <si>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</si>
  <si>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</si>
  <si>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</si>
  <si>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</si>
  <si>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</si>
  <si>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</si>
  <si>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</si>
  <si>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</si>
  <si>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</si>
  <si>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</si>
  <si>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</si>
  <si>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</si>
  <si>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</si>
  <si>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</si>
  <si>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</si>
  <si>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</si>
  <si>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</si>
  <si>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</si>
  <si>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</si>
  <si>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</si>
  <si>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</si>
  <si>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</si>
  <si>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</si>
  <si>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</si>
  <si>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</si>
  <si>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</si>
  <si>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</si>
  <si>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</si>
  <si>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</si>
  <si>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</si>
  <si>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</si>
  <si>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</si>
  <si>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</si>
  <si>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</si>
  <si>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</si>
  <si>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</si>
  <si>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</si>
  <si>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</si>
  <si>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</si>
  <si>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</si>
  <si>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</si>
  <si>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</si>
  <si>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</si>
  <si>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</si>
  <si>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</si>
  <si>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</si>
  <si>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</si>
  <si>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</si>
  <si>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</si>
  <si>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</si>
  <si>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</si>
  <si>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</si>
  <si>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</si>
  <si>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</si>
  <si>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</si>
  <si>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</si>
  <si>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</si>
  <si>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</si>
  <si>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</si>
  <si>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</si>
  <si>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</si>
  <si>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</si>
  <si>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</si>
  <si>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</si>
  <si>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</si>
  <si>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</si>
  <si>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</si>
  <si>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</si>
  <si>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</si>
  <si>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</si>
  <si>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</si>
  <si>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</si>
  <si>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</si>
  <si>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</si>
  <si>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</si>
  <si>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</si>
  <si>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</si>
  <si>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</si>
  <si>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</si>
  <si>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</si>
  <si>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</si>
  <si>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</si>
  <si>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</si>
  <si>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</si>
  <si>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</si>
  <si>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</si>
  <si>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</si>
  <si>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</si>
  <si>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</si>
  <si>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</si>
  <si>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</si>
  <si>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</si>
  <si>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</si>
  <si>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</si>
  <si>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</si>
  <si>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</si>
  <si>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</si>
  <si>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</si>
  <si>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</si>
  <si>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</si>
  <si>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</si>
  <si>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</si>
  <si>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</si>
  <si>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</si>
  <si>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</si>
  <si>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</si>
  <si>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</si>
  <si>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</si>
  <si>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</si>
  <si>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</si>
  <si>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</si>
  <si>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</si>
  <si>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</si>
  <si>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</si>
  <si>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</si>
  <si>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</si>
  <si>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</si>
  <si>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</si>
  <si>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</si>
  <si>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</si>
  <si>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</si>
  <si>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</si>
  <si>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</si>
  <si>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</si>
  <si>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</si>
  <si>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</si>
  <si>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</si>
  <si>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</si>
  <si>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</si>
  <si>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</si>
  <si>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</si>
  <si>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</si>
  <si>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</si>
  <si>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</si>
  <si>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</si>
  <si>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</si>
  <si>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</si>
  <si>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</si>
  <si>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</si>
  <si>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</si>
  <si>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</si>
  <si>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</si>
  <si>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</si>
  <si>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</si>
  <si>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</si>
  <si>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</si>
  <si>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</si>
  <si>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</si>
  <si>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</si>
  <si>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</si>
  <si>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</si>
  <si>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</si>
  <si>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</si>
  <si>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</si>
  <si>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</si>
  <si>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</si>
  <si>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</si>
  <si>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</si>
  <si>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</si>
  <si>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</si>
  <si>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</si>
  <si>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</si>
  <si>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</si>
  <si>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</si>
  <si>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</si>
  <si>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</si>
  <si>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</si>
  <si>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</si>
  <si>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</si>
  <si>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</si>
  <si>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</si>
  <si>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</si>
  <si>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</si>
  <si>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</si>
  <si>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</si>
  <si>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</si>
  <si>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</si>
  <si>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</si>
  <si>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</si>
  <si>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</si>
  <si>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</si>
  <si>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</si>
  <si>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</si>
  <si>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</si>
  <si>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</si>
  <si>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</si>
  <si>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</si>
  <si>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</si>
  <si>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</si>
  <si>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</si>
  <si>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</si>
  <si>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</si>
  <si>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</si>
  <si>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</si>
  <si>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</si>
  <si>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</si>
  <si>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</si>
  <si>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</si>
  <si>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</si>
  <si>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</si>
  <si>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</si>
  <si>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</si>
  <si>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</si>
  <si>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</si>
  <si>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</si>
  <si>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</si>
  <si>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</si>
  <si>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</si>
  <si>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</si>
  <si>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</si>
  <si>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</si>
  <si>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</si>
  <si>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</si>
  <si>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</si>
  <si>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</si>
  <si>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</si>
  <si>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</si>
  <si>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</si>
  <si>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</si>
  <si>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</si>
  <si>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</si>
  <si>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</si>
  <si>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</si>
  <si>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</si>
  <si>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</si>
  <si>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</si>
  <si>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</si>
  <si>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</si>
  <si>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</si>
  <si>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</si>
  <si>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</si>
  <si>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</si>
  <si>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</si>
  <si>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</si>
  <si>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</si>
  <si>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</si>
  <si>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</si>
  <si>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</si>
  <si>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</si>
  <si>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</si>
  <si>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</si>
  <si>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</si>
  <si>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</si>
  <si>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</si>
  <si>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</si>
  <si>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</si>
  <si>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</si>
  <si>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</si>
  <si>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</si>
  <si>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</si>
  <si>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</si>
  <si>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</si>
  <si>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</si>
  <si>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</si>
  <si>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</si>
  <si>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</si>
  <si>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</si>
  <si>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</si>
  <si>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</si>
  <si>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</si>
  <si>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</si>
  <si>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</si>
  <si>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</si>
  <si>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</si>
  <si>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</si>
  <si>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</si>
  <si>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</si>
  <si>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</si>
  <si>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</si>
  <si>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</si>
  <si>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</si>
  <si>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</si>
  <si>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</si>
  <si>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</si>
  <si>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</si>
  <si>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</si>
  <si>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</si>
  <si>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</si>
  <si>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</si>
  <si>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</si>
  <si>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</si>
  <si>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</si>
  <si>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</si>
  <si>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</si>
  <si>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</si>
  <si>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</si>
  <si>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</si>
  <si>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</si>
  <si>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</si>
  <si>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</si>
  <si>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</si>
  <si>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</si>
  <si>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</si>
  <si>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</si>
  <si>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</si>
  <si>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</si>
  <si>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</si>
  <si>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</si>
  <si>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</si>
  <si>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</si>
  <si>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</si>
  <si>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</si>
  <si>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</si>
  <si>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</si>
  <si>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</si>
  <si>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</si>
  <si>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</si>
  <si>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</si>
  <si>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</si>
  <si>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</si>
  <si>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</si>
  <si>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</si>
  <si>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</si>
  <si>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</si>
  <si>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</si>
  <si>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</si>
  <si>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</si>
  <si>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</si>
  <si>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</si>
  <si>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</si>
  <si>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</si>
  <si>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</si>
  <si>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</si>
  <si>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</si>
  <si>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</si>
  <si>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</si>
  <si>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</si>
  <si>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</si>
  <si>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</si>
  <si>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</si>
  <si>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</si>
  <si>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</si>
  <si>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</si>
  <si>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</si>
  <si>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</si>
  <si>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</si>
  <si>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</si>
  <si>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</si>
  <si>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</si>
  <si>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</si>
  <si>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</si>
  <si>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</si>
  <si>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</si>
  <si>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</si>
  <si>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</si>
  <si>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</si>
  <si>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</si>
  <si>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</si>
  <si>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</si>
  <si>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</si>
  <si>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</si>
  <si>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</si>
  <si>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</si>
  <si>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</si>
  <si>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</si>
  <si>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</si>
  <si>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</si>
  <si>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</si>
  <si>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</si>
  <si>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</si>
  <si>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</si>
  <si>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</si>
  <si>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</si>
  <si>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</si>
  <si>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</si>
  <si>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</si>
  <si>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</si>
  <si>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</si>
  <si>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</si>
  <si>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</si>
  <si>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</si>
  <si>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</si>
  <si>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</si>
  <si>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</si>
  <si>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</si>
  <si>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</si>
  <si>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</si>
  <si>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</si>
  <si>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</si>
  <si>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</si>
  <si>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</si>
  <si>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</si>
  <si>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</si>
  <si>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</si>
  <si>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</si>
  <si>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</si>
  <si>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</si>
  <si>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</si>
  <si>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</si>
  <si>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</si>
  <si>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</si>
  <si>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</si>
  <si>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</si>
  <si>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</si>
  <si>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</si>
  <si>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</si>
  <si>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</si>
  <si>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</si>
  <si>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</si>
  <si>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</si>
  <si>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</si>
  <si>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</si>
  <si>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</si>
  <si>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</si>
  <si>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</si>
  <si>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</si>
  <si>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</si>
  <si>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</si>
  <si>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</si>
  <si>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</si>
  <si>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</si>
  <si>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</si>
  <si>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</si>
  <si>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</si>
  <si>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</si>
  <si>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</si>
  <si>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</si>
  <si>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</si>
  <si>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</si>
  <si>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</si>
  <si>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</si>
  <si>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</si>
  <si>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</si>
  <si>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</si>
  <si>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</si>
  <si>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</si>
  <si>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</si>
  <si>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</si>
  <si>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</si>
  <si>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</si>
  <si>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</si>
  <si>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</si>
  <si>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</si>
  <si>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</si>
  <si>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</si>
  <si>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</si>
  <si>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</si>
  <si>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</si>
  <si>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</si>
  <si>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</si>
  <si>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</si>
  <si>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</si>
  <si>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</si>
  <si>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</si>
  <si>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</si>
  <si>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</si>
  <si>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</si>
  <si>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</si>
  <si>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</si>
  <si>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</si>
  <si>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</si>
  <si>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</si>
  <si>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</si>
  <si>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</si>
  <si>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</si>
  <si>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</si>
  <si>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</si>
  <si>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</si>
  <si>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</si>
  <si>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</si>
  <si>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</si>
  <si>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</si>
  <si>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</si>
  <si>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</si>
  <si>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</si>
  <si>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</si>
  <si>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</si>
  <si>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</si>
  <si>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</si>
  <si>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</si>
  <si>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</si>
  <si>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</si>
  <si>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</si>
  <si>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</si>
  <si>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</si>
  <si>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</si>
  <si>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</si>
  <si>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</si>
  <si>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</si>
  <si>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</si>
  <si>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</si>
  <si>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</si>
  <si>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</si>
  <si>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</si>
  <si>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</si>
  <si>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</si>
  <si>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</si>
  <si>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</si>
  <si>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</si>
  <si>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</si>
  <si>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</si>
  <si>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</si>
  <si>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</si>
  <si>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</si>
  <si>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</si>
  <si>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</si>
  <si>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</si>
  <si>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</si>
  <si>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</si>
  <si>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</si>
  <si>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</si>
  <si>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</si>
  <si>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</si>
  <si>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</si>
  <si>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</si>
  <si>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</si>
  <si>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</si>
  <si>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</si>
  <si>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</si>
  <si>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</si>
  <si>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</si>
  <si>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</si>
  <si>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</si>
  <si>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</si>
  <si>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</si>
  <si>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</si>
  <si>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</si>
  <si>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</si>
  <si>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</si>
  <si>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</si>
  <si>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</si>
  <si>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</si>
  <si>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</si>
  <si>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</si>
  <si>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</si>
  <si>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</si>
  <si>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</si>
  <si>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</si>
  <si>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</si>
  <si>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</si>
  <si>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</si>
  <si>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</si>
  <si>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</si>
  <si>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</si>
  <si>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</si>
  <si>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</si>
  <si>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</si>
  <si>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</si>
  <si>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</si>
  <si>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</si>
  <si>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</si>
  <si>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</si>
  <si>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</si>
  <si>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</si>
  <si>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</si>
  <si>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</si>
  <si>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</si>
  <si>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</si>
  <si>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</si>
  <si>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</si>
  <si>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</si>
  <si>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</si>
  <si>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</si>
  <si>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</si>
  <si>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</si>
  <si>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</si>
  <si>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</si>
  <si>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</si>
  <si>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</si>
  <si>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</si>
  <si>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</si>
  <si>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</si>
  <si>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</si>
  <si>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</si>
  <si>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</si>
  <si>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</si>
  <si>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</si>
  <si>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</si>
  <si>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</si>
  <si>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</si>
  <si>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</si>
  <si>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</si>
  <si>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</si>
  <si>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</si>
  <si>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</si>
  <si>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</si>
  <si>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</si>
  <si>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</si>
  <si>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</si>
  <si>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</si>
  <si>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</si>
  <si>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</si>
  <si>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</si>
  <si>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</si>
  <si>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</si>
  <si>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</si>
  <si>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</si>
  <si>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</si>
  <si>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</si>
  <si>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</si>
  <si>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</si>
  <si>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</si>
  <si>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</si>
  <si>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</si>
  <si>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</si>
  <si>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</si>
  <si>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</si>
  <si>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</si>
  <si>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</si>
  <si>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</si>
  <si>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</si>
  <si>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</si>
  <si>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</si>
  <si>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</si>
  <si>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</si>
  <si>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</si>
  <si>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</si>
  <si>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</si>
  <si>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</si>
  <si>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</si>
  <si>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</si>
  <si>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</si>
  <si>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</si>
  <si>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</si>
  <si>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</si>
  <si>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</si>
  <si>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</si>
  <si>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</si>
  <si>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</si>
  <si>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</si>
  <si>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</si>
  <si>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</si>
  <si>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</si>
  <si>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</si>
  <si>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</si>
  <si>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</si>
  <si>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</si>
  <si>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</si>
  <si>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</si>
  <si>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</si>
  <si>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</si>
  <si>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</si>
  <si>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</si>
  <si>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</si>
  <si>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</si>
  <si>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</si>
  <si>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</si>
  <si>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</si>
  <si>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</si>
  <si>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</si>
  <si>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</si>
  <si>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</si>
  <si>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</si>
  <si>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</si>
  <si>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</si>
  <si>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</si>
  <si>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</si>
  <si>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</si>
  <si>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</si>
  <si>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</si>
  <si>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</si>
  <si>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</si>
  <si>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</si>
  <si>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</si>
  <si>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</si>
  <si>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</si>
  <si>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</si>
  <si>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</si>
  <si>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</si>
  <si>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</si>
  <si>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</si>
  <si>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</si>
  <si>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</si>
  <si>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</si>
  <si>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</si>
  <si>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</si>
  <si>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</si>
  <si>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</si>
  <si>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</si>
  <si>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</si>
  <si>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</si>
  <si>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</si>
  <si>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</si>
  <si>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</si>
  <si>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</si>
  <si>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</si>
  <si>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</si>
  <si>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</si>
  <si>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</si>
  <si>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</si>
  <si>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</si>
  <si>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</si>
  <si>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</si>
  <si>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</si>
  <si>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</si>
  <si>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</si>
  <si>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</si>
  <si>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</si>
  <si>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</si>
  <si>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</si>
  <si>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</si>
  <si>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</si>
  <si>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</si>
  <si>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</si>
  <si>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</si>
  <si>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</si>
  <si>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</si>
  <si>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</si>
  <si>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</si>
  <si>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</si>
  <si>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</si>
  <si>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</si>
  <si>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</si>
  <si>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</si>
  <si>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</si>
  <si>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</si>
  <si>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</si>
  <si>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</si>
  <si>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</si>
  <si>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</si>
  <si>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</si>
  <si>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</si>
  <si>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</si>
  <si>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</si>
  <si>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</si>
  <si>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</si>
  <si>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</si>
  <si>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</si>
  <si>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</si>
  <si>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</si>
  <si>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</si>
  <si>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</si>
  <si>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</si>
  <si>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</si>
  <si>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</si>
  <si>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</si>
  <si>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</si>
  <si>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</si>
  <si>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</si>
  <si>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</si>
  <si>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</si>
  <si>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</si>
  <si>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</si>
  <si>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</si>
  <si>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</si>
  <si>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</si>
  <si>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</si>
  <si>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</si>
  <si>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</si>
  <si>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</si>
  <si>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</si>
  <si>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</si>
  <si>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</si>
  <si>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</si>
  <si>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</si>
  <si>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</si>
  <si>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</si>
  <si>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</si>
  <si>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</si>
  <si>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</si>
  <si>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</si>
  <si>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</si>
  <si>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</si>
  <si>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</si>
  <si>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</si>
  <si>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</si>
  <si>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</si>
  <si>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</si>
  <si>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</si>
  <si>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</si>
  <si>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</si>
  <si>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</si>
  <si>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</si>
  <si>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</si>
  <si>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</si>
  <si>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</si>
  <si>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</si>
  <si>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</si>
  <si>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</si>
  <si>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</si>
  <si>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</si>
  <si>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</si>
  <si>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</si>
  <si>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</si>
  <si>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</si>
  <si>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</si>
  <si>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</si>
  <si>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</si>
  <si>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</si>
  <si>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</si>
  <si>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</si>
  <si>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</si>
  <si>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</si>
  <si>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</si>
  <si>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</si>
  <si>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</si>
  <si>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</si>
  <si>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</si>
  <si>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</si>
  <si>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</si>
  <si>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</si>
  <si>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</si>
  <si>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</si>
  <si>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</si>
  <si>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</si>
  <si>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</si>
  <si>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</si>
  <si>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</si>
  <si>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</si>
  <si>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</si>
  <si>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</si>
  <si>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</si>
  <si>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</si>
  <si>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</si>
  <si>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</si>
  <si>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</si>
  <si>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</si>
  <si>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</si>
  <si>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</si>
  <si>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</si>
  <si>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</si>
  <si>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</si>
  <si>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</si>
  <si>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</si>
  <si>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</si>
  <si>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</si>
  <si>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</si>
  <si>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</si>
  <si>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</si>
  <si>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</si>
  <si>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</si>
  <si>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</si>
  <si>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</si>
  <si>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</si>
  <si>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</si>
  <si>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</si>
  <si>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</si>
  <si>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</si>
  <si>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</si>
  <si>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</si>
  <si>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</si>
  <si>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</si>
  <si>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</si>
  <si>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</si>
  <si>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</si>
  <si>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</si>
  <si>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</si>
  <si>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</si>
  <si>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</si>
  <si>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</si>
  <si>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</si>
  <si>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</si>
  <si>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</si>
  <si>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</si>
  <si>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</si>
  <si>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</si>
  <si>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</si>
  <si>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</si>
  <si>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</si>
  <si>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</si>
  <si>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</si>
  <si>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</si>
  <si>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</si>
  <si>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</si>
  <si>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</si>
  <si>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</si>
  <si>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</si>
  <si>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</si>
  <si>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</si>
  <si>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</si>
  <si>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</si>
  <si>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</si>
  <si>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</si>
  <si>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</si>
  <si>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</si>
  <si>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</si>
  <si>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</si>
  <si>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</si>
  <si>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</si>
  <si>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</si>
  <si>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</si>
  <si>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</si>
  <si>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</si>
  <si>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</si>
  <si>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</si>
  <si>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</si>
  <si>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</si>
  <si>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</si>
  <si>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</si>
  <si>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</si>
  <si>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</si>
  <si>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</si>
  <si>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</si>
  <si>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</si>
  <si>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</si>
  <si>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</si>
  <si>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</si>
  <si>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</si>
  <si>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</si>
  <si>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</si>
  <si>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</si>
  <si>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</si>
  <si>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</si>
  <si>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</si>
  <si>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</si>
  <si>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</si>
  <si>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</si>
  <si>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</si>
  <si>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</si>
  <si>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</si>
  <si>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</si>
  <si>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</si>
  <si>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</si>
  <si>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</si>
  <si>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</si>
  <si>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</si>
  <si>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</si>
  <si>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</si>
  <si>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</si>
  <si>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</si>
  <si>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</si>
  <si>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</si>
  <si>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</si>
  <si>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</si>
  <si>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</si>
  <si>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</si>
  <si>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</si>
  <si>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</si>
  <si>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</si>
  <si>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</si>
  <si>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</si>
  <si>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</si>
  <si>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</si>
  <si>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</si>
  <si>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</si>
  <si>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</si>
  <si>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</si>
  <si>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</si>
  <si>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</si>
  <si>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</si>
  <si>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</si>
  <si>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</si>
  <si>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</si>
  <si>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</si>
  <si>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</si>
  <si>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</si>
  <si>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</si>
  <si>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</si>
  <si>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</si>
  <si>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</si>
  <si>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</si>
  <si>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</si>
  <si>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</si>
  <si>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</si>
  <si>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</si>
  <si>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</si>
  <si>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</si>
  <si>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</si>
  <si>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</si>
  <si>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</si>
  <si>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</si>
  <si>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</si>
  <si>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</si>
  <si>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</si>
  <si>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</si>
  <si>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</si>
  <si>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</si>
  <si>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</si>
  <si>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</si>
  <si>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</si>
  <si>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</si>
  <si>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</si>
  <si>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</si>
  <si>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</si>
  <si>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</si>
  <si>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</si>
  <si>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</si>
  <si>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</si>
  <si>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</si>
  <si>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</si>
  <si>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</si>
  <si>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</si>
  <si>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</si>
  <si>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</si>
  <si>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</si>
  <si>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</si>
  <si>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</si>
  <si>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</si>
  <si>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</si>
  <si>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</si>
  <si>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</si>
  <si>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</si>
  <si>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</si>
  <si>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</si>
  <si>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</si>
  <si>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</si>
  <si>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</si>
  <si>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</si>
  <si>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</si>
  <si>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</si>
  <si>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</si>
  <si>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</si>
  <si>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</si>
  <si>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</si>
  <si>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</si>
  <si>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</si>
  <si>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</si>
  <si>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</si>
  <si>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</si>
  <si>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</si>
  <si>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</si>
  <si>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</si>
  <si>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</si>
  <si>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</si>
  <si>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</si>
  <si>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</si>
  <si>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</si>
  <si>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</si>
  <si>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</si>
  <si>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</si>
  <si>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</si>
  <si>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</si>
  <si>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</si>
  <si>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</si>
  <si>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</si>
  <si>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</si>
  <si>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</si>
  <si>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</si>
  <si>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</si>
  <si>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</si>
  <si>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</si>
  <si>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</si>
  <si>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</si>
  <si>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</si>
  <si>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</si>
  <si>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</si>
  <si>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</si>
  <si>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</si>
  <si>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</si>
  <si>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</si>
  <si>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</si>
  <si>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</si>
  <si>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</si>
  <si>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</si>
  <si>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</si>
  <si>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</si>
  <si>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</si>
  <si>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</si>
  <si>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</si>
  <si>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</si>
  <si>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</si>
  <si>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</si>
  <si>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</si>
  <si>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</si>
  <si>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</si>
  <si>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</si>
  <si>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</si>
  <si>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</si>
  <si>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</si>
  <si>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</si>
  <si>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</si>
  <si>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</si>
  <si>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</si>
  <si>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</si>
  <si>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</si>
  <si>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</si>
  <si>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</si>
  <si>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</si>
  <si>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</si>
  <si>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</si>
  <si>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</si>
  <si>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</si>
  <si>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</si>
  <si>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</si>
  <si>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</si>
  <si>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</si>
  <si>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</si>
  <si>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</si>
  <si>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</si>
  <si>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</si>
  <si>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</si>
  <si>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</si>
  <si>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</si>
  <si>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</si>
  <si>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</si>
  <si>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</si>
  <si>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</si>
  <si>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</si>
  <si>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</si>
  <si>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</si>
  <si>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</si>
  <si>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</si>
  <si>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</si>
  <si>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</si>
  <si>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</si>
  <si>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</si>
  <si>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</si>
  <si>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</si>
  <si>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</si>
  <si>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</si>
  <si>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</si>
  <si>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</si>
  <si>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</si>
  <si>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</si>
  <si>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</si>
  <si>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</si>
  <si>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</si>
  <si>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</si>
  <si>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</si>
  <si>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</si>
  <si>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</si>
  <si>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</si>
  <si>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</si>
  <si>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</si>
  <si>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</si>
  <si>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</si>
  <si>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</si>
  <si>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</si>
  <si>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</si>
  <si>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</si>
  <si>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</si>
  <si>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</si>
  <si>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</si>
  <si>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</si>
  <si>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</si>
  <si>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</si>
  <si>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</si>
  <si>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</si>
  <si>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</si>
  <si>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</si>
  <si>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</si>
  <si>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</si>
  <si>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</si>
  <si>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</si>
  <si>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</si>
  <si>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</si>
  <si>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</si>
  <si>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</si>
  <si>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</si>
  <si>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</si>
  <si>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</si>
  <si>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</si>
  <si>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</si>
  <si>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</si>
  <si>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</si>
  <si>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</si>
  <si>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</si>
  <si>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</si>
  <si>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</si>
  <si>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</si>
  <si>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</si>
  <si>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</si>
  <si>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</si>
  <si>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</si>
  <si>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</si>
  <si>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</si>
  <si>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</si>
  <si>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</si>
  <si>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</si>
  <si>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</si>
  <si>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</si>
  <si>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</si>
  <si>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</si>
  <si>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</si>
  <si>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</si>
  <si>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</si>
  <si>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</si>
  <si>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</si>
  <si>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</si>
  <si>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</si>
  <si>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</si>
  <si>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</si>
  <si>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</si>
  <si>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</si>
  <si>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</si>
  <si>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</si>
  <si>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</si>
  <si>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</si>
  <si>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</si>
  <si>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</si>
  <si>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</si>
  <si>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</si>
  <si>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</si>
  <si>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</si>
  <si>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</si>
  <si>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</si>
  <si>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</si>
  <si>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</si>
  <si>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</si>
  <si>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</si>
  <si>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</si>
  <si>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</si>
  <si>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</si>
  <si>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</si>
  <si>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</si>
  <si>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</si>
  <si>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</si>
  <si>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</si>
  <si>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</si>
  <si>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</si>
  <si>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</si>
  <si>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</si>
  <si>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</si>
  <si>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</si>
  <si>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</si>
  <si>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</si>
  <si>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</si>
  <si>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</si>
  <si>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</si>
  <si>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</si>
  <si>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</si>
  <si>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</si>
  <si>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</si>
  <si>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</si>
  <si>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</si>
  <si>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</si>
  <si>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</si>
  <si>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</si>
  <si>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</si>
  <si>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</si>
  <si>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</si>
  <si>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</si>
  <si>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</si>
  <si>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</si>
  <si>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</si>
  <si>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</si>
  <si>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</si>
  <si>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</si>
  <si>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</si>
  <si>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</si>
  <si>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</si>
  <si>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</si>
  <si>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</si>
  <si>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</si>
  <si>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</si>
  <si>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</si>
  <si>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</si>
  <si>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</si>
  <si>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</si>
  <si>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</si>
  <si>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</si>
  <si>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</si>
  <si>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</si>
  <si>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</si>
  <si>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</si>
  <si>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</si>
  <si>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</si>
  <si>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</si>
  <si>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</si>
  <si>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</si>
  <si>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</si>
  <si>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</si>
  <si>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</si>
  <si>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</si>
  <si>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</si>
  <si>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</si>
  <si>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</si>
  <si>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</si>
  <si>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</si>
  <si>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</si>
  <si>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</si>
  <si>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</si>
  <si>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</si>
  <si>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</si>
  <si>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</si>
  <si>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</si>
  <si>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</si>
  <si>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</si>
  <si>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</si>
  <si>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</si>
  <si>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</si>
  <si>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</si>
  <si>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</si>
  <si>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</si>
  <si>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</si>
  <si>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</si>
  <si>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</si>
  <si>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</si>
  <si>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</si>
  <si>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</si>
  <si>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</si>
  <si>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</si>
  <si>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</si>
  <si>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</si>
  <si>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</si>
  <si>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</si>
  <si>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</si>
  <si>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</si>
  <si>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</si>
  <si>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</si>
  <si>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</si>
  <si>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</si>
  <si>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</si>
  <si>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</si>
  <si>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</si>
  <si>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</si>
  <si>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</si>
  <si>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</si>
  <si>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</si>
  <si>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</si>
  <si>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</si>
  <si>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</si>
  <si>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</si>
  <si>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</si>
  <si>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</si>
  <si>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</si>
  <si>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</si>
  <si>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</si>
  <si>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</si>
  <si>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</si>
  <si>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</si>
  <si>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</si>
  <si>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</si>
  <si>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</si>
  <si>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</si>
  <si>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</si>
  <si>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</si>
  <si>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</si>
  <si>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</si>
  <si>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</si>
  <si>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</si>
  <si>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</si>
  <si>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</si>
  <si>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</si>
  <si>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</si>
  <si>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</si>
  <si>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</si>
  <si>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</si>
  <si>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</si>
  <si>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</si>
  <si>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</si>
  <si>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</si>
  <si>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</si>
  <si>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</si>
  <si>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</si>
  <si>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</si>
  <si>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</si>
  <si>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</si>
  <si>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</si>
  <si>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</si>
  <si>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</si>
  <si>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</si>
  <si>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</si>
  <si>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</si>
  <si>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</si>
  <si>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</si>
  <si>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</si>
  <si>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</si>
  <si>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</si>
  <si>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</si>
  <si>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</si>
  <si>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</si>
  <si>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</si>
  <si>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</si>
  <si>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</si>
  <si>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</si>
  <si>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</si>
  <si>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</si>
  <si>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</si>
  <si>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</si>
  <si>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</si>
  <si>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</si>
  <si>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</si>
  <si>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</si>
  <si>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</si>
  <si>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</si>
  <si>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</si>
  <si>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</si>
  <si>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</si>
  <si>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</si>
  <si>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</si>
  <si>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</si>
  <si>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</si>
  <si>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</si>
  <si>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</si>
  <si>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</si>
  <si>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</si>
  <si>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</si>
  <si>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</si>
  <si>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</si>
  <si>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</si>
  <si>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</si>
  <si>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</si>
  <si>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</si>
  <si>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</si>
  <si>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</si>
  <si>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</si>
  <si>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</si>
  <si>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</si>
  <si>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</si>
  <si>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</si>
  <si>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</si>
  <si>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</si>
  <si>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</si>
  <si>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</si>
  <si>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</si>
  <si>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</si>
  <si>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</si>
  <si>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</si>
  <si>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</si>
  <si>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</si>
  <si>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</si>
  <si>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</si>
  <si>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</si>
  <si>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</si>
  <si>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</si>
  <si>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</si>
  <si>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</si>
  <si>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</si>
  <si>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</si>
  <si>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</si>
  <si>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</si>
  <si>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</si>
  <si>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</si>
  <si>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</si>
  <si>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</si>
  <si>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</si>
  <si>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</si>
  <si>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</si>
  <si>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</si>
  <si>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</si>
  <si>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</si>
  <si>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</si>
  <si>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</si>
  <si>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</si>
  <si>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</si>
  <si>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</si>
  <si>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</si>
  <si>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</si>
  <si>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</si>
  <si>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</si>
  <si>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</si>
  <si>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</si>
  <si>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</si>
  <si>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</si>
  <si>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</si>
  <si>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</si>
  <si>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</si>
  <si>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</si>
  <si>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</si>
  <si>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</si>
  <si>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</si>
  <si>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</si>
  <si>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</si>
  <si>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</si>
  <si>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</si>
  <si>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</si>
  <si>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</si>
  <si>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</si>
  <si>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</si>
  <si>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</si>
  <si>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</si>
  <si>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</si>
  <si>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</si>
  <si>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</si>
  <si>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</si>
  <si>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</si>
  <si>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</si>
  <si>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</si>
  <si>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</si>
  <si>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</si>
  <si>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</si>
  <si>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</si>
  <si>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</si>
  <si>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</si>
  <si>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</si>
  <si>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</si>
  <si>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</si>
  <si>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</si>
  <si>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</si>
  <si>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</si>
  <si>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</si>
  <si>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</si>
  <si>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</si>
  <si>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</si>
  <si>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</si>
  <si>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</si>
  <si>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</si>
  <si>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</si>
  <si>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</si>
  <si>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</si>
  <si>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</si>
  <si>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</si>
  <si>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</si>
  <si>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</si>
  <si>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</si>
  <si>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</si>
  <si>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</si>
  <si>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</si>
  <si>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</si>
  <si>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</si>
  <si>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</si>
  <si>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</si>
  <si>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</si>
  <si>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</si>
  <si>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</si>
  <si>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</si>
  <si>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</si>
  <si>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</si>
  <si>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</si>
  <si>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</si>
  <si>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</si>
  <si>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</si>
  <si>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</si>
  <si>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</si>
  <si>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</si>
  <si>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</si>
  <si>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</si>
  <si>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</si>
  <si>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</si>
  <si>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</si>
  <si>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</si>
  <si>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</si>
  <si>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</si>
  <si>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</si>
  <si>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</si>
  <si>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</si>
  <si>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</si>
  <si>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</si>
  <si>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</si>
  <si>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</si>
  <si>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</si>
  <si>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</si>
  <si>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</si>
  <si>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</si>
  <si>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</si>
  <si>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</si>
  <si>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</si>
  <si>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</si>
  <si>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</si>
  <si>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</si>
  <si>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</si>
  <si>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</si>
  <si>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</si>
  <si>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</si>
  <si>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</si>
  <si>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</si>
  <si>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</si>
  <si>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</si>
  <si>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</si>
  <si>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</si>
  <si>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</si>
  <si>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</si>
  <si>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</si>
  <si>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</si>
  <si>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</si>
  <si>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</si>
  <si>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</si>
  <si>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</si>
  <si>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</si>
  <si>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</si>
  <si>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</si>
  <si>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</si>
  <si>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</si>
  <si>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</si>
  <si>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</si>
  <si>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</si>
  <si>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</si>
  <si>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</si>
  <si>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</si>
  <si>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</si>
  <si>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</si>
  <si>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</si>
  <si>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</si>
  <si>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</si>
  <si>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</si>
  <si>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</si>
  <si>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</si>
  <si>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</si>
  <si>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</si>
  <si>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</si>
  <si>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</si>
  <si>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</si>
  <si>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</si>
  <si>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</si>
  <si>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</si>
  <si>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</si>
  <si>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</si>
  <si>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</si>
  <si>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</si>
  <si>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</si>
  <si>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</si>
  <si>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</si>
  <si>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</si>
  <si>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</si>
  <si>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</si>
  <si>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</si>
  <si>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</si>
  <si>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</si>
  <si>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</si>
  <si>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</si>
  <si>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</si>
  <si>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</si>
  <si>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</si>
  <si>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</si>
  <si>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</si>
  <si>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</si>
  <si>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</si>
  <si>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</si>
  <si>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</si>
  <si>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</si>
  <si>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</si>
  <si>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</si>
  <si>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</si>
  <si>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</si>
  <si>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</si>
  <si>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</si>
  <si>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</si>
  <si>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</si>
  <si>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</si>
  <si>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</si>
  <si>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</si>
  <si>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</si>
  <si>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</si>
  <si>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</si>
  <si>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</si>
  <si>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</si>
  <si>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</si>
  <si>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</si>
  <si>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</si>
  <si>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</si>
  <si>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</si>
  <si>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</si>
  <si>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</si>
  <si>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</si>
  <si>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</si>
  <si>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</si>
  <si>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</si>
  <si>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</si>
  <si>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</si>
  <si>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</si>
  <si>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</si>
  <si>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</si>
  <si>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</si>
  <si>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</si>
  <si>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</si>
  <si>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</si>
  <si>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</si>
  <si>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</si>
  <si>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</si>
  <si>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</si>
  <si>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</si>
  <si>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</si>
  <si>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</si>
  <si>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</si>
  <si>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</si>
  <si>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</si>
  <si>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</si>
  <si>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</si>
  <si>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</si>
  <si>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</si>
  <si>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</si>
  <si>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</si>
  <si>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</si>
  <si>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</si>
  <si>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</si>
  <si>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</si>
  <si>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</si>
  <si>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</si>
  <si>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</si>
  <si>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</si>
  <si>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</si>
  <si>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</si>
  <si>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</si>
  <si>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</si>
  <si>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</si>
  <si>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</si>
  <si>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</si>
  <si>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</si>
  <si>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</si>
  <si>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</si>
  <si>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</si>
  <si>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</si>
  <si>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</si>
  <si>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</si>
  <si>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</si>
  <si>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</si>
  <si>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</si>
  <si>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</si>
  <si>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</si>
  <si>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</si>
  <si>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</si>
  <si>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</si>
  <si>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</si>
  <si>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</si>
  <si>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</si>
  <si>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</si>
  <si>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</si>
  <si>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</si>
  <si>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</si>
  <si>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</si>
  <si>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</si>
  <si>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</si>
  <si>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</si>
  <si>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</si>
  <si>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</si>
  <si>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</si>
  <si>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</si>
  <si>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</si>
  <si>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</si>
  <si>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</si>
  <si>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</si>
  <si>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</si>
  <si>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</si>
  <si>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</si>
  <si>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</si>
  <si>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</si>
  <si>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</si>
  <si>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</si>
  <si>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</si>
  <si>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</si>
  <si>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</si>
  <si>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</si>
  <si>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</si>
  <si>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</si>
  <si>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</si>
  <si>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</si>
  <si>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</si>
  <si>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</si>
  <si>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</si>
  <si>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</si>
  <si>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</si>
  <si>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</si>
  <si>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</si>
  <si>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</si>
  <si>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</si>
  <si>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</si>
  <si>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</si>
  <si>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</si>
  <si>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</si>
  <si>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</si>
  <si>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</si>
  <si>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</si>
  <si>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</si>
  <si>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</si>
  <si>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</si>
  <si>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</si>
  <si>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</si>
  <si>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</si>
  <si>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</si>
  <si>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</si>
  <si>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</si>
  <si>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</si>
  <si>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</si>
  <si>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</si>
  <si>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</si>
  <si>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</si>
  <si>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</si>
  <si>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</si>
  <si>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</si>
  <si>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</si>
  <si>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</si>
  <si>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</si>
  <si>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</si>
  <si>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</si>
  <si>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</si>
  <si>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</si>
  <si>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</si>
  <si>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</si>
  <si>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</si>
  <si>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</si>
  <si>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</si>
  <si>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</si>
  <si>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</si>
  <si>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</si>
  <si>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</si>
  <si>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</si>
  <si>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</si>
  <si>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</si>
  <si>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</si>
  <si>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</si>
  <si>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</si>
  <si>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</si>
  <si>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</si>
  <si>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</si>
  <si>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</si>
  <si>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</si>
  <si>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</si>
  <si>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</si>
  <si>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</si>
  <si>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</si>
  <si>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</si>
  <si>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</si>
  <si>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</si>
  <si>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</si>
  <si>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</si>
  <si>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</si>
  <si>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</si>
  <si>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</si>
  <si>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</si>
  <si>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</si>
  <si>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</si>
  <si>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</si>
  <si>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</si>
  <si>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</si>
  <si>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</si>
  <si>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</si>
  <si>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</si>
  <si>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</si>
  <si>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</si>
  <si>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</si>
  <si>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</si>
  <si>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</si>
  <si>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</si>
  <si>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</si>
  <si>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</si>
  <si>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</si>
  <si>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</si>
  <si>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</si>
  <si>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</si>
  <si>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</si>
  <si>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</si>
  <si>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</si>
  <si>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</si>
  <si>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</si>
  <si>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</si>
  <si>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</si>
  <si>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</si>
  <si>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</si>
  <si>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</si>
  <si>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</si>
  <si>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</si>
  <si>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</si>
  <si>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</si>
  <si>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</si>
  <si>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</si>
  <si>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</si>
  <si>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</si>
  <si>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</si>
  <si>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</si>
  <si>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</si>
  <si>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</si>
  <si>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</si>
  <si>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</si>
  <si>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</si>
  <si>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</si>
  <si>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</si>
  <si>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</si>
  <si>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</si>
  <si>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</si>
  <si>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</si>
  <si>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</si>
  <si>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</si>
  <si>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</si>
  <si>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</si>
  <si>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</si>
  <si>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</si>
  <si>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</si>
  <si>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</si>
  <si>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</si>
  <si>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</si>
  <si>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</si>
  <si>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</si>
  <si>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</si>
  <si>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</si>
  <si>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</si>
  <si>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</si>
  <si>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</si>
  <si>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</si>
  <si>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</si>
  <si>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</si>
  <si>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</si>
  <si>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</si>
  <si>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</si>
  <si>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</si>
  <si>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</si>
  <si>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</si>
  <si>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</si>
  <si>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</si>
  <si>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</si>
  <si>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</si>
  <si>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</si>
  <si>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</si>
  <si>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</si>
  <si>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</si>
  <si>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</si>
  <si>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</si>
  <si>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</si>
  <si>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</si>
  <si>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</si>
  <si>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</si>
  <si>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</si>
  <si>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</si>
  <si>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</si>
  <si>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</si>
  <si>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</si>
  <si>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</si>
  <si>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</si>
  <si>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</si>
  <si>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</si>
  <si>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</si>
  <si>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</si>
  <si>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</si>
  <si>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</si>
  <si>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</si>
  <si>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</si>
  <si>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</si>
  <si>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</si>
  <si>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</si>
  <si>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</si>
  <si>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</si>
  <si>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</si>
  <si>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</si>
  <si>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</si>
  <si>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</si>
  <si>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</si>
  <si>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</si>
  <si>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</si>
  <si>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</si>
  <si>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</si>
  <si>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</si>
  <si>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</si>
  <si>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</si>
  <si>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</si>
  <si>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</si>
  <si>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</si>
  <si>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</si>
  <si>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</si>
  <si>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</si>
  <si>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</si>
  <si>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</si>
  <si>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</si>
  <si>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</si>
  <si>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</si>
  <si>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</si>
  <si>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</si>
  <si>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</si>
  <si>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</si>
  <si>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</si>
  <si>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</si>
  <si>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</si>
  <si>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</si>
  <si>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</si>
  <si>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</si>
  <si>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</si>
  <si>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</si>
  <si>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</si>
  <si>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</si>
  <si>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</si>
  <si>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</si>
  <si>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</si>
  <si>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</si>
  <si>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</si>
  <si>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</si>
  <si>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</si>
  <si>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</si>
  <si>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</si>
  <si>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</si>
  <si>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</si>
  <si>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</si>
  <si>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</si>
  <si>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</si>
  <si>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</si>
  <si>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</si>
  <si>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</si>
  <si>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</si>
  <si>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</si>
  <si>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</si>
  <si>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</si>
  <si>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</si>
  <si>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</si>
  <si>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</si>
  <si>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</si>
  <si>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</si>
  <si>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</si>
  <si>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</si>
  <si>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</si>
  <si>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</si>
  <si>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</si>
  <si>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</si>
  <si>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</si>
  <si>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</si>
  <si>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</si>
  <si>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</si>
  <si>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</si>
  <si>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</si>
  <si>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</si>
  <si>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</si>
  <si>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</si>
  <si>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</si>
  <si>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</si>
  <si>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</si>
  <si>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</si>
  <si>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</si>
  <si>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</si>
  <si>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</si>
  <si>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</si>
  <si>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</si>
  <si>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</si>
  <si>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</si>
  <si>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</si>
  <si>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</si>
  <si>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</si>
  <si>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</si>
  <si>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</si>
  <si>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</si>
  <si>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</si>
  <si>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</si>
  <si>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</si>
  <si>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</si>
  <si>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</si>
  <si>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</si>
  <si>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</si>
  <si>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</si>
  <si>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</si>
  <si>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</si>
  <si>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</si>
  <si>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</si>
  <si>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</si>
  <si>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</si>
  <si>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</si>
  <si>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</si>
  <si>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</si>
  <si>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</si>
  <si>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</si>
  <si>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</si>
  <si>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</si>
  <si>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</si>
  <si>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</si>
  <si>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</si>
  <si>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</si>
  <si>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</si>
  <si>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</si>
  <si>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</si>
  <si>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</si>
  <si>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</si>
  <si>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</si>
  <si>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</si>
  <si>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</si>
  <si>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</si>
  <si>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</si>
  <si>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</si>
  <si>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</si>
  <si>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</si>
  <si>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</si>
  <si>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</si>
  <si>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</si>
  <si>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</si>
  <si>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</si>
  <si>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</si>
  <si>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</si>
  <si>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</si>
  <si>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</si>
  <si>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</si>
  <si>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</si>
  <si>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</si>
  <si>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</si>
  <si>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</si>
  <si>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</si>
  <si>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</si>
  <si>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</si>
  <si>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</si>
  <si>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</si>
  <si>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</si>
  <si>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</si>
  <si>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</si>
  <si>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</si>
  <si>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</si>
  <si>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</si>
  <si>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</si>
  <si>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</si>
  <si>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</si>
  <si>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</si>
  <si>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</si>
  <si>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</si>
  <si>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</si>
  <si>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</si>
  <si>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</si>
  <si>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</si>
  <si>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</si>
  <si>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</si>
  <si>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</si>
  <si>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</si>
  <si>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</si>
  <si>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</si>
  <si>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</si>
  <si>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</si>
  <si>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</si>
  <si>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</si>
  <si>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</si>
  <si>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</si>
  <si>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</si>
  <si>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</si>
  <si>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</si>
  <si>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</si>
  <si>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</si>
  <si>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</si>
  <si>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</si>
  <si>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</si>
  <si>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</si>
  <si>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</si>
  <si>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</si>
  <si>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</si>
  <si>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</si>
  <si>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</si>
  <si>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</si>
  <si>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</si>
  <si>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</si>
  <si>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</si>
  <si>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</si>
  <si>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</si>
  <si>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</si>
  <si>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</si>
  <si>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</si>
  <si>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</si>
  <si>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</si>
  <si>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</si>
  <si>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</si>
  <si>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</si>
  <si>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</si>
  <si>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</si>
  <si>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</si>
  <si>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</si>
  <si>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</si>
  <si>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</si>
  <si>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</si>
  <si>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</si>
  <si>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</si>
  <si>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</si>
  <si>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</si>
  <si>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</si>
  <si>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</si>
  <si>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</si>
  <si>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</si>
  <si>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</si>
  <si>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</si>
  <si>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</si>
  <si>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</si>
  <si>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</si>
  <si>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</si>
  <si>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</si>
  <si>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</si>
  <si>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</si>
  <si>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</si>
  <si>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</si>
  <si>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</si>
  <si>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</si>
  <si>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</si>
  <si>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</si>
  <si>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</si>
  <si>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</si>
  <si>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</si>
  <si>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</si>
  <si>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</si>
  <si>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</si>
  <si>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</si>
  <si>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</si>
  <si>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</si>
  <si>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</si>
  <si>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</si>
  <si>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</si>
  <si>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</si>
  <si>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</si>
  <si>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</si>
  <si>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</si>
  <si>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</si>
  <si>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</si>
  <si>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</si>
  <si>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</si>
  <si>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</si>
  <si>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</si>
  <si>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</si>
  <si>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</si>
  <si>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</si>
  <si>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</si>
  <si>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</si>
  <si>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</si>
  <si>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</si>
  <si>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</si>
  <si>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</si>
  <si>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</si>
  <si>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</si>
  <si>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</si>
  <si>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</si>
  <si>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</si>
  <si>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</si>
  <si>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</si>
  <si>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</si>
  <si>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</si>
  <si>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</si>
  <si>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</si>
  <si>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</si>
  <si>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</si>
  <si>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</si>
  <si>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</si>
  <si>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</si>
  <si>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</si>
  <si>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</si>
  <si>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</si>
  <si>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</si>
  <si>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</si>
  <si>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</si>
  <si>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</si>
  <si>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</si>
  <si>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</si>
  <si>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</si>
  <si>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</si>
  <si>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</si>
  <si>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</si>
  <si>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</si>
  <si>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</si>
  <si>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</si>
  <si>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</si>
  <si>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</si>
  <si>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</si>
  <si>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</si>
  <si>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</si>
  <si>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</si>
  <si>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</si>
  <si>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</si>
  <si>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</si>
  <si>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</si>
  <si>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</si>
  <si>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</si>
  <si>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</si>
  <si>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</si>
  <si>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</si>
  <si>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</si>
  <si>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</si>
  <si>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</si>
  <si>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</si>
  <si>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</si>
  <si>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</si>
  <si>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</si>
  <si>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</si>
  <si>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</si>
  <si>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</si>
  <si>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</si>
  <si>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</si>
  <si>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</si>
  <si>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</si>
  <si>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</si>
  <si>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</si>
  <si>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</si>
  <si>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</si>
  <si>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</si>
  <si>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</si>
  <si>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</si>
  <si>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</si>
  <si>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</si>
  <si>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</si>
  <si>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</si>
  <si>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</si>
  <si>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</si>
  <si>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</si>
  <si>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</si>
  <si>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</si>
  <si>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</si>
  <si>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</si>
  <si>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</si>
  <si>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</si>
  <si>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</si>
  <si>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</si>
  <si>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</si>
  <si>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</si>
  <si>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</si>
  <si>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</si>
  <si>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</si>
  <si>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</si>
  <si>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</si>
  <si>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</si>
  <si>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</si>
  <si>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</si>
  <si>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</si>
  <si>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</si>
  <si>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</si>
  <si>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</si>
  <si>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</si>
  <si>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</si>
  <si>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</si>
  <si>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</si>
  <si>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</si>
  <si>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</si>
  <si>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</si>
  <si>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</si>
  <si>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</si>
  <si>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</si>
  <si>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</si>
  <si>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</si>
  <si>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</si>
  <si>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</si>
  <si>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</si>
  <si>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</si>
  <si>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</si>
  <si>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</si>
  <si>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</si>
  <si>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</si>
  <si>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</si>
  <si>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</si>
  <si>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</si>
  <si>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</si>
  <si>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</si>
  <si>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</si>
  <si>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</si>
  <si>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</si>
  <si>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</si>
  <si>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</si>
  <si>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</si>
  <si>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</si>
  <si>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</si>
  <si>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</si>
  <si>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</si>
  <si>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</si>
  <si>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</si>
  <si>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</si>
  <si>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</si>
  <si>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</si>
  <si>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</si>
  <si>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</si>
  <si>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</si>
  <si>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</si>
  <si>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</si>
  <si>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</si>
  <si>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</si>
  <si>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</si>
  <si>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</si>
  <si>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</si>
  <si>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</si>
  <si>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</si>
  <si>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</si>
  <si>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</si>
  <si>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</si>
  <si>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</si>
  <si>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</si>
  <si>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</si>
  <si>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</si>
  <si>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</si>
  <si>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</si>
  <si>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</si>
  <si>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</si>
  <si>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</si>
  <si>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</si>
  <si>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</si>
  <si>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</si>
  <si>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</si>
  <si>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</si>
  <si>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</si>
  <si>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</si>
  <si>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</si>
  <si>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</si>
  <si>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</si>
  <si>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</si>
  <si>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</si>
  <si>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</si>
  <si>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</si>
  <si>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</si>
  <si>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</si>
  <si>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</si>
  <si>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</si>
  <si>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</si>
  <si>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</si>
  <si>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</si>
  <si>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</si>
  <si>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</si>
  <si>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</si>
  <si>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</si>
  <si>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</si>
  <si>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</si>
  <si>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</si>
  <si>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</si>
  <si>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</si>
  <si>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</si>
  <si>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</si>
  <si>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</si>
  <si>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</si>
  <si>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</si>
  <si>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</si>
  <si>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</si>
  <si>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</si>
  <si>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</si>
  <si>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</si>
  <si>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</si>
  <si>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</si>
  <si>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</si>
  <si>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</si>
  <si>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</si>
  <si>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</si>
  <si>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</si>
  <si>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</si>
  <si>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</si>
  <si>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</si>
  <si>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</si>
  <si>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</si>
  <si>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</si>
  <si>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</si>
  <si>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</si>
  <si>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</si>
  <si>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</si>
  <si>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</si>
  <si>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</si>
  <si>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</si>
  <si>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</si>
  <si>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</si>
  <si>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</si>
  <si>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</si>
  <si>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</si>
  <si>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</si>
  <si>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</si>
  <si>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</si>
  <si>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</si>
  <si>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</si>
  <si>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</si>
  <si>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</si>
  <si>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</si>
  <si>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</si>
  <si>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</si>
  <si>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</si>
  <si>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</si>
  <si>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</si>
  <si>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</si>
  <si>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</si>
  <si>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</si>
  <si>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</si>
  <si>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</si>
  <si>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</si>
  <si>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</si>
  <si>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</si>
  <si>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</si>
  <si>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</si>
  <si>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</si>
  <si>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</si>
  <si>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</si>
  <si>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</si>
  <si>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</si>
  <si>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</si>
  <si>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</si>
  <si>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</si>
  <si>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</si>
  <si>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</si>
  <si>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</si>
  <si>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</si>
  <si>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</si>
  <si>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</si>
  <si>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</si>
  <si>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</si>
  <si>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</si>
  <si>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</si>
  <si>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</si>
  <si>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</si>
  <si>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</si>
  <si>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</si>
  <si>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</si>
  <si>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</si>
  <si>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</si>
  <si>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</si>
  <si>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</si>
  <si>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</si>
  <si>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</si>
  <si>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</si>
  <si>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</si>
  <si>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</si>
  <si>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</si>
  <si>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</si>
  <si>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</si>
  <si>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</si>
  <si>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</si>
  <si>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</si>
  <si>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</si>
  <si>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</si>
  <si>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</si>
  <si>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</si>
  <si>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</si>
  <si>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</si>
  <si>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</si>
  <si>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</si>
  <si>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</si>
  <si>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</si>
  <si>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</si>
  <si>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</si>
  <si>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</si>
  <si>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</si>
  <si>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</si>
  <si>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</si>
  <si>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</si>
  <si>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</si>
  <si>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</si>
  <si>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</si>
  <si>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</si>
  <si>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</si>
  <si>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</si>
  <si>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</si>
  <si>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</si>
  <si>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</si>
  <si>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</si>
  <si>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</si>
  <si>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</si>
  <si>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</si>
  <si>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</si>
  <si>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</si>
  <si>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</si>
  <si>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</si>
  <si>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</si>
  <si>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</si>
  <si>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</si>
  <si>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</si>
  <si>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</si>
  <si>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</si>
  <si>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</si>
  <si>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</si>
  <si>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</si>
  <si>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</si>
  <si>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</si>
  <si>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</si>
  <si>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</si>
  <si>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</si>
  <si>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</si>
  <si>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</si>
  <si>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</si>
  <si>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</si>
  <si>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</si>
  <si>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</si>
  <si>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</si>
  <si>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</si>
  <si>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</si>
  <si>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</si>
  <si>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</si>
  <si>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</si>
  <si>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</si>
  <si>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</si>
  <si>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</si>
  <si>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</si>
  <si>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</si>
  <si>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</si>
  <si>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</si>
  <si>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</si>
  <si>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</si>
  <si>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</si>
  <si>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</si>
  <si>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</si>
  <si>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</si>
  <si>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</si>
  <si>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</si>
  <si>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</si>
  <si>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</si>
  <si>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</si>
  <si>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</si>
  <si>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</si>
  <si>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</si>
  <si>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</si>
  <si>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</si>
  <si>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</si>
  <si>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</si>
  <si>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</si>
  <si>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</si>
  <si>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</si>
  <si>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</si>
  <si>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</si>
  <si>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</si>
  <si>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</si>
  <si>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</si>
  <si>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</si>
  <si>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</si>
  <si>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</si>
  <si>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</si>
  <si>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</si>
  <si>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</si>
  <si>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</si>
  <si>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</si>
  <si>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</si>
  <si>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</si>
  <si>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</si>
  <si>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</si>
  <si>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</si>
  <si>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</si>
  <si>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</si>
  <si>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</si>
  <si>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</si>
  <si>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</si>
  <si>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</si>
  <si>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</si>
  <si>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</si>
  <si>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</si>
  <si>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</si>
  <si>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</si>
  <si>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</si>
  <si>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</si>
  <si>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</si>
  <si>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</si>
  <si>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</si>
  <si>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</si>
  <si>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</si>
  <si>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</si>
  <si>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</si>
  <si>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</si>
  <si>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</si>
  <si>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</si>
  <si>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</si>
  <si>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</si>
  <si>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</si>
  <si>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</si>
  <si>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</si>
  <si>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</si>
  <si>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</si>
  <si>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</si>
  <si>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</si>
  <si>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</si>
  <si>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</si>
  <si>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</si>
  <si>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</si>
  <si>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</si>
  <si>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</si>
  <si>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</si>
  <si>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</si>
  <si>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</si>
  <si>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</si>
  <si>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</si>
  <si>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</si>
  <si>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</si>
  <si>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</si>
  <si>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</si>
  <si>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</si>
  <si>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</si>
  <si>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</si>
  <si>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</si>
  <si>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</si>
  <si>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</si>
  <si>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</si>
  <si>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</si>
  <si>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</si>
  <si>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</si>
  <si>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</si>
  <si>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</si>
  <si>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</si>
  <si>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</si>
  <si>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</si>
  <si>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</si>
  <si>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</si>
  <si>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</si>
  <si>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</si>
  <si>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</si>
  <si>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</si>
  <si>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</si>
  <si>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</si>
  <si>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</si>
  <si>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</si>
  <si>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</si>
  <si>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</si>
  <si>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</si>
  <si>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</si>
  <si>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</si>
  <si>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</si>
  <si>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</si>
  <si>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</si>
  <si>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</si>
  <si>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</si>
  <si>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</si>
  <si>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</si>
  <si>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</si>
  <si>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</si>
  <si>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</si>
  <si>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</si>
  <si>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</si>
  <si>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</si>
  <si>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</si>
  <si>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</si>
  <si>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</si>
  <si>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</si>
  <si>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</si>
  <si>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</si>
  <si>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</si>
  <si>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</si>
  <si>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</si>
  <si>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</si>
  <si>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</si>
  <si>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</si>
  <si>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</si>
  <si>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</si>
  <si>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</si>
  <si>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</si>
  <si>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</si>
  <si>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</si>
  <si>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</si>
  <si>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</si>
  <si>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</si>
  <si>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</si>
  <si>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</si>
  <si>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</si>
  <si>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</si>
  <si>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</si>
  <si>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</si>
  <si>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</si>
  <si>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</si>
  <si>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</si>
  <si>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</si>
  <si>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</si>
  <si>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</si>
  <si>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</si>
  <si>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</si>
  <si>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</si>
  <si>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</si>
  <si>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</si>
  <si>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</si>
  <si>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</si>
  <si>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</si>
  <si>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</si>
  <si>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</si>
  <si>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</si>
  <si>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</si>
  <si>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</si>
  <si>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</si>
  <si>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</si>
  <si>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</si>
  <si>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</si>
  <si>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</si>
  <si>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</si>
  <si>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</si>
  <si>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</si>
  <si>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</si>
  <si>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</si>
  <si>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</si>
  <si>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</si>
  <si>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</si>
  <si>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</si>
  <si>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</si>
  <si>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</si>
  <si>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</si>
  <si>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</si>
  <si>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</si>
  <si>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</si>
  <si>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</si>
  <si>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</si>
  <si>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</si>
  <si>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</si>
  <si>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</si>
  <si>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</si>
  <si>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</si>
  <si>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</si>
  <si>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</si>
  <si>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</si>
  <si>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</si>
  <si>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</si>
  <si>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</si>
  <si>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</si>
  <si>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</si>
  <si>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</si>
  <si>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</si>
  <si>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</si>
  <si>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</si>
  <si>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</si>
  <si>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</si>
  <si>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</si>
  <si>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</si>
  <si>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</si>
  <si>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</si>
  <si>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</si>
  <si>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</si>
  <si>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</si>
  <si>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</si>
  <si>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</si>
  <si>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</si>
  <si>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</si>
  <si>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</si>
  <si>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</si>
  <si>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</si>
  <si>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</si>
  <si>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</si>
  <si>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</si>
  <si>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</si>
  <si>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</si>
  <si>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</si>
  <si>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</si>
  <si>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</si>
  <si>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</si>
  <si>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</si>
  <si>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</si>
  <si>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</si>
  <si>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</si>
  <si>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</si>
  <si>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</si>
  <si>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</si>
  <si>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</si>
  <si>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</si>
  <si>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</si>
  <si>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</si>
  <si>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</si>
  <si>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</si>
  <si>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</si>
  <si>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</si>
  <si>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</si>
  <si>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</si>
  <si>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</si>
  <si>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</si>
  <si>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</si>
  <si>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</si>
  <si>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</si>
  <si>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</si>
  <si>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</si>
  <si>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</si>
  <si>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</si>
  <si>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</si>
  <si>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</si>
  <si>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</si>
  <si>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</si>
  <si>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</si>
  <si>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</si>
  <si>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</si>
  <si>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</si>
  <si>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</si>
  <si>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</si>
  <si>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</si>
  <si>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</si>
  <si>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</si>
  <si>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</si>
  <si>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</si>
  <si>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</si>
  <si>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</si>
  <si>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</si>
  <si>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</si>
  <si>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</si>
  <si>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</si>
  <si>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</si>
  <si>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</si>
  <si>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</si>
  <si>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</si>
  <si>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</si>
  <si>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</si>
  <si>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</si>
  <si>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</si>
  <si>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</si>
  <si>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</si>
  <si>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</si>
  <si>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</si>
  <si>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</si>
  <si>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</si>
  <si>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</si>
  <si>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</si>
  <si>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</si>
  <si>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</si>
  <si>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</si>
  <si>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</si>
  <si>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</si>
  <si>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</si>
  <si>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</si>
  <si>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</si>
  <si>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</si>
  <si>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</si>
  <si>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</si>
  <si>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</si>
  <si>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</si>
  <si>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</si>
  <si>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</si>
  <si>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</si>
  <si>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</si>
  <si>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</si>
  <si>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</si>
  <si>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</si>
  <si>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</si>
  <si>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</si>
  <si>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</si>
  <si>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</si>
  <si>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</si>
  <si>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</si>
  <si>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</si>
  <si>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</si>
  <si>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</si>
  <si>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</si>
  <si>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</si>
  <si>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</si>
  <si>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</si>
  <si>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</si>
  <si>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</si>
  <si>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</si>
  <si>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</si>
  <si>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</si>
  <si>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</si>
  <si>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</si>
  <si>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</si>
  <si>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</si>
  <si>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</si>
  <si>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</si>
  <si>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</si>
  <si>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</si>
  <si>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</si>
  <si>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</si>
  <si>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</si>
  <si>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</si>
  <si>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</si>
  <si>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</si>
  <si>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</si>
  <si>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</si>
  <si>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</si>
  <si>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</si>
  <si>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</si>
  <si>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</si>
  <si>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</si>
  <si>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</si>
  <si>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</si>
  <si>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</si>
  <si>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</si>
  <si>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</si>
  <si>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</si>
  <si>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</si>
  <si>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</si>
  <si>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</si>
  <si>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</si>
  <si>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</si>
  <si>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</si>
  <si>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</si>
  <si>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</si>
  <si>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</si>
  <si>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</si>
  <si>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</si>
  <si>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</si>
  <si>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</si>
  <si>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</si>
  <si>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</si>
  <si>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</si>
  <si>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</si>
  <si>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</si>
  <si>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</si>
  <si>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</si>
  <si>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</si>
  <si>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</si>
  <si>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</si>
  <si>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</si>
  <si>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</si>
  <si>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</si>
  <si>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</si>
  <si>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</si>
  <si>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</si>
  <si>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</si>
  <si>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</si>
  <si>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</si>
  <si>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</si>
  <si>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</si>
  <si>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</si>
  <si>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</si>
  <si>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</si>
  <si>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</si>
  <si>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</si>
  <si>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</si>
  <si>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</si>
  <si>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</si>
  <si>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</si>
  <si>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</si>
  <si>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</si>
  <si>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</si>
  <si>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</si>
  <si>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</si>
  <si>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</si>
  <si>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</si>
  <si>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</si>
  <si>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</si>
  <si>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</si>
  <si>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</si>
  <si>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</si>
  <si>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</si>
  <si>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</si>
  <si>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</si>
  <si>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</si>
  <si>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</si>
  <si>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</si>
  <si>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</si>
  <si>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</si>
  <si>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</si>
  <si>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</si>
  <si>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</si>
  <si>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</si>
  <si>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</si>
  <si>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</si>
  <si>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</si>
  <si>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</si>
  <si>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</si>
  <si>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</si>
  <si>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</si>
  <si>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</si>
  <si>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</si>
  <si>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</si>
  <si>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</si>
  <si>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</si>
  <si>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</si>
  <si>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</si>
  <si>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</si>
  <si>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</si>
  <si>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</si>
  <si>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</si>
  <si>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</si>
  <si>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</si>
  <si>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</si>
  <si>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</si>
  <si>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</si>
  <si>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</si>
  <si>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</si>
  <si>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</si>
  <si>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</si>
  <si>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</si>
  <si>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</si>
  <si>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</si>
  <si>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</si>
  <si>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</si>
  <si>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</si>
  <si>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</si>
  <si>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</si>
  <si>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</si>
  <si>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</si>
  <si>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</si>
  <si>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</si>
  <si>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</si>
  <si>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</si>
  <si>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</si>
  <si>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</si>
  <si>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</si>
  <si>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</si>
  <si>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</si>
  <si>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</si>
  <si>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</si>
  <si>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</si>
  <si>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</si>
  <si>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</si>
  <si>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</si>
  <si>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</si>
  <si>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</si>
  <si>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</si>
  <si>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</si>
  <si>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</si>
  <si>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</si>
  <si>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</si>
  <si>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</si>
  <si>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</si>
  <si>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</si>
  <si>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</si>
  <si>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</si>
  <si>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</si>
  <si>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</si>
  <si>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</si>
  <si>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</si>
  <si>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</si>
  <si>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</si>
  <si>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</si>
  <si>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</si>
  <si>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</si>
  <si>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</si>
  <si>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</si>
  <si>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</si>
  <si>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</si>
  <si>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</si>
  <si>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</si>
  <si>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</si>
  <si>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</si>
  <si>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</si>
  <si>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</si>
  <si>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</si>
  <si>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</si>
  <si>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</si>
  <si>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</si>
  <si>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</si>
  <si>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</si>
  <si>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</si>
  <si>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</si>
  <si>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</si>
  <si>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</si>
  <si>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</si>
  <si>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</si>
  <si>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</si>
  <si>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</si>
  <si>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</si>
  <si>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</si>
  <si>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</si>
  <si>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</si>
  <si>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</si>
  <si>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</si>
  <si>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</si>
  <si>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</si>
  <si>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</si>
  <si>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</si>
  <si>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</si>
  <si>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</si>
  <si>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</si>
  <si>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</si>
  <si>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</si>
  <si>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</si>
  <si>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</si>
  <si>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</si>
  <si>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</si>
  <si>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</si>
  <si>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</si>
  <si>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</si>
  <si>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</si>
  <si>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</si>
  <si>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</si>
  <si>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</si>
  <si>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</si>
  <si>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</si>
  <si>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</si>
  <si>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</si>
  <si>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</si>
  <si>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</si>
  <si>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</si>
  <si>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</si>
  <si>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</si>
  <si>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</si>
  <si>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</si>
  <si>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</si>
  <si>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</si>
  <si>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</si>
  <si>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</si>
  <si>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</si>
  <si>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</si>
  <si>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</si>
  <si>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</si>
  <si>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</si>
  <si>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</si>
  <si>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</si>
  <si>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</si>
  <si>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</si>
  <si>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</si>
  <si>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</si>
  <si>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</si>
  <si>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</si>
  <si>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</si>
  <si>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</si>
  <si>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</si>
  <si>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</si>
  <si>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</si>
  <si>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</si>
  <si>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</si>
  <si>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</si>
  <si>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</si>
  <si>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</si>
  <si>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</si>
  <si>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</si>
  <si>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</si>
  <si>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</si>
  <si>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</si>
  <si>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</si>
  <si>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</si>
  <si>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</si>
  <si>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</si>
  <si>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</si>
  <si>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</si>
  <si>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</si>
  <si>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</si>
  <si>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</si>
  <si>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</si>
  <si>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</si>
  <si>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</si>
  <si>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</si>
  <si>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</si>
  <si>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</si>
  <si>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</si>
  <si>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</si>
  <si>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</si>
  <si>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</si>
  <si>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</si>
  <si>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</si>
  <si>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</si>
  <si>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</si>
  <si>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</si>
  <si>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</si>
  <si>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</si>
  <si>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</si>
  <si>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</si>
  <si>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</si>
  <si>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</si>
  <si>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</si>
  <si>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</si>
  <si>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</si>
  <si>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</si>
  <si>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</si>
  <si>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</si>
  <si>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</si>
  <si>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</si>
  <si>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</si>
  <si>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</si>
  <si>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</si>
  <si>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</si>
  <si>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</si>
  <si>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</si>
  <si>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</si>
  <si>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</si>
  <si>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</si>
  <si>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</si>
  <si>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</si>
  <si>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</si>
  <si>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</si>
  <si>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</si>
  <si>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</si>
  <si>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</si>
  <si>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</si>
  <si>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</si>
  <si>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</si>
  <si>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</si>
  <si>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</si>
  <si>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</si>
  <si>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</si>
  <si>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</si>
  <si>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</si>
  <si>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</si>
  <si>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</si>
  <si>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</si>
  <si>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</si>
  <si>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</si>
  <si>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</si>
  <si>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</si>
  <si>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</si>
  <si>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</si>
  <si>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</si>
  <si>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</si>
  <si>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</si>
  <si>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</si>
  <si>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</si>
  <si>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</si>
  <si>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</si>
  <si>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</si>
  <si>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</si>
  <si>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</si>
  <si>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</si>
  <si>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</si>
  <si>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</si>
  <si>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</si>
  <si>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</si>
  <si>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</si>
  <si>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</si>
  <si>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</si>
  <si>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</si>
  <si>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</si>
  <si>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</si>
  <si>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</si>
  <si>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</si>
  <si>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</si>
  <si>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</si>
  <si>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</si>
  <si>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</si>
  <si>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</si>
  <si>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</si>
  <si>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</si>
  <si>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</si>
  <si>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</si>
  <si>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</si>
  <si>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</si>
  <si>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</si>
  <si>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</si>
  <si>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</si>
  <si>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</si>
  <si>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</si>
  <si>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</si>
  <si>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</si>
  <si>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</si>
  <si>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</si>
  <si>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</si>
  <si>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</si>
  <si>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</si>
  <si>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</si>
  <si>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</si>
  <si>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</si>
  <si>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</si>
  <si>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</si>
  <si>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</si>
  <si>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</si>
  <si>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</si>
  <si>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</si>
  <si>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</si>
  <si>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</si>
  <si>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</si>
  <si>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</si>
  <si>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</si>
  <si>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</si>
  <si>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</si>
  <si>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</si>
  <si>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</si>
  <si>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</si>
  <si>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</si>
  <si>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</si>
  <si>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</si>
  <si>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</si>
  <si>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</si>
  <si>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</si>
  <si>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</si>
  <si>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</si>
  <si>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</si>
  <si>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</si>
  <si>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</si>
  <si>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</si>
  <si>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</si>
  <si>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</si>
  <si>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</si>
  <si>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</si>
  <si>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</si>
  <si>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</si>
  <si>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</si>
  <si>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</si>
  <si>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</si>
  <si>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</si>
  <si>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</si>
  <si>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</si>
  <si>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</si>
  <si>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</si>
  <si>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</si>
  <si>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</si>
  <si>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</si>
  <si>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</si>
  <si>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</si>
  <si>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</si>
  <si>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</si>
  <si>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</si>
  <si>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</si>
  <si>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</si>
  <si>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</si>
  <si>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</si>
  <si>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</si>
  <si>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</si>
  <si>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</si>
  <si>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</si>
  <si>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</si>
  <si>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</si>
  <si>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</si>
  <si>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</si>
  <si>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</si>
  <si>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</si>
  <si>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</si>
  <si>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</si>
  <si>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</si>
  <si>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</si>
  <si>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</si>
  <si>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</si>
  <si>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</si>
  <si>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</si>
  <si>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</si>
  <si>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</si>
  <si>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</si>
  <si>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</si>
  <si>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</si>
  <si>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</si>
  <si>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</si>
  <si>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</si>
  <si>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</si>
  <si>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</si>
  <si>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</si>
  <si>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</si>
  <si>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</si>
  <si>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</si>
  <si>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</si>
  <si>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</si>
  <si>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</si>
  <si>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</si>
  <si>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</si>
  <si>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</si>
  <si>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</si>
  <si>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</si>
  <si>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</si>
  <si>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</si>
  <si>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</si>
  <si>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</si>
  <si>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</si>
  <si>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</si>
  <si>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</si>
  <si>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</si>
  <si>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</si>
  <si>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</si>
  <si>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</si>
  <si>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</si>
  <si>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</si>
  <si>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</si>
  <si>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</si>
  <si>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</si>
  <si>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</si>
  <si>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</si>
  <si>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</si>
  <si>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</si>
  <si>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</si>
  <si>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</si>
  <si>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</si>
  <si>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</si>
  <si>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</si>
  <si>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</si>
  <si>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</si>
  <si>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</si>
  <si>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</si>
  <si>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</si>
  <si>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</si>
  <si>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</si>
  <si>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</si>
  <si>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</si>
  <si>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</si>
  <si>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</si>
  <si>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</si>
  <si>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</si>
  <si>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</si>
  <si>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</si>
  <si>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</si>
  <si>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</si>
  <si>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</si>
  <si>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</si>
  <si>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</si>
  <si>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</si>
  <si>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</si>
  <si>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</si>
  <si>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</si>
  <si>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</si>
  <si>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</si>
  <si>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</si>
  <si>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</si>
  <si>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</si>
  <si>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</si>
  <si>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</si>
  <si>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</si>
  <si>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</si>
  <si>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</si>
  <si>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</si>
  <si>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</si>
  <si>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</si>
  <si>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</si>
  <si>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</si>
  <si>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</si>
  <si>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</si>
  <si>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</si>
  <si>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</si>
  <si>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</si>
  <si>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</si>
  <si>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</si>
  <si>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</si>
  <si>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</si>
  <si>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</si>
  <si>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</si>
  <si>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</si>
  <si>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</si>
  <si>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</si>
  <si>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</si>
  <si>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</si>
  <si>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</si>
  <si>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</si>
  <si>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</si>
  <si>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</si>
  <si>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</si>
  <si>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</si>
  <si>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</si>
  <si>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</si>
  <si>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</si>
  <si>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</si>
  <si>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</si>
  <si>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</si>
  <si>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</si>
  <si>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</si>
  <si>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</si>
  <si>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</si>
  <si>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</si>
  <si>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</si>
  <si>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</si>
  <si>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</si>
  <si>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</si>
  <si>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</si>
  <si>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</si>
  <si>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</si>
  <si>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</si>
  <si>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</si>
  <si>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</si>
  <si>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</si>
  <si>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</si>
  <si>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</si>
  <si>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</si>
  <si>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</si>
  <si>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</si>
  <si>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</si>
  <si>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</si>
  <si>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</si>
  <si>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</si>
  <si>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</si>
  <si>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</si>
  <si>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</si>
  <si>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</si>
  <si>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</si>
  <si>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</si>
  <si>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</si>
  <si>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</si>
  <si>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</si>
  <si>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</si>
  <si>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</si>
  <si>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</si>
  <si>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</si>
  <si>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</si>
  <si>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</si>
  <si>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</si>
  <si>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</si>
  <si>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</si>
  <si>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</si>
  <si>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</si>
  <si>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</si>
  <si>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</si>
  <si>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</si>
  <si>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</si>
  <si>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</si>
  <si>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</si>
  <si>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</si>
  <si>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</si>
  <si>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</si>
  <si>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</si>
  <si>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</si>
  <si>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</si>
  <si>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</si>
  <si>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</si>
  <si>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</si>
  <si>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</si>
  <si>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</si>
  <si>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</si>
  <si>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</si>
  <si>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</si>
  <si>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</si>
  <si>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</si>
  <si>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</si>
  <si>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</si>
  <si>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</si>
  <si>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</si>
  <si>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</si>
  <si>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</si>
  <si>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</si>
  <si>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</si>
  <si>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</si>
  <si>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</si>
  <si>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</si>
  <si>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</si>
  <si>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</si>
  <si>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</si>
  <si>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</si>
  <si>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</si>
  <si>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</si>
  <si>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</si>
  <si>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</si>
  <si>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</si>
  <si>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</si>
  <si>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</si>
  <si>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</si>
  <si>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</si>
  <si>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</si>
  <si>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</si>
  <si>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</si>
  <si>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</si>
  <si>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</si>
  <si>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</si>
  <si>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</si>
  <si>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</si>
  <si>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</si>
  <si>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</si>
  <si>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</si>
  <si>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</si>
  <si>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</si>
  <si>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</si>
  <si>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</si>
  <si>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</si>
  <si>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</si>
  <si>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</si>
  <si>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</si>
  <si>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</si>
  <si>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</si>
  <si>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</si>
  <si>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</si>
  <si>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</si>
  <si>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</si>
  <si>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</si>
  <si>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</si>
  <si>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</si>
  <si>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</si>
  <si>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</si>
  <si>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</si>
  <si>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</si>
  <si>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</si>
  <si>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</si>
  <si>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</si>
  <si>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</si>
  <si>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</si>
  <si>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</si>
  <si>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</si>
  <si>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</si>
  <si>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</si>
  <si>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</si>
  <si>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</si>
  <si>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</si>
  <si>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</si>
  <si>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</si>
  <si>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</si>
  <si>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</si>
  <si>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</si>
  <si>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</si>
  <si>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</si>
  <si>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</si>
  <si>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</si>
  <si>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</si>
  <si>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</si>
  <si>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</si>
  <si>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</si>
  <si>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</si>
  <si>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</si>
  <si>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</si>
  <si>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</si>
  <si>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</si>
  <si>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</si>
  <si>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</si>
  <si>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</si>
  <si>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</si>
  <si>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</si>
  <si>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</si>
  <si>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</si>
  <si>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</si>
  <si>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</si>
  <si>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</si>
  <si>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</si>
  <si>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</si>
  <si>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</si>
  <si>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</si>
  <si>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</si>
  <si>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</si>
  <si>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</si>
  <si>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</si>
  <si>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</si>
  <si>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</si>
  <si>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</si>
  <si>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</si>
  <si>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</si>
  <si>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</si>
  <si>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</si>
  <si>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</si>
  <si>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</si>
  <si>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</si>
  <si>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</si>
  <si>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</si>
  <si>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</si>
  <si>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</si>
  <si>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</si>
  <si>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</si>
  <si>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</si>
  <si>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</si>
  <si>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</si>
  <si>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</si>
  <si>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</si>
  <si>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</si>
  <si>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</si>
  <si>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</si>
  <si>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</si>
  <si>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</si>
  <si>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</si>
  <si>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</si>
  <si>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</si>
  <si>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</si>
  <si>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</si>
  <si>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</si>
  <si>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</si>
  <si>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</si>
  <si>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</si>
  <si>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</si>
  <si>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</si>
  <si>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</si>
  <si>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</si>
  <si>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</si>
  <si>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</si>
  <si>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</si>
  <si>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</si>
  <si>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</si>
  <si>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</si>
  <si>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</si>
  <si>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</si>
  <si>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</si>
  <si>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</si>
  <si>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</si>
  <si>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</si>
  <si>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</si>
  <si>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</si>
  <si>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</si>
  <si>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</si>
  <si>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</si>
  <si>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</si>
  <si>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</si>
  <si>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</si>
  <si>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</si>
  <si>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</si>
  <si>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</si>
  <si>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</si>
  <si>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</si>
  <si>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</si>
  <si>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</si>
  <si>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</si>
  <si>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</si>
  <si>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</si>
  <si>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</si>
  <si>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</si>
  <si>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</si>
  <si>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</si>
  <si>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</si>
  <si>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</si>
  <si>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</si>
  <si>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</si>
  <si>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</si>
  <si>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</si>
  <si>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</si>
  <si>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</si>
  <si>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</si>
  <si>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</si>
  <si>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</si>
  <si>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</si>
  <si>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</si>
  <si>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</si>
  <si>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</si>
  <si>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</si>
  <si>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</si>
  <si>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</si>
  <si>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</si>
  <si>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</si>
  <si>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</si>
  <si>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</si>
  <si>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</si>
  <si>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Backers</t>
  </si>
  <si>
    <t>Unsuccessful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</si>
</sst>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Gill Sans MT"/>
      <family val="2"/>
      <scheme val="minor"/>
    </font>
    <font>
      <b/>
      <sz val="11"/>
      <color theme="1"/>
      <name val="Gill Sans MT"/>
      <family val="2"/>
      <scheme val="minor"/>
    </font>
    <font>
      <sz val="11"/>
      <color theme="1"/>
      <name val="Gill Sans MT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9" fontId="1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CC33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[CCHomework1.xlsx]Sheet2!PivotTable2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4-4745-B42C-56D59996275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4-4745-B42C-56D59996275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4-4745-B42C-56D59996275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4-4745-B42C-56D59996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2540896"/>
        <c:axId val="888222496"/>
      </c:barChart>
      <c:catAx>
        <c:axId val="88254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22496"/>
        <c:crosses val="autoZero"/>
        <c:auto val="1"/>
        <c:lblAlgn val="ctr"/>
        <c:lblOffset val="100"/>
        <c:noMultiLvlLbl val="0"/>
      </c:catAx>
      <c:valAx>
        <c:axId val="8882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54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[CCHomework1.xlsx]Sheet3!PivotTable3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9-4520-BC8F-BCB996594E9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9-4520-BC8F-BCB996594E9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9-4520-BC8F-BCB996594E9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9-4520-BC8F-BCB996594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1770864"/>
        <c:axId val="889562464"/>
      </c:barChart>
      <c:catAx>
        <c:axId val="12917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62464"/>
        <c:crosses val="autoZero"/>
        <c:auto val="1"/>
        <c:lblAlgn val="ctr"/>
        <c:lblOffset val="100"/>
        <c:noMultiLvlLbl val="0"/>
      </c:catAx>
      <c:valAx>
        <c:axId val="8895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7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[CCHomework1.xlsx]Sheet4!PivotTable4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D-4069-8A26-E20DA094CB5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0D-4069-8A26-E20DA094CB5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0D-4069-8A26-E20DA094CB5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0D-4069-8A26-E20DA094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254768"/>
        <c:axId val="880262112"/>
      </c:lineChart>
      <c:catAx>
        <c:axId val="103325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262112"/>
        <c:crosses val="autoZero"/>
        <c:auto val="1"/>
        <c:lblAlgn val="ctr"/>
        <c:lblOffset val="100"/>
        <c:noMultiLvlLbl val="0"/>
      </c:catAx>
      <c:valAx>
        <c:axId val="8802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25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F-421E-BE75-EA343DB37356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F-421E-BE75-EA343DB37356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F-421E-BE75-EA343DB37356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F-421E-BE75-EA343DB37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973408"/>
        <c:axId val="14521596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Sheet5!$F$1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D1F-421E-BE75-EA343DB3735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D1F-421E-BE75-EA343DB373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4D1F-421E-BE75-EA343DB37356}"/>
                  </c:ext>
                </c:extLst>
              </c15:ser>
            </c15:filteredLineSeries>
          </c:ext>
        </c:extLst>
      </c:lineChart>
      <c:catAx>
        <c:axId val="149497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159664"/>
        <c:crosses val="autoZero"/>
        <c:auto val="1"/>
        <c:lblAlgn val="ctr"/>
        <c:lblOffset val="100"/>
        <c:noMultiLvlLbl val="0"/>
      </c:catAx>
      <c:valAx>
        <c:axId val="14521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19050</xdr:rowOff>
    </xdr:from>
    <xdr:to>
      <xdr:col>13</xdr:col>
      <xdr:colOff>476250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1A1BC-4FB5-489D-BE76-4FCCCADFD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53974</xdr:rowOff>
    </xdr:from>
    <xdr:to>
      <xdr:col>15</xdr:col>
      <xdr:colOff>596900</xdr:colOff>
      <xdr:row>18</xdr:row>
      <xdr:rowOff>44449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1718E-A716-438A-B048-B66717EC4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206375</xdr:rowOff>
    </xdr:from>
    <xdr:to>
      <xdr:col>13</xdr:col>
      <xdr:colOff>317500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1823A-5EFC-44D4-9C24-0E8A396A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0</xdr:row>
      <xdr:rowOff>101600</xdr:rowOff>
    </xdr:from>
    <xdr:to>
      <xdr:col>20</xdr:col>
      <xdr:colOff>444500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40C9E-2108-42E0-8A99-B0C27C410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tc" refreshedDate="43926.967012962959" createdVersion="6" refreshedVersion="6" minRefreshableVersion="3" recordCount="4114" xr:uid="{AF7404A3-08DA-4051-A7EE-26C9556F0D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tc" refreshedDate="43927.020378240741" createdVersion="6" refreshedVersion="6" minRefreshableVersion="3" recordCount="4114" xr:uid="{C2B6EE9C-5EF4-4870-A504-D0D78A5CAF7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2B487-A9A2-441D-A6D9-184D904E97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18295-8922-4CE3-9B8D-D38FFE49BA7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A65CC-0461-4D2D-8920-50D99CF3EF3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55" zoomScaleNormal="55" workbookViewId="0">
      <selection activeCell="B1" sqref="B1"/>
    </sheetView>
  </sheetViews>
  <sheetFormatPr defaultRowHeight="16.5" x14ac:dyDescent="0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1796875" style="6" customWidth="1"/>
    <col min="16" max="16" width="17.453125" customWidth="1"/>
    <col min="17" max="18" width="15.6328125" customWidth="1"/>
    <col min="19" max="20" width="25.2695312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9.5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3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9.5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3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6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9.5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9.5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6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3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9.5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9.5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6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6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9.5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3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9.5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6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9.5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9.5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9.5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9.5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9.5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3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9.5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3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9.5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9.5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9.5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3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9.5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9.5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9.5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6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9.5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9.5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9.5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3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9.5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9.5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6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9.5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9.5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9.5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9.5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6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9.5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9.5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6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9.5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9.5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9.5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9.5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3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9.5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9.5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3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9.5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9.5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9.5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9.5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9.5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9.5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9.5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9.5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9.5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3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9.5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6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9.5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9.5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9.5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9.5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9.5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9.5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9.5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9.5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9.5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15.5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9.5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9.5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9.5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9.5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9.5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9.5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9.5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66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9.5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9.5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9.5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3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9.5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9.5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6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9.5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9.5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6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9.5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9.5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3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9.5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9.5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9.5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9.5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3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9.5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6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9.5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9.5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9.5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9.5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9.5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3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9.5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9.5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6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3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9.5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6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6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3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9.5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9.5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9.5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9.5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9.5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3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6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9.5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6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3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3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9.5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6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9.5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9.5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9.5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9.5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9.5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9.5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9.5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9.5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9.5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9.5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3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9.5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9.5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9.5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9.5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3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9.5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9.5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6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6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9.5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9.5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9.5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9.5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9.5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9.5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6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9.5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3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9.5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9.5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9.5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9.5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9.5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9.5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9.5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9.5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9.5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6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9.5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3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9.5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3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9.5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9.5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9.5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9.5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9.5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9.5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9.5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9.5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9.5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6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6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9.5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9.5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9.5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9.5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9.5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9.5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3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9.5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9.5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9.5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9.5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9.5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9.5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9.5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9.5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9.5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9.5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3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9.5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6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9.5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9.5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9.5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3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9.5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9.5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9.5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6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9.5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9.5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9.5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3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9.5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9.5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9.5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9.5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9.5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9.5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9.5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9.5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3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9.5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9.5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9.5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9.5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9.5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9.5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6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9.5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9.5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6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9.5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6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9.5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9.5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9.5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6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9.5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3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6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9.5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6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6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9.5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3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3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6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6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6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6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9.5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9.5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9.5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9.5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9.5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9.5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9.5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9.5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9.5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9.5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6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3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9.5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9.5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9.5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9.5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3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9.5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9.5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9.5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3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6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9.5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9.5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9.5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6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9.5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82.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9.5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9.5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9.5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3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6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9.5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9.5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6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9.5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3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9.5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3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9.5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9.5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9.5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9.5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6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6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9.5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9.5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3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9.5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9.5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6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9.5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9.5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9.5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9.5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9.5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9.5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9.5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9.5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9.5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9.5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9.5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9.5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9.5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9.5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6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9.5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9.5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9.5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9.5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9.5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9.5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9.5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3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9.5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9.5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9.5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9.5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9.5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9.5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9.5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9.5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9.5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9.5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6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9.5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9.5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9.5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9.5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9.5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9.5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9.5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9.5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6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6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9.5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9.5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9.5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9.5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9.5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9.5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9.5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9.5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3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9.5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9.5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9.5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9.5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9.5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6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9.5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6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9.5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6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9.5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9.5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9.5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9.5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6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9.5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6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9.5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9.5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9.5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9.5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9.5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9.5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9.5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6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9.5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6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9.5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9.5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9.5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9.5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9.5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3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9.5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9.5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9.5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9.5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9.5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9.5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9.5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9.5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9.5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6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9.5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9.5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9.5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9.5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9.5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9.5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9.5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9.5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9.5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9.5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9.5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6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3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6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9.5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9.5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6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6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6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6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9.5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9.5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9.5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9.5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9.5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9.5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9.5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9.5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9.5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9.5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9.5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9.5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9.5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9.5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9.5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3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9.5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9.5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9.5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6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9.5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9.5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9.5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3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9.5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6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9.5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3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9.5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9.5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9.5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3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9.5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6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6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9.5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9.5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6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3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6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9.5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9.5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9.5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9.5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9.5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6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6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9.5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9.5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9.5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9.5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9.5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9.5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9.5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9.5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9.5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9.5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3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9.5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6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6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9.5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6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9.5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9.5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9.5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9.5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9.5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6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9.5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9.5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9.5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9.5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3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9.5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9.5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3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9.5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6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9.5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9.5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9.5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9.5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9.5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9.5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6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9.5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6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3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9.5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9.5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9.5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9.5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9.5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9.5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9.5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6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9.5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6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9.5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6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9.5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9.5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9.5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9.5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9.5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9.5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9.5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9.5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6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9.5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9.5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9.5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9.5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9.5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9.5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3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9.5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9.5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9.5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9.5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9.5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9.5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9.5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6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9.5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9.5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9.5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6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9.5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3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9.5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9.5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6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9.5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6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9.5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9.5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3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3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6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6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9.5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9.5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9.5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9.5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9.5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2.5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9.5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9.5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9.5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9.5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6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3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9.5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9.5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9.5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3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9.5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3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9.5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9.5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9.5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9.5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3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6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9.5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9.5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9.5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9.5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9.5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3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9.5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9.5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9.5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9.5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9.5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9.5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3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9.5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9.5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9.5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6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9.5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9.5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9.5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9.5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9.5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9.5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6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3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3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9.5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3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3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9.5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9.5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3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9.5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9.5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9.5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9.5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9.5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3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9.5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9.5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3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9.5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9.5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9.5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6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6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9.5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9.5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9.5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9.5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9.5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9.5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9.5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9.5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9.5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9.5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6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9.5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6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9.5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6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6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6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9.5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6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3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6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6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66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9.5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9.5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9.5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9.5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9.5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9.5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3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9.5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6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9.5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6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6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3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9.5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9.5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9.5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9.5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6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3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9.5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9.5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9.5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9.5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9.5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9.5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9.5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9.5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3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9.5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9.5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9.5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3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3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6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9.5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9.5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9.5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9.5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9.5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9.5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9.5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9.5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6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9.5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3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9.5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9.5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9.5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6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9.5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9.5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3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9.5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9.5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6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9.5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9.5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9.5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6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3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9.5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6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3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6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9.5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9.5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9.5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3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9.5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9.5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9.5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9.5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9.5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6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9.5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9.5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9.5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9.5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9.5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3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9.5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9.5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9.5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9.5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9.5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9.5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9.5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9.5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6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9.5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6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9.5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9.5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6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9.5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9.5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9.5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9.5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9.5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9.5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6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9.5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9.5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9.5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9.5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9.5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6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9.5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9.5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9.5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9.5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9.5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9.5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3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9.5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9.5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9.5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6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9.5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9.5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6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9.5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66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6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9.5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9.5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9.5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3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9.5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9.5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9.5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3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9.5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3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9.5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3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3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9.5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9.5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3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9.5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9.5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9.5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9.5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9.5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3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9.5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6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6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6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9.5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3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9.5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6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9.5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9.5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9.5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9.5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9.5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6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9.5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9.5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6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9.5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9.5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3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9.5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6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9.5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9.5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3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9.5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9.5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3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6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9.5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9.5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9.5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9.5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9.5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9.5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9.5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9.5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9.5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9.5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9.5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82.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6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9.5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6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9.5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3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6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6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3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9.5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9.5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9.5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9.5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9.5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9.5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6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9.5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9.5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9.5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9.5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6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9.5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6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9.5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9.5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9.5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9.5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9.5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9.5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9.5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9.5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9.5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3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6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6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9.5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9.5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9.5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3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9.5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9.5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6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9.5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9.5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9.5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9.5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9.5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9.5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9.5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9.5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6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9.5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9.5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9.5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9.5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9.5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9.5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6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3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9.5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9.5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6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9.5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3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9.5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9.5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9.5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9.5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9.5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9.5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9.5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9.5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6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6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3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9.5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9.5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9.5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6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6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9.5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9.5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3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9.5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9.5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9.5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6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3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6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9.5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9.5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9.5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9.5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3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9.5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9.5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9.5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9.5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9.5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3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6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9.5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9.5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9.5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9.5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9.5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9.5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9.5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9.5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9.5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6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6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3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6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2.5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9.5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9.5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9.5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6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3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9.5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2.5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9.5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9.5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6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9.5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3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3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9.5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9.5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9.5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6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9.5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9.5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3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9.5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9.5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9.5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9.5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6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9.5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9.5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6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9.5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3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3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9.5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9.5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9.5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9.5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9.5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9.5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3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9.5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9.5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9.5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6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9.5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9.5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3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3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6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9.5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9.5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9.5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9.5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6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9.5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9.5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9.5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9.5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9.5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9.5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9.5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9.5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9.5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9.5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9.5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3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9.5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6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9.5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6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9.5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9.5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9.5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9.5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9.5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3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3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9.5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9.5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9.5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9.5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9.5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6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9.5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9.5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9.5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9.5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3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9.5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3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9.5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9.5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6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9.5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9.5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9.5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9.5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6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9.5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9.5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3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3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9.5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9.5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6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9.5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9.5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9.5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9.5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9.5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3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9.5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9.5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3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9.5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9.5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9.5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6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9.5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6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6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9.5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9.5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9.5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9.5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9.5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9.5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9.5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9.5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9.5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9.5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6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9.5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9.5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9.5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9.5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9.5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9.5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9.5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6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9.5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9.5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9.5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9.5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9.5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9.5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6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9.5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9.5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9.5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6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9.5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9.5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9.5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9.5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9.5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9.5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9.5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3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3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3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6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3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9.5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9.5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9.5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9.5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9.5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9.5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9.5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9.5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6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9.5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6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9.5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9.5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9.5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9.5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9.5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9.5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9.5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3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9.5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9.5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9.5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6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9.5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9.5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9.5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9.5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3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6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9.5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9.5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6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9.5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9.5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9.5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9.5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3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9.5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3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6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9.5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6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3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6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9.5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9.5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9.5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9.5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9.5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9.5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9.5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9.5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9.5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3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9.5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9.5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3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9.5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6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6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9.5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9.5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3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9.5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9.5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3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9.5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9.5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3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9.5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3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9.5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9.5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9.5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9.5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6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9.5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9.5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9.5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9.5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9.5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9.5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9.5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6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3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9.5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9.5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9.5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9.5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9.5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9.5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9.5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3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9.5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9.5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6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3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9.5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9.5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6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9.5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6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9.5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9.5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9.5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9.5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9.5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9.5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3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9.5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6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9.5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9.5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9.5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9.5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3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9.5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6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9.5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9.5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66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3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9.5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9.5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9.5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9.5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9.5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6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9.5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9.5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9.5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9.5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82.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6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9.5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3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9.5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6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6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9.5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9.5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6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9.5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9.5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9.5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9.5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6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9.5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3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9.5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9.5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6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3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3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9.5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9.5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6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9.5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9.5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6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3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9.5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6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9.5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9.5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9.5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6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9.5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9.5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9.5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9.5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9.5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9.5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9.5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9.5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9.5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9.5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9.5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9.5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9.5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9.5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9.5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9.5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6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3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9.5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6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9.5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9.5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9.5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9.5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9.5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9.5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9.5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9.5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9.5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3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9.5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9.5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9.5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6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9.5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9.5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9.5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9.5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3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9.5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9.5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9.5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6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9.5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9.5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9.5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9.5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3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9.5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3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3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9.5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6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3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9.5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3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9.5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6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9.5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9.5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9.5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9.5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3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6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9.5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3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9.5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9.5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9.5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3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9.5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6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66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9.5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9.5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9.5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6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9.5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9.5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9.5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3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9.5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9.5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9.5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9.5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6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3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6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9.5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9.5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9.5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9.5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6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6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3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9.5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9.5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9.5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9.5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9.5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9.5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9.5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9.5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9.5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9.5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9.5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6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9.5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9.5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9.5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9.5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6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9.5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9.5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9.5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9.5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9.5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9.5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9.5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9.5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9.5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3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6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9.5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6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9.5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3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9.5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9.5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6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3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6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9.5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9.5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3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3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9.5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9.5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6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3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9.5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9.5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6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9.5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6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9.5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9.5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3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9.5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9.5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9.5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9.5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9.5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9.5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9.5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9.5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6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9.5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9.5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9.5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9.5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9.5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6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3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6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3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9.5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9.5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9.5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9.5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9.5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3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9.5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9.5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9.5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6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9.5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6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9.5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9.5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9.5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6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9.5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9.5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9.5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9.5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9.5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9.5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3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9.5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3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9.5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6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9.5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9.5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9.5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9.5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9.5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3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3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6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6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9.5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9.5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9.5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9.5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6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9.5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9.5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9.5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6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9.5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9.5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9.5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9.5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9.5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9.5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9.5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3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9.5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9.5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9.5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9.5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9.5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6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9.5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9.5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9.5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9.5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3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9.5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9.5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6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9.5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9.5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9.5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9.5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9.5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9.5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3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6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9.5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9.5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9.5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9.5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3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9.5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6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3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9.5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9.5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3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6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9.5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6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3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6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3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9.5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6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3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3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3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9.5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9.5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9.5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6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9.5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9.5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9.5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9.5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3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9.5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9.5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9.5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9.5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3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9.5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3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9.5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9.5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9.5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9.5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9.5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3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9.5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9.5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3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9.5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9.5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9.5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9.5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6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9.5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9.5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3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3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9.5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9.5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6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9.5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9.5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6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9.5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9.5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3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9.5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9.5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3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9.5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3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9.5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9.5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6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9.5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9.5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9.5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9.5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9.5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9.5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9.5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9.5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3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6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9.5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9.5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9.5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6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6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9.5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9.5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9.5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9.5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9.5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9.5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9.5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6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6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3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9.5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9.5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9.5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3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3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9.5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9.5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82.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3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6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9.5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9.5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3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9.5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9.5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6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6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3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9.5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9.5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9.5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9.5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9.5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6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9.5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9.5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2.5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6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9.5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9.5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3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9.5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9.5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9.5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9.5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6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9.5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9.5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3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9.5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6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6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9.5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9.5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9.5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9.5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9.5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9.5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9.5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9.5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6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9.5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9.5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3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9.5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9.5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9.5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9.5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3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9.5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9.5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9.5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9.5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3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9.5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3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9.5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9.5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3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9.5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9.5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9.5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9.5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6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9.5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3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3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9.5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3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3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9.5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9.5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9.5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9.5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3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9.5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3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9.5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3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3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9.5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9.5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9.5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3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3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9.5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9.5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9.5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9.5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9.5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9.5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9.5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9.5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9.5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6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9.5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9.5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9.5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9.5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6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9.5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9.5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9.5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9.5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9.5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9.5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9.5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9.5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3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3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9.5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9.5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9.5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6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9.5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9.5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3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6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9.5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9.5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9.5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9.5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9.5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9.5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3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9.5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9.5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9.5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9.5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9.5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9.5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9.5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6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9.5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3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3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9.5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6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9.5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3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9.5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9.5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3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9.5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6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9.5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9.5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9.5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9.5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9.5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3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6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3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6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9.5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9.5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9.5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3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9.5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6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9.5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9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9.5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6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9.5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3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6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9.5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9.5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6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9.5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9.5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6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9.5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6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3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9.5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9.5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9.5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9.5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6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6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9.5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9.5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9.5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9.5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9.5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9.5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9.5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9.5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6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9.5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9.5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9.5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6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9.5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3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9.5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6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9.5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9.5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9.5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9.5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9.5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6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9.5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9.5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6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9.5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9.5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3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6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9.5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9.5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9.5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9.5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6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9.5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9.5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9.5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9.5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6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9.5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9.5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6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9.5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9.5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6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9.5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3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9.5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9.5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3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3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9.5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6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9.5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3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9.5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9.5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66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9.5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6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3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9.5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3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9.5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6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9.5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9.5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9.5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9.5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9.5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9.5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6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9.5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9.5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9.5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9.5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9.5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9.5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9.5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6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3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9.5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9.5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9.5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9.5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9.5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3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6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9.5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3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9.5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9.5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9.5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9.5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9.5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6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9.5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9.5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9.5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9.5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3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9.5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9.5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9.5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9.5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9.5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9.5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3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3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9.5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9.5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9.5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3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9.5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9.5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9.5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6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9.5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9.5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3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9.5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9.5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3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3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9.5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6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9.5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6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9.5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6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9.5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9.5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9.5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9.5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6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9.5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9.5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6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6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9.5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9.5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3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9.5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9.5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6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9.5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9.5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3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9.5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9.5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6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6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9.5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9.5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6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9.5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9.5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3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9.5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3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9.5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9.5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9.5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9.5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9.5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6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9.5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9.5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9.5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9.5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3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3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9.5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9.5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9.5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9.5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9.5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9.5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9.5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9.5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9.5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9.5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9.5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9.5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9.5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9.5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9.5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9.5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3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9.5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9.5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9.5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6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3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9.5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9.5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9.5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9.5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9.5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6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9.5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9.5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6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9.5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3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9.5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3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9.5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9.5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6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9.5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9.5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9.5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9.5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9.5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6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9.5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6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9.5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3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9.5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9.5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9.5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9.5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6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9.5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9.5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9.5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9.5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6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9.5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9.5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3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9.5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3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9.5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9.5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6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9.5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3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9.5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9.5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3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9.5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9.5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9.5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9.5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3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9.5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9.5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9.5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9.5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6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6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9.5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9.5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3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9.5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9.5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3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9.5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9.5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9.5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9.5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9.5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9.5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9.5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3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9.5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9.5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9.5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9.5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9.5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9.5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9.5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9.5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9.5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6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9.5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9.5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9.5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3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9.5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9.5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3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9.5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6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9.5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3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9.5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9.5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3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6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6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3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9.5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6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9.5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9.5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9.5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9.5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6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9.5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9.5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82.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9.5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9.5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9.5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6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9.5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9.5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6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9.5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9.5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9.5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9.5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9.5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9.5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9.5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9.5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6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6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3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3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9.5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9.5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3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9.5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9.5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3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9.5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9.5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9.5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9.5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9.5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9.5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3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9.5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9.5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6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66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9.5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3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9.5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9.5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9.5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9.5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9.5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9.5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9.5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6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9.5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9.5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9.5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9.5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6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9.5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6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9.5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9.5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9.5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9.5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3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9.5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9.5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3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3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9.5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9.5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3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9.5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9.5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9.5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9.5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3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9.5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9.5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9.5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9.5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9.5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9.5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9.5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3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9.5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9.5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3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9.5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9.5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9.5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9.5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9.5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6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9.5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9.5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9.5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9.5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9.5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9.5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9.5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9.5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9.5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6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9.5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6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9.5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3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6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6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9.5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9.5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9.5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3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9.5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9.5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9.5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9.5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9.5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9.5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9.5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9.5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3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6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6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9.5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3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9.5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9.5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9.5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3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9.5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6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9.5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9.5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9.5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9.5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9.5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9.5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6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9.5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9.5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3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9.5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9.5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6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9.5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6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9.5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6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9.5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9.5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9.5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9.5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9.5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9.5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3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6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9.5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6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9.5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9.5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9.5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9.5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9.5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9.5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3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9.5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9.5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9.5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9.5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9.5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9.5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9.5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9.5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9.5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9.5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9.5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9.5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9.5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3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9.5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9.5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9.5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9.5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3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9.5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9.5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9.5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9.5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9.5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9.5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9.5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3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9.5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9.5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9.5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9.5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9.5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9.5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9.5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9.5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3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6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9.5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9.5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9.5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9.5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3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9.5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9.5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6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9.5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6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9.5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9.5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9.5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9.5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6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9.5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3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9.5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9.5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6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9.5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9.5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9.5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9.5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9.5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9.5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9.5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9.5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9.5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9.5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9.5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6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9.5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9.5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6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6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6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9.5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9.5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9.5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9.5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9.5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9.5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9.5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3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3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9.5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3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6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9.5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3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3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9.5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6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3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9.5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9.5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9.5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9.5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9.5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9.5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6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6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3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3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3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6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9.5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6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6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6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9.5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9.5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9.5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9.5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9.5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9.5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9.5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9.5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9.5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9.5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6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9.5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9.5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9.5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9.5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9.5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3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9.5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9.5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9.5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9.5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9.5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6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6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9.5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6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3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9.5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3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9.5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3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9.5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9.5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9.5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9.5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6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9.5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9.5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9.5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6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9.5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9.5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9.5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3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9.5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9.5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9.5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3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9.5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9.5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9.5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9.5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9.5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6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6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3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6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9.5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9.5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9.5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9.5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9.5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9.5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6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9.5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6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9.5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6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9.5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3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9.5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6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9.5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9.5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9.5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9.5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9.5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9.5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9.5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3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9.5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6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9.5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9.5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6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9.5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9.5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3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9.5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6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6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9.5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9.5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9.5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9.5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9.5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9.5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9.5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9.5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6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9.5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9.5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9.5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6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6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9.5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3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9.5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9.5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9.5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9.5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6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3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9.5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9.5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9.5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9.5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9.5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9.5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9.5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9.5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9.5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9.5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6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6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3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9.5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6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9.5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9.5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9.5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3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9.5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3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9.5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3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9.5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6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9.5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9.5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9.5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6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9.5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9.5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3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9.5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9.5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9.5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3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9.5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6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9.5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3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9.5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9.5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6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9.5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9.5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6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9.5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6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9.5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9.5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9.5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9.5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9.5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9.5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3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9.5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9.5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9.5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9.5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9.5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9.5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6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9.5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9.5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9.5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3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9.5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9.5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9.5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9.5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9.5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9.5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6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3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9.5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9.5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6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3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6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6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9.5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9.5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9.5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9.5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6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3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6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9.5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9.5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9.5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9.5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3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9.5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9.5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6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9.5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9.5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9.5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9.5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9.5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9.5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6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3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9.5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9.5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9.5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9.5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9.5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6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6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9.5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9.5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9.5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6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9.5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9.5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9.5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9.5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9.5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9.5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9.5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3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9.5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6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3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9.5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9.5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6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3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6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9.5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9.5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9.5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9.5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9.5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9.5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3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9.5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3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9.5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9.5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9.5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9.5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3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9.5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9.5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9.5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3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9.5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82.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9.5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9.5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9.5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9.5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9.5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9.5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6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9.5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9.5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9.5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3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3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9.5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6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9.5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6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6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9.5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82.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9.5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9.5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9.5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9.5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3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9.5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6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9.5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9.5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9.5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9.5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9.5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3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9.5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9.5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9.5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9.5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9.5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9.5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9.5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3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6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9.5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6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3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9.5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3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9.5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9.5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9.5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9.5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9.5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9.5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9.5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9.5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9.5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9.5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9.5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9.5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6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9.5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6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9.5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3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9.5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3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9.5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9.5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9.5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3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9.5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9.5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3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9.5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9.5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9.5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6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6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9.5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9.5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9.5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9.5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9.5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9.5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9.5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9.5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9.5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9.5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6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9.5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9.5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9.5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9.5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9.5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9.5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9.5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9.5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9.5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9.5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9.5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9.5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9.5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9.5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6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6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6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9.5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6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6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6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9.5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9.5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3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9.5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9.5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9.5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9.5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6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6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9.5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9.5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6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9.5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9.5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9.5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9.5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9.5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6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9.5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6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9.5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9.5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9.5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9.5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9.5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9.5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6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9.5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6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9.5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9.5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6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9.5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9.5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9.5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9.5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9.5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6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6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6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6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9.5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9.5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6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6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9.5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9.5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6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9.5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9.5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9.5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9.5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9.5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6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3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3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9.5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9.5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9.5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9.5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9.5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9.5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9.5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3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3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9.5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9.5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9.5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9.5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9.5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6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9.5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9.5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9.5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9.5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9.5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6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9.5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6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6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9.5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6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9.5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9.5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3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9.5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9.5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9.5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9.5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9.5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9.5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3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6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9.5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9.5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9.5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9.5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9.5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3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9.5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9.5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9.5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9.5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9.5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9.5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9.5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9.5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3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9.5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9.5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9.5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9.5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9.5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9.5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9.5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6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9.5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6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6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9.5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9.5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6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9.5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9.5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9.5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3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9.5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9.5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9.5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9.5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9.5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6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9.5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6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9.5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6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9.5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9.5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3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9.5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9.5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9.5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3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9.5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6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9.5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9.5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6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6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9.5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9.5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6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3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9.5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9.5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6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9.5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6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9.5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9.5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9.5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9.5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9.5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9.5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3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9.5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9.5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9.5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9.5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9.5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3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6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6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9.5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3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3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9.5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9.5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9.5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9.5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9.5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9.5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9.5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9.5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9.5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9.5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9.5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9.5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9.5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9.5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9.5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6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9.5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9.5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6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9.5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3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9.5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9.5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2.5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9.5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9.5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82.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3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9.5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6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9.5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9.5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9.5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3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6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9.5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9.5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6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6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9.5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9.5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9.5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3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9.5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9.5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6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9.5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9.5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9.5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9.5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9.5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9.5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3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9.5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9.5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3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9.5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9.5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9.5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9.5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9.5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9.5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9.5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6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9.5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6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9.5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3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9.5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9.5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9.5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9.5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9.5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9.5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6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9.5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9.5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9.5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9.5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9.5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9.5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6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6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9.5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6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9.5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9.5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9.5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9.5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9.5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9.5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9.5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6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6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3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9.5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9.5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6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9.5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9.5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9.5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9.5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9.5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9.5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9.5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9.5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9.5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9.5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3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6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9.5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3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9.5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9.5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2.5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9.5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9.5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9.5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9.5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3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3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6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9.5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9.5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9.5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3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6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9.5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6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6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9.5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6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6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9.5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9.5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9.5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3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9.5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6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9.5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9.5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9.5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9.5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9.5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9.5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3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3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9.5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9.5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6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9.5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9.5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6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6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9.5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3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9.5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3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9.5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6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9.5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9.5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6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6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9.5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9.5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6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9.5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9.5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6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6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9.5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9.5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9.5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9.5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6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9.5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6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9.5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9.5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9.5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9.5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6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6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9.5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3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6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9.5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6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9.5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9.5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9.5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9.5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9.5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9.5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9.5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9.5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9.5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9.5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9.5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3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9.5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9.5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6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9.5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3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9.5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9.5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3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6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9.5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3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9.5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9.5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9.5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9.5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3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9.5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9.5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9.5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9.5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9.5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9.5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6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6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3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6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6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6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6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9.5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9.5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9.5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9.5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9.5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9.5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3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9.5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6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9.5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9.5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9.5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9.5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6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9.5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6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9.5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9.5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9.5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9.5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3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3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3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9.5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9.5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6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9.5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9.5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6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9.5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6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9.5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9.5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6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9.5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9.5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6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6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3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9.5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9.5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9.5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6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3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9.5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6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2.5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6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9.5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6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9.5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9.5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9.5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9.5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9.5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9.5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9.5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9.5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9.5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9.5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9.5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6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9.5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9.5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3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3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9.5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9.5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9.5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9.5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9.5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2.5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9.5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3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6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9.5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6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9.5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9.5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9.5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9.5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9.5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9.5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9.5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9.5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9.5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9.5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9.5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9.5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3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9.5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9.5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9.5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3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9.5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9.5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9.5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3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9.5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9.5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9.5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9.5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6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9.5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9.5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6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9.5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6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9.5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9.5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9.5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9.5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9.5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9.5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9.5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3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6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9.5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9.5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9.5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9.5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9.5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9.5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9.5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9.5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3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3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9.5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9.5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9.5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9.5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9.5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9.5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9.5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6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6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9.5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9.5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9.5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9.5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9.5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6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6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6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9.5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9.5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9.5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6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9.5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9.5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3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9.5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3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9.5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9.5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9.5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6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9.5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9.5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6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9.5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9.5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6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9.5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9.5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9.5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9.5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9.5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6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9.5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9.5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6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9.5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9.5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6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9.5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9.5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9.5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9.5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9.5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9.5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9.5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9.5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6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9.5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9.5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9.5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9.5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9.5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9.5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9.5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9.5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6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9.5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3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9.5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9.5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9.5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9.5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9.5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9.5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9.5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3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9.5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9.5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9.5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9.5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9.5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9.5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6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9.5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9.5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3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9.5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9.5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9.5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9.5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9.5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9.5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6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9.5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9.5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9.5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6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3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9.5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9.5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9.5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9.5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9.5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9.5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9.5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9.5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9.5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9.5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9.5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9.5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9.5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6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9.5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9.5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9.5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6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9.5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9.5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9.5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9.5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9.5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9.5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9.5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6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6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6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9.5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6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9.5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9.5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9.5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9.5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9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9.5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9.5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9.5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9.5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6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9.5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9.5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9.5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9.5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9.5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9.5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9.5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9.5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9.5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9.5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6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9.5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9.5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9.5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9.5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9.5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9.5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9.5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6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9.5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6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6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9.5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9.5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9.5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9.5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9.5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9.5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6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9.5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9.5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9.5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3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9.5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9.5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9.5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9.5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9.5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9.5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9.5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9.5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9.5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9.5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9.5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6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6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9.5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6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9.5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32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9.5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9.5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3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9.5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9.5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9.5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9.5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9.5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9.5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9.5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3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9.5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9.5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9.5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9.5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9.5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9.5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9.5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9.5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9.5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9.5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9.5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9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9.5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9.5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9.5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9.5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6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9.5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9.5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9.5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9.5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3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9.5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3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9.5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9.5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3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9.5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6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9.5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9.5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6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9.5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3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9.5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9.5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9.5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9.5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9.5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9.5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9.5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9.5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9.5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9.5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9.5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9.5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9.5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9.5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3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3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2.5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6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9.5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9.5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9.5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9.5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9.5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6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9.5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9.5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9.5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3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9.5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6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3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9.5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2.5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9.5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6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9.5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9.5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9.5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9.5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9.5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3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9.5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9.5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9.5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9.5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9.5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6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6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9.5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6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3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9.5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6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9.5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9.5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9.5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9.5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9.5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3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9.5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9.5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9.5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9.5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9.5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6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9.5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9.5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9.5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9.5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9.5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9.5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9.5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9.5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6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9.5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9.5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9.5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9.5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9.5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9.5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9.5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9.5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9.5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3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3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9.5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6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6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9.5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9.5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9.5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6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3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9.5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6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9.5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9.5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9.5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9.5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9.5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6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9.5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3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3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6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9.5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9.5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9.5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9.5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9.5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9.5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3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3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6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6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3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9.5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9.5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9.5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9.5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9.5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9.5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9.5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9.5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9.5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9.5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9.5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3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9.5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9.5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3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6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9.5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9.5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9.5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3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6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9.5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3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3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9.5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9.5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9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9.5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6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9.5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9.5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9.5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9.5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9.5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3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3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9.5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6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9.5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3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9.5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9.5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9.5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9.5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9.5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9.5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9.5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3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9.5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3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9.5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9.5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6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9.5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3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3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9.5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6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9.5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9.5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9.5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9.5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9.5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9.5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2.5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9.5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9.5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3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3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9.5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9.5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9.5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9.5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6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9.5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9.5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9.5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9.5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9.5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3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9.5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9.5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6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9.5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9.5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6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9.5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9.5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9.5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9.5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9.5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3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6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9.5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9.5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9.5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9.5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9.5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6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9.5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9.5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9.5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9.5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82.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9.5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9.5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9.5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6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9.5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6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9.5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9.5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9.5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3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6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9.5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9.5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9.5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9.5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9.5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9.5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6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9.5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9.5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9.5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66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3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9.5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9.5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9.5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3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82.5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6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9.5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6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9.5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6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3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9.5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9.5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9.5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3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9.5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3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9.5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3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9.5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9.5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6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9.5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6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9.5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9.5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9.5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9.5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3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9.5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6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9.5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9.5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9.5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9.5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9.5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6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3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6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6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9.5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9.5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9.5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9.5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6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9.5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9.5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9.5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9.5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6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3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9.5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9.5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9.5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9.5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9.5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9.5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9.5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9.5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9.5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9.5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9.5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9.5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9.5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6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9.5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9.5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9.5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9.5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9.5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9.5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9.5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3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9.5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9.5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9.5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9.5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9.5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9.5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9.5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9.5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6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9.5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9.5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9.5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9.5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9.5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82.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9.5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9.5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6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9.5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3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9.5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9.5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9.5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6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9.5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9.5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9.5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6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9.5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9.5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9.5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9.5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9.5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9.5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6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6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9.5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9.5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9.5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6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9.5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9.5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6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6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9.5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9.5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9.5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9.5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9.5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9.5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9.5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9.5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9.5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6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9.5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6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6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9.5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6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6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9.5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3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9.5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9.5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3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9.5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9.5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9.5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9.5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9.5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9.5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9.5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9.5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3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6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9.5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9.5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9.5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9.5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9.5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9.5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9.5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9.5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9.5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6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6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9.5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6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9.5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9.5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3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9.5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9.5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9.5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3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9.5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9.5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6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9.5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6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9.5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9.5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6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9.5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9.5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9.5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9.5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3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9.5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6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9.5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9.5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9.5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3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9.5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9.5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9.5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6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6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9.5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6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9.5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9.5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9.5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6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9.5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9.5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9.5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9.5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6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9.5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9.5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6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9.5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9.5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9.5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9.5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3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6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6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9.5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9.5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9.5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6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6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9.5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9.5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9.5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9.5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9.5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9.5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9.5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9.5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9.5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9.5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9.5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6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9.5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9.5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9.5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6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9.5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9.5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9.5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9.5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9.5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9.5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9.5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9.5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9.5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9.5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9.5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9.5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9.5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9.5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9.5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9.5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9.5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9.5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9.5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9.5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9.5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9.5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9.5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9.5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">
    <cfRule type="containsText" dxfId="8" priority="16" operator="containsText" text="successful">
      <formula>NOT(ISERROR(SEARCH("successful",F2)))</formula>
    </cfRule>
    <cfRule type="containsText" dxfId="7" priority="15" operator="containsText" text="failed">
      <formula>NOT(ISERROR(SEARCH("failed",F2)))</formula>
    </cfRule>
    <cfRule type="containsText" dxfId="6" priority="14" operator="containsText" text="canceled">
      <formula>NOT(ISERROR(SEARCH("canceled",F2)))</formula>
    </cfRule>
    <cfRule type="containsText" dxfId="5" priority="13" operator="containsText" text="live">
      <formula>NOT(ISERROR(SEARCH("live",F2)))</formula>
    </cfRule>
  </conditionalFormatting>
  <conditionalFormatting sqref="F1:F1048576">
    <cfRule type="containsText" dxfId="4" priority="8" operator="containsText" text="live">
      <formula>NOT(ISERROR(SEARCH("live",F1)))</formula>
    </cfRule>
    <cfRule type="containsText" dxfId="3" priority="7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C33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C9F88-D62B-4D8A-8114-896D1AFACBC1}">
  <dimension ref="A1:F14"/>
  <sheetViews>
    <sheetView workbookViewId="0">
      <selection activeCell="D4" sqref="D4"/>
    </sheetView>
  </sheetViews>
  <sheetFormatPr defaultRowHeight="16.5" x14ac:dyDescent="0.5"/>
  <cols>
    <col min="1" max="1" width="12.90625" customWidth="1"/>
    <col min="2" max="2" width="15.26953125" customWidth="1"/>
    <col min="3" max="6" width="13.1796875" customWidth="1"/>
  </cols>
  <sheetData>
    <row r="1" spans="1:6" x14ac:dyDescent="0.5">
      <c r="A1" s="9" t="s">
        <v>8223</v>
      </c>
      <c r="B1" t="s">
        <v>8322</v>
      </c>
    </row>
    <row r="3" spans="1:6" x14ac:dyDescent="0.5">
      <c r="A3" s="9" t="s">
        <v>8312</v>
      </c>
      <c r="B3" s="9" t="s">
        <v>8323</v>
      </c>
    </row>
    <row r="4" spans="1:6" x14ac:dyDescent="0.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">
      <c r="A7" s="10" t="s">
        <v>8320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">
      <c r="A10" s="10" t="s">
        <v>8321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0472-A20C-4E8D-95B8-02FECAC75B0D}">
  <dimension ref="A1:F47"/>
  <sheetViews>
    <sheetView workbookViewId="0">
      <selection activeCell="Q18" sqref="Q18"/>
    </sheetView>
  </sheetViews>
  <sheetFormatPr defaultRowHeight="16.5" x14ac:dyDescent="0.5"/>
  <cols>
    <col min="1" max="1" width="15.26953125" bestFit="1" customWidth="1"/>
    <col min="2" max="2" width="17.26953125" bestFit="1" customWidth="1"/>
    <col min="3" max="3" width="5.90625" bestFit="1" customWidth="1"/>
    <col min="4" max="4" width="4" bestFit="1" customWidth="1"/>
    <col min="5" max="5" width="9.90625" bestFit="1" customWidth="1"/>
    <col min="6" max="6" width="12.453125" customWidth="1"/>
  </cols>
  <sheetData>
    <row r="1" spans="1:6" x14ac:dyDescent="0.5">
      <c r="A1" s="9" t="s">
        <v>8223</v>
      </c>
      <c r="B1" t="s">
        <v>8322</v>
      </c>
    </row>
    <row r="2" spans="1:6" x14ac:dyDescent="0.5">
      <c r="A2" s="9" t="s">
        <v>8308</v>
      </c>
      <c r="B2" t="s">
        <v>8322</v>
      </c>
    </row>
    <row r="4" spans="1:6" x14ac:dyDescent="0.5">
      <c r="A4" s="9" t="s">
        <v>8312</v>
      </c>
      <c r="B4" s="9" t="s">
        <v>8323</v>
      </c>
    </row>
    <row r="5" spans="1:6" x14ac:dyDescent="0.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5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CEEE-CE8F-435E-9D16-F5F7CAF849D2}">
  <dimension ref="A1:F18"/>
  <sheetViews>
    <sheetView workbookViewId="0">
      <selection activeCell="A7" sqref="A4:F18"/>
    </sheetView>
  </sheetViews>
  <sheetFormatPr defaultRowHeight="16.5" x14ac:dyDescent="0.5"/>
  <cols>
    <col min="1" max="1" width="14.36328125" bestFit="1" customWidth="1"/>
    <col min="2" max="2" width="17.26953125" bestFit="1" customWidth="1"/>
    <col min="3" max="3" width="5.90625" bestFit="1" customWidth="1"/>
    <col min="4" max="4" width="4" bestFit="1" customWidth="1"/>
    <col min="5" max="5" width="9.90625" bestFit="1" customWidth="1"/>
    <col min="6" max="6" width="12.453125" bestFit="1" customWidth="1"/>
  </cols>
  <sheetData>
    <row r="1" spans="1:6" x14ac:dyDescent="0.5">
      <c r="A1" s="9" t="s">
        <v>8308</v>
      </c>
      <c r="B1" t="s">
        <v>8322</v>
      </c>
    </row>
    <row r="2" spans="1:6" x14ac:dyDescent="0.5">
      <c r="A2" s="9" t="s">
        <v>8379</v>
      </c>
      <c r="B2" t="s">
        <v>8322</v>
      </c>
    </row>
    <row r="4" spans="1:6" x14ac:dyDescent="0.5">
      <c r="A4" s="9" t="s">
        <v>8312</v>
      </c>
      <c r="B4" s="9" t="s">
        <v>8323</v>
      </c>
    </row>
    <row r="5" spans="1:6" x14ac:dyDescent="0.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">
      <c r="A18" s="13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BEC81-8FAF-49F3-A238-441EC29A2C73}">
  <dimension ref="A1:H13"/>
  <sheetViews>
    <sheetView zoomScale="50" zoomScaleNormal="50" workbookViewId="0">
      <selection activeCell="X19" sqref="X19"/>
    </sheetView>
  </sheetViews>
  <sheetFormatPr defaultRowHeight="16.5" x14ac:dyDescent="0.5"/>
  <cols>
    <col min="1" max="1" width="28.6328125" customWidth="1"/>
    <col min="2" max="2" width="24.36328125" customWidth="1"/>
    <col min="3" max="3" width="18.7265625" customWidth="1"/>
    <col min="4" max="4" width="22.54296875" customWidth="1"/>
    <col min="5" max="5" width="17.26953125" customWidth="1"/>
    <col min="6" max="6" width="27.6328125" customWidth="1"/>
    <col min="7" max="7" width="21.453125" customWidth="1"/>
    <col min="8" max="8" width="26.54296875" customWidth="1"/>
  </cols>
  <sheetData>
    <row r="1" spans="1:8" x14ac:dyDescent="0.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5">
      <c r="A2" t="s">
        <v>8388</v>
      </c>
      <c r="B2">
        <f>COUNTIFS(Sheet1!$D:$D, "&lt; 1000", Sheet1!$F:$F, "successful")</f>
        <v>322</v>
      </c>
      <c r="C2">
        <f>COUNTIFS(Sheet1!$D:$D, "&lt; 1000", Sheet1!$F:$F, "failed")</f>
        <v>113</v>
      </c>
      <c r="D2">
        <f>COUNTIFS(Sheet1!$D:$D, "&lt; 1000", Sheet1!$F:$F, "canceled")</f>
        <v>18</v>
      </c>
      <c r="E2">
        <f>SUM(B2, C2, 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5">
      <c r="A3" t="s">
        <v>8389</v>
      </c>
      <c r="B3">
        <f>COUNTIFS(Sheet1!$D:$D, "&gt;= 1000", Sheet1!$D:$D, "&lt; 5000", Sheet1!$F:$F, "successful")</f>
        <v>932</v>
      </c>
      <c r="C3">
        <f>COUNTIFS(Sheet1!$D:$D, "&gt;= 1000", Sheet1!$D:$D, "&lt; 5000", Sheet1!$F:$F, "failed")</f>
        <v>420</v>
      </c>
      <c r="D3">
        <f>COUNTIFS(Sheet1!$D:$D, "&gt;= 1000", Sheet1!$D:$D, "&lt; 5000", Sheet1!$F:$F, "canceled")</f>
        <v>60</v>
      </c>
      <c r="E3">
        <f t="shared" ref="E3:E13" si="0">SUM(B3, C3, 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5">
      <c r="A4" t="s">
        <v>8390</v>
      </c>
      <c r="B4">
        <f>COUNTIFS(Sheet1!$D:$D, "&gt;= 5000", Sheet1!$D:$D, "&lt; 10000", Sheet1!$F:$F, "successful")</f>
        <v>381</v>
      </c>
      <c r="C4">
        <f>COUNTIFS(Sheet1!$D:$D, "&gt;= 5000", Sheet1!$D:$D, "&lt; 10000", Sheet1!$F:$F, "failed")</f>
        <v>283</v>
      </c>
      <c r="D4">
        <f>COUNTIFS(Sheet1!$D:$D, "&gt;= 5000", Sheet1!$D:$D, "&lt; 10000", Sheet1!$F:$F,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5">
      <c r="A5" t="s">
        <v>8391</v>
      </c>
      <c r="B5">
        <f>COUNTIFS(Sheet1!$D:$D, "&gt;= 10000", Sheet1!$D:$D, "&lt; 15000", Sheet1!$F:$F, "successful")</f>
        <v>168</v>
      </c>
      <c r="C5">
        <f>COUNTIFS(Sheet1!$D:$D, "&gt;= 10000", Sheet1!$D:$D, "&lt; 15000", Sheet1!$F:$F, "failed")</f>
        <v>144</v>
      </c>
      <c r="D5">
        <f>COUNTIFS(Sheet1!$D:$D, "&gt;= 10000", Sheet1!$D:$D, "&lt; 15000", Sheet1!$F:$F,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5">
      <c r="A6" t="s">
        <v>8392</v>
      </c>
      <c r="B6">
        <f>COUNTIFS(Sheet1!$D:$D, "&gt;= 15000", Sheet1!$D:$D, "&lt; 20000", Sheet1!$F:$F, "successful")</f>
        <v>94</v>
      </c>
      <c r="C6">
        <f>COUNTIFS(Sheet1!$D:$D, "&gt;= 15000", Sheet1!$D:$D, "&lt; 20000", Sheet1!$F:$F, "failed")</f>
        <v>90</v>
      </c>
      <c r="D6">
        <f>COUNTIFS(Sheet1!$D:$D, "&gt;= 15000", Sheet1!$D:$D, "&lt; 20000", Sheet1!$F:$F,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5">
      <c r="A7" t="s">
        <v>8393</v>
      </c>
      <c r="B7">
        <f>COUNTIFS(Sheet1!$D:$D, "&gt;= 20000", Sheet1!$D:$D, "&lt; 25000", Sheet1!$F:$F, "successful")</f>
        <v>62</v>
      </c>
      <c r="C7">
        <f>COUNTIFS(Sheet1!$D:$D, "&gt;= 20000", Sheet1!$D:$D, "&lt; 25000", Sheet1!$F:$F, "failed")</f>
        <v>72</v>
      </c>
      <c r="D7">
        <f>COUNTIFS(Sheet1!$D:$D, "&gt;= 20000", Sheet1!$D:$D, "&lt; 25000", Sheet1!$F:$F,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5">
      <c r="A8" t="s">
        <v>8394</v>
      </c>
      <c r="B8">
        <f>COUNTIFS(Sheet1!$D:$D, "&gt;= 25000", Sheet1!$D:$D, "&lt; 30000", Sheet1!$F:$F, "successful")</f>
        <v>55</v>
      </c>
      <c r="C8">
        <f>COUNTIFS(Sheet1!$D:$D, "&gt;= 25000", Sheet1!$D:$D, "&lt; 30000", Sheet1!$F:$F, "failed")</f>
        <v>64</v>
      </c>
      <c r="D8">
        <f>COUNTIFS(Sheet1!$D:$D, "&gt;= 25000", Sheet1!$D:$D, "&lt; 30000", Sheet1!$F:$F,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5">
      <c r="A9" t="s">
        <v>8395</v>
      </c>
      <c r="B9">
        <f>COUNTIFS(Sheet1!$D:$D, "&gt;= 30000", Sheet1!$D:$D, "&lt; 35000", Sheet1!$F:$F, "successful")</f>
        <v>32</v>
      </c>
      <c r="C9">
        <f>COUNTIFS(Sheet1!$D:$D, "&gt;= 30000", Sheet1!$D:$D, "&lt; 35000", Sheet1!$F:$F, "failed")</f>
        <v>37</v>
      </c>
      <c r="D9">
        <f>COUNTIFS(Sheet1!$D:$D, "&gt;= 30000", Sheet1!$D:$D, "&lt; 35000", Sheet1!$F:$F,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5">
      <c r="A10" t="s">
        <v>8396</v>
      </c>
      <c r="B10">
        <f>COUNTIFS(Sheet1!$D:$D, "&gt;= 35000", Sheet1!$D:$D, "&lt; 40000", Sheet1!$F:$F, "successful")</f>
        <v>26</v>
      </c>
      <c r="C10">
        <f>COUNTIFS(Sheet1!$D:$D, "&gt;= 35000", Sheet1!$D:$D, "&lt; 40000", Sheet1!$F:$F, "failed")</f>
        <v>22</v>
      </c>
      <c r="D10">
        <f>COUNTIFS(Sheet1!$D:$D, "&gt;= 35000", Sheet1!$D:$D, "&lt; 40000", Sheet1!$F:$F,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5">
      <c r="A11" t="s">
        <v>8397</v>
      </c>
      <c r="B11">
        <f>COUNTIFS(Sheet1!$D:$D, "&gt;= 40000", Sheet1!$D:$D, "&lt; 45000", Sheet1!$F:$F, "successful")</f>
        <v>21</v>
      </c>
      <c r="C11">
        <f>COUNTIFS(Sheet1!$D:$D, "&gt;= 40000", Sheet1!$D:$D, "&lt; 45000", Sheet1!$F:$F, "failed")</f>
        <v>16</v>
      </c>
      <c r="D11">
        <f>COUNTIFS(Sheet1!$D:$D, "&gt;= 40000", Sheet1!$D:$D, "&lt; 45000", Sheet1!$F:$F,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5">
      <c r="A12" t="s">
        <v>8398</v>
      </c>
      <c r="B12">
        <f>COUNTIFS(Sheet1!$D:$D, "&gt;= 45000", Sheet1!$D:$D, "&lt; 50000", Sheet1!$F:$F, "successful")</f>
        <v>6</v>
      </c>
      <c r="C12">
        <f>COUNTIFS(Sheet1!$D:$D, "&gt;= 45000", Sheet1!$D:$D, "&lt; 50000", Sheet1!$F:$F, "failed")</f>
        <v>11</v>
      </c>
      <c r="D12">
        <f>COUNTIFS(Sheet1!$D:$D, "&gt;= 45000", Sheet1!$D:$D, "&lt; 50000", Sheet1!$F:$F,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5">
      <c r="A13" t="s">
        <v>8399</v>
      </c>
      <c r="B13">
        <f>COUNTIFS(Sheet1!$D:$D, "&gt;= 50000", Sheet1!$F:$F, "successful")</f>
        <v>86</v>
      </c>
      <c r="C13">
        <f>COUNTIFS(Sheet1!$D:$D, "&gt;= 50000", Sheet1!$F:$F, "failed")</f>
        <v>258</v>
      </c>
      <c r="D13">
        <f>COUNTIFS(Sheet1!$D:$D, "&gt;= 50000", Sheet1!$F:$F,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10533-C309-402E-92F6-9F9019918062}">
  <dimension ref="A1:B1"/>
  <sheetViews>
    <sheetView workbookViewId="0">
      <selection activeCell="A2" sqref="A2"/>
    </sheetView>
  </sheetViews>
  <sheetFormatPr defaultRowHeight="16.5" x14ac:dyDescent="0.5"/>
  <cols>
    <col min="1" max="1" width="17.453125" customWidth="1"/>
    <col min="2" max="2" width="18.26953125" customWidth="1"/>
  </cols>
  <sheetData>
    <row r="1" spans="1:2" x14ac:dyDescent="0.5">
      <c r="A1" t="s">
        <v>8400</v>
      </c>
      <c r="B1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cait.calsbeek@gmail.com</cp:lastModifiedBy>
  <dcterms:created xsi:type="dcterms:W3CDTF">2017-04-20T15:17:24Z</dcterms:created>
  <dcterms:modified xsi:type="dcterms:W3CDTF">2020-04-12T05:46:04Z</dcterms:modified>
</cp:coreProperties>
</file>