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FlatPanel6MV" sheetId="1" r:id="rId1"/>
    <sheet name="UniPanelLarge_6MV" sheetId="4" r:id="rId2"/>
    <sheet name="Hoja2" sheetId="2" r:id="rId3"/>
    <sheet name="Hoja3" sheetId="3" r:id="rId4"/>
  </sheets>
  <calcPr calcId="125725"/>
</workbook>
</file>

<file path=xl/calcChain.xml><?xml version="1.0" encoding="utf-8"?>
<calcChain xmlns="http://schemas.openxmlformats.org/spreadsheetml/2006/main">
  <c r="G6" i="4"/>
  <c r="G27"/>
  <c r="G26"/>
  <c r="G25"/>
  <c r="G24"/>
  <c r="G23"/>
  <c r="F23"/>
  <c r="G22"/>
  <c r="F22"/>
  <c r="G21"/>
  <c r="F21"/>
  <c r="G20"/>
  <c r="G19"/>
  <c r="F19"/>
  <c r="G18"/>
  <c r="F18"/>
  <c r="G17"/>
  <c r="F17"/>
  <c r="G16"/>
  <c r="F16"/>
  <c r="G15"/>
  <c r="F15"/>
  <c r="G14"/>
  <c r="F14"/>
  <c r="G13"/>
  <c r="F13"/>
  <c r="F12"/>
  <c r="G12" s="1"/>
  <c r="G11"/>
  <c r="F11"/>
  <c r="G10"/>
  <c r="F10"/>
  <c r="F9"/>
  <c r="G9" s="1"/>
  <c r="G8"/>
  <c r="F8"/>
  <c r="G7"/>
  <c r="F7"/>
  <c r="F5"/>
  <c r="G5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G4"/>
  <c r="F4"/>
  <c r="F3"/>
  <c r="G3" s="1"/>
  <c r="F23" i="1"/>
  <c r="G23"/>
  <c r="H23" s="1"/>
  <c r="F5"/>
  <c r="F4"/>
  <c r="G5"/>
  <c r="H5" s="1"/>
  <c r="F6"/>
  <c r="F7"/>
  <c r="G7" s="1"/>
  <c r="H7" s="1"/>
  <c r="F8"/>
  <c r="G8" s="1"/>
  <c r="H8" s="1"/>
  <c r="F9"/>
  <c r="G9" s="1"/>
  <c r="H9" s="1"/>
  <c r="F10"/>
  <c r="G10" s="1"/>
  <c r="H10" s="1"/>
  <c r="F11"/>
  <c r="G11" s="1"/>
  <c r="H11" s="1"/>
  <c r="F12"/>
  <c r="G12" s="1"/>
  <c r="H12" s="1"/>
  <c r="F13"/>
  <c r="G13" s="1"/>
  <c r="H13" s="1"/>
  <c r="F14"/>
  <c r="G14" s="1"/>
  <c r="H14" s="1"/>
  <c r="F15"/>
  <c r="G15" s="1"/>
  <c r="H15" s="1"/>
  <c r="F16"/>
  <c r="F17"/>
  <c r="G17" s="1"/>
  <c r="H17" s="1"/>
  <c r="F18"/>
  <c r="G18" s="1"/>
  <c r="H18" s="1"/>
  <c r="F19"/>
  <c r="G19" s="1"/>
  <c r="H19" s="1"/>
  <c r="F20"/>
  <c r="F21"/>
  <c r="F22"/>
  <c r="F3"/>
  <c r="G4"/>
  <c r="G22"/>
  <c r="H22" s="1"/>
  <c r="G6"/>
  <c r="H6" s="1"/>
  <c r="G16"/>
  <c r="H16" s="1"/>
  <c r="G20"/>
  <c r="H20" s="1"/>
  <c r="G21"/>
  <c r="H21" s="1"/>
  <c r="G3"/>
  <c r="H3" s="1"/>
  <c r="A22"/>
  <c r="A19"/>
  <c r="A20"/>
  <c r="A21" s="1"/>
  <c r="A6"/>
  <c r="A7"/>
  <c r="A8" s="1"/>
  <c r="A9" s="1"/>
  <c r="A10" s="1"/>
  <c r="A11" s="1"/>
  <c r="A12" s="1"/>
  <c r="A13" s="1"/>
  <c r="A14" s="1"/>
  <c r="A15" s="1"/>
  <c r="A16" s="1"/>
  <c r="A17" s="1"/>
  <c r="A18" s="1"/>
  <c r="A5"/>
  <c r="G24"/>
  <c r="G25"/>
  <c r="G26"/>
  <c r="G27"/>
  <c r="H3" i="4" l="1"/>
  <c r="H23"/>
  <c r="H6"/>
  <c r="H8"/>
  <c r="H10"/>
  <c r="H12"/>
  <c r="H14"/>
  <c r="H16"/>
  <c r="H18"/>
  <c r="H20"/>
  <c r="H22"/>
  <c r="H4"/>
  <c r="H5"/>
  <c r="H7"/>
  <c r="H9"/>
  <c r="H11"/>
  <c r="H13"/>
  <c r="H15"/>
  <c r="H17"/>
  <c r="H19"/>
  <c r="H21"/>
  <c r="H4" i="1"/>
</calcChain>
</file>

<file path=xl/sharedStrings.xml><?xml version="1.0" encoding="utf-8"?>
<sst xmlns="http://schemas.openxmlformats.org/spreadsheetml/2006/main" count="20" uniqueCount="10">
  <si>
    <t>G</t>
  </si>
  <si>
    <t>L1</t>
  </si>
  <si>
    <t>L2</t>
  </si>
  <si>
    <t>L3</t>
  </si>
  <si>
    <t>p</t>
  </si>
  <si>
    <t>T</t>
  </si>
  <si>
    <t>Lprom(p,T)</t>
  </si>
  <si>
    <t>L(G)/L(0)</t>
  </si>
  <si>
    <t>Ti</t>
  </si>
  <si>
    <t>Vertical mesa:</t>
  </si>
</sst>
</file>

<file path=xl/styles.xml><?xml version="1.0" encoding="utf-8"?>
<styleSheet xmlns="http://schemas.openxmlformats.org/spreadsheetml/2006/main">
  <numFmts count="1">
    <numFmt numFmtId="170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FlatPanel6MV!$A$4:$A$22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</c:numCache>
            </c:numRef>
          </c:xVal>
          <c:yVal>
            <c:numRef>
              <c:f>FlatPanel6MV!$H$3:$H$22</c:f>
              <c:numCache>
                <c:formatCode>0.000</c:formatCode>
                <c:ptCount val="20"/>
                <c:pt idx="0">
                  <c:v>1</c:v>
                </c:pt>
                <c:pt idx="1">
                  <c:v>1.0016666060159367</c:v>
                </c:pt>
                <c:pt idx="2">
                  <c:v>1.0024218178814859</c:v>
                </c:pt>
                <c:pt idx="3">
                  <c:v>1.0043585199148164</c:v>
                </c:pt>
                <c:pt idx="4">
                  <c:v>1.0059921184978127</c:v>
                </c:pt>
                <c:pt idx="5">
                  <c:v>0.90910119534413825</c:v>
                </c:pt>
                <c:pt idx="6">
                  <c:v>0.87503519738694602</c:v>
                </c:pt>
                <c:pt idx="7">
                  <c:v>0.97648605665062149</c:v>
                </c:pt>
                <c:pt idx="8">
                  <c:v>0.97892192813652779</c:v>
                </c:pt>
                <c:pt idx="9">
                  <c:v>0.9800280947871669</c:v>
                </c:pt>
                <c:pt idx="10">
                  <c:v>0.98059209334265274</c:v>
                </c:pt>
                <c:pt idx="11">
                  <c:v>0.97906275697736567</c:v>
                </c:pt>
                <c:pt idx="12">
                  <c:v>0.97805365431043356</c:v>
                </c:pt>
                <c:pt idx="13">
                  <c:v>0.97512802152336608</c:v>
                </c:pt>
                <c:pt idx="14">
                  <c:v>0.92548515862688308</c:v>
                </c:pt>
                <c:pt idx="15">
                  <c:v>0.95744607113885727</c:v>
                </c:pt>
                <c:pt idx="16">
                  <c:v>1.0045414145050766</c:v>
                </c:pt>
                <c:pt idx="17">
                  <c:v>1.0027829387936786</c:v>
                </c:pt>
                <c:pt idx="18">
                  <c:v>1.0040005240679402</c:v>
                </c:pt>
                <c:pt idx="19">
                  <c:v>1.0042819795805153</c:v>
                </c:pt>
              </c:numCache>
            </c:numRef>
          </c:yVal>
        </c:ser>
        <c:axId val="124187008"/>
        <c:axId val="119520256"/>
      </c:scatterChart>
      <c:valAx>
        <c:axId val="124187008"/>
        <c:scaling>
          <c:orientation val="minMax"/>
          <c:max val="270"/>
          <c:min val="90"/>
        </c:scaling>
        <c:axPos val="b"/>
        <c:numFmt formatCode="General" sourceLinked="1"/>
        <c:tickLblPos val="nextTo"/>
        <c:crossAx val="119520256"/>
        <c:crosses val="autoZero"/>
        <c:crossBetween val="midCat"/>
      </c:valAx>
      <c:valAx>
        <c:axId val="119520256"/>
        <c:scaling>
          <c:orientation val="minMax"/>
          <c:min val="0.8"/>
        </c:scaling>
        <c:axPos val="l"/>
        <c:majorGridlines/>
        <c:numFmt formatCode="0.000" sourceLinked="1"/>
        <c:tickLblPos val="nextTo"/>
        <c:crossAx val="1241870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UniPanelLarge_6MV!$A$4:$A$22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</c:numCache>
            </c:numRef>
          </c:xVal>
          <c:yVal>
            <c:numRef>
              <c:f>UniPanelLarge_6MV!$H$3:$H$22</c:f>
              <c:numCache>
                <c:formatCode>0.000</c:formatCode>
                <c:ptCount val="20"/>
                <c:pt idx="0">
                  <c:v>1</c:v>
                </c:pt>
                <c:pt idx="1">
                  <c:v>0.99959510090562265</c:v>
                </c:pt>
                <c:pt idx="2">
                  <c:v>0.99942636373321081</c:v>
                </c:pt>
                <c:pt idx="3">
                  <c:v>1.0006858558019454</c:v>
                </c:pt>
                <c:pt idx="4">
                  <c:v>1.0025750189127176</c:v>
                </c:pt>
                <c:pt idx="5">
                  <c:v>0.87479328300952675</c:v>
                </c:pt>
                <c:pt idx="6">
                  <c:v>0.89137523895198456</c:v>
                </c:pt>
                <c:pt idx="7">
                  <c:v>1.0018558418352346</c:v>
                </c:pt>
                <c:pt idx="8">
                  <c:v>1.0001351140290144</c:v>
                </c:pt>
                <c:pt idx="9">
                  <c:v>1.0013441612571068</c:v>
                </c:pt>
                <c:pt idx="10">
                  <c:v>1.0033506028792885</c:v>
                </c:pt>
                <c:pt idx="11">
                  <c:v>1.0018998202486376</c:v>
                </c:pt>
                <c:pt idx="12">
                  <c:v>1.0032005204444918</c:v>
                </c:pt>
                <c:pt idx="13">
                  <c:v>1.0005851629359745</c:v>
                </c:pt>
                <c:pt idx="14">
                  <c:v>0.94953500762141674</c:v>
                </c:pt>
                <c:pt idx="15">
                  <c:v>0.92877737748946343</c:v>
                </c:pt>
                <c:pt idx="16">
                  <c:v>1.005277099355252</c:v>
                </c:pt>
                <c:pt idx="17">
                  <c:v>1.005985635907094</c:v>
                </c:pt>
                <c:pt idx="18">
                  <c:v>1.0046355461424141</c:v>
                </c:pt>
                <c:pt idx="19">
                  <c:v>1.0060678806598864</c:v>
                </c:pt>
              </c:numCache>
            </c:numRef>
          </c:yVal>
        </c:ser>
        <c:axId val="138662656"/>
        <c:axId val="138664192"/>
      </c:scatterChart>
      <c:valAx>
        <c:axId val="138662656"/>
        <c:scaling>
          <c:orientation val="minMax"/>
          <c:max val="270"/>
          <c:min val="90"/>
        </c:scaling>
        <c:axPos val="b"/>
        <c:numFmt formatCode="General" sourceLinked="1"/>
        <c:tickLblPos val="nextTo"/>
        <c:crossAx val="138664192"/>
        <c:crosses val="autoZero"/>
        <c:crossBetween val="midCat"/>
      </c:valAx>
      <c:valAx>
        <c:axId val="138664192"/>
        <c:scaling>
          <c:orientation val="minMax"/>
          <c:min val="0.8"/>
        </c:scaling>
        <c:axPos val="l"/>
        <c:majorGridlines/>
        <c:numFmt formatCode="0.000" sourceLinked="1"/>
        <c:tickLblPos val="nextTo"/>
        <c:crossAx val="13866265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6</xdr:row>
      <xdr:rowOff>38100</xdr:rowOff>
    </xdr:from>
    <xdr:to>
      <xdr:col>18</xdr:col>
      <xdr:colOff>600075</xdr:colOff>
      <xdr:row>20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6</xdr:row>
      <xdr:rowOff>38100</xdr:rowOff>
    </xdr:from>
    <xdr:to>
      <xdr:col>18</xdr:col>
      <xdr:colOff>600075</xdr:colOff>
      <xdr:row>20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7"/>
  <sheetViews>
    <sheetView tabSelected="1" workbookViewId="0">
      <selection activeCell="E23" sqref="E23"/>
    </sheetView>
  </sheetViews>
  <sheetFormatPr baseColWidth="10" defaultRowHeight="15"/>
  <cols>
    <col min="1" max="6" width="11.42578125" style="1"/>
    <col min="7" max="7" width="11.5703125" style="1" bestFit="1" customWidth="1"/>
    <col min="8" max="8" width="11.42578125" style="1"/>
  </cols>
  <sheetData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3" t="s">
        <v>8</v>
      </c>
      <c r="K2" s="3"/>
      <c r="L2" s="3"/>
    </row>
    <row r="3" spans="1:12">
      <c r="A3" s="1">
        <v>0</v>
      </c>
      <c r="B3" s="5">
        <v>5.9189999999999996</v>
      </c>
      <c r="C3" s="1">
        <v>5.9260000000000002</v>
      </c>
      <c r="D3" s="1">
        <v>5.9269999999999996</v>
      </c>
      <c r="E3" s="1">
        <v>1024.0999999999999</v>
      </c>
      <c r="F3" s="4">
        <f>IF(J3="","",AVERAGE(J3:L3))</f>
        <v>22.75</v>
      </c>
      <c r="G3" s="2">
        <f>IF(B3="","",AVERAGE(B3:D3)*((273.2+F3)/293.2*1013.25/E3))</f>
        <v>5.9162112706888141</v>
      </c>
      <c r="H3" s="2">
        <f>IF(G3="","",G3/$G$3)</f>
        <v>1</v>
      </c>
      <c r="J3">
        <v>22.84</v>
      </c>
      <c r="K3">
        <v>22.7</v>
      </c>
      <c r="L3">
        <v>22.71</v>
      </c>
    </row>
    <row r="4" spans="1:12">
      <c r="A4" s="1">
        <v>90</v>
      </c>
      <c r="B4" s="1">
        <v>5.9269999999999996</v>
      </c>
      <c r="C4" s="1">
        <v>5.931</v>
      </c>
      <c r="D4" s="1">
        <v>5.9340000000000002</v>
      </c>
      <c r="E4" s="1">
        <v>1024.0999999999999</v>
      </c>
      <c r="F4" s="4">
        <f t="shared" ref="F4:F23" si="0">IF(J4="","",AVERAGE(J4:L4))</f>
        <v>22.91</v>
      </c>
      <c r="G4" s="2">
        <f t="shared" ref="G4:G22" si="1">IF(B4="","",AVERAGE(B4:D4)*((273.2+F4)/293.2*1013.25/E4))</f>
        <v>5.9260712639840962</v>
      </c>
      <c r="H4" s="2">
        <f t="shared" ref="H4:H23" si="2">IF(G4="","",G4/$G$3)</f>
        <v>1.0016666060159367</v>
      </c>
      <c r="J4">
        <v>22.85</v>
      </c>
      <c r="K4">
        <v>22.93</v>
      </c>
      <c r="L4">
        <v>22.95</v>
      </c>
    </row>
    <row r="5" spans="1:12">
      <c r="A5" s="1">
        <f>A4+10</f>
        <v>100</v>
      </c>
      <c r="B5" s="1">
        <v>5.9279999999999999</v>
      </c>
      <c r="C5" s="1">
        <v>5.9359999999999999</v>
      </c>
      <c r="D5" s="1">
        <v>5.9329999999999998</v>
      </c>
      <c r="E5" s="1">
        <v>1024.0999999999999</v>
      </c>
      <c r="F5" s="4">
        <f>IF(J5="","",AVERAGE(J5:L5))</f>
        <v>23.049999999999997</v>
      </c>
      <c r="G5" s="2">
        <f t="shared" si="1"/>
        <v>5.9305392569348161</v>
      </c>
      <c r="H5" s="2">
        <f t="shared" si="2"/>
        <v>1.0024218178814859</v>
      </c>
      <c r="J5">
        <v>23.06</v>
      </c>
      <c r="K5">
        <v>23.04</v>
      </c>
      <c r="L5">
        <v>23.05</v>
      </c>
    </row>
    <row r="6" spans="1:12">
      <c r="A6" s="1">
        <f t="shared" ref="A6:A21" si="3">A5+10</f>
        <v>110</v>
      </c>
      <c r="B6" s="1">
        <v>5.9429999999999996</v>
      </c>
      <c r="C6" s="1">
        <v>5.9480000000000004</v>
      </c>
      <c r="D6" s="1">
        <v>5.9450000000000003</v>
      </c>
      <c r="E6" s="1">
        <v>1024.0999999999999</v>
      </c>
      <c r="F6" s="4">
        <f t="shared" si="0"/>
        <v>22.973333333333333</v>
      </c>
      <c r="G6" s="2">
        <f t="shared" si="1"/>
        <v>5.9419971953323731</v>
      </c>
      <c r="H6" s="2">
        <f t="shared" si="2"/>
        <v>1.0043585199148164</v>
      </c>
      <c r="J6">
        <v>22.96</v>
      </c>
      <c r="K6">
        <v>22.96</v>
      </c>
      <c r="L6">
        <v>23</v>
      </c>
    </row>
    <row r="7" spans="1:12">
      <c r="A7" s="1">
        <f t="shared" si="3"/>
        <v>120</v>
      </c>
      <c r="B7" s="1">
        <v>5.9509999999999996</v>
      </c>
      <c r="C7" s="1">
        <v>5.9569999999999999</v>
      </c>
      <c r="D7" s="1">
        <v>5.9550000000000001</v>
      </c>
      <c r="E7" s="1">
        <v>1024.0999999999999</v>
      </c>
      <c r="F7" s="4">
        <f t="shared" si="0"/>
        <v>23.006666666666664</v>
      </c>
      <c r="G7" s="2">
        <f t="shared" si="1"/>
        <v>5.9516619096808761</v>
      </c>
      <c r="H7" s="2">
        <f t="shared" si="2"/>
        <v>1.0059921184978127</v>
      </c>
      <c r="J7">
        <v>23.02</v>
      </c>
      <c r="K7">
        <v>23</v>
      </c>
      <c r="L7">
        <v>23</v>
      </c>
    </row>
    <row r="8" spans="1:12">
      <c r="A8" s="1">
        <f t="shared" si="3"/>
        <v>130</v>
      </c>
      <c r="B8" s="1">
        <v>5.3789999999999996</v>
      </c>
      <c r="C8" s="1">
        <v>5.3849999999999998</v>
      </c>
      <c r="D8" s="1">
        <v>5.38</v>
      </c>
      <c r="E8" s="1">
        <v>1024.0999999999999</v>
      </c>
      <c r="F8" s="4">
        <f t="shared" si="0"/>
        <v>22.98</v>
      </c>
      <c r="G8" s="2">
        <f t="shared" si="1"/>
        <v>5.3784347380916637</v>
      </c>
      <c r="H8" s="2">
        <f t="shared" si="2"/>
        <v>0.90910119534413825</v>
      </c>
      <c r="J8">
        <v>23</v>
      </c>
      <c r="K8">
        <v>22.94</v>
      </c>
      <c r="L8">
        <v>23</v>
      </c>
    </row>
    <row r="9" spans="1:12">
      <c r="A9" s="1">
        <f t="shared" si="3"/>
        <v>140</v>
      </c>
      <c r="B9" s="1">
        <v>5.1740000000000004</v>
      </c>
      <c r="C9" s="1">
        <v>5.18</v>
      </c>
      <c r="D9" s="1">
        <v>5.1840000000000002</v>
      </c>
      <c r="E9" s="1">
        <v>1024.0999999999999</v>
      </c>
      <c r="F9" s="4">
        <f t="shared" si="0"/>
        <v>23</v>
      </c>
      <c r="G9" s="2">
        <f t="shared" si="1"/>
        <v>5.1768930970300611</v>
      </c>
      <c r="H9" s="2">
        <f t="shared" si="2"/>
        <v>0.87503519738694602</v>
      </c>
      <c r="J9">
        <v>23</v>
      </c>
      <c r="K9">
        <v>23</v>
      </c>
      <c r="L9">
        <v>23</v>
      </c>
    </row>
    <row r="10" spans="1:12">
      <c r="A10" s="1">
        <f t="shared" si="3"/>
        <v>150</v>
      </c>
      <c r="B10" s="1">
        <v>5.78</v>
      </c>
      <c r="C10" s="1">
        <v>5.782</v>
      </c>
      <c r="D10" s="1">
        <v>5.78</v>
      </c>
      <c r="E10" s="1">
        <v>1024.0999999999999</v>
      </c>
      <c r="F10" s="4">
        <f t="shared" si="0"/>
        <v>22.956666666666667</v>
      </c>
      <c r="G10" s="2">
        <f t="shared" si="1"/>
        <v>5.7770978140268827</v>
      </c>
      <c r="H10" s="2">
        <f t="shared" si="2"/>
        <v>0.97648605665062149</v>
      </c>
      <c r="J10">
        <v>23.04</v>
      </c>
      <c r="K10">
        <v>22.94</v>
      </c>
      <c r="L10">
        <v>22.89</v>
      </c>
    </row>
    <row r="11" spans="1:12">
      <c r="A11" s="1">
        <f t="shared" si="3"/>
        <v>160</v>
      </c>
      <c r="B11" s="1">
        <v>5.7910000000000004</v>
      </c>
      <c r="C11" s="1">
        <v>5.7990000000000004</v>
      </c>
      <c r="D11" s="1">
        <v>5.798</v>
      </c>
      <c r="E11" s="1">
        <v>1024.0999999999999</v>
      </c>
      <c r="F11" s="4">
        <f t="shared" si="0"/>
        <v>22.909999999999997</v>
      </c>
      <c r="G11" s="2">
        <f t="shared" si="1"/>
        <v>5.7915089443657513</v>
      </c>
      <c r="H11" s="2">
        <f t="shared" si="2"/>
        <v>0.97892192813652779</v>
      </c>
      <c r="J11">
        <v>22.93</v>
      </c>
      <c r="K11">
        <v>22.9</v>
      </c>
      <c r="L11">
        <v>22.9</v>
      </c>
    </row>
    <row r="12" spans="1:12">
      <c r="A12" s="1">
        <f t="shared" si="3"/>
        <v>170</v>
      </c>
      <c r="B12" s="1">
        <v>5.798</v>
      </c>
      <c r="C12" s="1">
        <v>5.8070000000000004</v>
      </c>
      <c r="D12" s="1">
        <v>5.8049999999999997</v>
      </c>
      <c r="E12" s="1">
        <v>1024.0999999999999</v>
      </c>
      <c r="F12" s="4">
        <f t="shared" si="0"/>
        <v>22.87</v>
      </c>
      <c r="G12" s="2">
        <f t="shared" si="1"/>
        <v>5.798053259971522</v>
      </c>
      <c r="H12" s="2">
        <f t="shared" si="2"/>
        <v>0.9800280947871669</v>
      </c>
      <c r="J12">
        <v>22.9</v>
      </c>
      <c r="K12">
        <v>22.87</v>
      </c>
      <c r="L12">
        <v>22.84</v>
      </c>
    </row>
    <row r="13" spans="1:12">
      <c r="A13" s="1">
        <f t="shared" si="3"/>
        <v>180</v>
      </c>
      <c r="B13" s="1">
        <v>5.8040000000000003</v>
      </c>
      <c r="C13" s="1">
        <v>5.8070000000000004</v>
      </c>
      <c r="D13" s="1">
        <v>5.81</v>
      </c>
      <c r="E13" s="1">
        <v>1024.0999999999999</v>
      </c>
      <c r="F13" s="4">
        <f t="shared" si="0"/>
        <v>22.853333333333335</v>
      </c>
      <c r="G13" s="2">
        <f t="shared" si="1"/>
        <v>5.8013899945821397</v>
      </c>
      <c r="H13" s="2">
        <f t="shared" si="2"/>
        <v>0.98059209334265274</v>
      </c>
      <c r="J13">
        <v>22.84</v>
      </c>
      <c r="K13">
        <v>22.86</v>
      </c>
      <c r="L13">
        <v>22.86</v>
      </c>
    </row>
    <row r="14" spans="1:12">
      <c r="A14" s="1">
        <f t="shared" si="3"/>
        <v>190</v>
      </c>
      <c r="B14" s="1">
        <v>5.7910000000000004</v>
      </c>
      <c r="C14" s="1">
        <v>5.7990000000000004</v>
      </c>
      <c r="D14" s="1">
        <v>5.7960000000000003</v>
      </c>
      <c r="E14" s="1">
        <v>1024.0999999999999</v>
      </c>
      <c r="F14" s="4">
        <f t="shared" si="0"/>
        <v>22.986666666666665</v>
      </c>
      <c r="G14" s="2">
        <f t="shared" si="1"/>
        <v>5.7923421175411542</v>
      </c>
      <c r="H14" s="2">
        <f t="shared" si="2"/>
        <v>0.97906275697736567</v>
      </c>
      <c r="J14">
        <v>23</v>
      </c>
      <c r="K14">
        <v>22.97</v>
      </c>
      <c r="L14">
        <v>22.99</v>
      </c>
    </row>
    <row r="15" spans="1:12">
      <c r="A15" s="1">
        <f t="shared" si="3"/>
        <v>200</v>
      </c>
      <c r="B15" s="1">
        <v>5.7830000000000004</v>
      </c>
      <c r="C15" s="1">
        <v>5.7880000000000003</v>
      </c>
      <c r="D15" s="1">
        <v>5.7919999999999998</v>
      </c>
      <c r="E15" s="1">
        <v>1024.0999999999999</v>
      </c>
      <c r="F15" s="4">
        <f t="shared" si="0"/>
        <v>23.073333333333334</v>
      </c>
      <c r="G15" s="2">
        <f t="shared" si="1"/>
        <v>5.7863720529697682</v>
      </c>
      <c r="H15" s="2">
        <f t="shared" si="2"/>
        <v>0.97805365431043356</v>
      </c>
      <c r="J15">
        <v>23.06</v>
      </c>
      <c r="K15">
        <v>23.08</v>
      </c>
      <c r="L15">
        <v>23.08</v>
      </c>
    </row>
    <row r="16" spans="1:12">
      <c r="A16" s="1">
        <f t="shared" si="3"/>
        <v>210</v>
      </c>
      <c r="B16" s="1">
        <v>5.7649999999999997</v>
      </c>
      <c r="C16" s="1">
        <v>5.7720000000000002</v>
      </c>
      <c r="D16" s="1">
        <v>5.7690000000000001</v>
      </c>
      <c r="E16" s="1">
        <v>1024.0999999999999</v>
      </c>
      <c r="F16" s="4">
        <f t="shared" si="0"/>
        <v>23.159999999999997</v>
      </c>
      <c r="G16" s="2">
        <f t="shared" si="1"/>
        <v>5.7690633913010227</v>
      </c>
      <c r="H16" s="2">
        <f t="shared" si="2"/>
        <v>0.97512802152336608</v>
      </c>
      <c r="J16">
        <v>23.17</v>
      </c>
      <c r="K16">
        <v>23.16</v>
      </c>
      <c r="L16">
        <v>23.15</v>
      </c>
    </row>
    <row r="17" spans="1:12">
      <c r="A17" s="1">
        <f t="shared" si="3"/>
        <v>220</v>
      </c>
      <c r="B17" s="1">
        <v>5.4770000000000003</v>
      </c>
      <c r="C17" s="1">
        <v>5.4729999999999999</v>
      </c>
      <c r="D17" s="1">
        <v>5.4770000000000003</v>
      </c>
      <c r="E17" s="1">
        <v>1024.0999999999999</v>
      </c>
      <c r="F17" s="4">
        <f t="shared" si="0"/>
        <v>23.123333333333335</v>
      </c>
      <c r="G17" s="2">
        <f t="shared" si="1"/>
        <v>5.4753657263235906</v>
      </c>
      <c r="H17" s="2">
        <f t="shared" si="2"/>
        <v>0.92548515862688308</v>
      </c>
      <c r="J17">
        <v>23.14</v>
      </c>
      <c r="K17">
        <v>23.12</v>
      </c>
      <c r="L17">
        <v>23.11</v>
      </c>
    </row>
    <row r="18" spans="1:12">
      <c r="A18" s="1">
        <f t="shared" si="3"/>
        <v>230</v>
      </c>
      <c r="B18" s="1">
        <v>5.6630000000000003</v>
      </c>
      <c r="C18" s="1">
        <v>5.665</v>
      </c>
      <c r="D18" s="1">
        <v>5.6639999999999997</v>
      </c>
      <c r="E18" s="1">
        <v>1024.0999999999999</v>
      </c>
      <c r="F18" s="4">
        <f t="shared" si="0"/>
        <v>23.16333333333333</v>
      </c>
      <c r="G18" s="2">
        <f t="shared" si="1"/>
        <v>5.6644532371484315</v>
      </c>
      <c r="H18" s="2">
        <f t="shared" si="2"/>
        <v>0.95744607113885727</v>
      </c>
      <c r="J18">
        <v>23.14</v>
      </c>
      <c r="K18">
        <v>23.15</v>
      </c>
      <c r="L18">
        <v>23.2</v>
      </c>
    </row>
    <row r="19" spans="1:12">
      <c r="A19" s="1">
        <f>A18+10</f>
        <v>240</v>
      </c>
      <c r="B19" s="1">
        <v>5.9370000000000003</v>
      </c>
      <c r="C19" s="1">
        <v>5.9450000000000003</v>
      </c>
      <c r="D19" s="1">
        <v>5.9409999999999998</v>
      </c>
      <c r="E19" s="1">
        <v>1024.0999999999999</v>
      </c>
      <c r="F19" s="4">
        <f t="shared" si="0"/>
        <v>23.243333333333329</v>
      </c>
      <c r="G19" s="2">
        <f t="shared" si="1"/>
        <v>5.9430792383686182</v>
      </c>
      <c r="H19" s="2">
        <f t="shared" si="2"/>
        <v>1.0045414145050766</v>
      </c>
      <c r="J19">
        <v>23.2</v>
      </c>
      <c r="K19">
        <v>23.2</v>
      </c>
      <c r="L19">
        <v>23.33</v>
      </c>
    </row>
    <row r="20" spans="1:12">
      <c r="A20" s="1">
        <f t="shared" si="3"/>
        <v>250</v>
      </c>
      <c r="B20" s="1">
        <v>5.923</v>
      </c>
      <c r="C20" s="1">
        <v>5.9329999999999998</v>
      </c>
      <c r="D20" s="1">
        <v>5.9329999999999998</v>
      </c>
      <c r="E20" s="1">
        <v>1024.0999999999999</v>
      </c>
      <c r="F20" s="4">
        <f t="shared" si="0"/>
        <v>23.290000000000003</v>
      </c>
      <c r="G20" s="2">
        <f t="shared" si="1"/>
        <v>5.9326757245456125</v>
      </c>
      <c r="H20" s="2">
        <f t="shared" si="2"/>
        <v>1.0027829387936786</v>
      </c>
      <c r="J20">
        <v>23.3</v>
      </c>
      <c r="K20">
        <v>23.27</v>
      </c>
      <c r="L20">
        <v>23.3</v>
      </c>
    </row>
    <row r="21" spans="1:12">
      <c r="A21" s="1">
        <f t="shared" si="3"/>
        <v>260</v>
      </c>
      <c r="B21" s="1">
        <v>5.9349999999999996</v>
      </c>
      <c r="C21" s="1">
        <v>5.9349999999999996</v>
      </c>
      <c r="D21" s="1">
        <v>5.9409999999999998</v>
      </c>
      <c r="E21" s="1">
        <v>1024.0999999999999</v>
      </c>
      <c r="F21" s="4">
        <f t="shared" si="0"/>
        <v>23.283333333333331</v>
      </c>
      <c r="G21" s="2">
        <f t="shared" si="1"/>
        <v>5.9398792162682232</v>
      </c>
      <c r="H21" s="2">
        <f t="shared" si="2"/>
        <v>1.0040005240679402</v>
      </c>
      <c r="J21">
        <v>23.3</v>
      </c>
      <c r="K21">
        <v>23.3</v>
      </c>
      <c r="L21">
        <v>23.25</v>
      </c>
    </row>
    <row r="22" spans="1:12">
      <c r="A22" s="1">
        <f>A21+10</f>
        <v>270</v>
      </c>
      <c r="B22" s="1">
        <v>5.9390000000000001</v>
      </c>
      <c r="C22" s="1">
        <v>5.94</v>
      </c>
      <c r="D22" s="1">
        <v>5.9409999999999998</v>
      </c>
      <c r="E22" s="1">
        <v>1024.0999999999999</v>
      </c>
      <c r="F22" s="4">
        <f t="shared" si="0"/>
        <v>23.216666666666669</v>
      </c>
      <c r="G22" s="2">
        <f t="shared" si="1"/>
        <v>5.9415443665439183</v>
      </c>
      <c r="H22" s="2">
        <f t="shared" si="2"/>
        <v>1.0042819795805153</v>
      </c>
      <c r="J22">
        <v>23.23</v>
      </c>
      <c r="K22">
        <v>23.22</v>
      </c>
      <c r="L22">
        <v>23.2</v>
      </c>
    </row>
    <row r="23" spans="1:12">
      <c r="A23" s="1">
        <v>0</v>
      </c>
      <c r="B23" s="1">
        <v>5.931</v>
      </c>
      <c r="C23" s="1">
        <v>5.9340000000000002</v>
      </c>
      <c r="D23" s="1">
        <v>5.9340000000000002</v>
      </c>
      <c r="E23" s="1">
        <v>1024.0999999999999</v>
      </c>
      <c r="F23" s="4">
        <f t="shared" si="0"/>
        <v>23.213333333333335</v>
      </c>
      <c r="G23" s="2">
        <f t="shared" ref="G23" si="4">IF(B23="","",AVERAGE(B23:D23)*((273.2+F23)/293.2*1013.25/E23))</f>
        <v>5.9344758100913948</v>
      </c>
      <c r="H23" s="2">
        <f t="shared" si="2"/>
        <v>1.0030872020228672</v>
      </c>
      <c r="J23">
        <v>23.26</v>
      </c>
      <c r="K23">
        <v>23.18</v>
      </c>
      <c r="L23">
        <v>23.2</v>
      </c>
    </row>
    <row r="24" spans="1:12">
      <c r="G24" s="1" t="str">
        <f t="shared" ref="G4:G27" si="5">IF(B24="","",AVERAGE(B24:D24)*((273.2+F24)/293.2*1013.25*E24))</f>
        <v/>
      </c>
    </row>
    <row r="25" spans="1:12">
      <c r="A25" s="1" t="s">
        <v>9</v>
      </c>
      <c r="C25" s="1">
        <v>18.8</v>
      </c>
      <c r="G25" s="1" t="str">
        <f t="shared" si="5"/>
        <v/>
      </c>
    </row>
    <row r="26" spans="1:12">
      <c r="G26" s="1" t="str">
        <f t="shared" si="5"/>
        <v/>
      </c>
    </row>
    <row r="27" spans="1:12">
      <c r="G27" s="1" t="str">
        <f t="shared" si="5"/>
        <v/>
      </c>
    </row>
  </sheetData>
  <mergeCells count="1">
    <mergeCell ref="J2:L2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27"/>
  <sheetViews>
    <sheetView workbookViewId="0">
      <selection activeCell="C24" sqref="C24"/>
    </sheetView>
  </sheetViews>
  <sheetFormatPr baseColWidth="10" defaultRowHeight="15"/>
  <cols>
    <col min="1" max="6" width="11.42578125" style="1"/>
    <col min="7" max="7" width="11.5703125" style="1" bestFit="1" customWidth="1"/>
    <col min="8" max="8" width="11.42578125" style="1"/>
  </cols>
  <sheetData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3" t="s">
        <v>8</v>
      </c>
      <c r="K2" s="3"/>
      <c r="L2" s="3"/>
    </row>
    <row r="3" spans="1:12">
      <c r="A3" s="1">
        <v>0</v>
      </c>
      <c r="B3" s="5">
        <v>5.9219999999999997</v>
      </c>
      <c r="C3" s="1">
        <v>5.931</v>
      </c>
      <c r="D3" s="1">
        <v>5.9329999999999998</v>
      </c>
      <c r="E3" s="1">
        <v>1024.0999999999999</v>
      </c>
      <c r="F3" s="4">
        <f>IF(J3="","",AVERAGE(J3:L3))</f>
        <v>22.943333333333332</v>
      </c>
      <c r="G3" s="2">
        <f>IF(B3="","",AVERAGE(B3:D3)*((273.2+F3)/293.2*1013.25/E3))</f>
        <v>5.9247396911834977</v>
      </c>
      <c r="H3" s="2">
        <f>IF(G3="","",G3/$G$3)</f>
        <v>1</v>
      </c>
      <c r="J3">
        <v>23</v>
      </c>
      <c r="K3">
        <v>22.93</v>
      </c>
      <c r="L3">
        <v>22.9</v>
      </c>
    </row>
    <row r="4" spans="1:12">
      <c r="A4" s="1">
        <v>90</v>
      </c>
      <c r="B4" s="1">
        <v>5.9219999999999997</v>
      </c>
      <c r="C4" s="1">
        <v>5.931</v>
      </c>
      <c r="D4" s="1">
        <v>5.9279999999999999</v>
      </c>
      <c r="E4" s="1">
        <v>1024.0999999999999</v>
      </c>
      <c r="F4" s="4">
        <f t="shared" ref="F4:F23" si="0">IF(J4="","",AVERAGE(J4:L4))</f>
        <v>22.906666666666666</v>
      </c>
      <c r="G4" s="2">
        <f t="shared" ref="G4:G23" si="1">IF(B4="","",AVERAGE(B4:D4)*((273.2+F4)/293.2*1013.25/E4))</f>
        <v>5.922340769448116</v>
      </c>
      <c r="H4" s="2">
        <f t="shared" ref="H4:H23" si="2">IF(G4="","",G4/$G$3)</f>
        <v>0.99959510090562265</v>
      </c>
      <c r="J4">
        <v>22.88</v>
      </c>
      <c r="K4">
        <v>22.91</v>
      </c>
      <c r="L4">
        <v>22.93</v>
      </c>
    </row>
    <row r="5" spans="1:12">
      <c r="A5" s="1">
        <f>A4+10</f>
        <v>100</v>
      </c>
      <c r="B5" s="1">
        <v>5.9240000000000004</v>
      </c>
      <c r="C5" s="1">
        <v>5.9279999999999999</v>
      </c>
      <c r="D5" s="1">
        <v>5.9279999999999999</v>
      </c>
      <c r="E5" s="1">
        <v>1024.0999999999999</v>
      </c>
      <c r="F5" s="4">
        <f>IF(J5="","",AVERAGE(J5:L5))</f>
        <v>22.873333333333335</v>
      </c>
      <c r="G5" s="2">
        <f t="shared" si="1"/>
        <v>5.9213410456253497</v>
      </c>
      <c r="H5" s="2">
        <f t="shared" si="2"/>
        <v>0.99942636373321081</v>
      </c>
      <c r="J5">
        <v>22.83</v>
      </c>
      <c r="K5">
        <v>22.89</v>
      </c>
      <c r="L5">
        <v>22.9</v>
      </c>
    </row>
    <row r="6" spans="1:12">
      <c r="A6" s="1">
        <f t="shared" ref="A6:A21" si="3">A5+10</f>
        <v>110</v>
      </c>
      <c r="B6" s="1">
        <v>5.9340000000000002</v>
      </c>
      <c r="C6" s="1">
        <v>5.9329999999999998</v>
      </c>
      <c r="D6" s="1">
        <v>5.9320000000000004</v>
      </c>
      <c r="E6" s="1">
        <v>1024.0999999999999</v>
      </c>
      <c r="F6" s="4">
        <v>22.93</v>
      </c>
      <c r="G6" s="2">
        <f>IF(B6="","",AVERAGE(B6:D6)*((273.2+F6)/293.2*1013.25/E6))</f>
        <v>5.9288032082757125</v>
      </c>
      <c r="H6" s="2">
        <f t="shared" si="2"/>
        <v>1.0006858558019454</v>
      </c>
      <c r="J6">
        <v>22.9</v>
      </c>
      <c r="K6">
        <v>22.92</v>
      </c>
      <c r="L6">
        <v>22.9</v>
      </c>
    </row>
    <row r="7" spans="1:12">
      <c r="A7" s="1">
        <f t="shared" si="3"/>
        <v>120</v>
      </c>
      <c r="B7" s="1">
        <v>5.9429999999999996</v>
      </c>
      <c r="C7" s="1">
        <v>5.944</v>
      </c>
      <c r="D7" s="1">
        <v>5.9450000000000003</v>
      </c>
      <c r="E7" s="1">
        <v>1024.0999999999999</v>
      </c>
      <c r="F7" s="4">
        <f t="shared" si="0"/>
        <v>22.939999999999998</v>
      </c>
      <c r="G7" s="2">
        <f t="shared" si="1"/>
        <v>5.9399960079412235</v>
      </c>
      <c r="H7" s="2">
        <f t="shared" si="2"/>
        <v>1.0025750189127176</v>
      </c>
      <c r="J7">
        <v>23</v>
      </c>
      <c r="K7">
        <v>22.92</v>
      </c>
      <c r="L7">
        <v>22.9</v>
      </c>
    </row>
    <row r="8" spans="1:12">
      <c r="A8" s="1">
        <f t="shared" si="3"/>
        <v>130</v>
      </c>
      <c r="B8" s="1">
        <v>5.1870000000000003</v>
      </c>
      <c r="C8" s="1">
        <v>5.1849999999999996</v>
      </c>
      <c r="D8" s="1">
        <v>5.1890000000000001</v>
      </c>
      <c r="E8" s="1">
        <v>1024.0999999999999</v>
      </c>
      <c r="F8" s="4">
        <f t="shared" si="0"/>
        <v>22.906666666666666</v>
      </c>
      <c r="G8" s="2">
        <f t="shared" si="1"/>
        <v>5.1829224854272615</v>
      </c>
      <c r="H8" s="2">
        <f t="shared" si="2"/>
        <v>0.87479328300952675</v>
      </c>
      <c r="J8">
        <v>22.92</v>
      </c>
      <c r="K8">
        <v>22.9</v>
      </c>
      <c r="L8">
        <v>22.9</v>
      </c>
    </row>
    <row r="9" spans="1:12">
      <c r="A9" s="1">
        <f t="shared" si="3"/>
        <v>140</v>
      </c>
      <c r="B9" s="1">
        <v>5.2830000000000004</v>
      </c>
      <c r="C9" s="1">
        <v>5.2850000000000001</v>
      </c>
      <c r="D9" s="1">
        <v>5.2859999999999996</v>
      </c>
      <c r="E9" s="1">
        <v>1024.0999999999999</v>
      </c>
      <c r="F9" s="4">
        <f t="shared" si="0"/>
        <v>22.943333333333339</v>
      </c>
      <c r="G9" s="2">
        <f t="shared" si="1"/>
        <v>5.2811662579569978</v>
      </c>
      <c r="H9" s="2">
        <f t="shared" si="2"/>
        <v>0.89137523895198456</v>
      </c>
      <c r="J9">
        <v>22.96</v>
      </c>
      <c r="K9">
        <v>22.94</v>
      </c>
      <c r="L9">
        <v>22.93</v>
      </c>
    </row>
    <row r="10" spans="1:12">
      <c r="A10" s="1">
        <f t="shared" si="3"/>
        <v>150</v>
      </c>
      <c r="B10" s="1">
        <v>5.9390000000000001</v>
      </c>
      <c r="C10" s="1">
        <v>5.9379999999999997</v>
      </c>
      <c r="D10" s="1">
        <v>5.9390000000000001</v>
      </c>
      <c r="E10" s="1">
        <v>1024.0999999999999</v>
      </c>
      <c r="F10" s="4">
        <f t="shared" si="0"/>
        <v>22.993333333333336</v>
      </c>
      <c r="G10" s="2">
        <f t="shared" si="1"/>
        <v>5.9357350709652712</v>
      </c>
      <c r="H10" s="2">
        <f t="shared" si="2"/>
        <v>1.0018558418352346</v>
      </c>
      <c r="J10">
        <v>22.98</v>
      </c>
      <c r="K10">
        <v>23</v>
      </c>
      <c r="L10">
        <v>23</v>
      </c>
    </row>
    <row r="11" spans="1:12">
      <c r="A11" s="1">
        <f t="shared" si="3"/>
        <v>160</v>
      </c>
      <c r="B11" s="1">
        <v>5.9260000000000002</v>
      </c>
      <c r="C11" s="1">
        <v>5.93</v>
      </c>
      <c r="D11" s="1">
        <v>5.9290000000000003</v>
      </c>
      <c r="E11" s="1">
        <v>1024.0999999999999</v>
      </c>
      <c r="F11" s="4">
        <f t="shared" si="0"/>
        <v>23</v>
      </c>
      <c r="G11" s="2">
        <f t="shared" si="1"/>
        <v>5.9255402066340359</v>
      </c>
      <c r="H11" s="2">
        <f t="shared" si="2"/>
        <v>1.0001351140290144</v>
      </c>
      <c r="J11">
        <v>23</v>
      </c>
      <c r="K11">
        <v>23</v>
      </c>
      <c r="L11">
        <v>23</v>
      </c>
    </row>
    <row r="12" spans="1:12">
      <c r="A12" s="1">
        <f t="shared" si="3"/>
        <v>170</v>
      </c>
      <c r="B12" s="1">
        <v>5.9349999999999996</v>
      </c>
      <c r="C12" s="1">
        <v>5.9359999999999999</v>
      </c>
      <c r="E12" s="1">
        <v>1024.0999999999999</v>
      </c>
      <c r="F12" s="4">
        <f t="shared" si="0"/>
        <v>23</v>
      </c>
      <c r="G12" s="2">
        <f t="shared" si="1"/>
        <v>5.9327034967348293</v>
      </c>
      <c r="H12" s="2">
        <f t="shared" si="2"/>
        <v>1.0013441612571068</v>
      </c>
      <c r="J12">
        <v>23</v>
      </c>
      <c r="K12">
        <v>23</v>
      </c>
      <c r="L12">
        <v>23</v>
      </c>
    </row>
    <row r="13" spans="1:12">
      <c r="A13" s="1">
        <f t="shared" si="3"/>
        <v>180</v>
      </c>
      <c r="B13" s="1">
        <v>5.9429999999999996</v>
      </c>
      <c r="C13" s="1">
        <v>5.9550000000000001</v>
      </c>
      <c r="E13" s="1">
        <v>1024.0999999999999</v>
      </c>
      <c r="F13" s="4">
        <f t="shared" si="0"/>
        <v>22.92</v>
      </c>
      <c r="G13" s="2">
        <f t="shared" si="1"/>
        <v>5.944591141051812</v>
      </c>
      <c r="H13" s="2">
        <f t="shared" si="2"/>
        <v>1.0033506028792885</v>
      </c>
      <c r="J13">
        <v>22.92</v>
      </c>
      <c r="K13">
        <v>22.92</v>
      </c>
    </row>
    <row r="14" spans="1:12">
      <c r="A14" s="1">
        <f t="shared" si="3"/>
        <v>190</v>
      </c>
      <c r="B14" s="1">
        <v>5.9290000000000003</v>
      </c>
      <c r="C14" s="1">
        <v>5.9530000000000003</v>
      </c>
      <c r="E14" s="1">
        <v>1024.0999999999999</v>
      </c>
      <c r="F14" s="4">
        <f t="shared" si="0"/>
        <v>22.89</v>
      </c>
      <c r="G14" s="2">
        <f t="shared" si="1"/>
        <v>5.9359956316167146</v>
      </c>
      <c r="H14" s="2">
        <f t="shared" si="2"/>
        <v>1.0018998202486376</v>
      </c>
      <c r="J14">
        <v>22.89</v>
      </c>
    </row>
    <row r="15" spans="1:12">
      <c r="A15" s="1">
        <f t="shared" si="3"/>
        <v>200</v>
      </c>
      <c r="B15" s="1">
        <v>5.9459999999999997</v>
      </c>
      <c r="C15" s="1">
        <v>5.9450000000000003</v>
      </c>
      <c r="E15" s="1">
        <v>1024.0999999999999</v>
      </c>
      <c r="F15" s="4">
        <f t="shared" si="0"/>
        <v>23.05</v>
      </c>
      <c r="G15" s="2">
        <f t="shared" si="1"/>
        <v>5.9437019416934227</v>
      </c>
      <c r="H15" s="2">
        <f t="shared" si="2"/>
        <v>1.0032005204444918</v>
      </c>
      <c r="J15">
        <v>23</v>
      </c>
      <c r="K15">
        <v>23.1</v>
      </c>
    </row>
    <row r="16" spans="1:12">
      <c r="A16" s="1">
        <f t="shared" si="3"/>
        <v>210</v>
      </c>
      <c r="B16" s="1">
        <v>5.9260000000000002</v>
      </c>
      <c r="C16" s="1">
        <v>5.9340000000000002</v>
      </c>
      <c r="E16" s="1">
        <v>1024.0999999999999</v>
      </c>
      <c r="F16" s="4">
        <f t="shared" si="0"/>
        <v>23.05</v>
      </c>
      <c r="G16" s="2">
        <f t="shared" si="1"/>
        <v>5.9282066292560751</v>
      </c>
      <c r="H16" s="2">
        <f t="shared" si="2"/>
        <v>1.0005851629359745</v>
      </c>
      <c r="J16">
        <v>23</v>
      </c>
      <c r="K16">
        <v>23.1</v>
      </c>
    </row>
    <row r="17" spans="1:11">
      <c r="A17" s="1">
        <f t="shared" si="3"/>
        <v>220</v>
      </c>
      <c r="B17" s="1">
        <v>5.62</v>
      </c>
      <c r="C17" s="1">
        <v>5.633</v>
      </c>
      <c r="E17" s="1">
        <v>1024.0999999999999</v>
      </c>
      <c r="F17" s="4">
        <f t="shared" si="0"/>
        <v>23.1</v>
      </c>
      <c r="G17" s="2">
        <f t="shared" si="1"/>
        <v>5.6257477478228326</v>
      </c>
      <c r="H17" s="2">
        <f t="shared" si="2"/>
        <v>0.94953500762141674</v>
      </c>
      <c r="J17">
        <v>23.1</v>
      </c>
      <c r="K17">
        <v>23.1</v>
      </c>
    </row>
    <row r="18" spans="1:11">
      <c r="A18" s="1">
        <f t="shared" si="3"/>
        <v>230</v>
      </c>
      <c r="B18" s="1">
        <v>5.4989999999999997</v>
      </c>
      <c r="C18" s="1">
        <v>5.508</v>
      </c>
      <c r="E18" s="1">
        <v>1024.0999999999999</v>
      </c>
      <c r="F18" s="4">
        <f t="shared" si="0"/>
        <v>23.1</v>
      </c>
      <c r="G18" s="2">
        <f t="shared" si="1"/>
        <v>5.5027641926851425</v>
      </c>
      <c r="H18" s="2">
        <f t="shared" si="2"/>
        <v>0.92877737748946343</v>
      </c>
      <c r="J18">
        <v>23.1</v>
      </c>
      <c r="K18">
        <v>23.1</v>
      </c>
    </row>
    <row r="19" spans="1:11">
      <c r="A19" s="1">
        <f>A18+10</f>
        <v>240</v>
      </c>
      <c r="B19" s="1">
        <v>5.9560000000000004</v>
      </c>
      <c r="C19" s="1">
        <v>5.9569999999999999</v>
      </c>
      <c r="E19" s="1">
        <v>1024.0999999999999</v>
      </c>
      <c r="F19" s="4">
        <f t="shared" si="0"/>
        <v>23.115000000000002</v>
      </c>
      <c r="G19" s="2">
        <f t="shared" si="1"/>
        <v>5.9560051311878786</v>
      </c>
      <c r="H19" s="2">
        <f t="shared" si="2"/>
        <v>1.005277099355252</v>
      </c>
      <c r="J19">
        <v>23.13</v>
      </c>
      <c r="K19">
        <v>23.1</v>
      </c>
    </row>
    <row r="20" spans="1:11">
      <c r="A20" s="1">
        <f t="shared" si="3"/>
        <v>250</v>
      </c>
      <c r="B20" s="1">
        <v>5.9619999999999997</v>
      </c>
      <c r="C20" s="1">
        <v>5.96</v>
      </c>
      <c r="E20" s="1">
        <v>1024.0999999999999</v>
      </c>
      <c r="F20" s="4">
        <v>23.1</v>
      </c>
      <c r="G20" s="2">
        <f t="shared" si="1"/>
        <v>5.9602030258192311</v>
      </c>
      <c r="H20" s="2">
        <f t="shared" si="2"/>
        <v>1.005985635907094</v>
      </c>
      <c r="J20">
        <v>23.1</v>
      </c>
      <c r="K20">
        <v>23.1</v>
      </c>
    </row>
    <row r="21" spans="1:11">
      <c r="A21" s="1">
        <f t="shared" si="3"/>
        <v>260</v>
      </c>
      <c r="B21" s="1">
        <v>5.9509999999999996</v>
      </c>
      <c r="C21" s="1">
        <v>5.9550000000000001</v>
      </c>
      <c r="E21" s="1">
        <v>1024.0999999999999</v>
      </c>
      <c r="F21" s="4">
        <f t="shared" si="0"/>
        <v>23.1</v>
      </c>
      <c r="G21" s="2">
        <f t="shared" si="1"/>
        <v>5.9522040954037712</v>
      </c>
      <c r="H21" s="2">
        <f t="shared" si="2"/>
        <v>1.0046355461424141</v>
      </c>
      <c r="J21">
        <v>23.1</v>
      </c>
      <c r="K21">
        <v>23.1</v>
      </c>
    </row>
    <row r="22" spans="1:11">
      <c r="A22" s="1">
        <f>A21+10</f>
        <v>270</v>
      </c>
      <c r="B22" s="1">
        <v>5.9640000000000004</v>
      </c>
      <c r="C22" s="1">
        <v>5.9630000000000001</v>
      </c>
      <c r="E22" s="1">
        <v>1024.0999999999999</v>
      </c>
      <c r="F22" s="4">
        <f t="shared" si="0"/>
        <v>23</v>
      </c>
      <c r="G22" s="2">
        <f t="shared" si="1"/>
        <v>5.960690304570492</v>
      </c>
      <c r="H22" s="2">
        <f t="shared" si="2"/>
        <v>1.0060678806598864</v>
      </c>
      <c r="J22">
        <v>23</v>
      </c>
      <c r="K22">
        <v>23</v>
      </c>
    </row>
    <row r="23" spans="1:11">
      <c r="A23" s="1">
        <v>0</v>
      </c>
      <c r="B23" s="1">
        <v>5.93</v>
      </c>
      <c r="C23" s="1">
        <v>5.9429999999999996</v>
      </c>
      <c r="E23" s="1">
        <v>1024.0999999999999</v>
      </c>
      <c r="F23" s="4">
        <f t="shared" si="0"/>
        <v>23.05</v>
      </c>
      <c r="G23" s="2">
        <f t="shared" si="1"/>
        <v>5.9347046635039948</v>
      </c>
      <c r="H23" s="2">
        <f t="shared" si="2"/>
        <v>1.0016819257621268</v>
      </c>
      <c r="J23">
        <v>23.05</v>
      </c>
    </row>
    <row r="24" spans="1:11">
      <c r="G24" s="1" t="str">
        <f t="shared" ref="G24:G27" si="4">IF(B24="","",AVERAGE(B24:D24)*((273.2+F24)/293.2*1013.25*E24))</f>
        <v/>
      </c>
    </row>
    <row r="25" spans="1:11">
      <c r="A25" s="1" t="s">
        <v>9</v>
      </c>
      <c r="C25" s="1">
        <v>18.100000000000001</v>
      </c>
      <c r="G25" s="1" t="str">
        <f t="shared" si="4"/>
        <v/>
      </c>
    </row>
    <row r="26" spans="1:11">
      <c r="G26" s="1" t="str">
        <f t="shared" si="4"/>
        <v/>
      </c>
    </row>
    <row r="27" spans="1:11">
      <c r="G27" s="1" t="str">
        <f t="shared" si="4"/>
        <v/>
      </c>
    </row>
  </sheetData>
  <mergeCells count="1">
    <mergeCell ref="J2:L2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FlatPanel6MV</vt:lpstr>
      <vt:lpstr>UniPanelLarge_6MV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2015-12-17T13:04:20Z</dcterms:modified>
</cp:coreProperties>
</file>