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HL\my K4\Demos\K4 HR\"/>
    </mc:Choice>
  </mc:AlternateContent>
  <xr:revisionPtr revIDLastSave="0" documentId="13_ncr:1_{762414F8-A229-4191-99B6-568FF801A312}" xr6:coauthVersionLast="45" xr6:coauthVersionMax="45" xr10:uidLastSave="{00000000-0000-0000-0000-000000000000}"/>
  <bookViews>
    <workbookView xWindow="29280" yWindow="-4080" windowWidth="23820" windowHeight="14445" xr2:uid="{00000000-000D-0000-FFFF-FFFF00000000}"/>
  </bookViews>
  <sheets>
    <sheet name="Template" sheetId="1" r:id="rId1"/>
    <sheet name="dataset_UserRoles" sheetId="4" r:id="rId2"/>
  </sheets>
  <definedNames>
    <definedName name="Budget">Template!$F$8:$Q$8</definedName>
    <definedName name="Deadline">Template!$W$4</definedName>
    <definedName name="Delta">Template!$AF$7</definedName>
    <definedName name="Forecast">Template!$F$9:$Q$9</definedName>
    <definedName name="Forecast_GrossSalary_Total">Template!$S$12</definedName>
    <definedName name="Forecast_impact">Template!$E$4</definedName>
    <definedName name="Role">Template!$U$1</definedName>
    <definedName name="vBonus">Template!$AD$7</definedName>
    <definedName name="vDeadline">Template!$U$2</definedName>
    <definedName name="YEAR">Template!$E$1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R11" i="1"/>
  <c r="R12" i="1"/>
  <c r="S13" i="1" l="1"/>
  <c r="R13" i="1" l="1"/>
  <c r="AD9" i="1"/>
  <c r="F8" i="1" l="1"/>
  <c r="R8" i="1" s="1"/>
  <c r="C8" i="1" l="1"/>
  <c r="W9" i="1" l="1"/>
  <c r="C1" i="1" l="1"/>
  <c r="U1" i="1" s="1"/>
  <c r="AD7" i="1"/>
  <c r="AD1" i="1" s="1"/>
  <c r="AF1" i="1" l="1"/>
  <c r="V1" i="1"/>
  <c r="W1" i="1"/>
  <c r="X1" i="1"/>
  <c r="Y1" i="1"/>
  <c r="D8" i="1"/>
  <c r="F9" i="1" l="1"/>
  <c r="F5" i="1" l="1"/>
  <c r="U2" i="1" l="1"/>
  <c r="W4" i="1" s="1"/>
  <c r="E1" i="1"/>
  <c r="G5" i="1"/>
  <c r="S8" i="1"/>
  <c r="Q6" i="1"/>
  <c r="M8" i="1"/>
  <c r="M6" i="1"/>
  <c r="N5" i="1"/>
  <c r="K9" i="1"/>
  <c r="AE9" i="1"/>
  <c r="AF9" i="1" s="1"/>
  <c r="L8" i="1"/>
  <c r="P6" i="1"/>
  <c r="Q8" i="1"/>
  <c r="L6" i="1"/>
  <c r="G8" i="1"/>
  <c r="H5" i="1"/>
  <c r="J8" i="1"/>
  <c r="O9" i="1"/>
  <c r="N8" i="1"/>
  <c r="AH12" i="1"/>
  <c r="O5" i="1"/>
  <c r="K5" i="1"/>
  <c r="K8" i="1"/>
  <c r="J9" i="1"/>
  <c r="H8" i="1"/>
  <c r="M9" i="1"/>
  <c r="N6" i="1"/>
  <c r="P8" i="1"/>
  <c r="H6" i="1"/>
  <c r="AH14" i="1"/>
  <c r="I9" i="1"/>
  <c r="Q9" i="1"/>
  <c r="G9" i="1"/>
  <c r="AB9" i="1"/>
  <c r="P9" i="1"/>
  <c r="N9" i="1"/>
  <c r="V9" i="1"/>
  <c r="M5" i="1"/>
  <c r="AE7" i="1"/>
  <c r="L5" i="1"/>
  <c r="F6" i="1"/>
  <c r="O6" i="1"/>
  <c r="H9" i="1"/>
  <c r="I6" i="1"/>
  <c r="I5" i="1"/>
  <c r="L9" i="1"/>
  <c r="J5" i="1"/>
  <c r="I8" i="1"/>
  <c r="Q5" i="1"/>
  <c r="J6" i="1"/>
  <c r="O8" i="1"/>
  <c r="G6" i="1"/>
  <c r="P5" i="1"/>
  <c r="K6" i="1"/>
  <c r="R9" i="1" l="1"/>
  <c r="S9" i="1" s="1"/>
  <c r="AH8" i="1"/>
  <c r="AF7" i="1"/>
  <c r="Y9" i="1"/>
  <c r="AI14" i="1"/>
  <c r="E4" i="1"/>
  <c r="A1" i="1" s="1"/>
  <c r="U7" i="1"/>
  <c r="E7" i="1"/>
  <c r="Z9" i="1" l="1"/>
  <c r="X9" i="1"/>
  <c r="AH9" i="1" l="1"/>
  <c r="A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HL</author>
  </authors>
  <commentList>
    <comment ref="W4" authorId="0" shapeId="0" xr:uid="{50F5050F-2AB1-418E-9863-889328F72B79}">
      <text>
        <r>
          <rPr>
            <sz val="9"/>
            <color indexed="81"/>
            <rFont val="Calibri"/>
            <family val="2"/>
            <scheme val="minor"/>
          </rPr>
          <t>Pay increase not considered when requested after this deadline</t>
        </r>
      </text>
    </comment>
    <comment ref="AD4" authorId="0" shapeId="0" xr:uid="{00000000-0006-0000-0000-000002000000}">
      <text>
        <r>
          <rPr>
            <sz val="7"/>
            <color indexed="81"/>
            <rFont val="Calibri"/>
            <family val="2"/>
            <scheme val="minor"/>
          </rPr>
          <t>Suggested bonus distribution  based on  FTE &amp; Salary</t>
        </r>
      </text>
    </comment>
    <comment ref="E7" authorId="0" shapeId="0" xr:uid="{AAD3CE62-A509-4C1A-85A6-B3C2110AA753}">
      <text>
        <r>
          <rPr>
            <sz val="8"/>
            <color indexed="81"/>
            <rFont val="Tahoma"/>
            <family val="2"/>
          </rPr>
          <t>Month highlighted when Forecast &gt; Budget</t>
        </r>
      </text>
    </comment>
  </commentList>
</comments>
</file>

<file path=xl/sharedStrings.xml><?xml version="1.0" encoding="utf-8"?>
<sst xmlns="http://schemas.openxmlformats.org/spreadsheetml/2006/main" count="63" uniqueCount="59">
  <si>
    <t>JAN</t>
  </si>
  <si>
    <t>FEB</t>
  </si>
  <si>
    <t>APR</t>
  </si>
  <si>
    <t>JUN</t>
  </si>
  <si>
    <t>JUL</t>
  </si>
  <si>
    <t>AUG</t>
  </si>
  <si>
    <t>SEP</t>
  </si>
  <si>
    <t>NOV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</si>
  <si>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</si>
  <si>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</si>
  <si>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</si>
  <si>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</si>
  <si>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</si>
  <si>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</si>
  <si>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</si>
  <si>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</si>
  <si>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</si>
  <si>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</si>
  <si>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</si>
  <si>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</si>
  <si>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</si>
  <si>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</si>
  <si>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>Variable</t>
  </si>
  <si>
    <t>Gross salary</t>
  </si>
  <si>
    <t>MAR</t>
  </si>
  <si>
    <t>MAY</t>
  </si>
  <si>
    <t>OCT</t>
  </si>
  <si>
    <t>DEC</t>
  </si>
  <si>
    <t>Bonus</t>
  </si>
  <si>
    <t>Pay increase</t>
  </si>
  <si>
    <t>Forecast</t>
  </si>
  <si>
    <t>Name</t>
  </si>
  <si>
    <t>Surname</t>
  </si>
  <si>
    <t>Budget</t>
  </si>
  <si>
    <t>Budget Total</t>
  </si>
  <si>
    <t>f(Bonus)</t>
  </si>
  <si>
    <t>Delta</t>
  </si>
  <si>
    <t>nb months</t>
  </si>
  <si>
    <t>starting day</t>
  </si>
  <si>
    <t>/deadline</t>
  </si>
  <si>
    <t>Deadline</t>
  </si>
  <si>
    <t>vDeadline</t>
  </si>
  <si>
    <t>hide</t>
  </si>
  <si>
    <t>+ /Month</t>
  </si>
  <si>
    <t xml:space="preserve">Forecast Total </t>
  </si>
  <si>
    <t>Role:</t>
  </si>
  <si>
    <t>YEAR:</t>
  </si>
  <si>
    <t>zoom=100%</t>
  </si>
  <si>
    <t>Forecast impact:</t>
  </si>
  <si>
    <t>Budget sum</t>
  </si>
  <si>
    <t>Forecast sum</t>
  </si>
  <si>
    <t>-</t>
  </si>
  <si>
    <t>User</t>
  </si>
  <si>
    <t>Increase</t>
  </si>
  <si>
    <t>Budget-Forecast</t>
  </si>
  <si>
    <t>k4dim1</t>
  </si>
  <si>
    <t>k4end</t>
  </si>
  <si>
    <t>Forecast - Budget =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</si>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</sst>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€_-;\-* #,##0\ _€_-;_-* &quot;-&quot;\ _€_-;_-@_-"/>
    <numFmt numFmtId="165" formatCode="_-* #,##0.00\ _€_-;\-* #,##0.00\ _€_-;_-* &quot;-&quot;??\ _€_-;_-@_-"/>
    <numFmt numFmtId="166" formatCode="0.0"/>
    <numFmt numFmtId="167" formatCode="_-* #,##0\ _€_-;\-* #,##0\ _€_-;_-* &quot;-&quot;??\ _€_-;_-@_-"/>
    <numFmt numFmtId="168" formatCode="#,##0_ ;\-#,##0\ "/>
    <numFmt numFmtId="169" formatCode="d/m/yy;@"/>
    <numFmt numFmtId="170" formatCode="dd/mm/yy;@"/>
    <numFmt numFmtId="171" formatCode="mm/dd/yy;@"/>
  </numFmts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9"/>
      <name val="Calibri"/>
      <family val="2"/>
      <scheme val="minor"/>
    </font>
    <font>
      <sz val="7"/>
      <color indexed="81"/>
      <name val="Calibri"/>
      <family val="2"/>
      <scheme val="minor"/>
    </font>
    <font>
      <sz val="9"/>
      <color indexed="8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rgb="FFFF4F00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theme="5" tint="-0.249977111117893"/>
      </left>
      <right/>
      <top style="dotted">
        <color theme="5" tint="-0.249977111117893"/>
      </top>
      <bottom style="dotted">
        <color theme="5" tint="-0.249977111117893"/>
      </bottom>
      <diagonal/>
    </border>
    <border>
      <left/>
      <right style="dotted">
        <color rgb="FFFF4F00"/>
      </right>
      <top style="dotted">
        <color rgb="FFFF4F00"/>
      </top>
      <bottom style="dotted">
        <color rgb="FFFF4F00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indexed="64"/>
      </top>
      <bottom style="dotted">
        <color indexed="64"/>
      </bottom>
      <diagonal/>
    </border>
    <border>
      <left style="thin">
        <color theme="1" tint="0.34998626667073579"/>
      </left>
      <right style="thin">
        <color theme="1" tint="0.499984740745262"/>
      </right>
      <top style="dotted">
        <color indexed="64"/>
      </top>
      <bottom/>
      <diagonal/>
    </border>
    <border>
      <left style="thin">
        <color theme="1" tint="0.34998626667073579"/>
      </left>
      <right style="thin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tted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theme="1" tint="0.499984740745262"/>
      </right>
      <top style="dotted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theme="1" tint="0.34998626667073579"/>
      </left>
      <right/>
      <top style="dotted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tted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166" fontId="3" fillId="0" borderId="7" xfId="0" applyNumberFormat="1" applyFont="1" applyBorder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67" fontId="3" fillId="2" borderId="8" xfId="2" applyNumberFormat="1" applyFont="1" applyFill="1" applyBorder="1" applyAlignment="1" applyProtection="1">
      <alignment horizontal="right"/>
      <protection locked="0"/>
    </xf>
    <xf numFmtId="167" fontId="3" fillId="3" borderId="9" xfId="2" applyNumberFormat="1" applyFont="1" applyFill="1" applyBorder="1" applyProtection="1"/>
    <xf numFmtId="167" fontId="3" fillId="3" borderId="12" xfId="2" applyNumberFormat="1" applyFont="1" applyFill="1" applyBorder="1" applyAlignment="1" applyProtection="1">
      <alignment horizontal="right"/>
    </xf>
    <xf numFmtId="167" fontId="3" fillId="0" borderId="16" xfId="2" applyNumberFormat="1" applyFont="1" applyBorder="1" applyAlignment="1" applyProtection="1">
      <alignment horizontal="right"/>
      <protection locked="0"/>
    </xf>
    <xf numFmtId="166" fontId="3" fillId="0" borderId="20" xfId="0" applyNumberFormat="1" applyFont="1" applyBorder="1" applyProtection="1">
      <protection locked="0"/>
    </xf>
    <xf numFmtId="1" fontId="3" fillId="2" borderId="21" xfId="0" applyNumberFormat="1" applyFont="1" applyFill="1" applyBorder="1" applyAlignment="1" applyProtection="1">
      <alignment horizontal="left"/>
      <protection locked="0"/>
    </xf>
    <xf numFmtId="1" fontId="3" fillId="2" borderId="17" xfId="0" applyNumberFormat="1" applyFont="1" applyFill="1" applyBorder="1" applyAlignment="1" applyProtection="1">
      <alignment horizontal="left"/>
      <protection locked="0"/>
    </xf>
    <xf numFmtId="0" fontId="3" fillId="0" borderId="5" xfId="0" applyFont="1" applyBorder="1"/>
    <xf numFmtId="0" fontId="0" fillId="0" borderId="0" xfId="0" quotePrefix="1"/>
    <xf numFmtId="167" fontId="3" fillId="0" borderId="18" xfId="2" applyNumberFormat="1" applyFont="1" applyBorder="1" applyAlignment="1" applyProtection="1">
      <alignment horizontal="right"/>
      <protection locked="0"/>
    </xf>
    <xf numFmtId="0" fontId="7" fillId="0" borderId="0" xfId="0" applyFont="1"/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vertical="center"/>
    </xf>
    <xf numFmtId="167" fontId="3" fillId="3" borderId="28" xfId="2" applyNumberFormat="1" applyFont="1" applyFill="1" applyBorder="1" applyAlignment="1" applyProtection="1">
      <alignment horizontal="right"/>
    </xf>
    <xf numFmtId="167" fontId="3" fillId="4" borderId="29" xfId="2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wrapText="1"/>
    </xf>
    <xf numFmtId="1" fontId="2" fillId="0" borderId="30" xfId="0" applyNumberFormat="1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7" fillId="0" borderId="0" xfId="1" applyNumberFormat="1" applyFont="1" applyBorder="1"/>
    <xf numFmtId="2" fontId="7" fillId="0" borderId="0" xfId="1" applyNumberFormat="1" applyFont="1" applyBorder="1"/>
    <xf numFmtId="1" fontId="7" fillId="0" borderId="0" xfId="1" applyNumberFormat="1" applyFont="1" applyBorder="1"/>
    <xf numFmtId="9" fontId="3" fillId="3" borderId="13" xfId="1" applyFont="1" applyFill="1" applyBorder="1" applyAlignment="1" applyProtection="1">
      <alignment horizontal="right"/>
    </xf>
    <xf numFmtId="0" fontId="1" fillId="0" borderId="0" xfId="0" quotePrefix="1" applyFont="1"/>
    <xf numFmtId="0" fontId="4" fillId="0" borderId="32" xfId="0" applyFont="1" applyBorder="1" applyAlignment="1">
      <alignment horizontal="center" vertical="center"/>
    </xf>
    <xf numFmtId="0" fontId="19" fillId="0" borderId="0" xfId="0" applyFont="1"/>
    <xf numFmtId="166" fontId="3" fillId="2" borderId="19" xfId="0" applyNumberFormat="1" applyFont="1" applyFill="1" applyBorder="1" applyProtection="1"/>
    <xf numFmtId="166" fontId="3" fillId="2" borderId="6" xfId="0" applyNumberFormat="1" applyFont="1" applyFill="1" applyBorder="1" applyProtection="1"/>
    <xf numFmtId="167" fontId="3" fillId="0" borderId="31" xfId="2" applyNumberFormat="1" applyFont="1" applyBorder="1" applyAlignment="1" applyProtection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vertical="top"/>
    </xf>
    <xf numFmtId="0" fontId="18" fillId="0" borderId="0" xfId="0" applyFont="1" applyFill="1" applyBorder="1" applyAlignment="1">
      <alignment horizontal="right"/>
    </xf>
    <xf numFmtId="0" fontId="1" fillId="0" borderId="0" xfId="0" applyFont="1" applyAlignment="1"/>
    <xf numFmtId="0" fontId="22" fillId="7" borderId="0" xfId="0" applyFont="1" applyFill="1" applyAlignment="1">
      <alignment horizontal="center"/>
    </xf>
    <xf numFmtId="169" fontId="3" fillId="0" borderId="0" xfId="0" applyNumberFormat="1" applyFont="1" applyBorder="1" applyAlignment="1" applyProtection="1">
      <alignment horizontal="center" vertical="center"/>
    </xf>
    <xf numFmtId="0" fontId="10" fillId="0" borderId="2" xfId="0" applyFont="1" applyBorder="1" applyAlignment="1">
      <alignment horizontal="center" vertical="center"/>
    </xf>
    <xf numFmtId="167" fontId="24" fillId="0" borderId="23" xfId="2" applyNumberFormat="1" applyFont="1" applyFill="1" applyBorder="1" applyAlignment="1">
      <alignment vertical="center"/>
    </xf>
    <xf numFmtId="0" fontId="17" fillId="0" borderId="11" xfId="2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right" vertical="center"/>
    </xf>
    <xf numFmtId="167" fontId="3" fillId="4" borderId="30" xfId="2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/>
    </xf>
    <xf numFmtId="0" fontId="22" fillId="7" borderId="0" xfId="0" quotePrefix="1" applyFont="1" applyFill="1" applyAlignment="1">
      <alignment horizontal="center"/>
    </xf>
    <xf numFmtId="1" fontId="3" fillId="2" borderId="18" xfId="0" applyNumberFormat="1" applyFont="1" applyFill="1" applyBorder="1" applyAlignment="1" applyProtection="1">
      <alignment horizontal="left" wrapText="1"/>
      <protection locked="0"/>
    </xf>
    <xf numFmtId="0" fontId="15" fillId="5" borderId="3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3" fontId="16" fillId="6" borderId="37" xfId="2" applyNumberFormat="1" applyFont="1" applyFill="1" applyBorder="1" applyAlignment="1" applyProtection="1">
      <alignment horizontal="center"/>
    </xf>
    <xf numFmtId="164" fontId="11" fillId="0" borderId="26" xfId="2" applyNumberFormat="1" applyFont="1" applyBorder="1" applyAlignment="1" applyProtection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67" fontId="11" fillId="0" borderId="40" xfId="2" applyNumberFormat="1" applyFont="1" applyBorder="1" applyAlignment="1" applyProtection="1">
      <alignment horizontal="center"/>
    </xf>
    <xf numFmtId="167" fontId="3" fillId="2" borderId="25" xfId="2" applyNumberFormat="1" applyFont="1" applyFill="1" applyBorder="1" applyAlignment="1" applyProtection="1">
      <alignment horizontal="right" vertical="center"/>
      <protection locked="0"/>
    </xf>
    <xf numFmtId="0" fontId="6" fillId="0" borderId="41" xfId="0" applyFont="1" applyBorder="1" applyAlignment="1">
      <alignment vertical="center"/>
    </xf>
    <xf numFmtId="167" fontId="3" fillId="2" borderId="4" xfId="2" applyNumberFormat="1" applyFont="1" applyFill="1" applyBorder="1" applyAlignment="1" applyProtection="1">
      <alignment horizontal="right" vertical="center"/>
    </xf>
    <xf numFmtId="167" fontId="3" fillId="6" borderId="38" xfId="2" applyNumberFormat="1" applyFont="1" applyFill="1" applyBorder="1" applyAlignment="1" applyProtection="1">
      <alignment horizontal="center" vertical="center"/>
      <protection locked="0"/>
    </xf>
    <xf numFmtId="168" fontId="3" fillId="3" borderId="4" xfId="0" applyNumberFormat="1" applyFont="1" applyFill="1" applyBorder="1" applyAlignment="1" applyProtection="1">
      <alignment horizontal="center" vertical="center"/>
    </xf>
    <xf numFmtId="10" fontId="3" fillId="3" borderId="43" xfId="0" applyNumberFormat="1" applyFont="1" applyFill="1" applyBorder="1" applyAlignment="1" applyProtection="1">
      <alignment horizontal="center" vertical="center"/>
    </xf>
    <xf numFmtId="0" fontId="4" fillId="0" borderId="30" xfId="0" applyFont="1" applyBorder="1" applyAlignment="1">
      <alignment horizontal="center" vertical="center"/>
    </xf>
    <xf numFmtId="167" fontId="3" fillId="2" borderId="44" xfId="2" applyNumberFormat="1" applyFont="1" applyFill="1" applyBorder="1" applyAlignment="1" applyProtection="1">
      <alignment horizontal="right"/>
      <protection locked="0"/>
    </xf>
    <xf numFmtId="167" fontId="1" fillId="9" borderId="42" xfId="2" applyNumberFormat="1" applyFont="1" applyFill="1" applyBorder="1" applyAlignment="1">
      <alignment vertical="center"/>
    </xf>
    <xf numFmtId="168" fontId="12" fillId="3" borderId="45" xfId="2" applyNumberFormat="1" applyFont="1" applyFill="1" applyBorder="1" applyAlignment="1" applyProtection="1">
      <alignment horizontal="right"/>
    </xf>
    <xf numFmtId="168" fontId="14" fillId="3" borderId="47" xfId="2" applyNumberFormat="1" applyFont="1" applyFill="1" applyBorder="1" applyAlignment="1" applyProtection="1">
      <alignment horizontal="right"/>
      <protection locked="0"/>
    </xf>
    <xf numFmtId="168" fontId="13" fillId="3" borderId="46" xfId="2" applyNumberFormat="1" applyFont="1" applyFill="1" applyBorder="1" applyAlignment="1" applyProtection="1">
      <alignment horizontal="right"/>
    </xf>
    <xf numFmtId="10" fontId="6" fillId="4" borderId="0" xfId="0" applyNumberFormat="1" applyFont="1" applyFill="1" applyBorder="1" applyAlignment="1" applyProtection="1">
      <alignment vertical="center"/>
    </xf>
    <xf numFmtId="168" fontId="6" fillId="4" borderId="0" xfId="0" applyNumberFormat="1" applyFont="1" applyFill="1" applyBorder="1" applyAlignment="1" applyProtection="1">
      <alignment horizontal="center" vertical="center"/>
    </xf>
    <xf numFmtId="170" fontId="3" fillId="0" borderId="16" xfId="2" applyNumberFormat="1" applyFont="1" applyBorder="1" applyAlignment="1" applyProtection="1">
      <alignment horizontal="right"/>
      <protection locked="0"/>
    </xf>
    <xf numFmtId="171" fontId="3" fillId="0" borderId="33" xfId="2" applyNumberFormat="1" applyFont="1" applyBorder="1" applyAlignment="1" applyProtection="1">
      <alignment vertical="center"/>
      <protection locked="0"/>
    </xf>
    <xf numFmtId="167" fontId="3" fillId="2" borderId="22" xfId="2" applyNumberFormat="1" applyFont="1" applyFill="1" applyBorder="1" applyAlignment="1" applyProtection="1">
      <alignment horizontal="right"/>
    </xf>
    <xf numFmtId="167" fontId="3" fillId="2" borderId="48" xfId="2" applyNumberFormat="1" applyFont="1" applyFill="1" applyBorder="1" applyAlignment="1" applyProtection="1">
      <alignment horizontal="right"/>
    </xf>
    <xf numFmtId="167" fontId="3" fillId="2" borderId="34" xfId="2" applyNumberFormat="1" applyFont="1" applyFill="1" applyBorder="1" applyAlignment="1" applyProtection="1">
      <alignment horizontal="right"/>
      <protection locked="0"/>
    </xf>
    <xf numFmtId="167" fontId="3" fillId="2" borderId="38" xfId="2" applyNumberFormat="1" applyFont="1" applyFill="1" applyBorder="1" applyAlignment="1" applyProtection="1">
      <alignment horizontal="right"/>
      <protection locked="0"/>
    </xf>
    <xf numFmtId="0" fontId="3" fillId="10" borderId="22" xfId="1" applyNumberFormat="1" applyFont="1" applyFill="1" applyBorder="1"/>
    <xf numFmtId="2" fontId="3" fillId="10" borderId="25" xfId="1" applyNumberFormat="1" applyFont="1" applyFill="1" applyBorder="1"/>
    <xf numFmtId="0" fontId="3" fillId="10" borderId="49" xfId="1" applyNumberFormat="1" applyFont="1" applyFill="1" applyBorder="1"/>
    <xf numFmtId="2" fontId="3" fillId="10" borderId="26" xfId="1" applyNumberFormat="1" applyFont="1" applyFill="1" applyBorder="1"/>
    <xf numFmtId="0" fontId="3" fillId="0" borderId="50" xfId="0" applyFont="1" applyBorder="1" applyAlignment="1">
      <alignment vertical="center"/>
    </xf>
    <xf numFmtId="0" fontId="4" fillId="0" borderId="51" xfId="0" applyFont="1" applyBorder="1" applyAlignment="1">
      <alignment horizontal="right" vertical="center"/>
    </xf>
    <xf numFmtId="10" fontId="3" fillId="3" borderId="51" xfId="0" applyNumberFormat="1" applyFont="1" applyFill="1" applyBorder="1" applyAlignment="1" applyProtection="1">
      <alignment vertical="center"/>
    </xf>
    <xf numFmtId="168" fontId="3" fillId="3" borderId="52" xfId="0" applyNumberFormat="1" applyFont="1" applyFill="1" applyBorder="1" applyAlignment="1" applyProtection="1">
      <alignment horizontal="center" vertical="center"/>
    </xf>
    <xf numFmtId="9" fontId="3" fillId="2" borderId="6" xfId="1" applyFont="1" applyFill="1" applyBorder="1" applyAlignment="1" applyProtection="1">
      <alignment horizontal="right"/>
      <protection locked="0"/>
    </xf>
    <xf numFmtId="167" fontId="4" fillId="2" borderId="8" xfId="2" applyNumberFormat="1" applyFont="1" applyFill="1" applyBorder="1" applyProtection="1">
      <protection locked="0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1" fontId="3" fillId="2" borderId="24" xfId="0" applyNumberFormat="1" applyFont="1" applyFill="1" applyBorder="1" applyAlignment="1" applyProtection="1">
      <alignment horizontal="center"/>
      <protection locked="0"/>
    </xf>
    <xf numFmtId="1" fontId="3" fillId="2" borderId="10" xfId="0" applyNumberFormat="1" applyFont="1" applyFill="1" applyBorder="1" applyAlignment="1" applyProtection="1">
      <alignment horizontal="center"/>
      <protection locked="0"/>
    </xf>
    <xf numFmtId="1" fontId="3" fillId="2" borderId="25" xfId="0" applyNumberFormat="1" applyFont="1" applyFill="1" applyBorder="1" applyAlignment="1" applyProtection="1">
      <alignment horizontal="center"/>
      <protection locked="0"/>
    </xf>
    <xf numFmtId="0" fontId="24" fillId="0" borderId="27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theme="5"/>
        </patternFill>
      </fill>
    </dxf>
    <dxf>
      <font>
        <color rgb="FFFF0000"/>
      </font>
    </dxf>
    <dxf>
      <font>
        <color theme="9" tint="-0.24994659260841701"/>
      </font>
    </dxf>
    <dxf>
      <font>
        <color rgb="FFFF4F00"/>
      </font>
    </dxf>
    <dxf>
      <font>
        <color rgb="FFFF4F00"/>
      </font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4F00"/>
      <color rgb="FFF29922"/>
      <color rgb="FF4BE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"/>
  <sheetViews>
    <sheetView showGridLines="0" tabSelected="1" topLeftCell="L1" zoomScale="145" zoomScaleNormal="145" workbookViewId="0">
      <selection activeCell="AD9" sqref="AD9"/>
    </sheetView>
  </sheetViews>
  <sheetFormatPr defaultColWidth="9.109375" defaultRowHeight="18.600000000000001" customHeight="1" x14ac:dyDescent="0.25"/>
  <cols>
    <col min="1" max="1" width="9.109375" style="1"/>
    <col min="2" max="2" width="7.33203125" style="1" customWidth="1"/>
    <col min="3" max="3" width="7.6640625" style="1" customWidth="1"/>
    <col min="4" max="4" width="9.6640625" style="1" customWidth="1"/>
    <col min="5" max="5" width="7.88671875" style="1" customWidth="1"/>
    <col min="6" max="6" width="4.44140625" style="1" customWidth="1"/>
    <col min="7" max="7" width="3.6640625" style="1" customWidth="1"/>
    <col min="8" max="15" width="4.44140625" style="1" customWidth="1"/>
    <col min="16" max="16" width="4.33203125" style="1" customWidth="1"/>
    <col min="17" max="17" width="4.44140625" style="1" customWidth="1"/>
    <col min="18" max="18" width="5.88671875" style="1" customWidth="1"/>
    <col min="19" max="19" width="8" style="1" customWidth="1"/>
    <col min="20" max="20" width="3.44140625" style="1" customWidth="1"/>
    <col min="21" max="21" width="6.44140625" style="1" customWidth="1"/>
    <col min="22" max="22" width="8.44140625" style="1" customWidth="1"/>
    <col min="23" max="23" width="9.33203125" style="1" customWidth="1"/>
    <col min="24" max="25" width="7.33203125" style="4" customWidth="1"/>
    <col min="26" max="26" width="8.109375" style="4" customWidth="1"/>
    <col min="27" max="27" width="0.5546875" style="4" customWidth="1"/>
    <col min="28" max="28" width="7" style="1" customWidth="1"/>
    <col min="29" max="29" width="0.5546875" style="1" customWidth="1"/>
    <col min="30" max="30" width="6.44140625" style="1" customWidth="1"/>
    <col min="31" max="31" width="5.88671875" style="1" customWidth="1"/>
    <col min="32" max="32" width="6.6640625" style="1" customWidth="1"/>
    <col min="33" max="33" width="0.5546875" style="1" customWidth="1"/>
    <col min="34" max="34" width="9.6640625" style="1" customWidth="1"/>
    <col min="35" max="35" width="11.109375" style="1" customWidth="1"/>
    <col min="36" max="36" width="1.6640625" style="1" customWidth="1"/>
    <col min="37" max="37" width="2.33203125" style="1" customWidth="1"/>
    <col min="38" max="16384" width="9.109375" style="1"/>
  </cols>
  <sheetData>
    <row r="1" spans="1:35" ht="19.95" customHeight="1" x14ac:dyDescent="0.25">
      <c r="A1" s="11" t="e">
        <f ca="1">IF(Forecast_impact&lt;0,"!Sorry, your Forecast is over our Budget, please reduce your Forecast"," Ok, the new Forecast respects our initial Budget")</f>
        <v>#NAME?</v>
      </c>
      <c r="B1" s="1" t="s">
        <v>52</v>
      </c>
      <c r="C1" s="54" t="e">
        <f ca="1">K4VALUE("User")</f>
        <v>#NAME?</v>
      </c>
      <c r="D1" s="52" t="s">
        <v>46</v>
      </c>
      <c r="E1" s="54" t="e">
        <f ca="1">K4VALUE("YEAR")</f>
        <v>#NAME?</v>
      </c>
      <c r="T1" s="50" t="s">
        <v>45</v>
      </c>
      <c r="U1" s="62" t="str">
        <f ca="1">IFERROR(VLOOKUP($C$1,dataset_UserRoles!B:D,3,FALSE),"")</f>
        <v/>
      </c>
      <c r="V1" s="1" t="str">
        <f ca="1">IF(Role&lt;&gt;"Manager","hide","display")</f>
        <v>hide</v>
      </c>
      <c r="W1" s="1" t="str">
        <f ca="1">IF(Role&lt;&gt;"Manager","hide","display")</f>
        <v>hide</v>
      </c>
      <c r="X1" s="1" t="str">
        <f ca="1">IF(Role&lt;&gt;"Manager","hide","display")</f>
        <v>hide</v>
      </c>
      <c r="Y1" s="1" t="str">
        <f ca="1">IF(Role&lt;&gt;"Manager","hide","display")</f>
        <v>hide</v>
      </c>
      <c r="AA1" s="27"/>
      <c r="AD1" s="1" t="e">
        <f ca="1">IF(AD7="0","hide","display")</f>
        <v>#NAME?</v>
      </c>
      <c r="AF1" s="1" t="e">
        <f ca="1">IF(AD7="0","hide","display")</f>
        <v>#NAME?</v>
      </c>
      <c r="AI1" s="23">
        <v>0</v>
      </c>
    </row>
    <row r="2" spans="1:35" ht="19.95" customHeight="1" x14ac:dyDescent="0.25">
      <c r="A2" s="11" t="s">
        <v>42</v>
      </c>
      <c r="B2" s="1" t="s">
        <v>47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S2" s="53"/>
      <c r="T2" s="52" t="s">
        <v>41</v>
      </c>
      <c r="U2" s="54" t="e">
        <f ca="1">K4VALUE("vDeadline")</f>
        <v>#NAME?</v>
      </c>
      <c r="X2" s="1"/>
      <c r="AA2" s="27"/>
      <c r="AI2" s="23"/>
    </row>
    <row r="3" spans="1:35" ht="11.4" customHeight="1" x14ac:dyDescent="0.25">
      <c r="A3" s="42"/>
      <c r="B3" s="23"/>
      <c r="C3" s="23"/>
      <c r="D3" s="23"/>
      <c r="E3" s="23"/>
      <c r="F3" s="23"/>
      <c r="G3" s="23"/>
      <c r="H3" s="23"/>
      <c r="I3" s="23"/>
      <c r="J3" s="23"/>
      <c r="K3" s="52"/>
      <c r="L3" s="52"/>
      <c r="M3" s="52"/>
      <c r="N3" s="23"/>
      <c r="O3" s="23"/>
      <c r="P3" s="23"/>
      <c r="Q3" s="23"/>
      <c r="R3" s="36"/>
      <c r="S3" s="37"/>
      <c r="X3" s="1"/>
      <c r="Y3" s="1"/>
      <c r="Z3" s="23"/>
      <c r="AA3" s="23"/>
      <c r="AB3" s="23"/>
      <c r="AC3" s="23"/>
      <c r="AF3" s="33"/>
      <c r="AG3" s="33"/>
      <c r="AH3" s="38"/>
      <c r="AI3" s="23"/>
    </row>
    <row r="4" spans="1:35" ht="25.95" customHeight="1" x14ac:dyDescent="0.25">
      <c r="A4" s="42"/>
      <c r="C4" s="111" t="s">
        <v>48</v>
      </c>
      <c r="D4" s="112"/>
      <c r="E4" s="57" t="e">
        <f ca="1">AH12-AH14</f>
        <v>#NAME?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T4" s="3"/>
      <c r="U4" s="51"/>
      <c r="V4" s="41" t="s">
        <v>40</v>
      </c>
      <c r="W4" s="87" t="e">
        <f ca="1">IF(vDeadline="None",DATE(YEAR,12,31),DATE(YEAR,vDeadline+1,1))</f>
        <v>#NAME?</v>
      </c>
      <c r="X4" s="55"/>
      <c r="Y4" s="1"/>
      <c r="Z4" s="5"/>
      <c r="AA4" s="5"/>
      <c r="AC4" s="3"/>
      <c r="AD4" s="64" t="s">
        <v>35</v>
      </c>
      <c r="AE4" s="69" t="s">
        <v>28</v>
      </c>
      <c r="AF4" s="35" t="s">
        <v>36</v>
      </c>
      <c r="AG4" s="34"/>
      <c r="AH4" s="3"/>
      <c r="AI4" s="3"/>
    </row>
    <row r="5" spans="1:35" ht="16.2" customHeight="1" x14ac:dyDescent="0.25">
      <c r="A5" s="11" t="s">
        <v>42</v>
      </c>
      <c r="E5" s="61" t="s">
        <v>49</v>
      </c>
      <c r="F5" s="1" t="e">
        <f ca="1">K4SUM(ROW(F8))</f>
        <v>#NAME?</v>
      </c>
      <c r="G5" s="1" t="e">
        <f t="shared" ref="G5:Q5" ca="1" si="0">K4SUM(ROW(G8))</f>
        <v>#NAME?</v>
      </c>
      <c r="H5" s="1" t="e">
        <f t="shared" ca="1" si="0"/>
        <v>#NAME?</v>
      </c>
      <c r="I5" s="1" t="e">
        <f t="shared" ca="1" si="0"/>
        <v>#NAME?</v>
      </c>
      <c r="J5" s="1" t="e">
        <f t="shared" ca="1" si="0"/>
        <v>#NAME?</v>
      </c>
      <c r="K5" s="1" t="e">
        <f t="shared" ca="1" si="0"/>
        <v>#NAME?</v>
      </c>
      <c r="L5" s="1" t="e">
        <f t="shared" ca="1" si="0"/>
        <v>#NAME?</v>
      </c>
      <c r="M5" s="1" t="e">
        <f t="shared" ca="1" si="0"/>
        <v>#NAME?</v>
      </c>
      <c r="N5" s="1" t="e">
        <f t="shared" ca="1" si="0"/>
        <v>#NAME?</v>
      </c>
      <c r="O5" s="1" t="e">
        <f t="shared" ca="1" si="0"/>
        <v>#NAME?</v>
      </c>
      <c r="P5" s="1" t="e">
        <f t="shared" ca="1" si="0"/>
        <v>#NAME?</v>
      </c>
      <c r="Q5" s="1" t="e">
        <f t="shared" ca="1" si="0"/>
        <v>#NAME?</v>
      </c>
      <c r="R5" s="3"/>
      <c r="S5" s="3"/>
      <c r="T5" s="3"/>
      <c r="U5" s="51"/>
      <c r="V5" s="32"/>
      <c r="X5" s="1"/>
      <c r="Y5" s="1"/>
      <c r="Z5" s="5"/>
      <c r="AA5" s="5"/>
      <c r="AB5" s="3"/>
      <c r="AC5" s="3"/>
      <c r="AD5" s="65"/>
      <c r="AE5" s="70"/>
      <c r="AF5" s="56"/>
      <c r="AG5" s="34"/>
      <c r="AH5" s="3"/>
      <c r="AI5" s="3"/>
    </row>
    <row r="6" spans="1:35" ht="16.2" customHeight="1" x14ac:dyDescent="0.25">
      <c r="A6" s="11" t="s">
        <v>42</v>
      </c>
      <c r="E6" s="61" t="s">
        <v>50</v>
      </c>
      <c r="F6" s="1" t="e">
        <f ca="1">K4SUM(ROW(F9))</f>
        <v>#NAME?</v>
      </c>
      <c r="G6" s="1" t="e">
        <f t="shared" ref="G6:Q6" ca="1" si="1">K4SUM(ROW(G9))</f>
        <v>#NAME?</v>
      </c>
      <c r="H6" s="1" t="e">
        <f t="shared" ca="1" si="1"/>
        <v>#NAME?</v>
      </c>
      <c r="I6" s="1" t="e">
        <f t="shared" ca="1" si="1"/>
        <v>#NAME?</v>
      </c>
      <c r="J6" s="1" t="e">
        <f t="shared" ca="1" si="1"/>
        <v>#NAME?</v>
      </c>
      <c r="K6" s="1" t="e">
        <f t="shared" ca="1" si="1"/>
        <v>#NAME?</v>
      </c>
      <c r="L6" s="1" t="e">
        <f t="shared" ca="1" si="1"/>
        <v>#NAME?</v>
      </c>
      <c r="M6" s="1" t="e">
        <f t="shared" ca="1" si="1"/>
        <v>#NAME?</v>
      </c>
      <c r="N6" s="1" t="e">
        <f t="shared" ca="1" si="1"/>
        <v>#NAME?</v>
      </c>
      <c r="O6" s="1" t="e">
        <f t="shared" ca="1" si="1"/>
        <v>#NAME?</v>
      </c>
      <c r="P6" s="1" t="e">
        <f t="shared" ca="1" si="1"/>
        <v>#NAME?</v>
      </c>
      <c r="Q6" s="1" t="e">
        <f t="shared" ca="1" si="1"/>
        <v>#NAME?</v>
      </c>
      <c r="R6" s="3"/>
      <c r="S6" s="3"/>
      <c r="T6" s="3"/>
      <c r="U6" s="51"/>
      <c r="V6" s="32"/>
      <c r="W6" s="55"/>
      <c r="X6" s="1"/>
      <c r="Y6" s="1"/>
      <c r="Z6" s="5"/>
      <c r="AA6" s="5"/>
      <c r="AB6" s="3"/>
      <c r="AC6" s="3"/>
      <c r="AD6" s="66"/>
      <c r="AE6" s="70"/>
      <c r="AF6" s="56"/>
      <c r="AG6" s="34"/>
      <c r="AH6" s="3"/>
      <c r="AI6" s="3"/>
    </row>
    <row r="7" spans="1:35" ht="18.600000000000001" customHeight="1" x14ac:dyDescent="0.25">
      <c r="A7" s="42"/>
      <c r="C7" s="26" t="s">
        <v>31</v>
      </c>
      <c r="D7" s="24" t="s">
        <v>32</v>
      </c>
      <c r="E7" s="25" t="e">
        <f ca="1">"FTE "&amp;YEAR</f>
        <v>#NAME?</v>
      </c>
      <c r="F7" s="12" t="s">
        <v>0</v>
      </c>
      <c r="G7" s="12" t="s">
        <v>1</v>
      </c>
      <c r="H7" s="12" t="s">
        <v>24</v>
      </c>
      <c r="I7" s="12" t="s">
        <v>2</v>
      </c>
      <c r="J7" s="12" t="s">
        <v>25</v>
      </c>
      <c r="K7" s="12" t="s">
        <v>3</v>
      </c>
      <c r="L7" s="12" t="s">
        <v>4</v>
      </c>
      <c r="M7" s="12" t="s">
        <v>5</v>
      </c>
      <c r="N7" s="12" t="s">
        <v>6</v>
      </c>
      <c r="O7" s="12" t="s">
        <v>26</v>
      </c>
      <c r="P7" s="12" t="s">
        <v>7</v>
      </c>
      <c r="Q7" s="12" t="s">
        <v>27</v>
      </c>
      <c r="R7" s="12" t="s">
        <v>58</v>
      </c>
      <c r="S7" s="12" t="s">
        <v>23</v>
      </c>
      <c r="T7" s="3"/>
      <c r="U7" s="12" t="e">
        <f ca="1">YEAR</f>
        <v>#NAME?</v>
      </c>
      <c r="V7" s="24" t="s">
        <v>43</v>
      </c>
      <c r="W7" s="12" t="s">
        <v>38</v>
      </c>
      <c r="X7" s="12" t="s">
        <v>39</v>
      </c>
      <c r="Y7" s="12" t="s">
        <v>37</v>
      </c>
      <c r="Z7" s="12" t="s">
        <v>29</v>
      </c>
      <c r="AA7" s="32"/>
      <c r="AB7" s="12" t="s">
        <v>22</v>
      </c>
      <c r="AC7" s="59"/>
      <c r="AD7" s="67" t="e">
        <f ca="1">K4VALUE("vBonus")</f>
        <v>#NAME?</v>
      </c>
      <c r="AE7" s="71" t="e">
        <f ca="1">K4SUM(ROW(AE9))</f>
        <v>#NAME?</v>
      </c>
      <c r="AF7" s="68" t="e">
        <f ca="1">AE7-AD7</f>
        <v>#NAME?</v>
      </c>
      <c r="AG7" s="78"/>
      <c r="AH7" s="12" t="s">
        <v>20</v>
      </c>
      <c r="AI7" s="12" t="s">
        <v>21</v>
      </c>
    </row>
    <row r="8" spans="1:35" ht="18.600000000000001" customHeight="1" x14ac:dyDescent="0.25">
      <c r="A8" s="42"/>
      <c r="B8" s="106" t="s">
        <v>55</v>
      </c>
      <c r="C8" s="102" t="e">
        <f ca="1">K4GET("EMPLOYEES","NAME","EMPLOYEE:" &amp;B8)</f>
        <v>#NAME?</v>
      </c>
      <c r="D8" s="104" t="e">
        <f ca="1">K4GET("EMPLOYEES","SURNAME","EMPLOYEE:" &amp;B8)</f>
        <v>#NAME?</v>
      </c>
      <c r="E8" s="18" t="s">
        <v>33</v>
      </c>
      <c r="F8" s="43" t="e">
        <f ca="1">K4GET("FTE","FTE_BUDGET","EMPLOYEE:" &amp;$B8 &amp; ";MONTH:" &amp; F$2)</f>
        <v>#NAME?</v>
      </c>
      <c r="G8" s="44" t="e">
        <f t="shared" ref="G8:Q8" ca="1" si="2">K4GET("FTE","FTE_BUDGET","EMPLOYEE:" &amp;$B8 &amp; ";MONTH:" &amp; G$2)</f>
        <v>#NAME?</v>
      </c>
      <c r="H8" s="44" t="e">
        <f t="shared" ca="1" si="2"/>
        <v>#NAME?</v>
      </c>
      <c r="I8" s="44" t="e">
        <f t="shared" ca="1" si="2"/>
        <v>#NAME?</v>
      </c>
      <c r="J8" s="44" t="e">
        <f t="shared" ca="1" si="2"/>
        <v>#NAME?</v>
      </c>
      <c r="K8" s="44" t="e">
        <f t="shared" ca="1" si="2"/>
        <v>#NAME?</v>
      </c>
      <c r="L8" s="44" t="e">
        <f t="shared" ca="1" si="2"/>
        <v>#NAME?</v>
      </c>
      <c r="M8" s="44" t="e">
        <f t="shared" ca="1" si="2"/>
        <v>#NAME?</v>
      </c>
      <c r="N8" s="44" t="e">
        <f t="shared" ca="1" si="2"/>
        <v>#NAME?</v>
      </c>
      <c r="O8" s="44" t="e">
        <f t="shared" ca="1" si="2"/>
        <v>#NAME?</v>
      </c>
      <c r="P8" s="44" t="e">
        <f t="shared" ca="1" si="2"/>
        <v>#NAME?</v>
      </c>
      <c r="Q8" s="44" t="e">
        <f t="shared" ca="1" si="2"/>
        <v>#NAME?</v>
      </c>
      <c r="R8" s="100" t="e">
        <f ca="1">SUM(F8:Q8)/12</f>
        <v>#NAME?</v>
      </c>
      <c r="S8" s="101" t="e">
        <f ca="1">K4GET("SALARIES","SALARY_BUDGET","EMPLOYEE:" &amp;$B8)</f>
        <v>#NAME?</v>
      </c>
      <c r="T8" s="6"/>
      <c r="U8" s="108"/>
      <c r="V8" s="109"/>
      <c r="W8" s="109"/>
      <c r="X8" s="109"/>
      <c r="Y8" s="109"/>
      <c r="Z8" s="110"/>
      <c r="AA8" s="31"/>
      <c r="AB8" s="88"/>
      <c r="AC8" s="60"/>
      <c r="AD8" s="90"/>
      <c r="AE8" s="91"/>
      <c r="AF8" s="89"/>
      <c r="AG8" s="60"/>
      <c r="AH8" s="79">
        <f ca="1">IFERROR(S8*R8+AB8*R8,0)</f>
        <v>0</v>
      </c>
      <c r="AI8" s="13"/>
    </row>
    <row r="9" spans="1:35" ht="18.600000000000001" customHeight="1" x14ac:dyDescent="0.25">
      <c r="A9" s="42"/>
      <c r="B9" s="107"/>
      <c r="C9" s="103"/>
      <c r="D9" s="105"/>
      <c r="E9" s="19" t="s">
        <v>30</v>
      </c>
      <c r="F9" s="17" t="e">
        <f ca="1">K4GET("FTE","FTE_FORECAST","EMPLOYEE:" &amp;$B8 &amp; ";MONTH:" &amp; F$2)</f>
        <v>#NAME?</v>
      </c>
      <c r="G9" s="7" t="e">
        <f t="shared" ref="G9:H9" ca="1" si="3">K4GET("FTE","FTE_FORECAST","EMPLOYEE:" &amp;$B8 &amp; ";MONTH:" &amp; G$2)</f>
        <v>#NAME?</v>
      </c>
      <c r="H9" s="7" t="e">
        <f t="shared" ca="1" si="3"/>
        <v>#NAME?</v>
      </c>
      <c r="I9" s="7" t="e">
        <f t="shared" ref="I9:K9" ca="1" si="4">K4GET("FTE","FTE_FORECAST","EMPLOYEE:" &amp;$B8 &amp; ";MONTH:" &amp; I$2)</f>
        <v>#NAME?</v>
      </c>
      <c r="J9" s="7" t="e">
        <f t="shared" ca="1" si="4"/>
        <v>#NAME?</v>
      </c>
      <c r="K9" s="7" t="e">
        <f t="shared" ca="1" si="4"/>
        <v>#NAME?</v>
      </c>
      <c r="L9" s="7" t="e">
        <f t="shared" ref="L9:Q9" ca="1" si="5">K4GET("FTE","FTE_FORECAST","EMPLOYEE:" &amp;$B8 &amp; ";MONTH:" &amp; L$2)</f>
        <v>#NAME?</v>
      </c>
      <c r="M9" s="7" t="e">
        <f t="shared" ca="1" si="5"/>
        <v>#NAME?</v>
      </c>
      <c r="N9" s="7" t="e">
        <f t="shared" ca="1" si="5"/>
        <v>#NAME?</v>
      </c>
      <c r="O9" s="7" t="e">
        <f t="shared" ca="1" si="5"/>
        <v>#NAME?</v>
      </c>
      <c r="P9" s="7" t="e">
        <f t="shared" ca="1" si="5"/>
        <v>#NAME?</v>
      </c>
      <c r="Q9" s="7" t="e">
        <f t="shared" ca="1" si="5"/>
        <v>#NAME?</v>
      </c>
      <c r="R9" s="39" t="e">
        <f ca="1">SUM(F9:Q9)/12</f>
        <v>#NAME?</v>
      </c>
      <c r="S9" s="14">
        <f ca="1">IFERROR(S8*R9,0)</f>
        <v>0</v>
      </c>
      <c r="T9" s="6"/>
      <c r="U9" s="63" t="s">
        <v>53</v>
      </c>
      <c r="V9" s="16" t="e">
        <f ca="1">K4GET("SALARIES","PAY_INCREASE","EMPLOYEE:" &amp;$B8)</f>
        <v>#NAME?</v>
      </c>
      <c r="W9" s="86" t="e">
        <f ca="1">K4GET("SALARIES","STARTING_DAY","EMPLOYEE:" &amp;$B8)</f>
        <v>#NAME?</v>
      </c>
      <c r="X9" s="58" t="str">
        <f ca="1">IFERROR(IF((Deadline-W9)&lt;=0,"Too late",""),"-")</f>
        <v>-</v>
      </c>
      <c r="Y9" s="45" t="e">
        <f ca="1">13-MONTH(W9)</f>
        <v>#NAME?</v>
      </c>
      <c r="Z9" s="15">
        <f ca="1">IFERROR(IF((Deadline-W9)&lt;0,0,V9*(13-MONTH(W9))),0)</f>
        <v>0</v>
      </c>
      <c r="AA9" s="31"/>
      <c r="AB9" s="22" t="e">
        <f ca="1">K4GET("SALARIES","VARIABLE_FORECAST","EMPLOYEE:" &amp;$B8)</f>
        <v>#NAME?</v>
      </c>
      <c r="AC9" s="60"/>
      <c r="AD9" s="81" t="e">
        <f ca="1">K4SAVE("SALARIES","FBONUS","EMPLOYEE:" &amp;$B8,"=vBonus/Forecast_GrossSalary_Total*S" &amp; ROW())</f>
        <v>#NAME?</v>
      </c>
      <c r="AE9" s="82" t="e">
        <f ca="1">K4GET("SALARIES","BONUS","EMPLOYEE:" &amp;$B8)</f>
        <v>#NAME?</v>
      </c>
      <c r="AF9" s="83">
        <f ca="1">IFERROR(AE9-AD9,0)</f>
        <v>0</v>
      </c>
      <c r="AG9" s="31"/>
      <c r="AH9" s="30">
        <f ca="1">IFERROR((S9+Z9+AB9+AE9),0)</f>
        <v>0</v>
      </c>
      <c r="AI9" s="15">
        <f ca="1">AH9-AH8</f>
        <v>0</v>
      </c>
    </row>
    <row r="10" spans="1:35" s="8" customFormat="1" ht="8.4" customHeight="1" x14ac:dyDescent="0.2">
      <c r="B10" s="8" t="s">
        <v>56</v>
      </c>
      <c r="P10" s="28"/>
      <c r="X10" s="9"/>
      <c r="Y10" s="9"/>
      <c r="Z10" s="9"/>
      <c r="AA10" s="9"/>
      <c r="AI10" s="20"/>
    </row>
    <row r="11" spans="1:35" s="29" customFormat="1" ht="18" customHeight="1" x14ac:dyDescent="0.2">
      <c r="A11" s="46" t="s">
        <v>42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7"/>
      <c r="M11" s="46"/>
      <c r="N11" s="47"/>
      <c r="O11" s="46"/>
      <c r="P11" s="46"/>
      <c r="Q11" s="46"/>
      <c r="R11" s="92" t="e">
        <f ca="1">K4SUM(ROW(R8))</f>
        <v>#NAME?</v>
      </c>
      <c r="S11" s="93" t="e">
        <f ca="1">K4SUM(ROW(S8))</f>
        <v>#NAME?</v>
      </c>
      <c r="T11" s="47"/>
      <c r="U11" s="46"/>
      <c r="V11" s="46"/>
      <c r="W11" s="46"/>
      <c r="X11" s="46"/>
      <c r="Y11" s="48"/>
      <c r="Z11" s="46"/>
      <c r="AA11" s="49"/>
      <c r="AB11" s="46"/>
      <c r="AC11" s="46"/>
      <c r="AD11" s="46"/>
      <c r="AE11" s="46"/>
      <c r="AG11" s="73"/>
      <c r="AH11" s="72" t="s">
        <v>34</v>
      </c>
      <c r="AI11" s="23">
        <v>0</v>
      </c>
    </row>
    <row r="12" spans="1:35" s="8" customFormat="1" ht="18.600000000000001" customHeight="1" x14ac:dyDescent="0.2">
      <c r="A12" s="46" t="s">
        <v>42</v>
      </c>
      <c r="L12" s="10"/>
      <c r="N12" s="10"/>
      <c r="R12" s="94" t="e">
        <f ca="1">K4SUM(ROW(R9))</f>
        <v>#NAME?</v>
      </c>
      <c r="S12" s="95" t="e">
        <f ca="1">K4SUM(ROW(S9))</f>
        <v>#NAME?</v>
      </c>
      <c r="T12" s="10"/>
      <c r="Y12" s="48"/>
      <c r="AB12" s="10"/>
      <c r="AC12" s="10"/>
      <c r="AG12" s="73"/>
      <c r="AH12" s="74" t="e">
        <f ca="1">K4SUM(ROW(AH8))</f>
        <v>#NAME?</v>
      </c>
    </row>
    <row r="13" spans="1:35" ht="18.600000000000001" customHeight="1" x14ac:dyDescent="0.25">
      <c r="E13" s="8"/>
      <c r="F13" s="8"/>
      <c r="G13" s="8"/>
      <c r="H13" s="8"/>
      <c r="I13" s="8"/>
      <c r="J13" s="40"/>
      <c r="O13" s="96"/>
      <c r="P13" s="97"/>
      <c r="Q13" s="97" t="s">
        <v>57</v>
      </c>
      <c r="R13" s="98" t="e">
        <f ca="1">1-(R11/R12)</f>
        <v>#NAME?</v>
      </c>
      <c r="S13" s="99" t="e">
        <f ca="1">S12-S11</f>
        <v>#NAME?</v>
      </c>
      <c r="W13" s="8"/>
      <c r="X13" s="8"/>
      <c r="Y13" s="48"/>
      <c r="AE13" s="8"/>
      <c r="AF13" s="8"/>
      <c r="AG13" s="73"/>
      <c r="AH13" s="77" t="s">
        <v>44</v>
      </c>
      <c r="AI13" s="75" t="s">
        <v>54</v>
      </c>
    </row>
    <row r="14" spans="1:35" ht="18.600000000000001" customHeight="1" x14ac:dyDescent="0.25">
      <c r="E14" s="8"/>
      <c r="F14" s="8"/>
      <c r="G14" s="8"/>
      <c r="H14" s="8"/>
      <c r="I14" s="8"/>
      <c r="J14" s="40"/>
      <c r="O14" s="47"/>
      <c r="P14" s="59"/>
      <c r="Q14" s="59"/>
      <c r="R14" s="84"/>
      <c r="S14" s="85"/>
      <c r="W14" s="8"/>
      <c r="X14" s="8"/>
      <c r="Y14" s="48"/>
      <c r="AE14" s="8"/>
      <c r="AF14" s="8"/>
      <c r="AG14" s="73"/>
      <c r="AH14" s="76" t="e">
        <f ca="1">K4SUM(ROW(AH9))</f>
        <v>#NAME?</v>
      </c>
      <c r="AI14" s="80" t="e">
        <f ca="1">AH12-AH14</f>
        <v>#NAME?</v>
      </c>
    </row>
  </sheetData>
  <sheetProtection formatColumns="0"/>
  <mergeCells count="5">
    <mergeCell ref="C8:C9"/>
    <mergeCell ref="D8:D9"/>
    <mergeCell ref="B8:B9"/>
    <mergeCell ref="U8:Z8"/>
    <mergeCell ref="C4:D4"/>
  </mergeCells>
  <conditionalFormatting sqref="F9:Q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8:AA9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{10A19390-1ACC-4473-A505-508BA97915EB}</x14:id>
        </ext>
      </extLst>
    </cfRule>
  </conditionalFormatting>
  <conditionalFormatting sqref="AG9">
    <cfRule type="iconSet" priority="6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F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{621948E1-D9F8-4422-8E8A-AE5AC97E0428}</x14:id>
        </ext>
      </extLst>
    </cfRule>
  </conditionalFormatting>
  <conditionalFormatting sqref="AF7">
    <cfRule type="cellIs" dxfId="6" priority="31" operator="greaterThan">
      <formula>0</formula>
    </cfRule>
  </conditionalFormatting>
  <conditionalFormatting sqref="Y9">
    <cfRule type="iconSet" priority="2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V9"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B9">
    <cfRule type="iconSet" priority="21">
      <iconSet iconSet="3Signs">
        <cfvo type="percent" val="0"/>
        <cfvo type="percent" val="33"/>
        <cfvo type="percent" val="67"/>
      </iconSet>
    </cfRule>
  </conditionalFormatting>
  <conditionalFormatting sqref="S14 AH14">
    <cfRule type="expression" dxfId="5" priority="19">
      <formula>IF($S$13&lt;0,1,0)</formula>
    </cfRule>
  </conditionalFormatting>
  <conditionalFormatting sqref="F7:Q7">
    <cfRule type="expression" dxfId="4" priority="7">
      <formula>IF(F6&gt;F5,TRUE)</formula>
    </cfRule>
  </conditionalFormatting>
  <conditionalFormatting sqref="C4:E4">
    <cfRule type="expression" dxfId="3" priority="3">
      <formula>IF(Forecast_impact&lt;0,TRUE)</formula>
    </cfRule>
    <cfRule type="expression" dxfId="2" priority="4">
      <formula>IF(Forecast_impact&gt;=0,TRUE)</formula>
    </cfRule>
  </conditionalFormatting>
  <conditionalFormatting sqref="AC9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{F46C22B3-6B10-43C0-81CB-6DDF67A72A0F}</x14:id>
        </ext>
      </extLst>
    </cfRule>
  </conditionalFormatting>
  <conditionalFormatting sqref="AI11 AI14">
    <cfRule type="iconSet" priority="67">
      <iconSet>
        <cfvo type="percent" val="0"/>
        <cfvo type="percent" val="33"/>
        <cfvo type="percent" val="67"/>
      </iconSet>
    </cfRule>
  </conditionalFormatting>
  <conditionalFormatting sqref="AI9">
    <cfRule type="expression" dxfId="1" priority="2">
      <formula>IF(AI9&gt;0,1,0)</formula>
    </cfRule>
  </conditionalFormatting>
  <conditionalFormatting sqref="S13">
    <cfRule type="expression" dxfId="0" priority="1">
      <formula>IF($S$12&lt;0,1,0)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A19390-1ACC-4473-A505-508BA97915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AA8:AA9</xm:sqref>
        </x14:conditionalFormatting>
        <x14:conditionalFormatting xmlns:xm="http://schemas.microsoft.com/office/excel/2006/main">
          <x14:cfRule type="dataBar" id="{621948E1-D9F8-4422-8E8A-AE5AC97E0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F46C22B3-6B10-43C0-81CB-6DDF67A72A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2267-3C6B-4E51-BDFF-41DE557EC28A}">
  <dimension ref="D1"/>
  <sheetViews>
    <sheetView workbookViewId="0">
      <selection activeCell="D1" sqref="D1"/>
    </sheetView>
  </sheetViews>
  <sheetFormatPr defaultRowHeight="14.4" x14ac:dyDescent="0.3"/>
  <cols>
    <col min="4" max="4" width="18.109375" customWidth="1"/>
  </cols>
  <sheetData>
    <row r="1" spans="4:4" x14ac:dyDescent="0.3">
      <c r="D1" s="2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Template</vt:lpstr>
      <vt:lpstr>dataset_UserRoles</vt:lpstr>
      <vt:lpstr>Budget</vt:lpstr>
      <vt:lpstr>Deadline</vt:lpstr>
      <vt:lpstr>Delta</vt:lpstr>
      <vt:lpstr>Forecast</vt:lpstr>
      <vt:lpstr>Forecast_GrossSalary_Total</vt:lpstr>
      <vt:lpstr>Forecast_impact</vt:lpstr>
      <vt:lpstr>Role</vt:lpstr>
      <vt:lpstr>vBonus</vt:lpstr>
      <vt:lpstr>vDeadline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traverso</dc:creator>
  <cp:lastModifiedBy>HL</cp:lastModifiedBy>
  <dcterms:created xsi:type="dcterms:W3CDTF">2016-07-23T14:38:46Z</dcterms:created>
  <dcterms:modified xsi:type="dcterms:W3CDTF">2020-12-02T14:15:13Z</dcterms:modified>
</cp:coreProperties>
</file>