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L\my K4\Demos\K4_PNL 2021.1\"/>
    </mc:Choice>
  </mc:AlternateContent>
  <xr:revisionPtr revIDLastSave="0" documentId="13_ncr:1_{E65C831B-B9B2-494F-8AFE-F3EC57493348}" xr6:coauthVersionLast="47" xr6:coauthVersionMax="47" xr10:uidLastSave="{00000000-0000-0000-0000-000000000000}"/>
  <bookViews>
    <workbookView xWindow="-110" yWindow="-110" windowWidth="19420" windowHeight="11760" xr2:uid="{00000000-000D-0000-FFFF-FFFF00000000}"/>
  </bookViews>
  <sheets>
    <sheet name="PNL_BUDGET" sheetId="2" r:id="rId1"/>
    <sheet name="dataset_ACTIONS" sheetId="3" r:id="rId2"/>
    <sheet name="dataset_USERROLES" sheetId="5" r:id="rId3"/>
  </sheets>
  <definedNames>
    <definedName name="DIVISION">PNL_BUDGET!$E$7</definedName>
    <definedName name="ROLE">PNL_BUDGET!$E$3</definedName>
    <definedName name="USER">PNL_BUDGET!$E$2</definedName>
    <definedName name="vAction">PNL_BUDGET!$AB$1</definedName>
    <definedName name="vRatio">PNL_BUDGET!$G$1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2" l="1"/>
  <c r="Y11" i="2"/>
  <c r="W30" i="2"/>
  <c r="W25" i="2"/>
  <c r="W24" i="2"/>
  <c r="W20" i="2"/>
  <c r="W19" i="2"/>
  <c r="W18" i="2"/>
  <c r="Y30" i="2"/>
  <c r="Y25" i="2"/>
  <c r="Y24" i="2"/>
  <c r="Y20" i="2"/>
  <c r="Y19" i="2"/>
  <c r="Y18" i="2"/>
  <c r="Y15" i="2"/>
  <c r="Y12" i="2"/>
  <c r="J30" i="2" l="1"/>
  <c r="J25" i="2"/>
  <c r="J24" i="2"/>
  <c r="J20" i="2"/>
  <c r="J19" i="2"/>
  <c r="J18" i="2"/>
  <c r="W12" i="2"/>
  <c r="J12" i="2" s="1"/>
  <c r="W14" i="2"/>
  <c r="J14" i="2" s="1"/>
  <c r="W15" i="2"/>
  <c r="J15" i="2" s="1"/>
  <c r="W11" i="2"/>
  <c r="J11" i="2" s="1"/>
  <c r="E30" i="2" l="1"/>
  <c r="E25" i="2"/>
  <c r="E24" i="2"/>
  <c r="E20" i="2"/>
  <c r="E19" i="2"/>
  <c r="E18" i="2"/>
  <c r="E15" i="2"/>
  <c r="E14" i="2"/>
  <c r="E12" i="2"/>
  <c r="E11" i="2"/>
  <c r="E4" i="2" l="1"/>
  <c r="J6" i="2"/>
  <c r="AB1" i="2"/>
  <c r="AA1" i="2"/>
  <c r="J5" i="2"/>
  <c r="M1" i="2"/>
  <c r="L1" i="2"/>
  <c r="H1" i="2"/>
  <c r="G1" i="2"/>
  <c r="T1" i="2" l="1"/>
  <c r="U30" i="2" l="1"/>
  <c r="U25" i="2"/>
  <c r="U24" i="2"/>
  <c r="U20" i="2"/>
  <c r="U19" i="2"/>
  <c r="U18" i="2"/>
  <c r="U15" i="2"/>
  <c r="U14" i="2"/>
  <c r="U12" i="2"/>
  <c r="U11" i="2"/>
  <c r="T30" i="2"/>
  <c r="T25" i="2"/>
  <c r="T24" i="2"/>
  <c r="T20" i="2"/>
  <c r="T19" i="2"/>
  <c r="T18" i="2"/>
  <c r="T15" i="2"/>
  <c r="T14" i="2"/>
  <c r="T12" i="2"/>
  <c r="T11" i="2"/>
  <c r="R30" i="2"/>
  <c r="R25" i="2"/>
  <c r="R24" i="2"/>
  <c r="R20" i="2"/>
  <c r="R19" i="2"/>
  <c r="R18" i="2"/>
  <c r="R15" i="2"/>
  <c r="R14" i="2"/>
  <c r="R12" i="2"/>
  <c r="R11" i="2"/>
  <c r="J13" i="2" l="1"/>
  <c r="E7" i="2"/>
  <c r="E2" i="2" l="1"/>
  <c r="E3" i="2" l="1"/>
  <c r="E8" i="2"/>
  <c r="E6" i="2"/>
  <c r="E5" i="2"/>
  <c r="Z9" i="2" l="1"/>
  <c r="X11" i="2"/>
  <c r="Z12" i="2"/>
  <c r="Z14" i="2"/>
  <c r="X30" i="2"/>
  <c r="Z19" i="2"/>
  <c r="Z20" i="2"/>
  <c r="X20" i="2"/>
  <c r="Z25" i="2"/>
  <c r="X12" i="2"/>
  <c r="X18" i="2"/>
  <c r="Z24" i="2"/>
  <c r="Z15" i="2"/>
  <c r="Z11" i="2"/>
  <c r="X19" i="2"/>
  <c r="X25" i="2"/>
  <c r="X15" i="2"/>
  <c r="X24" i="2"/>
  <c r="Z30" i="2"/>
  <c r="X14" i="2"/>
  <c r="Z18" i="2"/>
  <c r="C9" i="2"/>
  <c r="AB11" i="2" l="1"/>
  <c r="A24" i="2"/>
  <c r="A25" i="2"/>
  <c r="A29" i="2"/>
  <c r="A30" i="2"/>
  <c r="A26" i="2"/>
  <c r="A28" i="2"/>
  <c r="A27" i="2"/>
  <c r="A31" i="2"/>
  <c r="C10" i="2"/>
  <c r="P15" i="2" l="1"/>
  <c r="G12" i="2"/>
  <c r="P11" i="2"/>
  <c r="N11" i="2"/>
  <c r="P14" i="2"/>
  <c r="P12" i="2"/>
  <c r="N12" i="2"/>
  <c r="N15" i="2"/>
  <c r="N14" i="2"/>
  <c r="E13" i="2"/>
  <c r="J21" i="2"/>
  <c r="J16" i="2"/>
  <c r="J26" i="2"/>
  <c r="P13" i="2" l="1"/>
  <c r="J27" i="2"/>
  <c r="J22" i="2"/>
  <c r="J17" i="2"/>
  <c r="N13" i="2"/>
  <c r="J23" i="2"/>
  <c r="L23" i="2"/>
  <c r="E16" i="2"/>
  <c r="G14" i="2"/>
  <c r="AB30" i="2"/>
  <c r="AB25" i="2"/>
  <c r="AB20" i="2"/>
  <c r="AB15" i="2"/>
  <c r="AB14" i="2"/>
  <c r="AB12" i="2"/>
  <c r="P16" i="2" l="1"/>
  <c r="P18" i="2"/>
  <c r="N18" i="2"/>
  <c r="E21" i="2"/>
  <c r="P19" i="2"/>
  <c r="N19" i="2"/>
  <c r="J28" i="2"/>
  <c r="J29" i="2" s="1"/>
  <c r="N16" i="2"/>
  <c r="E17" i="2"/>
  <c r="AB18" i="2"/>
  <c r="AB19" i="2"/>
  <c r="AB24" i="2"/>
  <c r="N25" i="2" l="1"/>
  <c r="E26" i="2"/>
  <c r="G23" i="2" s="1"/>
  <c r="N24" i="2"/>
  <c r="P24" i="2"/>
  <c r="E23" i="2"/>
  <c r="N21" i="2"/>
  <c r="E22" i="2"/>
  <c r="P21" i="2"/>
  <c r="N20" i="2"/>
  <c r="P20" i="2"/>
  <c r="J31" i="2"/>
  <c r="L12" i="2"/>
  <c r="E28" i="2" l="1"/>
  <c r="P28" i="2" s="1"/>
  <c r="P25" i="2"/>
  <c r="N30" i="2"/>
  <c r="P23" i="2"/>
  <c r="N23" i="2"/>
  <c r="P26" i="2"/>
  <c r="N26" i="2"/>
  <c r="E27" i="2"/>
  <c r="L14" i="2"/>
  <c r="N28" i="2" l="1"/>
  <c r="E29" i="2"/>
  <c r="E31" i="2"/>
  <c r="P31" i="2" s="1"/>
  <c r="P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HL</author>
  </authors>
  <commentList>
    <comment ref="E3" authorId="0" shapeId="0" xr:uid="{1906C1B0-35C8-4470-8A23-F916D7DA3C23}">
      <text>
        <r>
          <rPr>
            <sz val="11"/>
            <color indexed="81"/>
            <rFont val="Tahoma"/>
            <family val="2"/>
          </rPr>
          <t>Role is set by the
User selection in the K4 context panel. The dataset_UserRoles provide the role of the selected user from the VLOOKUP() formula.</t>
        </r>
      </text>
    </comment>
    <comment ref="X10" authorId="0" shapeId="0" xr:uid="{0340BCE9-4BFC-423B-A793-7B48616DCA94}">
      <text>
        <r>
          <rPr>
            <sz val="11"/>
            <color indexed="81"/>
            <rFont val="Tahoma"/>
            <family val="2"/>
          </rPr>
          <t xml:space="preserve">Brand Managers validate first at Level 1. 
When approved, the Manager will be able to endorse the final approval and lock Brand Manager's inputs.
</t>
        </r>
      </text>
    </comment>
    <comment ref="Z10" authorId="0" shapeId="0" xr:uid="{60496619-C100-44FC-9A04-B3CEA8AE90A8}">
      <text>
        <r>
          <rPr>
            <sz val="11"/>
            <color indexed="81"/>
            <rFont val="Tahoma"/>
            <family val="2"/>
          </rPr>
          <t xml:space="preserve">Manager approval is possible when Level 1 is already approved.
Level 2 approved locks the Level 1 as approved.
</t>
        </r>
      </text>
    </comment>
  </commentList>
</comments>
</file>

<file path=xl/sharedStrings.xml><?xml version="1.0" encoding="utf-8"?>
<sst xmlns="http://schemas.openxmlformats.org/spreadsheetml/2006/main" count="69" uniqueCount="56">
  <si>
    <t>L00100</t>
  </si>
  <si>
    <t>L00200</t>
  </si>
  <si>
    <t xml:space="preserve">     Sales Return</t>
  </si>
  <si>
    <t>L00300</t>
  </si>
  <si>
    <t xml:space="preserve">     Off Invoice Discounts</t>
  </si>
  <si>
    <t>L00400</t>
  </si>
  <si>
    <t xml:space="preserve">     Sales Promotions</t>
  </si>
  <si>
    <t>NET SALES</t>
  </si>
  <si>
    <t xml:space="preserve"> </t>
  </si>
  <si>
    <t>L00500</t>
  </si>
  <si>
    <t xml:space="preserve">     Cost of Sales</t>
  </si>
  <si>
    <t>L00600</t>
  </si>
  <si>
    <t xml:space="preserve">     Warehousing</t>
  </si>
  <si>
    <t>L00700</t>
  </si>
  <si>
    <t xml:space="preserve">     Freight &amp; Delivery</t>
  </si>
  <si>
    <t>TOTAL COST OF SALES</t>
  </si>
  <si>
    <t xml:space="preserve">     </t>
  </si>
  <si>
    <t>GROSS MARGIN</t>
  </si>
  <si>
    <t>L00800</t>
  </si>
  <si>
    <t xml:space="preserve">     Selling Expenses</t>
  </si>
  <si>
    <t>L00900</t>
  </si>
  <si>
    <t xml:space="preserve">     General &amp; Administrative</t>
  </si>
  <si>
    <t>TOTAL OPERATING EXPENSES</t>
  </si>
  <si>
    <t>OPERATING INCOME</t>
  </si>
  <si>
    <t xml:space="preserve">          </t>
  </si>
  <si>
    <t>L01000</t>
  </si>
  <si>
    <t xml:space="preserve">     Non-Operating Expenses</t>
  </si>
  <si>
    <t>NET INCOME (LOSS)</t>
  </si>
  <si>
    <t>Variance %</t>
  </si>
  <si>
    <t>√</t>
  </si>
  <si>
    <t>-</t>
  </si>
  <si>
    <t>Discount</t>
  </si>
  <si>
    <t>Return</t>
  </si>
  <si>
    <t>Sell Exp.</t>
  </si>
  <si>
    <t>Sell.Exp.</t>
  </si>
  <si>
    <t>hide</t>
  </si>
  <si>
    <t>Ratios</t>
  </si>
  <si>
    <t xml:space="preserve">  Recommended Action</t>
  </si>
  <si>
    <t>SubTotal</t>
  </si>
  <si>
    <t>ACTUAL</t>
  </si>
  <si>
    <t>BUDGET</t>
  </si>
  <si>
    <t>BUDGET - ACTUAL</t>
  </si>
  <si>
    <t>YEAR:</t>
  </si>
  <si>
    <t>MONTH:</t>
  </si>
  <si>
    <t>DIVISION:</t>
  </si>
  <si>
    <t>VERSION:</t>
  </si>
  <si>
    <t>Conversations</t>
  </si>
  <si>
    <t>Comments</t>
  </si>
  <si>
    <t>k4parRatio:</t>
  </si>
  <si>
    <t>k4parAction:</t>
  </si>
  <si>
    <t>k4parConversation</t>
  </si>
  <si>
    <t>User</t>
  </si>
  <si>
    <t>Role (vlookup in dataset_USERROLES)</t>
  </si>
  <si>
    <t>Brand Manager</t>
  </si>
  <si>
    <t>Manager</t>
  </si>
  <si>
    <t xml:space="preserve">     Gross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</si>
</sst>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_);_(&quot;$&quot;* \(#,##0\);_(&quot;$&quot;* &quot;-&quot;_);_(@_)"/>
    <numFmt numFmtId="165" formatCode="_-&quot;£&quot;* #,##0.00_-;\-&quot;£&quot;* #,##0.00_-;_-&quot;£&quot;* &quot;-&quot;??_-;_-@_-"/>
    <numFmt numFmtId="166" formatCode="0.0%"/>
    <numFmt numFmtId="167" formatCode="_-[$$-409]* #,##0_ ;_-[$$-409]* \-#,##0\ ;_-[$$-409]* &quot;-&quot;??_ ;_-@_ "/>
    <numFmt numFmtId="168" formatCode="_([$$-409]* #,##0_);_([$$-409]* \(#,##0\);_([$$-409]* &quot;-&quot;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9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indexed="0"/>
      <name val="Calibri"/>
      <family val="2"/>
    </font>
    <font>
      <sz val="11"/>
      <color theme="4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336699"/>
      <name val="Calibri"/>
      <family val="2"/>
      <scheme val="minor"/>
    </font>
    <font>
      <b/>
      <sz val="11"/>
      <color rgb="FF336699"/>
      <name val="Calibri"/>
      <family val="2"/>
      <scheme val="minor"/>
    </font>
    <font>
      <sz val="9"/>
      <color rgb="FF336699"/>
      <name val="Calibri"/>
      <family val="2"/>
      <scheme val="minor"/>
    </font>
    <font>
      <sz val="11"/>
      <color rgb="FF336699"/>
      <name val="Calibri"/>
      <family val="2"/>
    </font>
    <font>
      <sz val="14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FF4F00"/>
        <bgColor indexed="64"/>
      </patternFill>
    </fill>
    <fill>
      <patternFill patternType="solid">
        <fgColor rgb="FF5B89C1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77111117893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tted">
        <color theme="0" tint="-0.34998626667073579"/>
      </bottom>
      <diagonal/>
    </border>
    <border>
      <left style="thin">
        <color theme="0" tint="-0.499984740745262"/>
      </left>
      <right style="thin">
        <color theme="0" tint="-0.249977111117893"/>
      </right>
      <top style="thin">
        <color theme="0" tint="-0.499984740745262"/>
      </top>
      <bottom style="dotted">
        <color theme="0" tint="-0.34998626667073579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dotted">
        <color theme="0" tint="-0.3499862666707357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tted">
        <color theme="0" tint="-0.34998626667073579"/>
      </bottom>
      <diagonal/>
    </border>
    <border>
      <left style="thin">
        <color theme="0" tint="-0.499984740745262"/>
      </left>
      <right style="thin">
        <color theme="0" tint="-0.249977111117893"/>
      </right>
      <top/>
      <bottom style="dotted">
        <color theme="0" tint="-0.34998626667073579"/>
      </bottom>
      <diagonal/>
    </border>
    <border>
      <left style="thin">
        <color theme="9"/>
      </left>
      <right style="thin">
        <color theme="9"/>
      </right>
      <top/>
      <bottom style="dotted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77111117893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4" tint="-0.249977111117893"/>
      </left>
      <right style="thin">
        <color theme="4" tint="-0.249977111117893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9"/>
      </left>
      <right style="thin">
        <color theme="9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 style="thin">
        <color theme="0" tint="-0.499984740745262"/>
      </right>
      <top/>
      <bottom style="dotted">
        <color theme="0" tint="-0.34998626667073579"/>
      </bottom>
      <diagonal/>
    </border>
    <border>
      <left/>
      <right style="thin">
        <color theme="0" tint="-0.499984740745262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9"/>
      </left>
      <right style="thin">
        <color theme="9"/>
      </right>
      <top style="dotted">
        <color theme="0" tint="-0.34998626667073579"/>
      </top>
      <bottom/>
      <diagonal/>
    </border>
    <border>
      <left style="thin">
        <color theme="9"/>
      </left>
      <right style="thin">
        <color theme="0" tint="-0.34998626667073579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-0.249977111117893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tted">
        <color theme="0" tint="-0.34998626667073579"/>
      </bottom>
      <diagonal/>
    </border>
    <border>
      <left style="thin">
        <color theme="4"/>
      </left>
      <right style="thin">
        <color theme="4"/>
      </right>
      <top style="dotted">
        <color theme="0" tint="-0.34998626667073579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499984740745262"/>
      </right>
      <top style="dotted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499984740745262"/>
      </right>
      <top/>
      <bottom/>
      <diagonal/>
    </border>
    <border>
      <left style="thin">
        <color theme="0" tint="-0.34998626667073579"/>
      </left>
      <right style="thin">
        <color theme="0" tint="-0.499984740745262"/>
      </right>
      <top/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tted">
        <color rgb="FFFF4F00"/>
      </bottom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34998626667073579"/>
      </top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14999847407452621"/>
      </right>
      <top style="dotted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14999847407452621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14999847407452621"/>
      </right>
      <top style="dotted">
        <color theme="0" tint="-0.34998626667073579"/>
      </top>
      <bottom style="thin">
        <color theme="0" tint="-0.34998626667073579"/>
      </bottom>
      <diagonal/>
    </border>
    <border>
      <left style="thin">
        <color theme="4" tint="-0.249977111117893"/>
      </left>
      <right style="thin">
        <color theme="4" tint="-0.249977111117893"/>
      </right>
      <top style="dotted">
        <color theme="0" tint="-0.34998626667073579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6" xfId="0" applyBorder="1"/>
    <xf numFmtId="0" fontId="2" fillId="0" borderId="6" xfId="0" applyFont="1" applyBorder="1"/>
    <xf numFmtId="0" fontId="9" fillId="4" borderId="11" xfId="0" applyFont="1" applyFill="1" applyBorder="1"/>
    <xf numFmtId="0" fontId="6" fillId="3" borderId="10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9" borderId="0" xfId="0" applyFont="1" applyFill="1" applyAlignment="1">
      <alignment horizontal="center"/>
    </xf>
    <xf numFmtId="0" fontId="17" fillId="0" borderId="0" xfId="0" applyFont="1" applyAlignment="1">
      <alignment horizontal="right"/>
    </xf>
    <xf numFmtId="168" fontId="10" fillId="0" borderId="0" xfId="1" applyNumberFormat="1" applyFont="1" applyAlignment="1" applyProtection="1">
      <alignment horizontal="right"/>
      <protection locked="0"/>
    </xf>
    <xf numFmtId="0" fontId="5" fillId="3" borderId="10" xfId="0" quotePrefix="1" applyFont="1" applyFill="1" applyBorder="1"/>
    <xf numFmtId="0" fontId="19" fillId="0" borderId="27" xfId="0" applyFont="1" applyBorder="1" applyAlignment="1">
      <alignment horizontal="center" vertical="center"/>
    </xf>
    <xf numFmtId="166" fontId="15" fillId="0" borderId="0" xfId="3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166" fontId="14" fillId="8" borderId="26" xfId="3" applyNumberFormat="1" applyFont="1" applyFill="1" applyBorder="1" applyAlignment="1">
      <alignment horizontal="center" vertical="center"/>
    </xf>
    <xf numFmtId="166" fontId="14" fillId="8" borderId="17" xfId="3" applyNumberFormat="1" applyFont="1" applyFill="1" applyBorder="1" applyAlignment="1">
      <alignment horizontal="center" vertical="center"/>
    </xf>
    <xf numFmtId="166" fontId="14" fillId="0" borderId="0" xfId="3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3" borderId="33" xfId="0" applyFont="1" applyFill="1" applyBorder="1" applyAlignment="1">
      <alignment horizontal="center" vertical="center"/>
    </xf>
    <xf numFmtId="166" fontId="14" fillId="8" borderId="34" xfId="3" applyNumberFormat="1" applyFont="1" applyFill="1" applyBorder="1" applyAlignment="1">
      <alignment horizontal="center" vertical="center"/>
    </xf>
    <xf numFmtId="0" fontId="0" fillId="0" borderId="40" xfId="0" applyBorder="1"/>
    <xf numFmtId="0" fontId="7" fillId="0" borderId="15" xfId="0" applyFont="1" applyBorder="1" applyAlignment="1">
      <alignment vertical="center"/>
    </xf>
    <xf numFmtId="0" fontId="0" fillId="0" borderId="0" xfId="0" applyAlignment="1">
      <alignment vertical="center"/>
    </xf>
    <xf numFmtId="168" fontId="10" fillId="0" borderId="0" xfId="1" applyNumberFormat="1" applyFont="1" applyAlignment="1" applyProtection="1">
      <alignment horizontal="right" vertical="center"/>
      <protection locked="0"/>
    </xf>
    <xf numFmtId="0" fontId="0" fillId="0" borderId="0" xfId="0" applyAlignment="1">
      <alignment horizontal="right" vertical="center"/>
    </xf>
    <xf numFmtId="167" fontId="3" fillId="0" borderId="16" xfId="3" applyNumberFormat="1" applyFont="1" applyBorder="1" applyAlignment="1">
      <alignment horizontal="right" vertical="center"/>
    </xf>
    <xf numFmtId="166" fontId="3" fillId="0" borderId="16" xfId="3" applyNumberFormat="1" applyFont="1" applyBorder="1" applyAlignment="1">
      <alignment horizontal="center" vertical="center"/>
    </xf>
    <xf numFmtId="0" fontId="0" fillId="0" borderId="40" xfId="0" applyBorder="1" applyAlignment="1">
      <alignment vertical="center"/>
    </xf>
    <xf numFmtId="1" fontId="7" fillId="0" borderId="4" xfId="1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168" fontId="10" fillId="0" borderId="28" xfId="1" applyNumberFormat="1" applyFont="1" applyBorder="1" applyAlignment="1" applyProtection="1">
      <alignment horizontal="right" vertical="center"/>
      <protection locked="0"/>
    </xf>
    <xf numFmtId="0" fontId="0" fillId="0" borderId="6" xfId="0" applyBorder="1" applyAlignment="1">
      <alignment vertical="center"/>
    </xf>
    <xf numFmtId="167" fontId="3" fillId="0" borderId="2" xfId="3" applyNumberFormat="1" applyFont="1" applyBorder="1" applyAlignment="1">
      <alignment horizontal="right" vertical="center"/>
    </xf>
    <xf numFmtId="166" fontId="3" fillId="0" borderId="2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8" fontId="10" fillId="5" borderId="28" xfId="2" applyNumberFormat="1" applyFont="1" applyFill="1" applyBorder="1" applyAlignment="1">
      <alignment horizontal="right" vertical="center"/>
    </xf>
    <xf numFmtId="49" fontId="8" fillId="2" borderId="6" xfId="0" applyNumberFormat="1" applyFont="1" applyFill="1" applyBorder="1" applyAlignment="1" applyProtection="1">
      <alignment horizontal="right" vertical="center"/>
      <protection locked="0"/>
    </xf>
    <xf numFmtId="49" fontId="8" fillId="0" borderId="4" xfId="0" applyNumberFormat="1" applyFont="1" applyBorder="1" applyAlignment="1">
      <alignment horizontal="right" vertical="center"/>
    </xf>
    <xf numFmtId="0" fontId="5" fillId="2" borderId="18" xfId="0" applyFont="1" applyFill="1" applyBorder="1" applyAlignment="1">
      <alignment vertical="center"/>
    </xf>
    <xf numFmtId="167" fontId="11" fillId="0" borderId="0" xfId="2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4" fillId="2" borderId="21" xfId="3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right" vertical="center"/>
    </xf>
    <xf numFmtId="0" fontId="2" fillId="0" borderId="40" xfId="0" applyFont="1" applyBorder="1" applyAlignment="1">
      <alignment vertical="center"/>
    </xf>
    <xf numFmtId="0" fontId="6" fillId="2" borderId="14" xfId="0" applyFont="1" applyFill="1" applyBorder="1" applyAlignment="1">
      <alignment horizontal="right" vertical="center"/>
    </xf>
    <xf numFmtId="9" fontId="12" fillId="0" borderId="0" xfId="3" applyFont="1" applyAlignment="1">
      <alignment horizontal="right" vertical="center"/>
    </xf>
    <xf numFmtId="167" fontId="3" fillId="0" borderId="24" xfId="3" applyNumberFormat="1" applyFont="1" applyBorder="1" applyAlignment="1">
      <alignment horizontal="right" vertical="center"/>
    </xf>
    <xf numFmtId="166" fontId="3" fillId="0" borderId="24" xfId="3" applyNumberFormat="1" applyFont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8" fillId="2" borderId="6" xfId="0" applyFont="1" applyFill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67" fontId="4" fillId="2" borderId="2" xfId="3" applyNumberFormat="1" applyFont="1" applyFill="1" applyBorder="1" applyAlignment="1">
      <alignment horizontal="right" vertical="center"/>
    </xf>
    <xf numFmtId="0" fontId="6" fillId="2" borderId="23" xfId="0" applyFont="1" applyFill="1" applyBorder="1" applyAlignment="1">
      <alignment horizontal="right" vertical="center"/>
    </xf>
    <xf numFmtId="0" fontId="6" fillId="2" borderId="20" xfId="0" applyFont="1" applyFill="1" applyBorder="1" applyAlignment="1">
      <alignment horizontal="right" vertical="center"/>
    </xf>
    <xf numFmtId="0" fontId="7" fillId="0" borderId="18" xfId="0" applyFont="1" applyBorder="1" applyAlignment="1">
      <alignment vertical="center"/>
    </xf>
    <xf numFmtId="0" fontId="8" fillId="0" borderId="23" xfId="0" applyFont="1" applyBorder="1" applyAlignment="1">
      <alignment horizontal="right" vertical="center"/>
    </xf>
    <xf numFmtId="0" fontId="8" fillId="0" borderId="20" xfId="0" applyFont="1" applyBorder="1" applyAlignment="1">
      <alignment horizontal="right" vertical="center"/>
    </xf>
    <xf numFmtId="0" fontId="5" fillId="4" borderId="18" xfId="0" applyFont="1" applyFill="1" applyBorder="1" applyAlignment="1">
      <alignment vertical="center"/>
    </xf>
    <xf numFmtId="167" fontId="11" fillId="0" borderId="0" xfId="0" applyNumberFormat="1" applyFont="1" applyAlignment="1">
      <alignment horizontal="right" vertical="center"/>
    </xf>
    <xf numFmtId="0" fontId="0" fillId="0" borderId="32" xfId="0" applyBorder="1" applyAlignment="1">
      <alignment vertical="center"/>
    </xf>
    <xf numFmtId="167" fontId="4" fillId="6" borderId="2" xfId="3" applyNumberFormat="1" applyFont="1" applyFill="1" applyBorder="1" applyAlignment="1">
      <alignment horizontal="right" vertical="center"/>
    </xf>
    <xf numFmtId="166" fontId="4" fillId="6" borderId="2" xfId="3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right" vertical="center"/>
    </xf>
    <xf numFmtId="0" fontId="6" fillId="4" borderId="14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166" fontId="4" fillId="0" borderId="2" xfId="3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6" fontId="4" fillId="2" borderId="2" xfId="3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166" fontId="4" fillId="0" borderId="16" xfId="3" applyNumberFormat="1" applyFont="1" applyBorder="1" applyAlignment="1">
      <alignment horizontal="center" vertical="center"/>
    </xf>
    <xf numFmtId="0" fontId="4" fillId="4" borderId="7" xfId="0" applyFont="1" applyFill="1" applyBorder="1" applyAlignment="1">
      <alignment vertical="center"/>
    </xf>
    <xf numFmtId="166" fontId="4" fillId="6" borderId="3" xfId="3" applyNumberFormat="1" applyFont="1" applyFill="1" applyBorder="1" applyAlignment="1">
      <alignment horizontal="right" vertical="center"/>
    </xf>
    <xf numFmtId="166" fontId="4" fillId="6" borderId="3" xfId="3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0" fontId="24" fillId="0" borderId="9" xfId="3" applyNumberFormat="1" applyFont="1" applyBorder="1" applyAlignment="1">
      <alignment horizontal="right" vertical="center"/>
    </xf>
    <xf numFmtId="9" fontId="24" fillId="0" borderId="19" xfId="3" applyFont="1" applyBorder="1" applyAlignment="1">
      <alignment horizontal="right" vertical="center"/>
    </xf>
    <xf numFmtId="166" fontId="25" fillId="7" borderId="31" xfId="3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8" fillId="10" borderId="12" xfId="0" applyFont="1" applyFill="1" applyBorder="1" applyAlignment="1">
      <alignment horizontal="center"/>
    </xf>
    <xf numFmtId="0" fontId="18" fillId="10" borderId="29" xfId="0" applyFont="1" applyFill="1" applyBorder="1" applyAlignment="1">
      <alignment horizontal="center" vertical="center"/>
    </xf>
    <xf numFmtId="0" fontId="18" fillId="10" borderId="30" xfId="0" applyFont="1" applyFill="1" applyBorder="1" applyAlignment="1">
      <alignment horizontal="center" vertical="center"/>
    </xf>
    <xf numFmtId="0" fontId="0" fillId="0" borderId="41" xfId="0" applyBorder="1"/>
    <xf numFmtId="0" fontId="27" fillId="5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1" fillId="0" borderId="0" xfId="0" applyFont="1" applyAlignment="1">
      <alignment horizontal="left"/>
    </xf>
    <xf numFmtId="0" fontId="30" fillId="0" borderId="0" xfId="0" applyFont="1" applyFill="1" applyAlignment="1">
      <alignment horizontal="left"/>
    </xf>
    <xf numFmtId="3" fontId="3" fillId="0" borderId="35" xfId="1" applyNumberFormat="1" applyFont="1" applyBorder="1" applyAlignment="1" applyProtection="1">
      <alignment horizontal="right" vertical="center"/>
      <protection locked="0"/>
    </xf>
    <xf numFmtId="3" fontId="4" fillId="2" borderId="38" xfId="2" applyNumberFormat="1" applyFont="1" applyFill="1" applyBorder="1" applyAlignment="1">
      <alignment horizontal="right" vertical="center"/>
    </xf>
    <xf numFmtId="3" fontId="4" fillId="4" borderId="38" xfId="0" applyNumberFormat="1" applyFont="1" applyFill="1" applyBorder="1" applyAlignment="1">
      <alignment horizontal="right" vertical="center"/>
    </xf>
    <xf numFmtId="3" fontId="4" fillId="4" borderId="39" xfId="2" applyNumberFormat="1" applyFont="1" applyFill="1" applyBorder="1" applyAlignment="1">
      <alignment horizontal="right" vertical="center"/>
    </xf>
    <xf numFmtId="10" fontId="32" fillId="0" borderId="9" xfId="3" applyNumberFormat="1" applyFont="1" applyBorder="1" applyAlignment="1">
      <alignment horizontal="right" vertical="center"/>
    </xf>
    <xf numFmtId="9" fontId="32" fillId="0" borderId="19" xfId="3" applyFont="1" applyBorder="1" applyAlignment="1">
      <alignment horizontal="right" vertical="center"/>
    </xf>
    <xf numFmtId="0" fontId="5" fillId="3" borderId="42" xfId="0" applyFont="1" applyFill="1" applyBorder="1" applyAlignment="1">
      <alignment horizontal="center"/>
    </xf>
    <xf numFmtId="1" fontId="7" fillId="0" borderId="43" xfId="1" applyNumberFormat="1" applyFont="1" applyBorder="1" applyAlignment="1" applyProtection="1">
      <alignment horizontal="right" vertical="center"/>
    </xf>
    <xf numFmtId="0" fontId="6" fillId="2" borderId="44" xfId="0" applyFont="1" applyFill="1" applyBorder="1" applyAlignment="1">
      <alignment horizontal="right" vertical="center"/>
    </xf>
    <xf numFmtId="0" fontId="8" fillId="0" borderId="43" xfId="0" applyFont="1" applyBorder="1" applyAlignment="1">
      <alignment horizontal="right" vertical="center"/>
    </xf>
    <xf numFmtId="0" fontId="8" fillId="0" borderId="44" xfId="0" applyFont="1" applyBorder="1" applyAlignment="1">
      <alignment horizontal="right" vertical="center"/>
    </xf>
    <xf numFmtId="0" fontId="6" fillId="4" borderId="44" xfId="0" applyFont="1" applyFill="1" applyBorder="1" applyAlignment="1">
      <alignment horizontal="right" vertical="center"/>
    </xf>
    <xf numFmtId="0" fontId="2" fillId="4" borderId="45" xfId="0" applyFont="1" applyFill="1" applyBorder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right"/>
    </xf>
    <xf numFmtId="0" fontId="27" fillId="3" borderId="10" xfId="0" applyFont="1" applyFill="1" applyBorder="1" applyAlignment="1">
      <alignment horizontal="center"/>
    </xf>
    <xf numFmtId="3" fontId="33" fillId="0" borderId="36" xfId="1" applyNumberFormat="1" applyFont="1" applyBorder="1" applyAlignment="1" applyProtection="1">
      <alignment horizontal="center" vertical="center"/>
      <protection locked="0"/>
    </xf>
    <xf numFmtId="3" fontId="33" fillId="0" borderId="37" xfId="1" applyNumberFormat="1" applyFont="1" applyBorder="1" applyAlignment="1" applyProtection="1">
      <alignment horizontal="center" vertical="center"/>
      <protection locked="0"/>
    </xf>
    <xf numFmtId="3" fontId="13" fillId="2" borderId="38" xfId="2" applyNumberFormat="1" applyFont="1" applyFill="1" applyBorder="1" applyAlignment="1">
      <alignment horizontal="center" vertical="center"/>
    </xf>
    <xf numFmtId="0" fontId="27" fillId="4" borderId="44" xfId="0" applyFont="1" applyFill="1" applyBorder="1" applyAlignment="1">
      <alignment horizontal="center" vertical="center"/>
    </xf>
    <xf numFmtId="3" fontId="13" fillId="4" borderId="39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3" borderId="10" xfId="0" quotePrefix="1" applyFont="1" applyFill="1" applyBorder="1" applyAlignment="1">
      <alignment horizontal="center"/>
    </xf>
    <xf numFmtId="3" fontId="3" fillId="0" borderId="35" xfId="1" applyNumberFormat="1" applyFont="1" applyBorder="1" applyAlignment="1" applyProtection="1">
      <alignment horizontal="left" vertical="center"/>
      <protection locked="0"/>
    </xf>
    <xf numFmtId="0" fontId="6" fillId="2" borderId="44" xfId="0" applyFont="1" applyFill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6" fillId="4" borderId="44" xfId="0" applyFont="1" applyFill="1" applyBorder="1" applyAlignment="1">
      <alignment horizontal="left" vertical="center"/>
    </xf>
    <xf numFmtId="1" fontId="7" fillId="0" borderId="43" xfId="1" applyNumberFormat="1" applyFont="1" applyBorder="1" applyAlignment="1" applyProtection="1">
      <alignment horizontal="left" vertical="center"/>
    </xf>
    <xf numFmtId="3" fontId="3" fillId="2" borderId="35" xfId="1" applyNumberFormat="1" applyFont="1" applyFill="1" applyBorder="1" applyAlignment="1" applyProtection="1">
      <alignment horizontal="left" vertical="center"/>
      <protection locked="0"/>
    </xf>
    <xf numFmtId="3" fontId="23" fillId="2" borderId="19" xfId="2" applyNumberFormat="1" applyFont="1" applyFill="1" applyBorder="1" applyAlignment="1">
      <alignment horizontal="right" vertical="center"/>
    </xf>
    <xf numFmtId="164" fontId="22" fillId="0" borderId="9" xfId="1" applyNumberFormat="1" applyFont="1" applyBorder="1" applyAlignment="1" applyProtection="1">
      <alignment horizontal="right" vertical="center"/>
      <protection locked="0"/>
    </xf>
    <xf numFmtId="164" fontId="23" fillId="2" borderId="19" xfId="2" applyNumberFormat="1" applyFont="1" applyFill="1" applyBorder="1" applyAlignment="1">
      <alignment horizontal="right" vertical="center"/>
    </xf>
    <xf numFmtId="164" fontId="23" fillId="4" borderId="19" xfId="0" applyNumberFormat="1" applyFont="1" applyFill="1" applyBorder="1" applyAlignment="1">
      <alignment horizontal="right" vertical="center"/>
    </xf>
    <xf numFmtId="164" fontId="23" fillId="4" borderId="46" xfId="0" applyNumberFormat="1" applyFont="1" applyFill="1" applyBorder="1" applyAlignment="1">
      <alignment horizontal="right" vertical="center"/>
    </xf>
    <xf numFmtId="0" fontId="28" fillId="11" borderId="0" xfId="0" applyFont="1" applyFill="1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3" fontId="3" fillId="0" borderId="35" xfId="1" applyNumberFormat="1" applyFont="1" applyBorder="1" applyAlignment="1" applyProtection="1">
      <alignment horizontal="right" vertical="center"/>
    </xf>
    <xf numFmtId="164" fontId="22" fillId="0" borderId="9" xfId="1" applyNumberFormat="1" applyFont="1" applyBorder="1" applyAlignment="1" applyProtection="1">
      <alignment horizontal="right" vertical="center"/>
    </xf>
    <xf numFmtId="0" fontId="34" fillId="0" borderId="0" xfId="0" applyFont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77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009900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u val="none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u val="none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u val="none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u val="none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u val="none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u val="none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u val="none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u val="none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u val="none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color rgb="FFC00000"/>
      </font>
    </dxf>
    <dxf>
      <font>
        <b val="0"/>
        <i val="0"/>
        <strike val="0"/>
        <color theme="0"/>
      </font>
      <fill>
        <patternFill>
          <bgColor rgb="FF49C372"/>
        </patternFill>
      </fill>
    </dxf>
    <dxf>
      <font>
        <b val="0"/>
        <i val="0"/>
        <strike val="0"/>
        <u val="none"/>
        <color theme="0"/>
      </font>
      <fill>
        <patternFill>
          <bgColor rgb="FF49C372"/>
        </patternFill>
      </fill>
    </dxf>
  </dxfs>
  <tableStyles count="0" defaultTableStyle="TableStyleMedium2" defaultPivotStyle="PivotStyleLight16"/>
  <colors>
    <mruColors>
      <color rgb="FF009900"/>
      <color rgb="FF37A76F"/>
      <color rgb="FFFF4F00"/>
      <color rgb="FF5B89C1"/>
      <color rgb="FF49C372"/>
      <color rgb="FF4C7FBC"/>
      <color rgb="FF4478B6"/>
      <color rgb="FF336699"/>
      <color rgb="FF6666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showGridLines="0" tabSelected="1" topLeftCell="K11" zoomScale="85" zoomScaleNormal="85" workbookViewId="0">
      <selection activeCell="Y14" sqref="Y14"/>
    </sheetView>
  </sheetViews>
  <sheetFormatPr defaultColWidth="11.36328125" defaultRowHeight="14.5" x14ac:dyDescent="0.35"/>
  <cols>
    <col min="1" max="1" width="8.90625" customWidth="1"/>
    <col min="2" max="2" width="2.453125" customWidth="1"/>
    <col min="3" max="3" width="33.36328125" customWidth="1"/>
    <col min="4" max="4" width="1.453125" customWidth="1"/>
    <col min="5" max="5" width="14.90625" customWidth="1"/>
    <col min="6" max="6" width="1.36328125" customWidth="1"/>
    <col min="7" max="7" width="9" style="10" customWidth="1"/>
    <col min="8" max="8" width="3.36328125" style="2" customWidth="1"/>
    <col min="9" max="9" width="7.6328125" style="2" customWidth="1"/>
    <col min="10" max="10" width="14.90625" customWidth="1"/>
    <col min="11" max="11" width="1.36328125" customWidth="1"/>
    <col min="12" max="12" width="9" customWidth="1"/>
    <col min="13" max="13" width="3.6328125" style="2" customWidth="1"/>
    <col min="14" max="14" width="17.08984375" style="2" customWidth="1"/>
    <col min="15" max="15" width="1.36328125" style="2" customWidth="1"/>
    <col min="16" max="16" width="14.90625" customWidth="1"/>
    <col min="17" max="17" width="1.36328125" customWidth="1"/>
    <col min="18" max="18" width="36.90625" customWidth="1"/>
    <col min="19" max="19" width="1.36328125" customWidth="1"/>
    <col min="20" max="20" width="13.36328125" bestFit="1" customWidth="1"/>
    <col min="21" max="21" width="4.453125" style="116" customWidth="1"/>
    <col min="22" max="22" width="1.36328125" style="3" customWidth="1"/>
    <col min="23" max="23" width="12.453125" style="3" customWidth="1"/>
    <col min="24" max="25" width="14.6328125" customWidth="1"/>
    <col min="26" max="26" width="15" customWidth="1"/>
    <col min="27" max="27" width="2.08984375" customWidth="1"/>
    <col min="28" max="28" width="35.36328125" customWidth="1"/>
    <col min="29" max="29" width="2.1796875" customWidth="1"/>
    <col min="30" max="30" width="2" customWidth="1"/>
  </cols>
  <sheetData>
    <row r="1" spans="1:30" x14ac:dyDescent="0.35">
      <c r="F1" s="12"/>
      <c r="G1" s="11" t="e">
        <f ca="1">K4VALUE("k4parRatio")</f>
        <v>#NAME?</v>
      </c>
      <c r="H1" s="11" t="e">
        <f ca="1">K4VALUE("k4parRatio")</f>
        <v>#NAME?</v>
      </c>
      <c r="I1" s="9" t="s">
        <v>35</v>
      </c>
      <c r="L1" s="11" t="e">
        <f ca="1">K4VALUE("k4parRatio")</f>
        <v>#NAME?</v>
      </c>
      <c r="M1" s="11" t="e">
        <f ca="1">K4VALUE("k4parRatio")</f>
        <v>#NAME?</v>
      </c>
      <c r="O1" s="9"/>
      <c r="T1" s="11" t="e">
        <f ca="1">IF(E4="text","hide","display")</f>
        <v>#NAME?</v>
      </c>
      <c r="W1" s="3" t="s">
        <v>35</v>
      </c>
      <c r="X1" s="3"/>
      <c r="Y1" s="3" t="s">
        <v>35</v>
      </c>
      <c r="AA1" s="11" t="e">
        <f ca="1">K4VALUE("k4parAction")</f>
        <v>#NAME?</v>
      </c>
      <c r="AB1" s="11" t="e">
        <f ca="1">K4VALUE("k4parAction")</f>
        <v>#NAME?</v>
      </c>
    </row>
    <row r="2" spans="1:30" x14ac:dyDescent="0.35">
      <c r="A2" t="s">
        <v>35</v>
      </c>
      <c r="C2" t="s">
        <v>51</v>
      </c>
      <c r="E2" s="94" t="e">
        <f ca="1">K4VALUE("USER")</f>
        <v>#NAME?</v>
      </c>
      <c r="G2"/>
      <c r="H2"/>
      <c r="I2"/>
      <c r="M2"/>
      <c r="N2"/>
      <c r="O2"/>
      <c r="U2"/>
      <c r="V2"/>
      <c r="W2"/>
    </row>
    <row r="3" spans="1:30" x14ac:dyDescent="0.35">
      <c r="A3" t="s">
        <v>35</v>
      </c>
      <c r="C3" t="s">
        <v>52</v>
      </c>
      <c r="E3" s="138" t="str">
        <f ca="1">IFERROR(VLOOKUP($E$2,dataset_USERROLES!A:B,2,FALSE),"Unknown role")</f>
        <v>Unknown role</v>
      </c>
      <c r="G3"/>
      <c r="H3"/>
      <c r="I3"/>
      <c r="M3"/>
      <c r="N3"/>
      <c r="O3"/>
      <c r="U3"/>
      <c r="V3"/>
      <c r="W3"/>
    </row>
    <row r="4" spans="1:30" ht="15" customHeight="1" x14ac:dyDescent="0.35">
      <c r="A4" t="s">
        <v>35</v>
      </c>
      <c r="C4" t="s">
        <v>50</v>
      </c>
      <c r="E4" s="94" t="e">
        <f ca="1">K4VALUE("k4parConversation")</f>
        <v>#NAME?</v>
      </c>
      <c r="F4" s="12"/>
      <c r="G4" s="96"/>
      <c r="H4" s="96"/>
      <c r="I4" s="97"/>
      <c r="J4" s="98"/>
      <c r="K4" s="98"/>
      <c r="L4" s="96"/>
      <c r="M4" s="96"/>
      <c r="N4" s="99"/>
      <c r="O4" s="9"/>
      <c r="P4" s="88"/>
      <c r="R4" s="96"/>
      <c r="T4" s="87"/>
      <c r="X4" s="100"/>
      <c r="Y4" s="100"/>
      <c r="Z4" s="96"/>
      <c r="AA4" s="96"/>
      <c r="AB4" s="96"/>
      <c r="AC4" s="98"/>
      <c r="AD4" s="98"/>
    </row>
    <row r="5" spans="1:30" x14ac:dyDescent="0.35">
      <c r="A5" t="s">
        <v>35</v>
      </c>
      <c r="C5" t="s">
        <v>42</v>
      </c>
      <c r="E5" s="94" t="e">
        <f ca="1">K4VALUE("YEAR")</f>
        <v>#NAME?</v>
      </c>
      <c r="F5" s="102" t="s">
        <v>48</v>
      </c>
      <c r="H5" s="96"/>
      <c r="J5" s="97" t="e">
        <f ca="1">K4VALUE("k4parRatio")</f>
        <v>#NAME?</v>
      </c>
      <c r="K5" s="98"/>
      <c r="L5" s="96"/>
      <c r="M5" s="96"/>
      <c r="N5" s="99"/>
      <c r="O5" s="9"/>
      <c r="P5" s="88"/>
      <c r="R5" s="96"/>
      <c r="T5" s="87"/>
      <c r="X5" s="100"/>
      <c r="Y5" s="100"/>
      <c r="Z5" s="96"/>
      <c r="AA5" s="96"/>
      <c r="AB5" s="96"/>
      <c r="AC5" s="98"/>
      <c r="AD5" s="98"/>
    </row>
    <row r="6" spans="1:30" x14ac:dyDescent="0.35">
      <c r="A6" t="s">
        <v>35</v>
      </c>
      <c r="C6" t="s">
        <v>43</v>
      </c>
      <c r="E6" s="94" t="e">
        <f ca="1">K4VALUE("MONTH")</f>
        <v>#NAME?</v>
      </c>
      <c r="F6" s="102" t="s">
        <v>49</v>
      </c>
      <c r="H6" s="96"/>
      <c r="J6" s="97" t="e">
        <f ca="1">K4VALUE("k4parAction")</f>
        <v>#NAME?</v>
      </c>
      <c r="K6" s="98"/>
      <c r="L6" s="96"/>
      <c r="M6" s="96"/>
      <c r="N6" s="99"/>
      <c r="O6" s="9"/>
      <c r="P6" s="88"/>
      <c r="R6" s="96"/>
      <c r="T6" s="87"/>
      <c r="X6" s="100"/>
      <c r="Y6" s="100"/>
      <c r="Z6" s="96"/>
      <c r="AA6" s="96"/>
      <c r="AB6" s="96"/>
      <c r="AC6" s="98"/>
      <c r="AD6" s="98"/>
    </row>
    <row r="7" spans="1:30" x14ac:dyDescent="0.35">
      <c r="A7" t="s">
        <v>35</v>
      </c>
      <c r="C7" t="s">
        <v>44</v>
      </c>
      <c r="E7" s="94" t="e">
        <f ca="1">K4VALUE("DIVISION")</f>
        <v>#NAME?</v>
      </c>
      <c r="K7" s="98"/>
      <c r="L7" s="96"/>
      <c r="M7" s="96"/>
      <c r="N7" s="99"/>
      <c r="O7" s="9"/>
      <c r="P7" s="88"/>
      <c r="R7" s="96"/>
      <c r="T7" s="87"/>
      <c r="X7" s="100"/>
      <c r="Y7" s="100"/>
      <c r="Z7" s="96"/>
      <c r="AA7" s="96"/>
      <c r="AB7" s="96"/>
      <c r="AC7" s="98"/>
      <c r="AD7" s="98"/>
    </row>
    <row r="8" spans="1:30" ht="13.75" customHeight="1" x14ac:dyDescent="0.35">
      <c r="A8" t="s">
        <v>35</v>
      </c>
      <c r="C8" t="s">
        <v>45</v>
      </c>
      <c r="E8" s="95" t="e">
        <f ca="1">K4VALUE("VERSION")</f>
        <v>#NAME?</v>
      </c>
      <c r="G8" s="101"/>
      <c r="J8" s="9"/>
      <c r="R8" s="98"/>
      <c r="X8" s="98"/>
      <c r="Y8" s="98"/>
      <c r="Z8" s="98"/>
      <c r="AA8" s="98"/>
      <c r="AB8" s="98"/>
      <c r="AC8" s="98"/>
      <c r="AD8" s="98"/>
    </row>
    <row r="9" spans="1:30" ht="19.75" customHeight="1" x14ac:dyDescent="0.35">
      <c r="C9" s="86" t="e">
        <f ca="1">"          P&amp;L ("&amp;E8&amp;") - "&amp;E6&amp;"/"&amp;E5</f>
        <v>#NAME?</v>
      </c>
      <c r="J9" s="2"/>
      <c r="K9" s="2"/>
      <c r="L9" s="2"/>
      <c r="P9" s="2"/>
      <c r="Q9" s="2"/>
      <c r="R9" s="2"/>
      <c r="S9" s="2"/>
      <c r="T9" s="2"/>
      <c r="U9" s="117"/>
      <c r="V9" s="2"/>
      <c r="W9" s="2"/>
      <c r="Y9" s="139"/>
      <c r="Z9" s="143" t="e">
        <f ca="1">USER&amp;" can only edit the "&amp;ROLE&amp;" workflow status"</f>
        <v>#NAME?</v>
      </c>
      <c r="AA9" s="2"/>
      <c r="AB9" s="2"/>
      <c r="AC9" s="2"/>
      <c r="AD9" s="2"/>
    </row>
    <row r="10" spans="1:30" ht="20" customHeight="1" x14ac:dyDescent="0.35">
      <c r="A10" s="92"/>
      <c r="B10" s="4"/>
      <c r="C10" s="6" t="e">
        <f ca="1">"Accounts - Division "&amp;DIVISION</f>
        <v>#NAME?</v>
      </c>
      <c r="E10" s="89" t="s">
        <v>39</v>
      </c>
      <c r="F10" s="13"/>
      <c r="G10" s="15" t="s">
        <v>36</v>
      </c>
      <c r="J10" s="7" t="s">
        <v>40</v>
      </c>
      <c r="L10" s="18" t="s">
        <v>36</v>
      </c>
      <c r="N10" s="8" t="s">
        <v>41</v>
      </c>
      <c r="P10" s="8" t="s">
        <v>28</v>
      </c>
      <c r="R10" s="125" t="s">
        <v>47</v>
      </c>
      <c r="T10" s="109" t="s">
        <v>46</v>
      </c>
      <c r="U10" s="118" t="s">
        <v>29</v>
      </c>
      <c r="V10" s="2"/>
      <c r="W10" s="140"/>
      <c r="X10" s="109" t="s">
        <v>53</v>
      </c>
      <c r="Y10" s="140"/>
      <c r="Z10" s="109" t="s">
        <v>54</v>
      </c>
      <c r="AA10" s="26"/>
      <c r="AB10" s="14" t="s">
        <v>37</v>
      </c>
    </row>
    <row r="11" spans="1:30" ht="20" customHeight="1" x14ac:dyDescent="0.35">
      <c r="B11" s="4"/>
      <c r="C11" s="40" t="s">
        <v>55</v>
      </c>
      <c r="D11" s="28"/>
      <c r="E11" s="134" t="e">
        <f ca="1">K4GET("PNL_ACTUAL","ACTUAL","REPORTINGCODE:" &amp; $I11)</f>
        <v>#NAME?</v>
      </c>
      <c r="F11" s="36"/>
      <c r="G11" s="90" t="s">
        <v>32</v>
      </c>
      <c r="H11" s="30"/>
      <c r="I11" s="30" t="s">
        <v>0</v>
      </c>
      <c r="J11" s="103" t="e">
        <f ca="1">K4GET("PNL_BUDGET","BUDGET","REPORTINGCODE:" &amp; $I11,IF(W11="approved",-1,0))</f>
        <v>#NAME?</v>
      </c>
      <c r="K11" s="37"/>
      <c r="L11" s="19" t="s">
        <v>32</v>
      </c>
      <c r="M11" s="30"/>
      <c r="N11" s="38" t="str">
        <f ca="1">IFERROR(J11-E11,"")</f>
        <v/>
      </c>
      <c r="O11" s="30"/>
      <c r="P11" s="39" t="str">
        <f ca="1">IFERROR(IF(AND(E11&lt;&gt;"",J11 &lt;&gt;0),(E11-J11)/J11,"-"),"")</f>
        <v/>
      </c>
      <c r="Q11" s="28"/>
      <c r="R11" s="126" t="e">
        <f ca="1">K4GET("PNL_BUDGET","NOTES","REPORTINGCODE:" &amp; $I11)</f>
        <v>#NAME?</v>
      </c>
      <c r="S11" s="28"/>
      <c r="T11" s="103" t="e">
        <f ca="1">K4GET("PNL_BUDGET","CONVERSATION","REPORTINGCODE:" &amp; $I11)</f>
        <v>#NAME?</v>
      </c>
      <c r="U11" s="103" t="e">
        <f ca="1">K4GET("PNL_BUDGET","CHECKED","REPORTINGCODE:" &amp; $I11)</f>
        <v>#NAME?</v>
      </c>
      <c r="V11" s="2"/>
      <c r="W11" s="140" t="e">
        <f ca="1">K4VALUE("PNL_BUDGET","STATUS","REPORTINGCODE:" &amp; $I11)</f>
        <v>#NAME?</v>
      </c>
      <c r="X11" s="103" t="e">
        <f ca="1">K4GET("PNL_BUDGET","STATUS","REPORTINGCODE:" &amp; $I11,IF(OR(ROLE="Manager",Y11="approved"),-1,0))</f>
        <v>#NAME?</v>
      </c>
      <c r="Y11" s="140" t="e">
        <f ca="1">K4VALUE("PNL_BUDGET","STATUS2","REPORTINGCODE:" &amp; $I11)</f>
        <v>#NAME?</v>
      </c>
      <c r="Z11" s="103" t="e">
        <f ca="1">K4GET("PNL_BUDGET","STATUS2","REPORTINGCODE:" &amp; $I11,IF(ROLE&lt;&gt;"Manager",-1,0))</f>
        <v>#NAME?</v>
      </c>
      <c r="AA11" s="33"/>
      <c r="AB11" s="34" t="str">
        <f ca="1">IFERROR(VLOOKUP(DIVISION &amp; I11 &amp; X11,dataset_ACTIONS!A:E,5,FALSE),"")</f>
        <v/>
      </c>
    </row>
    <row r="12" spans="1:30" ht="20" customHeight="1" x14ac:dyDescent="0.35">
      <c r="B12" s="4"/>
      <c r="C12" s="35" t="s">
        <v>2</v>
      </c>
      <c r="D12" s="28"/>
      <c r="E12" s="134" t="e">
        <f ca="1">K4GET("PNL_ACTUAL","ACTUAL","REPORTINGCODE:" &amp; $I12)</f>
        <v>#NAME?</v>
      </c>
      <c r="F12" s="36"/>
      <c r="G12" s="85">
        <f ca="1">IFERROR(-E12/E11,0)</f>
        <v>0</v>
      </c>
      <c r="H12" s="30"/>
      <c r="I12" s="30" t="s">
        <v>1</v>
      </c>
      <c r="J12" s="103" t="e">
        <f ca="1">K4GET("PNL_BUDGET","BUDGET","REPORTINGCODE:" &amp; $I12,IF(W12="approved",-1,0))</f>
        <v>#NAME?</v>
      </c>
      <c r="K12" s="37"/>
      <c r="L12" s="20">
        <f ca="1">IFERROR(-J12/J11,0)</f>
        <v>0</v>
      </c>
      <c r="M12" s="30"/>
      <c r="N12" s="38" t="str">
        <f t="shared" ref="N12:N30" ca="1" si="0">IFERROR(J12-E12,"")</f>
        <v/>
      </c>
      <c r="O12" s="30"/>
      <c r="P12" s="39" t="str">
        <f t="shared" ref="P12:P16" ca="1" si="1">IFERROR(IF(AND(E12&lt;&gt;"",J12 &lt;&gt;0),(E12-J12)/J12,"-"),"")</f>
        <v/>
      </c>
      <c r="Q12" s="28"/>
      <c r="R12" s="126" t="e">
        <f ca="1">K4GET("PNL_BUDGET","NOTES","REPORTINGCODE:" &amp; $I12)</f>
        <v>#NAME?</v>
      </c>
      <c r="S12" s="28"/>
      <c r="T12" s="103" t="e">
        <f ca="1">K4GET("PNL_BUDGET","CONVERSATION","REPORTINGCODE:" &amp; $I12)</f>
        <v>#NAME?</v>
      </c>
      <c r="U12" s="103" t="e">
        <f ca="1">K4GET("PNL_BUDGET","CHECKED","REPORTINGCODE:" &amp; $I12)</f>
        <v>#NAME?</v>
      </c>
      <c r="V12" s="2"/>
      <c r="W12" s="140" t="e">
        <f t="shared" ref="W12:Y15" ca="1" si="2">K4VALUE("PNL_BUDGET","STATUS","REPORTINGCODE:" &amp; $I12)</f>
        <v>#NAME?</v>
      </c>
      <c r="X12" s="103" t="e">
        <f ca="1">K4GET("PNL_BUDGET","STATUS","REPORTINGCODE:" &amp; $I12,IF(OR(ROLE="Manager",Y12="approved"),-1,0))</f>
        <v>#NAME?</v>
      </c>
      <c r="Y12" s="140" t="e">
        <f ca="1">K4VALUE("PNL_BUDGET","STATUS2","REPORTINGCODE:" &amp; $I12)</f>
        <v>#NAME?</v>
      </c>
      <c r="Z12" s="103" t="e">
        <f ca="1">K4GET("PNL_BUDGET","STATUS2","REPORTINGCODE:" &amp; $I12,IF(ROLE&lt;&gt;"Manager",-1,0))</f>
        <v>#NAME?</v>
      </c>
      <c r="AA12" s="33"/>
      <c r="AB12" s="34" t="str">
        <f ca="1">IFERROR(VLOOKUP(DIVISION &amp; I12 &amp; X12,dataset_ACTIONS!A:E,5,FALSE),"")</f>
        <v/>
      </c>
    </row>
    <row r="13" spans="1:30" ht="20" customHeight="1" x14ac:dyDescent="0.35">
      <c r="B13" s="4"/>
      <c r="C13" s="93" t="s">
        <v>38</v>
      </c>
      <c r="D13" s="28"/>
      <c r="E13" s="142" t="e">
        <f ca="1">SUM(E11:E12)</f>
        <v>#NAME?</v>
      </c>
      <c r="F13" s="41"/>
      <c r="G13" s="91" t="s">
        <v>31</v>
      </c>
      <c r="H13" s="30"/>
      <c r="I13" s="30"/>
      <c r="J13" s="141" t="e">
        <f ca="1">SUM(J11:J12)</f>
        <v>#NAME?</v>
      </c>
      <c r="K13" s="37"/>
      <c r="L13" s="19" t="s">
        <v>31</v>
      </c>
      <c r="M13" s="30"/>
      <c r="N13" s="38" t="str">
        <f t="shared" ca="1" si="0"/>
        <v/>
      </c>
      <c r="O13" s="30"/>
      <c r="P13" s="39" t="str">
        <f t="shared" ca="1" si="1"/>
        <v/>
      </c>
      <c r="Q13" s="28"/>
      <c r="R13" s="132"/>
      <c r="S13" s="28"/>
      <c r="T13" s="132"/>
      <c r="U13" s="132"/>
      <c r="V13" s="2"/>
      <c r="W13" s="140"/>
      <c r="X13" s="42"/>
      <c r="Y13" s="140"/>
      <c r="Z13" s="42"/>
      <c r="AA13" s="33"/>
      <c r="AB13" s="43"/>
    </row>
    <row r="14" spans="1:30" ht="20" customHeight="1" x14ac:dyDescent="0.35">
      <c r="B14" s="4"/>
      <c r="C14" s="35" t="s">
        <v>4</v>
      </c>
      <c r="D14" s="28"/>
      <c r="E14" s="134" t="e">
        <f t="shared" ref="E14:E15" ca="1" si="3">K4GET("PNL_ACTUAL","ACTUAL","REPORTINGCODE:" &amp; $I14)</f>
        <v>#NAME?</v>
      </c>
      <c r="F14" s="36"/>
      <c r="G14" s="85">
        <f ca="1">IFERROR(-E14/E13,0)</f>
        <v>0</v>
      </c>
      <c r="H14" s="30"/>
      <c r="I14" s="30" t="s">
        <v>3</v>
      </c>
      <c r="J14" s="103" t="e">
        <f ca="1">K4GET("PNL_BUDGET","BUDGET","REPORTINGCODE:" &amp; $I14,IF(W14="approved",-1,0))</f>
        <v>#NAME?</v>
      </c>
      <c r="K14" s="37"/>
      <c r="L14" s="21">
        <f ca="1">IFERROR(-J14/J13,0)</f>
        <v>0</v>
      </c>
      <c r="M14" s="30"/>
      <c r="N14" s="38" t="str">
        <f t="shared" ca="1" si="0"/>
        <v/>
      </c>
      <c r="O14" s="30"/>
      <c r="P14" s="39" t="str">
        <f t="shared" ca="1" si="1"/>
        <v/>
      </c>
      <c r="Q14" s="28"/>
      <c r="R14" s="126" t="e">
        <f ca="1">K4GET("PNL_BUDGET","NOTES","REPORTINGCODE:" &amp; $I14)</f>
        <v>#NAME?</v>
      </c>
      <c r="S14" s="28"/>
      <c r="T14" s="103" t="e">
        <f t="shared" ref="T14:T15" ca="1" si="4">K4GET("PNL_BUDGET","CONVERSATION","REPORTINGCODE:" &amp; $I14)</f>
        <v>#NAME?</v>
      </c>
      <c r="U14" s="103" t="e">
        <f t="shared" ref="U14:U15" ca="1" si="5">K4GET("PNL_BUDGET","CHECKED","REPORTINGCODE:" &amp; $I14)</f>
        <v>#NAME?</v>
      </c>
      <c r="V14" s="2"/>
      <c r="W14" s="140" t="e">
        <f t="shared" ca="1" si="2"/>
        <v>#NAME?</v>
      </c>
      <c r="X14" s="103" t="e">
        <f ca="1">K4GET("PNL_BUDGET","STATUS","REPORTINGCODE:" &amp; $I14,IF(OR(ROLE="Manager",Y14="approved"),-1,0))</f>
        <v>#NAME?</v>
      </c>
      <c r="Y14" s="140" t="e">
        <f ca="1">K4VALUE("PNL_BUDGET","STATUS2","REPORTINGCODE:" &amp; $I14)</f>
        <v>#NAME?</v>
      </c>
      <c r="Z14" s="103" t="e">
        <f ca="1">K4GET("PNL_BUDGET","STATUS2","REPORTINGCODE:" &amp; $I14,IF(ROLE&lt;&gt;"Manager",-1,0))</f>
        <v>#NAME?</v>
      </c>
      <c r="AA14" s="33"/>
      <c r="AB14" s="34" t="str">
        <f ca="1">IFERROR(VLOOKUP(DIVISION &amp; I14 &amp; X14,dataset_ACTIONS!A:E,5,FALSE),"")</f>
        <v/>
      </c>
    </row>
    <row r="15" spans="1:30" ht="20.399999999999999" customHeight="1" x14ac:dyDescent="0.35">
      <c r="B15" s="4"/>
      <c r="C15" s="27" t="s">
        <v>6</v>
      </c>
      <c r="D15" s="28"/>
      <c r="E15" s="134" t="e">
        <f t="shared" ca="1" si="3"/>
        <v>#NAME?</v>
      </c>
      <c r="F15" s="29"/>
      <c r="G15" s="16"/>
      <c r="H15" s="30"/>
      <c r="I15" s="30" t="s">
        <v>5</v>
      </c>
      <c r="J15" s="103" t="e">
        <f t="shared" ref="J15" ca="1" si="6">K4GET("PNL_BUDGET","BUDGET","REPORTINGCODE:" &amp; $I15,IF(W15="approved",-1,0))</f>
        <v>#NAME?</v>
      </c>
      <c r="K15" s="28"/>
      <c r="L15" s="22"/>
      <c r="M15" s="30"/>
      <c r="N15" s="31" t="str">
        <f t="shared" ca="1" si="0"/>
        <v/>
      </c>
      <c r="O15" s="30"/>
      <c r="P15" s="32" t="str">
        <f t="shared" ca="1" si="1"/>
        <v/>
      </c>
      <c r="Q15" s="28"/>
      <c r="R15" s="126" t="e">
        <f ca="1">K4GET("PNL_BUDGET","NOTES","REPORTINGCODE:" &amp; $I15)</f>
        <v>#NAME?</v>
      </c>
      <c r="S15" s="28"/>
      <c r="T15" s="103" t="e">
        <f t="shared" ca="1" si="4"/>
        <v>#NAME?</v>
      </c>
      <c r="U15" s="103" t="e">
        <f t="shared" ca="1" si="5"/>
        <v>#NAME?</v>
      </c>
      <c r="V15" s="2"/>
      <c r="W15" s="140" t="e">
        <f t="shared" ca="1" si="2"/>
        <v>#NAME?</v>
      </c>
      <c r="X15" s="103" t="e">
        <f ca="1">K4GET("PNL_BUDGET","STATUS","REPORTINGCODE:" &amp; $I15,IF(OR(ROLE="Manager",Y15="approved"),-1,0))</f>
        <v>#NAME?</v>
      </c>
      <c r="Y15" s="140" t="e">
        <f t="shared" ref="Y14:Y15" ca="1" si="7">K4VALUE("PNL_BUDGET","STATUS2","REPORTINGCODE:" &amp; $I15)</f>
        <v>#NAME?</v>
      </c>
      <c r="Z15" s="103" t="e">
        <f ca="1">K4GET("PNL_BUDGET","STATUS2","REPORTINGCODE:" &amp; $I15,IF(ROLE&lt;&gt;"Manager",-1,0))</f>
        <v>#NAME?</v>
      </c>
      <c r="AA15" s="33"/>
      <c r="AB15" s="34" t="str">
        <f ca="1">IFERROR(VLOOKUP(DIVISION &amp; I15 &amp; X15,dataset_ACTIONS!A:E,5,FALSE),"")</f>
        <v/>
      </c>
    </row>
    <row r="16" spans="1:30" s="1" customFormat="1" ht="20" customHeight="1" x14ac:dyDescent="0.35">
      <c r="B16" s="5"/>
      <c r="C16" s="44" t="s">
        <v>7</v>
      </c>
      <c r="D16" s="28"/>
      <c r="E16" s="133" t="e">
        <f ca="1">E13+SUM(E14:E15)</f>
        <v>#NAME?</v>
      </c>
      <c r="F16" s="45"/>
      <c r="G16" s="17"/>
      <c r="H16" s="30"/>
      <c r="I16" s="46"/>
      <c r="J16" s="104" t="e">
        <f ca="1">J13+SUM(J14:J15)</f>
        <v>#NAME?</v>
      </c>
      <c r="K16" s="28"/>
      <c r="L16" s="23"/>
      <c r="M16" s="30"/>
      <c r="N16" s="31" t="str">
        <f t="shared" ca="1" si="0"/>
        <v/>
      </c>
      <c r="O16" s="30"/>
      <c r="P16" s="47" t="str">
        <f t="shared" ca="1" si="1"/>
        <v/>
      </c>
      <c r="Q16" s="28"/>
      <c r="R16" s="127"/>
      <c r="S16" s="28"/>
      <c r="T16" s="111"/>
      <c r="U16" s="121"/>
      <c r="V16" s="2"/>
      <c r="W16" s="140"/>
      <c r="X16" s="48"/>
      <c r="Y16" s="140"/>
      <c r="Z16" s="48"/>
      <c r="AA16" s="49"/>
      <c r="AB16" s="50"/>
    </row>
    <row r="17" spans="1:28" ht="20" customHeight="1" x14ac:dyDescent="0.35">
      <c r="B17" s="4"/>
      <c r="C17" s="35" t="s">
        <v>8</v>
      </c>
      <c r="D17" s="28"/>
      <c r="E17" s="83">
        <f ca="1">IFERROR(E16/E11,0)</f>
        <v>0</v>
      </c>
      <c r="F17" s="51"/>
      <c r="G17" s="17"/>
      <c r="H17" s="30"/>
      <c r="I17" s="30"/>
      <c r="J17" s="107">
        <f ca="1">IFERROR(J16/J11,0)</f>
        <v>0</v>
      </c>
      <c r="K17" s="28"/>
      <c r="L17" s="23"/>
      <c r="M17" s="30"/>
      <c r="N17" s="52"/>
      <c r="O17" s="30"/>
      <c r="P17" s="53"/>
      <c r="Q17" s="54"/>
      <c r="R17" s="128"/>
      <c r="S17" s="124"/>
      <c r="T17" s="112"/>
      <c r="U17" s="119"/>
      <c r="V17" s="2"/>
      <c r="W17" s="140"/>
      <c r="X17" s="112"/>
      <c r="Y17" s="140"/>
      <c r="Z17" s="61"/>
      <c r="AA17" s="33"/>
      <c r="AB17" s="56"/>
    </row>
    <row r="18" spans="1:28" ht="20" customHeight="1" x14ac:dyDescent="0.35">
      <c r="B18" s="4"/>
      <c r="C18" s="35" t="s">
        <v>10</v>
      </c>
      <c r="D18" s="28"/>
      <c r="E18" s="134" t="e">
        <f t="shared" ref="E18:E20" ca="1" si="8">K4GET("PNL_ACTUAL","ACTUAL","REPORTINGCODE:" &amp; $I18)</f>
        <v>#NAME?</v>
      </c>
      <c r="F18" s="29"/>
      <c r="G18" s="17"/>
      <c r="H18" s="30"/>
      <c r="I18" s="30" t="s">
        <v>9</v>
      </c>
      <c r="J18" s="103" t="e">
        <f t="shared" ref="J18:J20" ca="1" si="9">K4GET("PNL_BUDGET","BUDGET","REPORTINGCODE:" &amp; $I18,IF(W18="approved",-1,0))</f>
        <v>#NAME?</v>
      </c>
      <c r="K18" s="28"/>
      <c r="L18" s="23"/>
      <c r="M18" s="30"/>
      <c r="N18" s="38" t="str">
        <f t="shared" ca="1" si="0"/>
        <v/>
      </c>
      <c r="O18" s="30"/>
      <c r="P18" s="39" t="str">
        <f t="shared" ref="P18:P21" ca="1" si="10">IFERROR(IF(AND(E18&lt;&gt;"",J18 &lt;&gt;0),(E18-J18)/J18,"-"),"")</f>
        <v/>
      </c>
      <c r="Q18" s="28"/>
      <c r="R18" s="126" t="e">
        <f t="shared" ref="R18:R20" ca="1" si="11">K4GET("PNL_BUDGET","NOTES","REPORTINGCODE:" &amp; $I18)</f>
        <v>#NAME?</v>
      </c>
      <c r="S18" s="28"/>
      <c r="T18" s="103" t="e">
        <f t="shared" ref="T18:T20" ca="1" si="12">K4GET("PNL_BUDGET","CONVERSATION","REPORTINGCODE:" &amp; $I18)</f>
        <v>#NAME?</v>
      </c>
      <c r="U18" s="103" t="e">
        <f t="shared" ref="U18:U20" ca="1" si="13">K4GET("PNL_BUDGET","CHECKED","REPORTINGCODE:" &amp; $I18)</f>
        <v>#NAME?</v>
      </c>
      <c r="V18" s="2"/>
      <c r="W18" s="140" t="e">
        <f t="shared" ref="W18:W20" ca="1" si="14">K4VALUE("PNL_BUDGET","STATUS","REPORTINGCODE:" &amp; $I18)</f>
        <v>#NAME?</v>
      </c>
      <c r="X18" s="103" t="e">
        <f ca="1">K4GET("PNL_BUDGET","STATUS","REPORTINGCODE:" &amp; $I18,IF(OR(ROLE="Manager",Y18="approved"),-1,0))</f>
        <v>#NAME?</v>
      </c>
      <c r="Y18" s="140" t="e">
        <f t="shared" ref="Y18:Y20" ca="1" si="15">K4VALUE("PNL_BUDGET","STATUS2","REPORTINGCODE:" &amp; $I18)</f>
        <v>#NAME?</v>
      </c>
      <c r="Z18" s="103" t="e">
        <f ca="1">K4GET("PNL_BUDGET","STATUS2","REPORTINGCODE:" &amp; $I18,IF(ROLE&lt;&gt;"Manager",-1,0))</f>
        <v>#NAME?</v>
      </c>
      <c r="AA18" s="33"/>
      <c r="AB18" s="34" t="str">
        <f ca="1">IFERROR(VLOOKUP(DIVISION &amp; I18 &amp; X18,dataset_ACTIONS!A:E,5,FALSE),"")</f>
        <v/>
      </c>
    </row>
    <row r="19" spans="1:28" ht="20" customHeight="1" x14ac:dyDescent="0.35">
      <c r="B19" s="4"/>
      <c r="C19" s="35" t="s">
        <v>12</v>
      </c>
      <c r="D19" s="28"/>
      <c r="E19" s="134" t="e">
        <f t="shared" ca="1" si="8"/>
        <v>#NAME?</v>
      </c>
      <c r="F19" s="29"/>
      <c r="G19" s="17"/>
      <c r="H19" s="30"/>
      <c r="I19" s="30" t="s">
        <v>11</v>
      </c>
      <c r="J19" s="103" t="e">
        <f t="shared" ca="1" si="9"/>
        <v>#NAME?</v>
      </c>
      <c r="K19" s="28"/>
      <c r="L19" s="23"/>
      <c r="M19" s="30"/>
      <c r="N19" s="38" t="str">
        <f t="shared" ca="1" si="0"/>
        <v/>
      </c>
      <c r="O19" s="30"/>
      <c r="P19" s="39" t="str">
        <f t="shared" ca="1" si="10"/>
        <v/>
      </c>
      <c r="Q19" s="28"/>
      <c r="R19" s="126" t="e">
        <f t="shared" ca="1" si="11"/>
        <v>#NAME?</v>
      </c>
      <c r="S19" s="28"/>
      <c r="T19" s="103" t="e">
        <f t="shared" ca="1" si="12"/>
        <v>#NAME?</v>
      </c>
      <c r="U19" s="103" t="e">
        <f t="shared" ca="1" si="13"/>
        <v>#NAME?</v>
      </c>
      <c r="V19" s="2"/>
      <c r="W19" s="140" t="e">
        <f t="shared" ca="1" si="14"/>
        <v>#NAME?</v>
      </c>
      <c r="X19" s="103" t="e">
        <f ca="1">K4GET("PNL_BUDGET","STATUS","REPORTINGCODE:" &amp; $I19,IF(OR(ROLE="Manager",Y19="approved"),-1,0))</f>
        <v>#NAME?</v>
      </c>
      <c r="Y19" s="140" t="e">
        <f t="shared" ca="1" si="15"/>
        <v>#NAME?</v>
      </c>
      <c r="Z19" s="103" t="e">
        <f ca="1">K4GET("PNL_BUDGET","STATUS2","REPORTINGCODE:" &amp; $I19,IF(ROLE&lt;&gt;"Manager",-1,0))</f>
        <v>#NAME?</v>
      </c>
      <c r="AA19" s="33"/>
      <c r="AB19" s="34" t="str">
        <f ca="1">IFERROR(VLOOKUP(DIVISION &amp; I19 &amp; X19,dataset_ACTIONS!A:E,5,FALSE),"")</f>
        <v/>
      </c>
    </row>
    <row r="20" spans="1:28" ht="20" customHeight="1" x14ac:dyDescent="0.35">
      <c r="B20" s="4"/>
      <c r="C20" s="27" t="s">
        <v>14</v>
      </c>
      <c r="D20" s="28"/>
      <c r="E20" s="134" t="e">
        <f t="shared" ca="1" si="8"/>
        <v>#NAME?</v>
      </c>
      <c r="F20" s="29"/>
      <c r="G20" s="17"/>
      <c r="H20" s="30"/>
      <c r="I20" s="30" t="s">
        <v>13</v>
      </c>
      <c r="J20" s="103" t="e">
        <f t="shared" ca="1" si="9"/>
        <v>#NAME?</v>
      </c>
      <c r="K20" s="28"/>
      <c r="L20" s="23"/>
      <c r="M20" s="30"/>
      <c r="N20" s="38" t="str">
        <f t="shared" ca="1" si="0"/>
        <v/>
      </c>
      <c r="O20" s="30"/>
      <c r="P20" s="39" t="str">
        <f t="shared" ca="1" si="10"/>
        <v/>
      </c>
      <c r="Q20" s="28"/>
      <c r="R20" s="126" t="e">
        <f t="shared" ca="1" si="11"/>
        <v>#NAME?</v>
      </c>
      <c r="S20" s="28"/>
      <c r="T20" s="103" t="e">
        <f t="shared" ca="1" si="12"/>
        <v>#NAME?</v>
      </c>
      <c r="U20" s="103" t="e">
        <f t="shared" ca="1" si="13"/>
        <v>#NAME?</v>
      </c>
      <c r="V20" s="2"/>
      <c r="W20" s="140" t="e">
        <f t="shared" ca="1" si="14"/>
        <v>#NAME?</v>
      </c>
      <c r="X20" s="103" t="e">
        <f ca="1">K4GET("PNL_BUDGET","STATUS","REPORTINGCODE:" &amp; $I20,IF(OR(ROLE="Manager",Y20="approved"),-1,0))</f>
        <v>#NAME?</v>
      </c>
      <c r="Y20" s="140" t="e">
        <f t="shared" ca="1" si="15"/>
        <v>#NAME?</v>
      </c>
      <c r="Z20" s="103" t="e">
        <f ca="1">K4GET("PNL_BUDGET","STATUS2","REPORTINGCODE:" &amp; $I20,IF(ROLE&lt;&gt;"Manager",-1,0))</f>
        <v>#NAME?</v>
      </c>
      <c r="AA20" s="33"/>
      <c r="AB20" s="34" t="str">
        <f ca="1">IFERROR(VLOOKUP(DIVISION &amp; I20 &amp; X20,dataset_ACTIONS!A:E,5,FALSE),"")</f>
        <v/>
      </c>
    </row>
    <row r="21" spans="1:28" s="1" customFormat="1" ht="20" customHeight="1" x14ac:dyDescent="0.35">
      <c r="B21" s="5"/>
      <c r="C21" s="44" t="s">
        <v>15</v>
      </c>
      <c r="D21" s="28"/>
      <c r="E21" s="135" t="e">
        <f ca="1">SUM(E18:E20)</f>
        <v>#NAME?</v>
      </c>
      <c r="F21" s="45"/>
      <c r="G21" s="17"/>
      <c r="H21" s="30"/>
      <c r="I21" s="46"/>
      <c r="J21" s="104" t="e">
        <f ca="1">SUM(J18:J20)</f>
        <v>#NAME?</v>
      </c>
      <c r="K21" s="28"/>
      <c r="L21" s="23"/>
      <c r="M21" s="30"/>
      <c r="N21" s="57" t="str">
        <f t="shared" ca="1" si="0"/>
        <v/>
      </c>
      <c r="O21" s="30"/>
      <c r="P21" s="47" t="str">
        <f t="shared" ca="1" si="10"/>
        <v/>
      </c>
      <c r="Q21" s="28"/>
      <c r="R21" s="127"/>
      <c r="S21" s="28"/>
      <c r="T21" s="111"/>
      <c r="U21" s="121"/>
      <c r="V21" s="2"/>
      <c r="W21" s="140"/>
      <c r="X21" s="58"/>
      <c r="Y21" s="140"/>
      <c r="Z21" s="58"/>
      <c r="AA21" s="49"/>
      <c r="AB21" s="59"/>
    </row>
    <row r="22" spans="1:28" ht="20" customHeight="1" x14ac:dyDescent="0.35">
      <c r="B22" s="4"/>
      <c r="C22" s="60" t="s">
        <v>16</v>
      </c>
      <c r="D22" s="28"/>
      <c r="E22" s="84">
        <f ca="1">IFERROR(E21/E11,0)</f>
        <v>0</v>
      </c>
      <c r="F22" s="51"/>
      <c r="G22" s="90" t="s">
        <v>33</v>
      </c>
      <c r="H22" s="30"/>
      <c r="I22" s="30"/>
      <c r="J22" s="108">
        <f ca="1">IFERROR(J21/J11,0)</f>
        <v>0</v>
      </c>
      <c r="K22" s="28"/>
      <c r="L22" s="24" t="s">
        <v>34</v>
      </c>
      <c r="M22" s="30"/>
      <c r="N22" s="38"/>
      <c r="O22" s="30"/>
      <c r="P22" s="53"/>
      <c r="Q22" s="54"/>
      <c r="R22" s="129"/>
      <c r="S22" s="124"/>
      <c r="T22" s="113"/>
      <c r="U22" s="119"/>
      <c r="V22" s="2"/>
      <c r="W22" s="140"/>
      <c r="X22" s="61"/>
      <c r="Y22" s="140"/>
      <c r="Z22" s="61"/>
      <c r="AA22" s="33"/>
      <c r="AB22" s="62"/>
    </row>
    <row r="23" spans="1:28" s="1" customFormat="1" ht="20" customHeight="1" x14ac:dyDescent="0.35">
      <c r="B23" s="5"/>
      <c r="C23" s="63" t="s">
        <v>17</v>
      </c>
      <c r="D23" s="28"/>
      <c r="E23" s="136" t="e">
        <f ca="1">E16+E21</f>
        <v>#NAME?</v>
      </c>
      <c r="F23" s="64"/>
      <c r="G23" s="85">
        <f ca="1">IFERROR(E24/E26,0)</f>
        <v>0</v>
      </c>
      <c r="H23" s="30"/>
      <c r="I23" s="46"/>
      <c r="J23" s="105" t="e">
        <f ca="1">J16+J21</f>
        <v>#NAME?</v>
      </c>
      <c r="K23" s="65"/>
      <c r="L23" s="25">
        <f ca="1">IFERROR(J24/J26,0)</f>
        <v>0</v>
      </c>
      <c r="M23" s="30"/>
      <c r="N23" s="66" t="str">
        <f t="shared" ca="1" si="0"/>
        <v/>
      </c>
      <c r="O23" s="30"/>
      <c r="P23" s="67" t="str">
        <f t="shared" ref="P23:P26" ca="1" si="16">IFERROR(IF(AND(E23&lt;&gt;"",J23 &lt;&gt;0),(E23-J23)/J23,"-"),"")</f>
        <v/>
      </c>
      <c r="Q23" s="28"/>
      <c r="R23" s="130"/>
      <c r="S23" s="28"/>
      <c r="T23" s="114"/>
      <c r="U23" s="122"/>
      <c r="V23" s="2"/>
      <c r="W23" s="140"/>
      <c r="X23" s="68"/>
      <c r="Y23" s="140"/>
      <c r="Z23" s="68"/>
      <c r="AA23" s="49"/>
      <c r="AB23" s="69"/>
    </row>
    <row r="24" spans="1:28" ht="20" customHeight="1" x14ac:dyDescent="0.35">
      <c r="A24" s="11" t="str">
        <f t="shared" ref="A24:A31" ca="1" si="17">IF(ROLE="Manager","display","hide")</f>
        <v>hide</v>
      </c>
      <c r="B24" s="4"/>
      <c r="C24" s="35" t="s">
        <v>19</v>
      </c>
      <c r="D24" s="28"/>
      <c r="E24" s="134" t="e">
        <f t="shared" ref="E24:E25" ca="1" si="18">K4GET("PNL_ACTUAL","ACTUAL","REPORTINGCODE:" &amp; $I24)</f>
        <v>#NAME?</v>
      </c>
      <c r="F24" s="29"/>
      <c r="G24" s="70"/>
      <c r="H24" s="30"/>
      <c r="I24" s="30" t="s">
        <v>18</v>
      </c>
      <c r="J24" s="103" t="e">
        <f t="shared" ref="J24:J25" ca="1" si="19">K4GET("PNL_BUDGET","BUDGET","REPORTINGCODE:" &amp; $I24,IF(W24="approved",-1,0))</f>
        <v>#NAME?</v>
      </c>
      <c r="K24" s="28"/>
      <c r="L24" s="28"/>
      <c r="M24" s="30"/>
      <c r="N24" s="38" t="str">
        <f t="shared" ca="1" si="0"/>
        <v/>
      </c>
      <c r="O24" s="30"/>
      <c r="P24" s="71" t="str">
        <f t="shared" ca="1" si="16"/>
        <v/>
      </c>
      <c r="Q24" s="28"/>
      <c r="R24" s="126" t="e">
        <f t="shared" ref="R24:R25" ca="1" si="20">K4GET("PNL_BUDGET","NOTES","REPORTINGCODE:" &amp; $I24)</f>
        <v>#NAME?</v>
      </c>
      <c r="S24" s="28"/>
      <c r="T24" s="103" t="e">
        <f t="shared" ref="T24:T25" ca="1" si="21">K4GET("PNL_BUDGET","CONVERSATION","REPORTINGCODE:" &amp; $I24)</f>
        <v>#NAME?</v>
      </c>
      <c r="U24" s="103" t="e">
        <f t="shared" ref="U24:U25" ca="1" si="22">K4GET("PNL_BUDGET","CHECKED","REPORTINGCODE:" &amp; $I24)</f>
        <v>#NAME?</v>
      </c>
      <c r="V24" s="2"/>
      <c r="W24" s="140" t="e">
        <f t="shared" ref="W24:W25" ca="1" si="23">K4VALUE("PNL_BUDGET","STATUS","REPORTINGCODE:" &amp; $I24)</f>
        <v>#NAME?</v>
      </c>
      <c r="X24" s="103" t="e">
        <f ca="1">K4GET("PNL_BUDGET","STATUS","REPORTINGCODE:" &amp; $I24,IF(OR(ROLE="Manager",Y24="approved"),-1,0))</f>
        <v>#NAME?</v>
      </c>
      <c r="Y24" s="140" t="e">
        <f ca="1">K4VALUE("PNL_BUDGET","STATUS2","REPORTINGCODE:" &amp; $I24)</f>
        <v>#NAME?</v>
      </c>
      <c r="Z24" s="103" t="e">
        <f ca="1">K4GET("PNL_BUDGET","STATUS2","REPORTINGCODE:" &amp; $I24,IF(ROLE&lt;&gt;"Manager",-1,0))</f>
        <v>#NAME?</v>
      </c>
      <c r="AA24" s="33"/>
      <c r="AB24" s="34" t="str">
        <f ca="1">IFERROR(VLOOKUP(DIVISION &amp; I24 &amp; X24,dataset_ACTIONS!A:E,5,FALSE),"")</f>
        <v/>
      </c>
    </row>
    <row r="25" spans="1:28" ht="20" customHeight="1" x14ac:dyDescent="0.35">
      <c r="A25" s="11" t="str">
        <f t="shared" ca="1" si="17"/>
        <v>hide</v>
      </c>
      <c r="B25" s="4"/>
      <c r="C25" s="27" t="s">
        <v>21</v>
      </c>
      <c r="D25" s="28"/>
      <c r="E25" s="134" t="e">
        <f t="shared" ca="1" si="18"/>
        <v>#NAME?</v>
      </c>
      <c r="F25" s="29"/>
      <c r="G25" s="16"/>
      <c r="H25" s="30"/>
      <c r="I25" s="30" t="s">
        <v>20</v>
      </c>
      <c r="J25" s="103" t="e">
        <f t="shared" ca="1" si="19"/>
        <v>#NAME?</v>
      </c>
      <c r="K25" s="28"/>
      <c r="L25" s="22"/>
      <c r="M25" s="30"/>
      <c r="N25" s="38" t="str">
        <f t="shared" ca="1" si="0"/>
        <v/>
      </c>
      <c r="O25" s="30"/>
      <c r="P25" s="71" t="str">
        <f t="shared" ca="1" si="16"/>
        <v/>
      </c>
      <c r="Q25" s="28"/>
      <c r="R25" s="126" t="e">
        <f t="shared" ca="1" si="20"/>
        <v>#NAME?</v>
      </c>
      <c r="S25" s="28"/>
      <c r="T25" s="103" t="e">
        <f t="shared" ca="1" si="21"/>
        <v>#NAME?</v>
      </c>
      <c r="U25" s="103" t="e">
        <f t="shared" ca="1" si="22"/>
        <v>#NAME?</v>
      </c>
      <c r="V25" s="2"/>
      <c r="W25" s="140" t="e">
        <f t="shared" ca="1" si="23"/>
        <v>#NAME?</v>
      </c>
      <c r="X25" s="103" t="e">
        <f ca="1">K4GET("PNL_BUDGET","STATUS","REPORTINGCODE:" &amp; $I25,IF(OR(ROLE="Manager",Y25="approved"),-1,0))</f>
        <v>#NAME?</v>
      </c>
      <c r="Y25" s="140" t="e">
        <f ca="1">K4VALUE("PNL_BUDGET","STATUS2","REPORTINGCODE:" &amp; $I25)</f>
        <v>#NAME?</v>
      </c>
      <c r="Z25" s="103" t="e">
        <f ca="1">K4GET("PNL_BUDGET","STATUS2","REPORTINGCODE:" &amp; $I25,IF(ROLE&lt;&gt;"Manager",-1,0))</f>
        <v>#NAME?</v>
      </c>
      <c r="AA25" s="33"/>
      <c r="AB25" s="34" t="str">
        <f ca="1">IFERROR(VLOOKUP(DIVISION &amp; I25 &amp; X25,dataset_ACTIONS!A:E,5,FALSE),"")</f>
        <v/>
      </c>
    </row>
    <row r="26" spans="1:28" s="1" customFormat="1" ht="20" customHeight="1" x14ac:dyDescent="0.35">
      <c r="A26" s="11" t="str">
        <f t="shared" ca="1" si="17"/>
        <v>hide</v>
      </c>
      <c r="B26" s="5"/>
      <c r="C26" s="44" t="s">
        <v>22</v>
      </c>
      <c r="D26" s="28"/>
      <c r="E26" s="135" t="e">
        <f ca="1">SUM(E24:E25)</f>
        <v>#NAME?</v>
      </c>
      <c r="F26" s="45"/>
      <c r="G26" s="72"/>
      <c r="H26" s="30"/>
      <c r="I26" s="46"/>
      <c r="J26" s="104" t="e">
        <f ca="1">SUM(J24:J25)</f>
        <v>#NAME?</v>
      </c>
      <c r="K26" s="28"/>
      <c r="L26" s="73"/>
      <c r="M26" s="30"/>
      <c r="N26" s="57" t="str">
        <f t="shared" ca="1" si="0"/>
        <v/>
      </c>
      <c r="O26" s="30"/>
      <c r="P26" s="74" t="str">
        <f t="shared" ca="1" si="16"/>
        <v/>
      </c>
      <c r="Q26" s="28"/>
      <c r="R26" s="127"/>
      <c r="S26" s="28"/>
      <c r="T26" s="111"/>
      <c r="U26" s="121"/>
      <c r="V26" s="2"/>
      <c r="W26" s="140"/>
      <c r="X26" s="48"/>
      <c r="Y26" s="140"/>
      <c r="Z26" s="48"/>
      <c r="AA26" s="49"/>
      <c r="AB26" s="50"/>
    </row>
    <row r="27" spans="1:28" ht="20" customHeight="1" x14ac:dyDescent="0.35">
      <c r="A27" s="11" t="str">
        <f t="shared" ca="1" si="17"/>
        <v>hide</v>
      </c>
      <c r="B27" s="4"/>
      <c r="C27" s="73"/>
      <c r="D27" s="28"/>
      <c r="E27" s="84">
        <f ca="1">IFERROR(E26/E11,0)</f>
        <v>0</v>
      </c>
      <c r="F27" s="51"/>
      <c r="G27" s="70"/>
      <c r="H27" s="30"/>
      <c r="I27" s="30"/>
      <c r="J27" s="108">
        <f ca="1">IFERROR(J26/J11,0)</f>
        <v>0</v>
      </c>
      <c r="K27" s="28"/>
      <c r="L27" s="28"/>
      <c r="M27" s="30"/>
      <c r="N27" s="38"/>
      <c r="O27" s="30"/>
      <c r="P27" s="39"/>
      <c r="Q27" s="28"/>
      <c r="R27" s="131"/>
      <c r="S27" s="28"/>
      <c r="T27" s="110"/>
      <c r="U27" s="120"/>
      <c r="V27" s="2"/>
      <c r="W27" s="140"/>
      <c r="X27" s="75"/>
      <c r="Y27" s="140"/>
      <c r="Z27" s="75"/>
      <c r="AA27" s="33"/>
      <c r="AB27" s="76"/>
    </row>
    <row r="28" spans="1:28" s="1" customFormat="1" ht="20" customHeight="1" x14ac:dyDescent="0.35">
      <c r="A28" s="11" t="str">
        <f t="shared" ca="1" si="17"/>
        <v>hide</v>
      </c>
      <c r="B28" s="5"/>
      <c r="C28" s="44" t="s">
        <v>23</v>
      </c>
      <c r="D28" s="28"/>
      <c r="E28" s="135" t="e">
        <f ca="1">E23+E26</f>
        <v>#NAME?</v>
      </c>
      <c r="F28" s="45"/>
      <c r="G28" s="72"/>
      <c r="H28" s="30"/>
      <c r="I28" s="46"/>
      <c r="J28" s="104" t="e">
        <f ca="1">J23+J26</f>
        <v>#NAME?</v>
      </c>
      <c r="K28" s="28"/>
      <c r="L28" s="73"/>
      <c r="M28" s="30"/>
      <c r="N28" s="57" t="str">
        <f t="shared" ca="1" si="0"/>
        <v/>
      </c>
      <c r="O28" s="30"/>
      <c r="P28" s="74" t="str">
        <f ca="1">IFERROR(IF(AND(E28&lt;&gt;"",J28 &lt;&gt;0),(E28-J28)/J28,"-"),"")</f>
        <v/>
      </c>
      <c r="Q28" s="28"/>
      <c r="R28" s="127"/>
      <c r="S28" s="28"/>
      <c r="T28" s="111"/>
      <c r="U28" s="121"/>
      <c r="V28" s="2"/>
      <c r="W28" s="140"/>
      <c r="X28" s="48"/>
      <c r="Y28" s="140"/>
      <c r="Z28" s="48"/>
      <c r="AA28" s="49"/>
      <c r="AB28" s="50"/>
    </row>
    <row r="29" spans="1:28" ht="20" customHeight="1" x14ac:dyDescent="0.35">
      <c r="A29" s="11" t="str">
        <f t="shared" ca="1" si="17"/>
        <v>hide</v>
      </c>
      <c r="B29" s="4"/>
      <c r="C29" s="35" t="s">
        <v>24</v>
      </c>
      <c r="D29" s="28"/>
      <c r="E29" s="83">
        <f ca="1">IFERROR(E28/E11,0)</f>
        <v>0</v>
      </c>
      <c r="F29" s="51"/>
      <c r="G29" s="70"/>
      <c r="H29" s="30"/>
      <c r="I29" s="30"/>
      <c r="J29" s="107">
        <f ca="1">IFERROR(J28/J11,0)</f>
        <v>0</v>
      </c>
      <c r="K29" s="28"/>
      <c r="L29" s="28"/>
      <c r="M29" s="30"/>
      <c r="N29" s="38"/>
      <c r="O29" s="30"/>
      <c r="P29" s="39"/>
      <c r="Q29" s="28"/>
      <c r="R29" s="131"/>
      <c r="S29" s="28"/>
      <c r="T29" s="110"/>
      <c r="U29" s="120"/>
      <c r="V29" s="2"/>
      <c r="W29" s="140"/>
      <c r="X29" s="55"/>
      <c r="Y29" s="140"/>
      <c r="Z29" s="55"/>
      <c r="AA29" s="33"/>
      <c r="AB29" s="56"/>
    </row>
    <row r="30" spans="1:28" ht="20" customHeight="1" x14ac:dyDescent="0.35">
      <c r="A30" s="11" t="str">
        <f t="shared" ca="1" si="17"/>
        <v>hide</v>
      </c>
      <c r="B30" s="4"/>
      <c r="C30" s="27" t="s">
        <v>26</v>
      </c>
      <c r="D30" s="28"/>
      <c r="E30" s="134" t="e">
        <f ca="1">K4GET("PNL_ACTUAL","ACTUAL","REPORTINGCODE:" &amp; $I30)</f>
        <v>#NAME?</v>
      </c>
      <c r="F30" s="29"/>
      <c r="G30" s="70"/>
      <c r="H30" s="30"/>
      <c r="I30" s="30" t="s">
        <v>25</v>
      </c>
      <c r="J30" s="103" t="e">
        <f t="shared" ref="J30" ca="1" si="24">K4GET("PNL_BUDGET","BUDGET","REPORTINGCODE:" &amp; $I30,IF(W30="approved",-1,0))</f>
        <v>#NAME?</v>
      </c>
      <c r="K30" s="28"/>
      <c r="L30" s="28"/>
      <c r="M30" s="30"/>
      <c r="N30" s="31" t="str">
        <f t="shared" ca="1" si="0"/>
        <v/>
      </c>
      <c r="O30" s="30"/>
      <c r="P30" s="77" t="str">
        <f ca="1">IFERROR(IF(AND(E30&lt;&gt;"",J30 &lt;&gt;0),(E30-J30)/J30,"-"),"")</f>
        <v/>
      </c>
      <c r="Q30" s="28"/>
      <c r="R30" s="126" t="e">
        <f t="shared" ref="R30" ca="1" si="25">K4GET("PNL_BUDGET","NOTES","REPORTINGCODE:" &amp; $I30)</f>
        <v>#NAME?</v>
      </c>
      <c r="S30" s="28"/>
      <c r="T30" s="103" t="e">
        <f ca="1">K4GET("PNL_BUDGET","CONVERSATION","REPORTINGCODE:" &amp; $I30)</f>
        <v>#NAME?</v>
      </c>
      <c r="U30" s="103" t="e">
        <f ca="1">K4GET("PNL_BUDGET","CHECKED","REPORTINGCODE:" &amp; $I30)</f>
        <v>#NAME?</v>
      </c>
      <c r="V30" s="2"/>
      <c r="W30" s="140" t="e">
        <f t="shared" ref="W30" ca="1" si="26">K4VALUE("PNL_BUDGET","STATUS","REPORTINGCODE:" &amp; $I30)</f>
        <v>#NAME?</v>
      </c>
      <c r="X30" s="103" t="e">
        <f ca="1">K4GET("PNL_BUDGET","STATUS","REPORTINGCODE:" &amp; $I30,IF(OR(ROLE="Manager",Y30="approved"),-1,0))</f>
        <v>#NAME?</v>
      </c>
      <c r="Y30" s="140" t="e">
        <f ca="1">K4VALUE("PNL_BUDGET","STATUS2","REPORTINGCODE:" &amp; $I30)</f>
        <v>#NAME?</v>
      </c>
      <c r="Z30" s="103" t="e">
        <f ca="1">K4GET("PNL_BUDGET","STATUS2","REPORTINGCODE:" &amp; $I30,IF(ROLE&lt;&gt;"Manager",-1,0))</f>
        <v>#NAME?</v>
      </c>
      <c r="AA30" s="33"/>
      <c r="AB30" s="34" t="str">
        <f ca="1">IFERROR(VLOOKUP(DIVISION &amp; I30 &amp; X30,dataset_ACTIONS!A:E,5,FALSE),"")</f>
        <v/>
      </c>
    </row>
    <row r="31" spans="1:28" s="1" customFormat="1" ht="20" customHeight="1" x14ac:dyDescent="0.35">
      <c r="A31" s="11" t="str">
        <f t="shared" ca="1" si="17"/>
        <v>hide</v>
      </c>
      <c r="B31" s="5"/>
      <c r="C31" s="78" t="s">
        <v>27</v>
      </c>
      <c r="D31" s="28"/>
      <c r="E31" s="137" t="e">
        <f ca="1">E28+E30</f>
        <v>#NAME?</v>
      </c>
      <c r="F31" s="45"/>
      <c r="G31" s="72"/>
      <c r="H31" s="30"/>
      <c r="I31" s="46"/>
      <c r="J31" s="106" t="e">
        <f ca="1">J28+J30</f>
        <v>#NAME?</v>
      </c>
      <c r="K31" s="28"/>
      <c r="L31" s="73"/>
      <c r="M31" s="30"/>
      <c r="N31" s="79"/>
      <c r="O31" s="30"/>
      <c r="P31" s="80" t="str">
        <f ca="1">IFERROR(IF(AND(E31&lt;&gt;"",J31 &lt;&gt;0),(E31-J31)/J31,"-"),"")</f>
        <v/>
      </c>
      <c r="Q31" s="28"/>
      <c r="R31" s="82"/>
      <c r="S31" s="28"/>
      <c r="T31" s="115"/>
      <c r="U31" s="123"/>
      <c r="V31" s="2"/>
      <c r="W31" s="140"/>
      <c r="X31" s="81"/>
      <c r="Y31" s="140"/>
      <c r="Z31" s="81"/>
      <c r="AA31" s="49"/>
      <c r="AB31" s="82"/>
    </row>
  </sheetData>
  <conditionalFormatting sqref="J11:J30">
    <cfRule type="expression" dxfId="5" priority="2">
      <formula>IF(X11="approved",1,0)</formula>
    </cfRule>
  </conditionalFormatting>
  <conditionalFormatting sqref="X11:X30">
    <cfRule type="expression" dxfId="4" priority="1">
      <formula>IF(X11="approved",1,0)</formula>
    </cfRule>
  </conditionalFormatting>
  <conditionalFormatting sqref="Z11:Z30">
    <cfRule type="expression" dxfId="3" priority="3">
      <formula>IF(Z11="approved",1,0)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BC33-9F3A-4AF1-B5DD-4BB74F8E7A20}">
  <dimension ref="E1"/>
  <sheetViews>
    <sheetView workbookViewId="0">
      <selection activeCell="E1" sqref="E1"/>
    </sheetView>
  </sheetViews>
  <sheetFormatPr defaultRowHeight="14.5" x14ac:dyDescent="0.35"/>
  <cols>
    <col min="1" max="1" width="42.54296875" customWidth="1"/>
    <col min="2" max="2" width="15.54296875" customWidth="1"/>
    <col min="3" max="3" width="13.453125" customWidth="1"/>
    <col min="4" max="4" width="15" customWidth="1"/>
    <col min="5" max="5" width="49.453125" customWidth="1"/>
  </cols>
  <sheetData>
    <row r="1" spans="5:5" x14ac:dyDescent="0.35">
      <c r="E1" s="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49F24-EBB1-4E51-99D8-2A6B3D686861}">
  <dimension ref="B1"/>
  <sheetViews>
    <sheetView workbookViewId="0">
      <selection activeCell="B2" sqref="B2"/>
    </sheetView>
  </sheetViews>
  <sheetFormatPr defaultRowHeight="14.5" x14ac:dyDescent="0.35"/>
  <sheetData>
    <row r="1" spans="2:2" x14ac:dyDescent="0.35">
      <c r="B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PNL_BUDGET</vt:lpstr>
      <vt:lpstr>dataset_ACTIONS</vt:lpstr>
      <vt:lpstr>dataset_USERROLES</vt:lpstr>
      <vt:lpstr>DIVISION</vt:lpstr>
      <vt:lpstr>ROLE</vt:lpstr>
      <vt:lpstr>USER</vt:lpstr>
      <vt:lpstr>vAction</vt:lpstr>
      <vt:lpstr>vRatio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atraverso</dc:creator>
  <cp:lastModifiedBy>HERVE DE LISLEFERME</cp:lastModifiedBy>
  <cp:lastPrinted>2018-09-02T13:50:11Z</cp:lastPrinted>
  <dcterms:created xsi:type="dcterms:W3CDTF">2013-02-09T11:11:28Z</dcterms:created>
  <dcterms:modified xsi:type="dcterms:W3CDTF">2021-08-27T13:55:41Z</dcterms:modified>
</cp:coreProperties>
</file>