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4 - Faturação\2018\"/>
    </mc:Choice>
  </mc:AlternateContent>
  <bookViews>
    <workbookView xWindow="0" yWindow="0" windowWidth="28800" windowHeight="12135" tabRatio="495"/>
  </bookViews>
  <sheets>
    <sheet name="Faturação 2018" sheetId="1" r:id="rId1"/>
    <sheet name="Deco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" l="1"/>
  <c r="O32" i="2"/>
  <c r="AN17" i="1" l="1"/>
  <c r="AN16" i="1"/>
  <c r="AN15" i="1"/>
  <c r="AN14" i="1"/>
  <c r="AN13" i="1"/>
  <c r="AN12" i="1"/>
  <c r="AN10" i="1"/>
  <c r="AN9" i="1"/>
  <c r="AN8" i="1"/>
  <c r="AN7" i="1"/>
  <c r="AN6" i="1"/>
  <c r="AN5" i="1"/>
  <c r="AN4" i="1" s="1"/>
  <c r="AK17" i="1"/>
  <c r="AK16" i="1"/>
  <c r="AK15" i="1"/>
  <c r="AK14" i="1"/>
  <c r="AK13" i="1"/>
  <c r="AK12" i="1"/>
  <c r="AK10" i="1"/>
  <c r="AK9" i="1"/>
  <c r="AK8" i="1"/>
  <c r="AK7" i="1"/>
  <c r="AK6" i="1"/>
  <c r="AK5" i="1"/>
  <c r="AK4" i="1" s="1"/>
  <c r="AH17" i="1"/>
  <c r="AH16" i="1"/>
  <c r="AH15" i="1"/>
  <c r="AH14" i="1"/>
  <c r="AH13" i="1"/>
  <c r="AH12" i="1"/>
  <c r="AH10" i="1"/>
  <c r="AH9" i="1"/>
  <c r="AH8" i="1"/>
  <c r="AH7" i="1"/>
  <c r="AH6" i="1"/>
  <c r="AH5" i="1"/>
  <c r="AH4" i="1" s="1"/>
  <c r="AE17" i="1"/>
  <c r="AE16" i="1"/>
  <c r="AE15" i="1"/>
  <c r="AE14" i="1"/>
  <c r="AE13" i="1"/>
  <c r="AE12" i="1"/>
  <c r="AE10" i="1"/>
  <c r="AE9" i="1"/>
  <c r="AE8" i="1"/>
  <c r="AE7" i="1"/>
  <c r="AE6" i="1"/>
  <c r="AE5" i="1"/>
  <c r="AE4" i="1" s="1"/>
  <c r="AK3" i="1" l="1"/>
  <c r="AN3" i="1"/>
  <c r="AN18" i="1" s="1"/>
  <c r="AH11" i="1"/>
  <c r="AH3" i="1" s="1"/>
  <c r="AK11" i="1"/>
  <c r="AN11" i="1"/>
  <c r="AE11" i="1"/>
  <c r="AE3" i="1" s="1"/>
  <c r="AO3" i="1"/>
  <c r="AK18" i="1"/>
  <c r="AB17" i="1"/>
  <c r="AB16" i="1"/>
  <c r="AB15" i="1"/>
  <c r="AB14" i="1"/>
  <c r="AB13" i="1"/>
  <c r="AB11" i="1" s="1"/>
  <c r="AB12" i="1"/>
  <c r="AB10" i="1"/>
  <c r="AB9" i="1"/>
  <c r="AB8" i="1"/>
  <c r="AB7" i="1"/>
  <c r="AB6" i="1"/>
  <c r="AB5" i="1"/>
  <c r="Y17" i="1"/>
  <c r="Y16" i="1"/>
  <c r="Y15" i="1"/>
  <c r="Y14" i="1"/>
  <c r="Y13" i="1"/>
  <c r="Y11" i="1" s="1"/>
  <c r="Y12" i="1"/>
  <c r="Y10" i="1"/>
  <c r="Y9" i="1"/>
  <c r="Y8" i="1"/>
  <c r="Y7" i="1"/>
  <c r="Y6" i="1"/>
  <c r="Y5" i="1"/>
  <c r="V17" i="1"/>
  <c r="V16" i="1"/>
  <c r="V15" i="1"/>
  <c r="V14" i="1"/>
  <c r="V13" i="1"/>
  <c r="V11" i="1" s="1"/>
  <c r="V12" i="1"/>
  <c r="V10" i="1"/>
  <c r="V9" i="1"/>
  <c r="V8" i="1"/>
  <c r="V7" i="1"/>
  <c r="V6" i="1"/>
  <c r="V5" i="1"/>
  <c r="S17" i="1"/>
  <c r="S16" i="1"/>
  <c r="S15" i="1"/>
  <c r="S14" i="1"/>
  <c r="S13" i="1"/>
  <c r="S12" i="1"/>
  <c r="S11" i="1" s="1"/>
  <c r="S10" i="1"/>
  <c r="S9" i="1"/>
  <c r="S8" i="1"/>
  <c r="S7" i="1"/>
  <c r="S6" i="1"/>
  <c r="S5" i="1"/>
  <c r="P17" i="1"/>
  <c r="P16" i="1"/>
  <c r="P15" i="1"/>
  <c r="P14" i="1"/>
  <c r="P13" i="1"/>
  <c r="P11" i="1" s="1"/>
  <c r="P12" i="1"/>
  <c r="P10" i="1"/>
  <c r="P9" i="1"/>
  <c r="P8" i="1"/>
  <c r="P7" i="1"/>
  <c r="P6" i="1"/>
  <c r="P5" i="1"/>
  <c r="M17" i="1"/>
  <c r="M16" i="1"/>
  <c r="M15" i="1"/>
  <c r="M14" i="1"/>
  <c r="M13" i="1"/>
  <c r="M11" i="1" s="1"/>
  <c r="M12" i="1"/>
  <c r="M10" i="1"/>
  <c r="M9" i="1"/>
  <c r="M8" i="1"/>
  <c r="M7" i="1"/>
  <c r="M6" i="1"/>
  <c r="M5" i="1"/>
  <c r="J17" i="1"/>
  <c r="J16" i="1"/>
  <c r="J15" i="1"/>
  <c r="J14" i="1"/>
  <c r="J13" i="1"/>
  <c r="J12" i="1"/>
  <c r="J10" i="1"/>
  <c r="J9" i="1"/>
  <c r="J8" i="1"/>
  <c r="J7" i="1"/>
  <c r="J6" i="1"/>
  <c r="J5" i="1"/>
  <c r="AL3" i="1" l="1"/>
  <c r="AH18" i="1"/>
  <c r="AL18" i="1" s="1"/>
  <c r="AI3" i="1"/>
  <c r="J4" i="1"/>
  <c r="J11" i="1"/>
  <c r="Y4" i="1"/>
  <c r="S4" i="1"/>
  <c r="M4" i="1"/>
  <c r="AB4" i="1"/>
  <c r="AN19" i="1"/>
  <c r="AN20" i="1" s="1"/>
  <c r="AO18" i="1"/>
  <c r="AK19" i="1"/>
  <c r="AK20" i="1" s="1"/>
  <c r="AE18" i="1"/>
  <c r="V4" i="1"/>
  <c r="P4" i="1"/>
  <c r="AI18" i="1" l="1"/>
  <c r="AH19" i="1"/>
  <c r="AH20" i="1" s="1"/>
  <c r="AE19" i="1"/>
  <c r="AE20" i="1" s="1"/>
  <c r="G17" i="1" l="1"/>
  <c r="G16" i="1"/>
  <c r="G15" i="1"/>
  <c r="G14" i="1"/>
  <c r="G13" i="1"/>
  <c r="G12" i="1"/>
  <c r="G10" i="1"/>
  <c r="G9" i="1"/>
  <c r="G8" i="1"/>
  <c r="G7" i="1"/>
  <c r="G6" i="1"/>
  <c r="G5" i="1"/>
  <c r="E6" i="1"/>
  <c r="E7" i="1"/>
  <c r="E8" i="1"/>
  <c r="E9" i="1"/>
  <c r="E10" i="1"/>
  <c r="E5" i="1"/>
  <c r="E13" i="1"/>
  <c r="E14" i="1"/>
  <c r="E15" i="1"/>
  <c r="E16" i="1"/>
  <c r="E17" i="1"/>
  <c r="E12" i="1"/>
  <c r="E11" i="1" s="1"/>
  <c r="G11" i="1" l="1"/>
  <c r="G4" i="1"/>
  <c r="G3" i="1" s="1"/>
  <c r="G18" i="1" s="1"/>
  <c r="E4" i="1"/>
  <c r="G19" i="1" l="1"/>
  <c r="G20" i="1" s="1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P31" i="2"/>
  <c r="P2" i="2" l="1"/>
  <c r="P3" i="2"/>
  <c r="O2" i="2"/>
  <c r="O3" i="2"/>
  <c r="N2" i="2"/>
  <c r="N3" i="2"/>
  <c r="P1" i="2" l="1"/>
  <c r="O1" i="2"/>
  <c r="N1" i="2"/>
  <c r="Y3" i="1" l="1"/>
  <c r="Y18" i="1" s="1"/>
  <c r="Y19" i="1" s="1"/>
  <c r="Y20" i="1" s="1"/>
  <c r="V3" i="1"/>
  <c r="V18" i="1" s="1"/>
  <c r="V19" i="1" s="1"/>
  <c r="V20" i="1" s="1"/>
  <c r="S3" i="1"/>
  <c r="S18" i="1" s="1"/>
  <c r="S19" i="1" s="1"/>
  <c r="S20" i="1" s="1"/>
  <c r="P3" i="1"/>
  <c r="P18" i="1" s="1"/>
  <c r="P19" i="1" s="1"/>
  <c r="P20" i="1" s="1"/>
  <c r="M3" i="1"/>
  <c r="M18" i="1" s="1"/>
  <c r="M19" i="1" s="1"/>
  <c r="M20" i="1" s="1"/>
  <c r="J3" i="1"/>
  <c r="J18" i="1" s="1"/>
  <c r="J19" i="1" s="1"/>
  <c r="J20" i="1" s="1"/>
  <c r="E3" i="1"/>
  <c r="E18" i="1" s="1"/>
  <c r="AB3" i="1"/>
  <c r="AB18" i="1" l="1"/>
  <c r="AF3" i="1"/>
  <c r="Q3" i="1"/>
  <c r="N3" i="1"/>
  <c r="H3" i="1"/>
  <c r="T3" i="1"/>
  <c r="AC3" i="1"/>
  <c r="K3" i="1"/>
  <c r="W3" i="1"/>
  <c r="AB19" i="1" l="1"/>
  <c r="AB20" i="1" s="1"/>
  <c r="AF18" i="1"/>
  <c r="E19" i="1"/>
  <c r="E20" i="1" s="1"/>
  <c r="K18" i="1" l="1"/>
  <c r="W18" i="1"/>
  <c r="T18" i="1"/>
  <c r="AC18" i="1"/>
  <c r="H18" i="1"/>
  <c r="Q18" i="1"/>
  <c r="N18" i="1" l="1"/>
</calcChain>
</file>

<file path=xl/comments1.xml><?xml version="1.0" encoding="utf-8"?>
<comments xmlns="http://schemas.openxmlformats.org/spreadsheetml/2006/main">
  <authors>
    <author>aalcobia</author>
    <author>Sofia Oliveira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Fatura informado no ficheiro não corresponde ao documento da SIBS MB (todas as faturas da SIBS MB começam por 6171)</t>
        </r>
      </text>
    </comment>
  </commentList>
</comments>
</file>

<file path=xl/sharedStrings.xml><?xml version="1.0" encoding="utf-8"?>
<sst xmlns="http://schemas.openxmlformats.org/spreadsheetml/2006/main" count="126" uniqueCount="80">
  <si>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</si>
  <si>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</si>
  <si>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</si>
  <si>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</si>
  <si>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</si>
  <si>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</si>
  <si>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</si>
  <si>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</si>
  <si>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</si>
  <si>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Freqª</t>
  </si>
  <si>
    <t>Rubrica</t>
  </si>
  <si>
    <t>Custo
Unitário</t>
  </si>
  <si>
    <t>Quant.</t>
  </si>
  <si>
    <t>Total</t>
  </si>
  <si>
    <t>Desvio</t>
  </si>
  <si>
    <t>Mensal</t>
  </si>
  <si>
    <t>D51 – DE 1 A 750.000 TRANSACÇÕES</t>
  </si>
  <si>
    <t>D5A – MENSALIDADE</t>
  </si>
  <si>
    <t>TOTAL</t>
  </si>
  <si>
    <t>IVA - Taxa 23%</t>
  </si>
  <si>
    <t>TOTAL FATURA</t>
  </si>
  <si>
    <t>D – Esquemas de Cartão</t>
  </si>
  <si>
    <t>D2 – Utilização do Esquema de Cartão MULTIBANCO – Emissor</t>
  </si>
  <si>
    <t>D5 – Utilização do Esquema de Cartão MB SPOT – Emissor</t>
  </si>
  <si>
    <t>D52 – NO EXCEDENTE, DE 750.001 A 1.500.000</t>
  </si>
  <si>
    <t>D53 – NO EXCEDENTE, DE 1.500.001 A 3.000.000</t>
  </si>
  <si>
    <t>D54 – NO EXCEDENTE, DE 3.000.001 A 6.000.000</t>
  </si>
  <si>
    <t>D55 – NO EXCEDENTE DE 6.000.000</t>
  </si>
  <si>
    <t>D2A - MENSALIDADE</t>
  </si>
  <si>
    <t>D25 - NO EXCEDENTE DE 9.000.000</t>
  </si>
  <si>
    <t>D24 - NO EXCEDENTE, DE 6.000.001 a 9.000.000</t>
  </si>
  <si>
    <t>D23 - NO EXCEDENTE, DE de 3.500.001 a 6.000.000</t>
  </si>
  <si>
    <t>D22 - NO EXCEDENTE, DE 1.500.001 a 3.500.000</t>
  </si>
  <si>
    <t>D21 - DE 1 a 1.500.000 TRANSACÇÕES</t>
  </si>
  <si>
    <t>Setembro</t>
  </si>
  <si>
    <t>Outubro</t>
  </si>
  <si>
    <t>Novembro</t>
  </si>
  <si>
    <t>Ficheiro MEFC1</t>
  </si>
  <si>
    <t>Dezembro 2017</t>
  </si>
  <si>
    <t>180020</t>
  </si>
  <si>
    <t>180088</t>
  </si>
  <si>
    <t>180156</t>
  </si>
  <si>
    <t>180224</t>
  </si>
  <si>
    <t>180292</t>
  </si>
  <si>
    <t>180360</t>
  </si>
  <si>
    <t>180442</t>
  </si>
  <si>
    <t>180515</t>
  </si>
  <si>
    <t>180596</t>
  </si>
  <si>
    <t>180679</t>
  </si>
  <si>
    <t>4D 2 1 20181201MDST520181201001         De 1 a 1500000        000000000044000000000015830000000000070D</t>
  </si>
  <si>
    <t>4D 2 1 20181202MDST520181202001         De 1 a 1500000        000000000044000000000012020000000000053D</t>
  </si>
  <si>
    <t>4D 2 1 20181203MDST520181203001         De 1 a 1500000        000000000044000000000015260000000000067D</t>
  </si>
  <si>
    <t>4D 2 1 20181204MDST520181204001         De 1 a 1500000        000000000044000000000016630000000000073D</t>
  </si>
  <si>
    <t>4D 2 1 20181205MDST520181205001         De 1 a 1500000        000000000044000000000038800000000000171D</t>
  </si>
  <si>
    <t>4D 2 1 20181206MDST520181206001         De 1 a 1500000        000000000044000000000029110000000000128D</t>
  </si>
  <si>
    <t>4D 2 1 20181207MDST520181207001         De 1 a 1500000        000000000044000000000031680000000000139D</t>
  </si>
  <si>
    <t>4D 2 1 20181208MDST520181208001         De 1 a 1500000        000000000044000000000026370000000000116D</t>
  </si>
  <si>
    <t>4D 2 1 20181209MDST520181209001         De 1 a 1500000        000000000044000000000020290000000000089D</t>
  </si>
  <si>
    <t>4D 2 1 20181210MDST520181210001         De 1 a 1500000        000000000044000000000022360000000000098D</t>
  </si>
  <si>
    <t>4D 2 1 20181211MDST520181211001         De 1 a 1500000        000000000044000000000022410000000000099D</t>
  </si>
  <si>
    <t>4D 2 1 20181212MDST520181212001         De 1 a 1500000        000000000044000000000022990000000000101D</t>
  </si>
  <si>
    <t>4D 2 1 20181213MDST520181213001         De 1 a 1500000        000000000044000000000022710000000000100D</t>
  </si>
  <si>
    <t>4D 2 1 20181214MDST520181214001         De 1 a 1500000        000000000044000000000031430000000000138D</t>
  </si>
  <si>
    <t>4D 2 1 20181215MDST520181215001         De 1 a 1500000        000000000044000000000024580000000000108D</t>
  </si>
  <si>
    <t>4D 2 1 20181216MDST520181216001         De 1 a 1500000        000000000044000000000017560000000000077D</t>
  </si>
  <si>
    <t>4D 2 1 20181217MDST520181217001         De 1 a 1500000        000000000044000000000023010000000000101D</t>
  </si>
  <si>
    <t>4D 2 1 20181218MDST520181218001         De 1 a 1500000        000000000044000000000022500000000000099D</t>
  </si>
  <si>
    <t>4D 2 1 20181219MDST520181219001         De 1 a 1500000        000000000044000000000024600000000000108D</t>
  </si>
  <si>
    <t>4D 2 1 20181220MDST520181220001         De 1 a 1500000        000000000044000000000026730000000000118D</t>
  </si>
  <si>
    <t>4D 2 1 20181221MDST520181221001         De 1 a 1500000        000000000044000000000033460000000000147D</t>
  </si>
  <si>
    <t>4D 2 1 20181222MDST520181222001         De 1 a 1500000        000000000044000000000025790000000000113D</t>
  </si>
  <si>
    <t>4D 2 1 20181223MDST520181223001         De 1 a 1500000        000000000044000000000022150000000000097D</t>
  </si>
  <si>
    <t>4D 2 1 20181224MDST520181224001         De 1 a 1500000        000000000044000000000026280000000000116D</t>
  </si>
  <si>
    <t>4D 2 1 20181225MDST520181225001         De 1 a 1500000        000000000044000000000002780000000000012D</t>
  </si>
  <si>
    <t>4D 2 1 20181226MDST520181226001         De 1 a 1500000        000000000044000000000014370000000000063D</t>
  </si>
  <si>
    <t>4D 2 1 20181227MDST520181227001         De 1 a 1500000        000000000044000000000018390000000000081D</t>
  </si>
  <si>
    <t>4D 2 1 20181228MDST520181228001         De 1 a 1500000        000000000044000000000019760000000000087D</t>
  </si>
  <si>
    <t>4D 2 1 20181229MDST520181229001         De 1 a 1500000        000000000044000000000017650000000000078D</t>
  </si>
  <si>
    <t>4D 2 1 20181230MDST520181230001         De 1 a 1500000        000000000044000000000014650000000000064D</t>
  </si>
  <si>
    <t>4D 2 1 20181231MDST520181231001         De 1 a 1500000        000000000044000000000030830000000000136D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</si>
</sst>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#,##0.000\ &quot;€&quot;"/>
    <numFmt numFmtId="165" formatCode="_-* #,##0.0\ &quot;€&quot;_-;\-* #,##0.0\ &quot;€&quot;_-;_-* &quot;-&quot;??\ &quot;€&quot;_-;_-@_-"/>
    <numFmt numFmtId="166" formatCode="#,##0.00\ &quot;€&quot;"/>
    <numFmt numFmtId="167" formatCode="#,##0.00000\ &quot;€&quot;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rgb="FFC00000"/>
      </right>
      <top/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theme="1"/>
      </left>
      <right style="thin">
        <color rgb="FFC00000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00000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n">
        <color rgb="FFC00000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44" fontId="3" fillId="3" borderId="9" xfId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vertical="center"/>
    </xf>
    <xf numFmtId="44" fontId="3" fillId="3" borderId="1" xfId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44" fontId="3" fillId="3" borderId="10" xfId="1" applyFont="1" applyFill="1" applyBorder="1" applyAlignment="1">
      <alignment horizontal="center" vertical="center"/>
    </xf>
    <xf numFmtId="165" fontId="3" fillId="3" borderId="6" xfId="1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/>
    </xf>
    <xf numFmtId="0" fontId="6" fillId="4" borderId="0" xfId="0" applyFont="1" applyFill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166" fontId="6" fillId="4" borderId="2" xfId="0" applyNumberFormat="1" applyFont="1" applyFill="1" applyBorder="1" applyAlignment="1">
      <alignment vertical="center"/>
    </xf>
    <xf numFmtId="0" fontId="7" fillId="4" borderId="10" xfId="0" applyFont="1" applyFill="1" applyBorder="1" applyAlignment="1">
      <alignment horizontal="right" vertical="center"/>
    </xf>
    <xf numFmtId="44" fontId="8" fillId="0" borderId="7" xfId="1" applyFont="1" applyBorder="1" applyAlignment="1">
      <alignment horizontal="center"/>
    </xf>
    <xf numFmtId="0" fontId="9" fillId="5" borderId="0" xfId="0" applyFont="1" applyFill="1" applyBorder="1" applyAlignment="1">
      <alignment horizontal="left" vertical="center" indent="1"/>
    </xf>
    <xf numFmtId="165" fontId="9" fillId="5" borderId="2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horizontal="right" vertical="center"/>
    </xf>
    <xf numFmtId="0" fontId="9" fillId="5" borderId="10" xfId="0" applyFont="1" applyFill="1" applyBorder="1" applyAlignment="1">
      <alignment horizontal="right" vertical="center"/>
    </xf>
    <xf numFmtId="165" fontId="9" fillId="5" borderId="6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indent="2"/>
    </xf>
    <xf numFmtId="165" fontId="10" fillId="0" borderId="2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65" fontId="10" fillId="0" borderId="6" xfId="0" applyNumberFormat="1" applyFont="1" applyFill="1" applyBorder="1" applyAlignment="1">
      <alignment vertical="center"/>
    </xf>
    <xf numFmtId="44" fontId="6" fillId="4" borderId="2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44" fontId="9" fillId="5" borderId="2" xfId="0" applyNumberFormat="1" applyFont="1" applyFill="1" applyBorder="1" applyAlignment="1">
      <alignment vertical="center"/>
    </xf>
    <xf numFmtId="44" fontId="9" fillId="5" borderId="5" xfId="0" applyNumberFormat="1" applyFont="1" applyFill="1" applyBorder="1" applyAlignment="1">
      <alignment vertical="center"/>
    </xf>
    <xf numFmtId="44" fontId="10" fillId="0" borderId="2" xfId="0" applyNumberFormat="1" applyFont="1" applyFill="1" applyBorder="1" applyAlignment="1">
      <alignment vertical="center"/>
    </xf>
    <xf numFmtId="44" fontId="10" fillId="0" borderId="5" xfId="0" applyNumberFormat="1" applyFont="1" applyFill="1" applyBorder="1" applyAlignment="1">
      <alignment vertical="center"/>
    </xf>
    <xf numFmtId="44" fontId="10" fillId="0" borderId="6" xfId="0" applyNumberFormat="1" applyFont="1" applyFill="1" applyBorder="1" applyAlignment="1">
      <alignment vertical="center"/>
    </xf>
    <xf numFmtId="44" fontId="11" fillId="3" borderId="7" xfId="1" applyFont="1" applyFill="1" applyBorder="1" applyAlignment="1">
      <alignment horizontal="center"/>
    </xf>
    <xf numFmtId="0" fontId="12" fillId="3" borderId="0" xfId="0" applyFont="1" applyFill="1" applyBorder="1" applyAlignment="1">
      <alignment horizontal="right" vertical="center"/>
    </xf>
    <xf numFmtId="164" fontId="11" fillId="3" borderId="8" xfId="0" applyNumberFormat="1" applyFont="1" applyFill="1" applyBorder="1" applyAlignment="1">
      <alignment vertical="center"/>
    </xf>
    <xf numFmtId="0" fontId="11" fillId="3" borderId="9" xfId="0" applyFont="1" applyFill="1" applyBorder="1" applyAlignment="1">
      <alignment horizontal="right" vertical="center"/>
    </xf>
    <xf numFmtId="44" fontId="12" fillId="3" borderId="2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right" vertical="center"/>
    </xf>
    <xf numFmtId="44" fontId="12" fillId="3" borderId="5" xfId="0" applyNumberFormat="1" applyFont="1" applyFill="1" applyBorder="1" applyAlignment="1">
      <alignment vertical="center"/>
    </xf>
    <xf numFmtId="166" fontId="12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44" fontId="11" fillId="3" borderId="2" xfId="0" applyNumberFormat="1" applyFont="1" applyFill="1" applyBorder="1" applyAlignment="1">
      <alignment vertical="center"/>
    </xf>
    <xf numFmtId="44" fontId="11" fillId="3" borderId="5" xfId="0" applyNumberFormat="1" applyFont="1" applyFill="1" applyBorder="1" applyAlignment="1">
      <alignment vertical="center"/>
    </xf>
    <xf numFmtId="44" fontId="11" fillId="3" borderId="6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right" vertical="center"/>
    </xf>
    <xf numFmtId="164" fontId="11" fillId="3" borderId="8" xfId="0" applyNumberFormat="1" applyFont="1" applyFill="1" applyBorder="1" applyAlignment="1">
      <alignment horizontal="right" vertical="center"/>
    </xf>
    <xf numFmtId="0" fontId="12" fillId="3" borderId="9" xfId="0" applyFont="1" applyFill="1" applyBorder="1" applyAlignment="1">
      <alignment horizontal="right" vertical="center"/>
    </xf>
    <xf numFmtId="44" fontId="12" fillId="3" borderId="2" xfId="0" applyNumberFormat="1" applyFont="1" applyFill="1" applyBorder="1" applyAlignment="1">
      <alignment horizontal="right" vertical="center"/>
    </xf>
    <xf numFmtId="44" fontId="12" fillId="3" borderId="5" xfId="0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right" vertical="center"/>
    </xf>
    <xf numFmtId="44" fontId="12" fillId="3" borderId="6" xfId="0" applyNumberFormat="1" applyFont="1" applyFill="1" applyBorder="1" applyAlignment="1">
      <alignment horizontal="right" vertical="center"/>
    </xf>
    <xf numFmtId="49" fontId="0" fillId="0" borderId="0" xfId="0" applyNumberFormat="1"/>
    <xf numFmtId="165" fontId="10" fillId="0" borderId="4" xfId="0" applyNumberFormat="1" applyFont="1" applyFill="1" applyBorder="1" applyAlignment="1">
      <alignment vertical="center"/>
    </xf>
    <xf numFmtId="0" fontId="9" fillId="6" borderId="0" xfId="0" applyFont="1" applyFill="1" applyBorder="1" applyAlignment="1">
      <alignment horizontal="left" vertical="center" indent="1"/>
    </xf>
    <xf numFmtId="0" fontId="10" fillId="6" borderId="5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165" fontId="10" fillId="6" borderId="4" xfId="0" applyNumberFormat="1" applyFont="1" applyFill="1" applyBorder="1" applyAlignment="1">
      <alignment vertical="center"/>
    </xf>
    <xf numFmtId="44" fontId="10" fillId="6" borderId="2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/>
    </xf>
    <xf numFmtId="44" fontId="10" fillId="6" borderId="1" xfId="0" applyNumberFormat="1" applyFont="1" applyFill="1" applyBorder="1" applyAlignment="1">
      <alignment vertical="center"/>
    </xf>
    <xf numFmtId="166" fontId="6" fillId="4" borderId="4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right" vertical="center"/>
    </xf>
    <xf numFmtId="49" fontId="12" fillId="3" borderId="10" xfId="0" applyNumberFormat="1" applyFont="1" applyFill="1" applyBorder="1" applyAlignment="1">
      <alignment horizontal="right" vertical="center"/>
    </xf>
    <xf numFmtId="0" fontId="2" fillId="0" borderId="0" xfId="0" applyFont="1" applyBorder="1"/>
    <xf numFmtId="0" fontId="10" fillId="6" borderId="10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164" fontId="7" fillId="4" borderId="11" xfId="0" applyNumberFormat="1" applyFont="1" applyFill="1" applyBorder="1" applyAlignment="1">
      <alignment vertical="center"/>
    </xf>
    <xf numFmtId="164" fontId="9" fillId="5" borderId="11" xfId="1" applyNumberFormat="1" applyFont="1" applyFill="1" applyBorder="1" applyAlignment="1">
      <alignment vertical="center"/>
    </xf>
    <xf numFmtId="167" fontId="10" fillId="0" borderId="11" xfId="0" applyNumberFormat="1" applyFont="1" applyFill="1" applyBorder="1" applyAlignment="1">
      <alignment vertical="center"/>
    </xf>
    <xf numFmtId="166" fontId="10" fillId="0" borderId="11" xfId="0" applyNumberFormat="1" applyFont="1" applyFill="1" applyBorder="1" applyAlignment="1">
      <alignment vertical="center"/>
    </xf>
    <xf numFmtId="164" fontId="10" fillId="6" borderId="11" xfId="0" applyNumberFormat="1" applyFont="1" applyFill="1" applyBorder="1" applyAlignment="1">
      <alignment vertical="center"/>
    </xf>
    <xf numFmtId="49" fontId="12" fillId="3" borderId="1" xfId="0" quotePrefix="1" applyNumberFormat="1" applyFont="1" applyFill="1" applyBorder="1" applyAlignment="1">
      <alignment horizontal="right" vertical="center"/>
    </xf>
    <xf numFmtId="49" fontId="0" fillId="4" borderId="0" xfId="0" applyNumberForma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0"/>
  <sheetViews>
    <sheetView tabSelected="1" workbookViewId="0">
      <pane ySplit="2" topLeftCell="A3" activePane="bottomLeft" state="frozen"/>
      <selection pane="bottomLeft" activeCell="G29" sqref="G29"/>
    </sheetView>
  </sheetViews>
  <sheetFormatPr defaultRowHeight="15" x14ac:dyDescent="0.25"/>
  <cols>
    <col min="1" max="1" width="7.85546875" bestFit="1" customWidth="1"/>
    <col min="2" max="2" width="54.140625" bestFit="1" customWidth="1"/>
    <col min="3" max="3" width="9.5703125" bestFit="1" customWidth="1"/>
    <col min="4" max="4" width="8.140625" customWidth="1"/>
    <col min="5" max="5" width="11.42578125" customWidth="1"/>
    <col min="6" max="6" width="8.140625" customWidth="1"/>
    <col min="7" max="7" width="11.42578125" customWidth="1"/>
    <col min="8" max="8" width="9.85546875" customWidth="1"/>
    <col min="9" max="9" width="11" customWidth="1"/>
    <col min="10" max="10" width="11.42578125" customWidth="1"/>
    <col min="11" max="11" width="8.42578125" customWidth="1"/>
    <col min="12" max="12" width="11" customWidth="1"/>
    <col min="13" max="13" width="11.42578125" customWidth="1"/>
    <col min="14" max="14" width="9.85546875" customWidth="1"/>
    <col min="15" max="15" width="11" customWidth="1"/>
    <col min="16" max="16" width="11.42578125" customWidth="1"/>
    <col min="17" max="17" width="8.42578125" customWidth="1"/>
    <col min="18" max="18" width="11" customWidth="1"/>
    <col min="19" max="19" width="11.42578125" customWidth="1"/>
    <col min="20" max="20" width="9.42578125" customWidth="1"/>
    <col min="21" max="21" width="11" customWidth="1"/>
    <col min="22" max="22" width="11.42578125" customWidth="1"/>
    <col min="23" max="23" width="9.85546875" customWidth="1"/>
    <col min="24" max="24" width="11" customWidth="1"/>
    <col min="25" max="25" width="11.42578125" customWidth="1"/>
    <col min="26" max="26" width="10.28515625" customWidth="1"/>
    <col min="27" max="27" width="11" customWidth="1"/>
    <col min="28" max="28" width="10.28515625" customWidth="1"/>
    <col min="29" max="29" width="10.85546875" customWidth="1"/>
    <col min="30" max="30" width="11" customWidth="1"/>
    <col min="31" max="32" width="9.140625" customWidth="1"/>
    <col min="33" max="33" width="11" customWidth="1"/>
    <col min="34" max="35" width="9.140625" customWidth="1"/>
  </cols>
  <sheetData>
    <row r="1" spans="1:41" x14ac:dyDescent="0.25">
      <c r="A1" s="74" t="s">
        <v>37</v>
      </c>
      <c r="B1" s="1"/>
      <c r="C1" s="2"/>
      <c r="D1" s="87" t="s">
        <v>38</v>
      </c>
      <c r="E1" s="88"/>
      <c r="F1" s="84" t="s">
        <v>1</v>
      </c>
      <c r="G1" s="85"/>
      <c r="H1" s="86"/>
      <c r="I1" s="89" t="s">
        <v>2</v>
      </c>
      <c r="J1" s="90"/>
      <c r="K1" s="3"/>
      <c r="L1" s="84" t="s">
        <v>3</v>
      </c>
      <c r="M1" s="85"/>
      <c r="N1" s="86"/>
      <c r="O1" s="84" t="s">
        <v>4</v>
      </c>
      <c r="P1" s="85"/>
      <c r="Q1" s="86"/>
      <c r="R1" s="84" t="s">
        <v>5</v>
      </c>
      <c r="S1" s="85"/>
      <c r="T1" s="86"/>
      <c r="U1" s="84" t="s">
        <v>6</v>
      </c>
      <c r="V1" s="85"/>
      <c r="W1" s="86"/>
      <c r="X1" s="84" t="s">
        <v>7</v>
      </c>
      <c r="Y1" s="85"/>
      <c r="Z1" s="86"/>
      <c r="AA1" s="84" t="s">
        <v>8</v>
      </c>
      <c r="AB1" s="85"/>
      <c r="AC1" s="86"/>
      <c r="AD1" s="84" t="s">
        <v>34</v>
      </c>
      <c r="AE1" s="85"/>
      <c r="AF1" s="86"/>
      <c r="AG1" s="84" t="s">
        <v>35</v>
      </c>
      <c r="AH1" s="85"/>
      <c r="AI1" s="86"/>
      <c r="AJ1" s="84" t="s">
        <v>36</v>
      </c>
      <c r="AK1" s="85"/>
      <c r="AL1" s="86"/>
      <c r="AM1" s="84" t="s">
        <v>0</v>
      </c>
      <c r="AN1" s="85"/>
      <c r="AO1" s="86"/>
    </row>
    <row r="2" spans="1:41" ht="25.5" x14ac:dyDescent="0.25">
      <c r="A2" s="4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9" t="s">
        <v>12</v>
      </c>
      <c r="G2" s="10" t="s">
        <v>13</v>
      </c>
      <c r="H2" s="11" t="s">
        <v>14</v>
      </c>
      <c r="I2" s="12" t="s">
        <v>12</v>
      </c>
      <c r="J2" s="10" t="s">
        <v>13</v>
      </c>
      <c r="K2" s="13" t="s">
        <v>14</v>
      </c>
      <c r="L2" s="12" t="s">
        <v>12</v>
      </c>
      <c r="M2" s="10" t="s">
        <v>13</v>
      </c>
      <c r="N2" s="11" t="s">
        <v>14</v>
      </c>
      <c r="O2" s="12" t="s">
        <v>12</v>
      </c>
      <c r="P2" s="10" t="s">
        <v>13</v>
      </c>
      <c r="Q2" s="11" t="s">
        <v>14</v>
      </c>
      <c r="R2" s="12" t="s">
        <v>12</v>
      </c>
      <c r="S2" s="10" t="s">
        <v>13</v>
      </c>
      <c r="T2" s="11" t="s">
        <v>14</v>
      </c>
      <c r="U2" s="12" t="s">
        <v>12</v>
      </c>
      <c r="V2" s="10" t="s">
        <v>13</v>
      </c>
      <c r="W2" s="11" t="s">
        <v>14</v>
      </c>
      <c r="X2" s="12" t="s">
        <v>12</v>
      </c>
      <c r="Y2" s="10" t="s">
        <v>13</v>
      </c>
      <c r="Z2" s="11" t="s">
        <v>14</v>
      </c>
      <c r="AA2" s="12" t="s">
        <v>12</v>
      </c>
      <c r="AB2" s="10" t="s">
        <v>13</v>
      </c>
      <c r="AC2" s="11" t="s">
        <v>14</v>
      </c>
      <c r="AD2" s="12" t="s">
        <v>12</v>
      </c>
      <c r="AE2" s="10" t="s">
        <v>13</v>
      </c>
      <c r="AF2" s="11" t="s">
        <v>14</v>
      </c>
      <c r="AG2" s="12" t="s">
        <v>12</v>
      </c>
      <c r="AH2" s="10" t="s">
        <v>13</v>
      </c>
      <c r="AI2" s="11" t="s">
        <v>14</v>
      </c>
      <c r="AJ2" s="12" t="s">
        <v>12</v>
      </c>
      <c r="AK2" s="10" t="s">
        <v>13</v>
      </c>
      <c r="AL2" s="11" t="s">
        <v>14</v>
      </c>
      <c r="AM2" s="12" t="s">
        <v>12</v>
      </c>
      <c r="AN2" s="10" t="s">
        <v>13</v>
      </c>
      <c r="AO2" s="11" t="s">
        <v>14</v>
      </c>
    </row>
    <row r="3" spans="1:41" x14ac:dyDescent="0.25">
      <c r="A3" s="14"/>
      <c r="B3" s="15" t="s">
        <v>21</v>
      </c>
      <c r="C3" s="77"/>
      <c r="D3" s="19"/>
      <c r="E3" s="32">
        <f>+E4+E11</f>
        <v>528.07507999999996</v>
      </c>
      <c r="F3" s="17"/>
      <c r="G3" s="33">
        <f>+G4+G11</f>
        <v>531.96248000000003</v>
      </c>
      <c r="H3" s="66">
        <f>+G3-E3</f>
        <v>3.8874000000000706</v>
      </c>
      <c r="I3" s="19"/>
      <c r="J3" s="16">
        <f>+J4+J11</f>
        <v>531.58848</v>
      </c>
      <c r="K3" s="18">
        <f>+J3-G3</f>
        <v>-0.37400000000002365</v>
      </c>
      <c r="L3" s="19"/>
      <c r="M3" s="70">
        <f>+M4+M11</f>
        <v>533.46199999999999</v>
      </c>
      <c r="N3" s="69">
        <f>+M3-J3</f>
        <v>1.873519999999985</v>
      </c>
      <c r="O3" s="19"/>
      <c r="P3" s="70">
        <f>+P4+P11</f>
        <v>532.71532000000002</v>
      </c>
      <c r="Q3" s="69">
        <f>+P3-M3</f>
        <v>-0.74667999999996937</v>
      </c>
      <c r="R3" s="19"/>
      <c r="S3" s="70">
        <f>+S4+S11</f>
        <v>531.42655999999999</v>
      </c>
      <c r="T3" s="69">
        <f>+S3-P3</f>
        <v>-1.2887600000000248</v>
      </c>
      <c r="U3" s="19"/>
      <c r="V3" s="70">
        <f>+V4+V11</f>
        <v>532.55604000000005</v>
      </c>
      <c r="W3" s="69">
        <f>+V3-S3</f>
        <v>1.1294800000000578</v>
      </c>
      <c r="X3" s="19"/>
      <c r="Y3" s="71">
        <f>+Y4+Y11</f>
        <v>530.67372</v>
      </c>
      <c r="Z3" s="69"/>
      <c r="AA3" s="19"/>
      <c r="AB3" s="71">
        <f>+AB4+AB11</f>
        <v>531.71299999999997</v>
      </c>
      <c r="AC3" s="69">
        <f>+AB3-Y3</f>
        <v>1.0392799999999625</v>
      </c>
      <c r="AD3" s="19"/>
      <c r="AE3" s="71">
        <f>+AE4+AE11</f>
        <v>533.06600000000003</v>
      </c>
      <c r="AF3" s="69">
        <f>+AE3-AB3</f>
        <v>1.3530000000000655</v>
      </c>
      <c r="AG3" s="19"/>
      <c r="AH3" s="71">
        <f>+AH4+AH11</f>
        <v>537.79380000000003</v>
      </c>
      <c r="AI3" s="69">
        <f>+AH3-AE3</f>
        <v>4.727800000000002</v>
      </c>
      <c r="AJ3" s="19"/>
      <c r="AK3" s="71">
        <f>+AK4+AK11</f>
        <v>537.05636000000004</v>
      </c>
      <c r="AL3" s="69">
        <f>+AK3-AH3</f>
        <v>-0.73743999999999232</v>
      </c>
      <c r="AM3" s="19"/>
      <c r="AN3" s="71">
        <f>+AN4+AN11</f>
        <v>530.49112000000002</v>
      </c>
      <c r="AO3" s="69">
        <f>+AN3-AK3</f>
        <v>-6.5652400000000171</v>
      </c>
    </row>
    <row r="4" spans="1:41" x14ac:dyDescent="0.25">
      <c r="A4" s="20"/>
      <c r="B4" s="21" t="s">
        <v>22</v>
      </c>
      <c r="C4" s="78"/>
      <c r="D4" s="24"/>
      <c r="E4" s="34">
        <f>SUM(E5:E10)</f>
        <v>528.07507999999996</v>
      </c>
      <c r="F4" s="23"/>
      <c r="G4" s="35">
        <f>SUM(G5:G10)</f>
        <v>531.96248000000003</v>
      </c>
      <c r="H4" s="25"/>
      <c r="I4" s="24"/>
      <c r="J4" s="35">
        <f>SUM(J5:J10)</f>
        <v>531.58848</v>
      </c>
      <c r="K4" s="25"/>
      <c r="L4" s="24"/>
      <c r="M4" s="35">
        <f>SUM(M5:M10)</f>
        <v>533.46199999999999</v>
      </c>
      <c r="N4" s="22"/>
      <c r="O4" s="24"/>
      <c r="P4" s="35">
        <f>SUM(P5:P10)</f>
        <v>532.71532000000002</v>
      </c>
      <c r="Q4" s="22"/>
      <c r="R4" s="24"/>
      <c r="S4" s="35">
        <f>SUM(S5:S10)</f>
        <v>531.42655999999999</v>
      </c>
      <c r="T4" s="22"/>
      <c r="U4" s="24"/>
      <c r="V4" s="35">
        <f>SUM(V5:V10)</f>
        <v>532.55604000000005</v>
      </c>
      <c r="W4" s="22"/>
      <c r="X4" s="24"/>
      <c r="Y4" s="35">
        <f>SUM(Y5:Y10)</f>
        <v>530.67372</v>
      </c>
      <c r="Z4" s="22"/>
      <c r="AA4" s="24"/>
      <c r="AB4" s="35">
        <f>SUM(AB5:AB10)</f>
        <v>531.71299999999997</v>
      </c>
      <c r="AC4" s="22"/>
      <c r="AD4" s="24"/>
      <c r="AE4" s="35">
        <f>SUM(AE5:AE10)</f>
        <v>533.06600000000003</v>
      </c>
      <c r="AF4" s="22"/>
      <c r="AG4" s="24"/>
      <c r="AH4" s="35">
        <f>SUM(AH5:AH10)</f>
        <v>537.79380000000003</v>
      </c>
      <c r="AI4" s="22"/>
      <c r="AJ4" s="24"/>
      <c r="AK4" s="35">
        <f>SUM(AK5:AK10)</f>
        <v>537.05636000000004</v>
      </c>
      <c r="AL4" s="22"/>
      <c r="AM4" s="24"/>
      <c r="AN4" s="35">
        <f>SUM(AN5:AN10)</f>
        <v>530.49112000000002</v>
      </c>
      <c r="AO4" s="22"/>
    </row>
    <row r="5" spans="1:41" x14ac:dyDescent="0.25">
      <c r="A5" s="26" t="s">
        <v>15</v>
      </c>
      <c r="B5" s="27" t="s">
        <v>33</v>
      </c>
      <c r="C5" s="79">
        <v>4.4000000000000002E-4</v>
      </c>
      <c r="D5" s="30">
        <v>63807</v>
      </c>
      <c r="E5" s="36">
        <f>+D5*$C5</f>
        <v>28.07508</v>
      </c>
      <c r="F5" s="29">
        <v>72642</v>
      </c>
      <c r="G5" s="37">
        <f>+F5*$C5</f>
        <v>31.962480000000003</v>
      </c>
      <c r="H5" s="31"/>
      <c r="I5" s="30">
        <v>71792</v>
      </c>
      <c r="J5" s="37">
        <f>+I5*$C5</f>
        <v>31.588480000000001</v>
      </c>
      <c r="K5" s="60"/>
      <c r="L5" s="30">
        <v>76050</v>
      </c>
      <c r="M5" s="37">
        <f>+L5*$C5</f>
        <v>33.462000000000003</v>
      </c>
      <c r="N5" s="28"/>
      <c r="O5" s="30">
        <v>74353</v>
      </c>
      <c r="P5" s="37">
        <f>+O5*$C5</f>
        <v>32.715319999999998</v>
      </c>
      <c r="Q5" s="28"/>
      <c r="R5" s="30">
        <v>71424</v>
      </c>
      <c r="S5" s="37">
        <f>+R5*$C5</f>
        <v>31.426560000000002</v>
      </c>
      <c r="T5" s="28"/>
      <c r="U5" s="30">
        <v>73991</v>
      </c>
      <c r="V5" s="37">
        <f>+U5*$C5</f>
        <v>32.556040000000003</v>
      </c>
      <c r="W5" s="28"/>
      <c r="X5" s="30">
        <v>69713</v>
      </c>
      <c r="Y5" s="37">
        <f>+X5*$C5</f>
        <v>30.673719999999999</v>
      </c>
      <c r="Z5" s="28"/>
      <c r="AA5" s="30">
        <v>72075</v>
      </c>
      <c r="AB5" s="37">
        <f>+AA5*$C5</f>
        <v>31.713000000000001</v>
      </c>
      <c r="AC5" s="28"/>
      <c r="AD5" s="30">
        <v>75150</v>
      </c>
      <c r="AE5" s="37">
        <f>+AD5*$C5</f>
        <v>33.066000000000003</v>
      </c>
      <c r="AF5" s="28"/>
      <c r="AG5" s="30">
        <v>85895</v>
      </c>
      <c r="AH5" s="37">
        <f>+AG5*$C5</f>
        <v>37.793800000000005</v>
      </c>
      <c r="AI5" s="28"/>
      <c r="AJ5" s="30">
        <v>84219</v>
      </c>
      <c r="AK5" s="37">
        <f>+AJ5*$C5</f>
        <v>37.056359999999998</v>
      </c>
      <c r="AL5" s="28"/>
      <c r="AM5" s="30">
        <v>69298</v>
      </c>
      <c r="AN5" s="37">
        <f>+AM5*$C5</f>
        <v>30.491120000000002</v>
      </c>
      <c r="AO5" s="28"/>
    </row>
    <row r="6" spans="1:41" x14ac:dyDescent="0.25">
      <c r="A6" s="26" t="s">
        <v>15</v>
      </c>
      <c r="B6" s="27" t="s">
        <v>32</v>
      </c>
      <c r="C6" s="79">
        <v>3.8999999999999999E-4</v>
      </c>
      <c r="D6" s="30"/>
      <c r="E6" s="36">
        <f t="shared" ref="E6:G10" si="0">+D6*$C6</f>
        <v>0</v>
      </c>
      <c r="F6" s="29"/>
      <c r="G6" s="37">
        <f t="shared" si="0"/>
        <v>0</v>
      </c>
      <c r="H6" s="31"/>
      <c r="I6" s="30"/>
      <c r="J6" s="37">
        <f t="shared" ref="J6" si="1">+I6*$C6</f>
        <v>0</v>
      </c>
      <c r="K6" s="60"/>
      <c r="L6" s="30"/>
      <c r="M6" s="37">
        <f t="shared" ref="M6" si="2">+L6*$C6</f>
        <v>0</v>
      </c>
      <c r="N6" s="28"/>
      <c r="O6" s="30"/>
      <c r="P6" s="37">
        <f t="shared" ref="P6" si="3">+O6*$C6</f>
        <v>0</v>
      </c>
      <c r="Q6" s="28"/>
      <c r="R6" s="30"/>
      <c r="S6" s="37">
        <f t="shared" ref="S6" si="4">+R6*$C6</f>
        <v>0</v>
      </c>
      <c r="T6" s="28"/>
      <c r="U6" s="30"/>
      <c r="V6" s="37">
        <f t="shared" ref="V6" si="5">+U6*$C6</f>
        <v>0</v>
      </c>
      <c r="W6" s="28"/>
      <c r="X6" s="30"/>
      <c r="Y6" s="37">
        <f t="shared" ref="Y6" si="6">+X6*$C6</f>
        <v>0</v>
      </c>
      <c r="Z6" s="28"/>
      <c r="AA6" s="30"/>
      <c r="AB6" s="37">
        <f t="shared" ref="AB6" si="7">+AA6*$C6</f>
        <v>0</v>
      </c>
      <c r="AC6" s="28"/>
      <c r="AD6" s="30"/>
      <c r="AE6" s="37">
        <f t="shared" ref="AE6:AE10" si="8">+AD6*$C6</f>
        <v>0</v>
      </c>
      <c r="AF6" s="28"/>
      <c r="AG6" s="30"/>
      <c r="AH6" s="37">
        <f t="shared" ref="AH6:AH10" si="9">+AG6*$C6</f>
        <v>0</v>
      </c>
      <c r="AI6" s="28"/>
      <c r="AJ6" s="30"/>
      <c r="AK6" s="37">
        <f t="shared" ref="AK6:AK10" si="10">+AJ6*$C6</f>
        <v>0</v>
      </c>
      <c r="AL6" s="28"/>
      <c r="AM6" s="30"/>
      <c r="AN6" s="37">
        <f t="shared" ref="AN6:AN10" si="11">+AM6*$C6</f>
        <v>0</v>
      </c>
      <c r="AO6" s="28"/>
    </row>
    <row r="7" spans="1:41" x14ac:dyDescent="0.25">
      <c r="A7" s="26" t="s">
        <v>15</v>
      </c>
      <c r="B7" s="27" t="s">
        <v>31</v>
      </c>
      <c r="C7" s="79">
        <v>3.5E-4</v>
      </c>
      <c r="D7" s="30"/>
      <c r="E7" s="36">
        <f t="shared" si="0"/>
        <v>0</v>
      </c>
      <c r="F7" s="29"/>
      <c r="G7" s="37">
        <f t="shared" si="0"/>
        <v>0</v>
      </c>
      <c r="H7" s="31"/>
      <c r="I7" s="30"/>
      <c r="J7" s="37">
        <f t="shared" ref="J7" si="12">+I7*$C7</f>
        <v>0</v>
      </c>
      <c r="K7" s="60"/>
      <c r="L7" s="30"/>
      <c r="M7" s="37">
        <f t="shared" ref="M7" si="13">+L7*$C7</f>
        <v>0</v>
      </c>
      <c r="N7" s="28"/>
      <c r="O7" s="30"/>
      <c r="P7" s="37">
        <f t="shared" ref="P7" si="14">+O7*$C7</f>
        <v>0</v>
      </c>
      <c r="Q7" s="28"/>
      <c r="R7" s="30"/>
      <c r="S7" s="37">
        <f t="shared" ref="S7" si="15">+R7*$C7</f>
        <v>0</v>
      </c>
      <c r="T7" s="28"/>
      <c r="U7" s="30"/>
      <c r="V7" s="37">
        <f t="shared" ref="V7" si="16">+U7*$C7</f>
        <v>0</v>
      </c>
      <c r="W7" s="28"/>
      <c r="X7" s="30"/>
      <c r="Y7" s="37">
        <f t="shared" ref="Y7" si="17">+X7*$C7</f>
        <v>0</v>
      </c>
      <c r="Z7" s="28"/>
      <c r="AA7" s="30"/>
      <c r="AB7" s="37">
        <f t="shared" ref="AB7" si="18">+AA7*$C7</f>
        <v>0</v>
      </c>
      <c r="AC7" s="28"/>
      <c r="AD7" s="30"/>
      <c r="AE7" s="37">
        <f t="shared" si="8"/>
        <v>0</v>
      </c>
      <c r="AF7" s="28"/>
      <c r="AG7" s="30"/>
      <c r="AH7" s="37">
        <f t="shared" si="9"/>
        <v>0</v>
      </c>
      <c r="AI7" s="28"/>
      <c r="AJ7" s="30"/>
      <c r="AK7" s="37">
        <f t="shared" si="10"/>
        <v>0</v>
      </c>
      <c r="AL7" s="28"/>
      <c r="AM7" s="30"/>
      <c r="AN7" s="37">
        <f t="shared" si="11"/>
        <v>0</v>
      </c>
      <c r="AO7" s="28"/>
    </row>
    <row r="8" spans="1:41" x14ac:dyDescent="0.25">
      <c r="A8" s="26" t="s">
        <v>15</v>
      </c>
      <c r="B8" s="27" t="s">
        <v>30</v>
      </c>
      <c r="C8" s="79">
        <v>2.9999999999999997E-4</v>
      </c>
      <c r="D8" s="30"/>
      <c r="E8" s="36">
        <f t="shared" si="0"/>
        <v>0</v>
      </c>
      <c r="F8" s="29"/>
      <c r="G8" s="37">
        <f t="shared" si="0"/>
        <v>0</v>
      </c>
      <c r="H8" s="31"/>
      <c r="I8" s="30"/>
      <c r="J8" s="37">
        <f t="shared" ref="J8" si="19">+I8*$C8</f>
        <v>0</v>
      </c>
      <c r="K8" s="60"/>
      <c r="L8" s="30"/>
      <c r="M8" s="37">
        <f t="shared" ref="M8" si="20">+L8*$C8</f>
        <v>0</v>
      </c>
      <c r="N8" s="28"/>
      <c r="O8" s="30"/>
      <c r="P8" s="37">
        <f t="shared" ref="P8" si="21">+O8*$C8</f>
        <v>0</v>
      </c>
      <c r="Q8" s="28"/>
      <c r="R8" s="30"/>
      <c r="S8" s="37">
        <f t="shared" ref="S8" si="22">+R8*$C8</f>
        <v>0</v>
      </c>
      <c r="T8" s="28"/>
      <c r="U8" s="30"/>
      <c r="V8" s="37">
        <f t="shared" ref="V8" si="23">+U8*$C8</f>
        <v>0</v>
      </c>
      <c r="W8" s="28"/>
      <c r="X8" s="30"/>
      <c r="Y8" s="37">
        <f t="shared" ref="Y8" si="24">+X8*$C8</f>
        <v>0</v>
      </c>
      <c r="Z8" s="28"/>
      <c r="AA8" s="30"/>
      <c r="AB8" s="37">
        <f t="shared" ref="AB8" si="25">+AA8*$C8</f>
        <v>0</v>
      </c>
      <c r="AC8" s="28"/>
      <c r="AD8" s="30"/>
      <c r="AE8" s="37">
        <f t="shared" si="8"/>
        <v>0</v>
      </c>
      <c r="AF8" s="28"/>
      <c r="AG8" s="30"/>
      <c r="AH8" s="37">
        <f t="shared" si="9"/>
        <v>0</v>
      </c>
      <c r="AI8" s="28"/>
      <c r="AJ8" s="30"/>
      <c r="AK8" s="37">
        <f t="shared" si="10"/>
        <v>0</v>
      </c>
      <c r="AL8" s="28"/>
      <c r="AM8" s="30"/>
      <c r="AN8" s="37">
        <f t="shared" si="11"/>
        <v>0</v>
      </c>
      <c r="AO8" s="28"/>
    </row>
    <row r="9" spans="1:41" x14ac:dyDescent="0.25">
      <c r="A9" s="26" t="s">
        <v>15</v>
      </c>
      <c r="B9" s="27" t="s">
        <v>29</v>
      </c>
      <c r="C9" s="79">
        <v>2.7E-4</v>
      </c>
      <c r="D9" s="30"/>
      <c r="E9" s="36">
        <f t="shared" si="0"/>
        <v>0</v>
      </c>
      <c r="F9" s="29"/>
      <c r="G9" s="37">
        <f t="shared" si="0"/>
        <v>0</v>
      </c>
      <c r="H9" s="31"/>
      <c r="I9" s="30"/>
      <c r="J9" s="37">
        <f t="shared" ref="J9" si="26">+I9*$C9</f>
        <v>0</v>
      </c>
      <c r="K9" s="60"/>
      <c r="L9" s="30"/>
      <c r="M9" s="37">
        <f t="shared" ref="M9" si="27">+L9*$C9</f>
        <v>0</v>
      </c>
      <c r="N9" s="28"/>
      <c r="O9" s="30"/>
      <c r="P9" s="37">
        <f t="shared" ref="P9" si="28">+O9*$C9</f>
        <v>0</v>
      </c>
      <c r="Q9" s="28"/>
      <c r="R9" s="30"/>
      <c r="S9" s="37">
        <f t="shared" ref="S9" si="29">+R9*$C9</f>
        <v>0</v>
      </c>
      <c r="T9" s="28"/>
      <c r="U9" s="30"/>
      <c r="V9" s="37">
        <f t="shared" ref="V9" si="30">+U9*$C9</f>
        <v>0</v>
      </c>
      <c r="W9" s="28"/>
      <c r="X9" s="30"/>
      <c r="Y9" s="37">
        <f t="shared" ref="Y9" si="31">+X9*$C9</f>
        <v>0</v>
      </c>
      <c r="Z9" s="28"/>
      <c r="AA9" s="30"/>
      <c r="AB9" s="37">
        <f t="shared" ref="AB9" si="32">+AA9*$C9</f>
        <v>0</v>
      </c>
      <c r="AC9" s="28"/>
      <c r="AD9" s="30"/>
      <c r="AE9" s="37">
        <f t="shared" si="8"/>
        <v>0</v>
      </c>
      <c r="AF9" s="28"/>
      <c r="AG9" s="30"/>
      <c r="AH9" s="37">
        <f t="shared" si="9"/>
        <v>0</v>
      </c>
      <c r="AI9" s="28"/>
      <c r="AJ9" s="30"/>
      <c r="AK9" s="37">
        <f t="shared" si="10"/>
        <v>0</v>
      </c>
      <c r="AL9" s="28"/>
      <c r="AM9" s="30"/>
      <c r="AN9" s="37">
        <f t="shared" si="11"/>
        <v>0</v>
      </c>
      <c r="AO9" s="28"/>
    </row>
    <row r="10" spans="1:41" x14ac:dyDescent="0.25">
      <c r="A10" s="26" t="s">
        <v>15</v>
      </c>
      <c r="B10" s="27" t="s">
        <v>28</v>
      </c>
      <c r="C10" s="80">
        <v>500</v>
      </c>
      <c r="D10" s="30">
        <v>1</v>
      </c>
      <c r="E10" s="36">
        <f t="shared" si="0"/>
        <v>500</v>
      </c>
      <c r="F10" s="29">
        <v>1</v>
      </c>
      <c r="G10" s="37">
        <f t="shared" si="0"/>
        <v>500</v>
      </c>
      <c r="H10" s="31"/>
      <c r="I10" s="30">
        <v>1</v>
      </c>
      <c r="J10" s="37">
        <f t="shared" ref="J10" si="33">+I10*$C10</f>
        <v>500</v>
      </c>
      <c r="K10" s="31"/>
      <c r="L10" s="30">
        <v>1</v>
      </c>
      <c r="M10" s="37">
        <f t="shared" ref="M10" si="34">+L10*$C10</f>
        <v>500</v>
      </c>
      <c r="N10" s="28"/>
      <c r="O10" s="30">
        <v>1</v>
      </c>
      <c r="P10" s="37">
        <f t="shared" ref="P10" si="35">+O10*$C10</f>
        <v>500</v>
      </c>
      <c r="Q10" s="28"/>
      <c r="R10" s="30">
        <v>1</v>
      </c>
      <c r="S10" s="37">
        <f t="shared" ref="S10" si="36">+R10*$C10</f>
        <v>500</v>
      </c>
      <c r="T10" s="28"/>
      <c r="U10" s="30">
        <v>1</v>
      </c>
      <c r="V10" s="37">
        <f t="shared" ref="V10" si="37">+U10*$C10</f>
        <v>500</v>
      </c>
      <c r="W10" s="28"/>
      <c r="X10" s="30">
        <v>1</v>
      </c>
      <c r="Y10" s="37">
        <f t="shared" ref="Y10" si="38">+X10*$C10</f>
        <v>500</v>
      </c>
      <c r="Z10" s="28"/>
      <c r="AA10" s="30">
        <v>1</v>
      </c>
      <c r="AB10" s="37">
        <f t="shared" ref="AB10" si="39">+AA10*$C10</f>
        <v>500</v>
      </c>
      <c r="AC10" s="28"/>
      <c r="AD10" s="30">
        <v>1</v>
      </c>
      <c r="AE10" s="37">
        <f t="shared" si="8"/>
        <v>500</v>
      </c>
      <c r="AF10" s="28"/>
      <c r="AG10" s="30">
        <v>1</v>
      </c>
      <c r="AH10" s="37">
        <f t="shared" si="9"/>
        <v>500</v>
      </c>
      <c r="AI10" s="28"/>
      <c r="AJ10" s="30">
        <v>1</v>
      </c>
      <c r="AK10" s="37">
        <f t="shared" si="10"/>
        <v>500</v>
      </c>
      <c r="AL10" s="28"/>
      <c r="AM10" s="30">
        <v>1</v>
      </c>
      <c r="AN10" s="37">
        <f t="shared" si="11"/>
        <v>500</v>
      </c>
      <c r="AO10" s="28"/>
    </row>
    <row r="11" spans="1:41" x14ac:dyDescent="0.25">
      <c r="A11" s="26"/>
      <c r="B11" s="61" t="s">
        <v>23</v>
      </c>
      <c r="C11" s="81"/>
      <c r="D11" s="75"/>
      <c r="E11" s="65">
        <f>SUM(E12:E17)</f>
        <v>0</v>
      </c>
      <c r="F11" s="62"/>
      <c r="G11" s="68">
        <f>SUM(G12:G17)</f>
        <v>0</v>
      </c>
      <c r="H11" s="64"/>
      <c r="I11" s="63"/>
      <c r="J11" s="68">
        <f>SUM(J12:J17)</f>
        <v>0</v>
      </c>
      <c r="K11" s="64"/>
      <c r="L11" s="63"/>
      <c r="M11" s="68">
        <f>SUM(M12:M17)</f>
        <v>0</v>
      </c>
      <c r="N11" s="64"/>
      <c r="O11" s="63"/>
      <c r="P11" s="68">
        <f>SUM(P12:P17)</f>
        <v>0</v>
      </c>
      <c r="Q11" s="64"/>
      <c r="R11" s="63"/>
      <c r="S11" s="68">
        <f>SUM(S12:S17)</f>
        <v>0</v>
      </c>
      <c r="T11" s="64"/>
      <c r="U11" s="63"/>
      <c r="V11" s="68">
        <f>SUM(V12:V17)</f>
        <v>0</v>
      </c>
      <c r="W11" s="64"/>
      <c r="X11" s="63"/>
      <c r="Y11" s="68">
        <f>SUM(Y12:Y17)</f>
        <v>0</v>
      </c>
      <c r="Z11" s="64"/>
      <c r="AA11" s="63"/>
      <c r="AB11" s="68">
        <f>SUM(AB12:AB17)</f>
        <v>0</v>
      </c>
      <c r="AC11" s="64"/>
      <c r="AD11" s="63"/>
      <c r="AE11" s="68">
        <f>SUM(AE12:AE17)</f>
        <v>0</v>
      </c>
      <c r="AF11" s="64"/>
      <c r="AG11" s="63"/>
      <c r="AH11" s="68">
        <f>SUM(AH12:AH17)</f>
        <v>0</v>
      </c>
      <c r="AI11" s="64"/>
      <c r="AJ11" s="63"/>
      <c r="AK11" s="68">
        <f>SUM(AK12:AK17)</f>
        <v>0</v>
      </c>
      <c r="AL11" s="64"/>
      <c r="AM11" s="63"/>
      <c r="AN11" s="68">
        <f>SUM(AN12:AN17)</f>
        <v>0</v>
      </c>
      <c r="AO11" s="64"/>
    </row>
    <row r="12" spans="1:41" x14ac:dyDescent="0.25">
      <c r="A12" s="26" t="s">
        <v>15</v>
      </c>
      <c r="B12" s="27" t="s">
        <v>16</v>
      </c>
      <c r="C12" s="79">
        <v>5.9000000000000003E-4</v>
      </c>
      <c r="D12" s="76"/>
      <c r="E12" s="36">
        <f>+D12*$C12</f>
        <v>0</v>
      </c>
      <c r="F12" s="29"/>
      <c r="G12" s="37">
        <f>+F12*$C12</f>
        <v>0</v>
      </c>
      <c r="H12" s="38"/>
      <c r="I12" s="30"/>
      <c r="J12" s="37">
        <f>+I12*$C12</f>
        <v>0</v>
      </c>
      <c r="K12" s="38"/>
      <c r="L12" s="30"/>
      <c r="M12" s="37">
        <f>+L12*$C12</f>
        <v>0</v>
      </c>
      <c r="N12" s="36"/>
      <c r="O12" s="30"/>
      <c r="P12" s="37">
        <f>+O12*$C12</f>
        <v>0</v>
      </c>
      <c r="Q12" s="36"/>
      <c r="R12" s="30"/>
      <c r="S12" s="37">
        <f>+R12*$C12</f>
        <v>0</v>
      </c>
      <c r="T12" s="36"/>
      <c r="U12" s="30"/>
      <c r="V12" s="37">
        <f>+U12*$C12</f>
        <v>0</v>
      </c>
      <c r="W12" s="36"/>
      <c r="X12" s="30"/>
      <c r="Y12" s="37">
        <f>+X12*$C12</f>
        <v>0</v>
      </c>
      <c r="Z12" s="36"/>
      <c r="AA12" s="30"/>
      <c r="AB12" s="37">
        <f>+AA12*$C12</f>
        <v>0</v>
      </c>
      <c r="AC12" s="36"/>
      <c r="AD12" s="30"/>
      <c r="AE12" s="37">
        <f>+AD12*$C12</f>
        <v>0</v>
      </c>
      <c r="AF12" s="36"/>
      <c r="AG12" s="30"/>
      <c r="AH12" s="37">
        <f>+AG12*$C12</f>
        <v>0</v>
      </c>
      <c r="AI12" s="36"/>
      <c r="AJ12" s="30"/>
      <c r="AK12" s="37">
        <f>+AJ12*$C12</f>
        <v>0</v>
      </c>
      <c r="AL12" s="36"/>
      <c r="AM12" s="30"/>
      <c r="AN12" s="37">
        <f>+AM12*$C12</f>
        <v>0</v>
      </c>
      <c r="AO12" s="36"/>
    </row>
    <row r="13" spans="1:41" x14ac:dyDescent="0.25">
      <c r="A13" s="26" t="s">
        <v>15</v>
      </c>
      <c r="B13" s="27" t="s">
        <v>24</v>
      </c>
      <c r="C13" s="79">
        <v>5.0000000000000001E-4</v>
      </c>
      <c r="D13" s="76"/>
      <c r="E13" s="36">
        <f t="shared" ref="E13:G17" si="40">+D13*$C13</f>
        <v>0</v>
      </c>
      <c r="F13" s="29"/>
      <c r="G13" s="37">
        <f t="shared" si="40"/>
        <v>0</v>
      </c>
      <c r="H13" s="38"/>
      <c r="I13" s="30"/>
      <c r="J13" s="37">
        <f t="shared" ref="J13" si="41">+I13*$C13</f>
        <v>0</v>
      </c>
      <c r="K13" s="38"/>
      <c r="L13" s="30"/>
      <c r="M13" s="37">
        <f t="shared" ref="M13" si="42">+L13*$C13</f>
        <v>0</v>
      </c>
      <c r="N13" s="36"/>
      <c r="O13" s="30"/>
      <c r="P13" s="37">
        <f t="shared" ref="P13" si="43">+O13*$C13</f>
        <v>0</v>
      </c>
      <c r="Q13" s="36"/>
      <c r="R13" s="30"/>
      <c r="S13" s="37">
        <f t="shared" ref="S13" si="44">+R13*$C13</f>
        <v>0</v>
      </c>
      <c r="T13" s="36"/>
      <c r="U13" s="30"/>
      <c r="V13" s="37">
        <f t="shared" ref="V13" si="45">+U13*$C13</f>
        <v>0</v>
      </c>
      <c r="W13" s="36"/>
      <c r="X13" s="30"/>
      <c r="Y13" s="37">
        <f t="shared" ref="Y13" si="46">+X13*$C13</f>
        <v>0</v>
      </c>
      <c r="Z13" s="36"/>
      <c r="AA13" s="30"/>
      <c r="AB13" s="37">
        <f t="shared" ref="AB13" si="47">+AA13*$C13</f>
        <v>0</v>
      </c>
      <c r="AC13" s="36"/>
      <c r="AD13" s="30"/>
      <c r="AE13" s="37">
        <f t="shared" ref="AE13:AE17" si="48">+AD13*$C13</f>
        <v>0</v>
      </c>
      <c r="AF13" s="36"/>
      <c r="AG13" s="30"/>
      <c r="AH13" s="37">
        <f t="shared" ref="AH13:AH17" si="49">+AG13*$C13</f>
        <v>0</v>
      </c>
      <c r="AI13" s="36"/>
      <c r="AJ13" s="30"/>
      <c r="AK13" s="37">
        <f t="shared" ref="AK13:AK17" si="50">+AJ13*$C13</f>
        <v>0</v>
      </c>
      <c r="AL13" s="36"/>
      <c r="AM13" s="30"/>
      <c r="AN13" s="37">
        <f t="shared" ref="AN13:AN17" si="51">+AM13*$C13</f>
        <v>0</v>
      </c>
      <c r="AO13" s="36"/>
    </row>
    <row r="14" spans="1:41" x14ac:dyDescent="0.25">
      <c r="A14" s="26" t="s">
        <v>15</v>
      </c>
      <c r="B14" s="27" t="s">
        <v>25</v>
      </c>
      <c r="C14" s="79">
        <v>4.6000000000000001E-4</v>
      </c>
      <c r="D14" s="76"/>
      <c r="E14" s="36">
        <f t="shared" si="40"/>
        <v>0</v>
      </c>
      <c r="F14" s="29"/>
      <c r="G14" s="37">
        <f t="shared" si="40"/>
        <v>0</v>
      </c>
      <c r="H14" s="38"/>
      <c r="I14" s="30"/>
      <c r="J14" s="37">
        <f t="shared" ref="J14" si="52">+I14*$C14</f>
        <v>0</v>
      </c>
      <c r="K14" s="38"/>
      <c r="L14" s="30"/>
      <c r="M14" s="37">
        <f t="shared" ref="M14" si="53">+L14*$C14</f>
        <v>0</v>
      </c>
      <c r="N14" s="36"/>
      <c r="O14" s="30"/>
      <c r="P14" s="37">
        <f t="shared" ref="P14" si="54">+O14*$C14</f>
        <v>0</v>
      </c>
      <c r="Q14" s="36"/>
      <c r="R14" s="30"/>
      <c r="S14" s="37">
        <f t="shared" ref="S14" si="55">+R14*$C14</f>
        <v>0</v>
      </c>
      <c r="T14" s="36"/>
      <c r="U14" s="30"/>
      <c r="V14" s="37">
        <f t="shared" ref="V14" si="56">+U14*$C14</f>
        <v>0</v>
      </c>
      <c r="W14" s="36"/>
      <c r="X14" s="30"/>
      <c r="Y14" s="37">
        <f t="shared" ref="Y14" si="57">+X14*$C14</f>
        <v>0</v>
      </c>
      <c r="Z14" s="36"/>
      <c r="AA14" s="30"/>
      <c r="AB14" s="37">
        <f t="shared" ref="AB14" si="58">+AA14*$C14</f>
        <v>0</v>
      </c>
      <c r="AC14" s="36"/>
      <c r="AD14" s="30"/>
      <c r="AE14" s="37">
        <f t="shared" si="48"/>
        <v>0</v>
      </c>
      <c r="AF14" s="36"/>
      <c r="AG14" s="30"/>
      <c r="AH14" s="37">
        <f t="shared" si="49"/>
        <v>0</v>
      </c>
      <c r="AI14" s="36"/>
      <c r="AJ14" s="30"/>
      <c r="AK14" s="37">
        <f t="shared" si="50"/>
        <v>0</v>
      </c>
      <c r="AL14" s="36"/>
      <c r="AM14" s="30"/>
      <c r="AN14" s="37">
        <f t="shared" si="51"/>
        <v>0</v>
      </c>
      <c r="AO14" s="36"/>
    </row>
    <row r="15" spans="1:41" x14ac:dyDescent="0.25">
      <c r="A15" s="26" t="s">
        <v>15</v>
      </c>
      <c r="B15" s="27" t="s">
        <v>26</v>
      </c>
      <c r="C15" s="79">
        <v>3.6999999999999999E-4</v>
      </c>
      <c r="D15" s="76"/>
      <c r="E15" s="36">
        <f t="shared" si="40"/>
        <v>0</v>
      </c>
      <c r="F15" s="29"/>
      <c r="G15" s="37">
        <f t="shared" si="40"/>
        <v>0</v>
      </c>
      <c r="H15" s="38"/>
      <c r="I15" s="30"/>
      <c r="J15" s="37">
        <f t="shared" ref="J15" si="59">+I15*$C15</f>
        <v>0</v>
      </c>
      <c r="K15" s="38"/>
      <c r="L15" s="30"/>
      <c r="M15" s="37">
        <f t="shared" ref="M15" si="60">+L15*$C15</f>
        <v>0</v>
      </c>
      <c r="N15" s="36"/>
      <c r="O15" s="30"/>
      <c r="P15" s="37">
        <f t="shared" ref="P15" si="61">+O15*$C15</f>
        <v>0</v>
      </c>
      <c r="Q15" s="36"/>
      <c r="R15" s="30"/>
      <c r="S15" s="37">
        <f t="shared" ref="S15" si="62">+R15*$C15</f>
        <v>0</v>
      </c>
      <c r="T15" s="36"/>
      <c r="U15" s="30"/>
      <c r="V15" s="37">
        <f t="shared" ref="V15" si="63">+U15*$C15</f>
        <v>0</v>
      </c>
      <c r="W15" s="36"/>
      <c r="X15" s="30"/>
      <c r="Y15" s="37">
        <f t="shared" ref="Y15" si="64">+X15*$C15</f>
        <v>0</v>
      </c>
      <c r="Z15" s="36"/>
      <c r="AA15" s="30"/>
      <c r="AB15" s="37">
        <f t="shared" ref="AB15" si="65">+AA15*$C15</f>
        <v>0</v>
      </c>
      <c r="AC15" s="36"/>
      <c r="AD15" s="30"/>
      <c r="AE15" s="37">
        <f t="shared" si="48"/>
        <v>0</v>
      </c>
      <c r="AF15" s="36"/>
      <c r="AG15" s="30"/>
      <c r="AH15" s="37">
        <f t="shared" si="49"/>
        <v>0</v>
      </c>
      <c r="AI15" s="36"/>
      <c r="AJ15" s="30"/>
      <c r="AK15" s="37">
        <f t="shared" si="50"/>
        <v>0</v>
      </c>
      <c r="AL15" s="36"/>
      <c r="AM15" s="30"/>
      <c r="AN15" s="37">
        <f t="shared" si="51"/>
        <v>0</v>
      </c>
      <c r="AO15" s="36"/>
    </row>
    <row r="16" spans="1:41" x14ac:dyDescent="0.25">
      <c r="A16" s="26" t="s">
        <v>15</v>
      </c>
      <c r="B16" s="27" t="s">
        <v>27</v>
      </c>
      <c r="C16" s="79">
        <v>2.9999999999999997E-4</v>
      </c>
      <c r="D16" s="76"/>
      <c r="E16" s="36">
        <f t="shared" si="40"/>
        <v>0</v>
      </c>
      <c r="F16" s="29"/>
      <c r="G16" s="37">
        <f t="shared" si="40"/>
        <v>0</v>
      </c>
      <c r="H16" s="38"/>
      <c r="I16" s="30"/>
      <c r="J16" s="37">
        <f t="shared" ref="J16" si="66">+I16*$C16</f>
        <v>0</v>
      </c>
      <c r="K16" s="38"/>
      <c r="L16" s="30"/>
      <c r="M16" s="37">
        <f t="shared" ref="M16" si="67">+L16*$C16</f>
        <v>0</v>
      </c>
      <c r="N16" s="36"/>
      <c r="O16" s="30"/>
      <c r="P16" s="37">
        <f t="shared" ref="P16" si="68">+O16*$C16</f>
        <v>0</v>
      </c>
      <c r="Q16" s="36"/>
      <c r="R16" s="30"/>
      <c r="S16" s="37">
        <f t="shared" ref="S16" si="69">+R16*$C16</f>
        <v>0</v>
      </c>
      <c r="T16" s="36"/>
      <c r="U16" s="30"/>
      <c r="V16" s="37">
        <f t="shared" ref="V16" si="70">+U16*$C16</f>
        <v>0</v>
      </c>
      <c r="W16" s="36"/>
      <c r="X16" s="30"/>
      <c r="Y16" s="37">
        <f t="shared" ref="Y16" si="71">+X16*$C16</f>
        <v>0</v>
      </c>
      <c r="Z16" s="36"/>
      <c r="AA16" s="30"/>
      <c r="AB16" s="37">
        <f t="shared" ref="AB16" si="72">+AA16*$C16</f>
        <v>0</v>
      </c>
      <c r="AC16" s="36"/>
      <c r="AD16" s="30"/>
      <c r="AE16" s="37">
        <f t="shared" si="48"/>
        <v>0</v>
      </c>
      <c r="AF16" s="36"/>
      <c r="AG16" s="30"/>
      <c r="AH16" s="37">
        <f t="shared" si="49"/>
        <v>0</v>
      </c>
      <c r="AI16" s="36"/>
      <c r="AJ16" s="30"/>
      <c r="AK16" s="37">
        <f t="shared" si="50"/>
        <v>0</v>
      </c>
      <c r="AL16" s="36"/>
      <c r="AM16" s="30"/>
      <c r="AN16" s="37">
        <f t="shared" si="51"/>
        <v>0</v>
      </c>
      <c r="AO16" s="36"/>
    </row>
    <row r="17" spans="1:41" x14ac:dyDescent="0.25">
      <c r="A17" s="26" t="s">
        <v>15</v>
      </c>
      <c r="B17" s="27" t="s">
        <v>17</v>
      </c>
      <c r="C17" s="80">
        <v>750</v>
      </c>
      <c r="D17" s="76"/>
      <c r="E17" s="36">
        <f t="shared" si="40"/>
        <v>0</v>
      </c>
      <c r="F17" s="29"/>
      <c r="G17" s="37">
        <f t="shared" si="40"/>
        <v>0</v>
      </c>
      <c r="H17" s="38"/>
      <c r="I17" s="30"/>
      <c r="J17" s="37">
        <f t="shared" ref="J17" si="73">+I17*$C17</f>
        <v>0</v>
      </c>
      <c r="K17" s="38"/>
      <c r="L17" s="30"/>
      <c r="M17" s="37">
        <f t="shared" ref="M17" si="74">+L17*$C17</f>
        <v>0</v>
      </c>
      <c r="N17" s="36"/>
      <c r="O17" s="30"/>
      <c r="P17" s="37">
        <f t="shared" ref="P17" si="75">+O17*$C17</f>
        <v>0</v>
      </c>
      <c r="Q17" s="36"/>
      <c r="R17" s="30"/>
      <c r="S17" s="37">
        <f t="shared" ref="S17" si="76">+R17*$C17</f>
        <v>0</v>
      </c>
      <c r="T17" s="36"/>
      <c r="U17" s="30"/>
      <c r="V17" s="37">
        <f t="shared" ref="V17" si="77">+U17*$C17</f>
        <v>0</v>
      </c>
      <c r="W17" s="36"/>
      <c r="X17" s="30"/>
      <c r="Y17" s="37">
        <f t="shared" ref="Y17" si="78">+X17*$C17</f>
        <v>0</v>
      </c>
      <c r="Z17" s="36"/>
      <c r="AA17" s="30"/>
      <c r="AB17" s="37">
        <f t="shared" ref="AB17" si="79">+AA17*$C17</f>
        <v>0</v>
      </c>
      <c r="AC17" s="36"/>
      <c r="AD17" s="30"/>
      <c r="AE17" s="37">
        <f t="shared" si="48"/>
        <v>0</v>
      </c>
      <c r="AF17" s="36"/>
      <c r="AG17" s="30"/>
      <c r="AH17" s="37">
        <f t="shared" si="49"/>
        <v>0</v>
      </c>
      <c r="AI17" s="36"/>
      <c r="AJ17" s="30"/>
      <c r="AK17" s="37">
        <f t="shared" si="50"/>
        <v>0</v>
      </c>
      <c r="AL17" s="36"/>
      <c r="AM17" s="30"/>
      <c r="AN17" s="37">
        <f t="shared" si="51"/>
        <v>0</v>
      </c>
      <c r="AO17" s="36"/>
    </row>
    <row r="18" spans="1:41" x14ac:dyDescent="0.25">
      <c r="A18" s="39"/>
      <c r="B18" s="40" t="s">
        <v>18</v>
      </c>
      <c r="C18" s="41"/>
      <c r="D18" s="42"/>
      <c r="E18" s="43">
        <f>+E3</f>
        <v>528.07507999999996</v>
      </c>
      <c r="F18" s="44"/>
      <c r="G18" s="45">
        <f>+G3</f>
        <v>531.96248000000003</v>
      </c>
      <c r="H18" s="67">
        <f>+G18-E18</f>
        <v>3.8874000000000706</v>
      </c>
      <c r="I18" s="47"/>
      <c r="J18" s="45">
        <f>+J3</f>
        <v>531.58848</v>
      </c>
      <c r="K18" s="46">
        <f>+J18-G18</f>
        <v>-0.37400000000002365</v>
      </c>
      <c r="L18" s="47"/>
      <c r="M18" s="45">
        <f>+M3</f>
        <v>533.46199999999999</v>
      </c>
      <c r="N18" s="46">
        <f>+M18-J18</f>
        <v>1.873519999999985</v>
      </c>
      <c r="O18" s="47"/>
      <c r="P18" s="45">
        <f>+P3</f>
        <v>532.71532000000002</v>
      </c>
      <c r="Q18" s="46">
        <f>+P18-M18</f>
        <v>-0.74667999999996937</v>
      </c>
      <c r="R18" s="47"/>
      <c r="S18" s="45">
        <f>+S3</f>
        <v>531.42655999999999</v>
      </c>
      <c r="T18" s="46">
        <f>+S18-P18</f>
        <v>-1.2887600000000248</v>
      </c>
      <c r="U18" s="47"/>
      <c r="V18" s="45">
        <f>+V3</f>
        <v>532.55604000000005</v>
      </c>
      <c r="W18" s="46">
        <f>+V18-S18</f>
        <v>1.1294800000000578</v>
      </c>
      <c r="X18" s="47"/>
      <c r="Y18" s="45">
        <f>+Y3</f>
        <v>530.67372</v>
      </c>
      <c r="Z18" s="49"/>
      <c r="AA18" s="47"/>
      <c r="AB18" s="45">
        <f>+AB3</f>
        <v>531.71299999999997</v>
      </c>
      <c r="AC18" s="46">
        <f>+AB18-Y18</f>
        <v>1.0392799999999625</v>
      </c>
      <c r="AD18" s="47"/>
      <c r="AE18" s="45">
        <f>+AE3</f>
        <v>533.06600000000003</v>
      </c>
      <c r="AF18" s="46">
        <f>+AE18-AB18</f>
        <v>1.3530000000000655</v>
      </c>
      <c r="AG18" s="47"/>
      <c r="AH18" s="45">
        <f>+AH3</f>
        <v>537.79380000000003</v>
      </c>
      <c r="AI18" s="46">
        <f>+AH18-AE18</f>
        <v>4.727800000000002</v>
      </c>
      <c r="AJ18" s="47"/>
      <c r="AK18" s="45">
        <f>+AK3</f>
        <v>537.05636000000004</v>
      </c>
      <c r="AL18" s="46">
        <f>+AK18-AH18</f>
        <v>-0.73743999999999232</v>
      </c>
      <c r="AM18" s="47"/>
      <c r="AN18" s="45">
        <f>+AN3</f>
        <v>530.49112000000002</v>
      </c>
      <c r="AO18" s="46">
        <f>+AN18-AK18</f>
        <v>-6.5652400000000171</v>
      </c>
    </row>
    <row r="19" spans="1:41" x14ac:dyDescent="0.25">
      <c r="A19" s="39"/>
      <c r="B19" s="48" t="s">
        <v>19</v>
      </c>
      <c r="C19" s="41"/>
      <c r="D19" s="42"/>
      <c r="E19" s="49">
        <f>E18*0.23</f>
        <v>121.45726839999999</v>
      </c>
      <c r="F19" s="44"/>
      <c r="G19" s="50">
        <f>G18*0.23</f>
        <v>122.35137040000001</v>
      </c>
      <c r="H19" s="51"/>
      <c r="I19" s="47"/>
      <c r="J19" s="50">
        <f>J18*0.23</f>
        <v>122.2653504</v>
      </c>
      <c r="K19" s="51"/>
      <c r="L19" s="47"/>
      <c r="M19" s="50">
        <f>M18*0.23</f>
        <v>122.69626000000001</v>
      </c>
      <c r="N19" s="49"/>
      <c r="O19" s="47"/>
      <c r="P19" s="50">
        <f>P18*0.23</f>
        <v>122.52452360000001</v>
      </c>
      <c r="Q19" s="49"/>
      <c r="R19" s="47"/>
      <c r="S19" s="50">
        <f>S18*0.23</f>
        <v>122.2281088</v>
      </c>
      <c r="T19" s="49"/>
      <c r="U19" s="47"/>
      <c r="V19" s="50">
        <f>V18*0.23</f>
        <v>122.48788920000001</v>
      </c>
      <c r="W19" s="49"/>
      <c r="X19" s="47"/>
      <c r="Y19" s="50">
        <f>Y18*0.23</f>
        <v>122.0549556</v>
      </c>
      <c r="Z19" s="49"/>
      <c r="AA19" s="47"/>
      <c r="AB19" s="50">
        <f>AB18*0.23</f>
        <v>122.29398999999999</v>
      </c>
      <c r="AC19" s="49"/>
      <c r="AD19" s="47"/>
      <c r="AE19" s="50">
        <f>AE18*0.23</f>
        <v>122.60518000000002</v>
      </c>
      <c r="AF19" s="49"/>
      <c r="AG19" s="47"/>
      <c r="AH19" s="50">
        <f>AH18*0.23</f>
        <v>123.69257400000001</v>
      </c>
      <c r="AI19" s="49"/>
      <c r="AJ19" s="47"/>
      <c r="AK19" s="50">
        <f>AK18*0.23</f>
        <v>123.52296280000002</v>
      </c>
      <c r="AL19" s="49"/>
      <c r="AM19" s="47"/>
      <c r="AN19" s="50">
        <f>AN18*0.23</f>
        <v>122.01295760000001</v>
      </c>
      <c r="AO19" s="49"/>
    </row>
    <row r="20" spans="1:41" x14ac:dyDescent="0.25">
      <c r="A20" s="52"/>
      <c r="B20" s="48" t="s">
        <v>20</v>
      </c>
      <c r="C20" s="53"/>
      <c r="D20" s="54"/>
      <c r="E20" s="55">
        <f>SUM(E18:E19)</f>
        <v>649.53234839999993</v>
      </c>
      <c r="F20" s="82" t="s">
        <v>39</v>
      </c>
      <c r="G20" s="56">
        <f>SUM(G18:G19)</f>
        <v>654.31385040000009</v>
      </c>
      <c r="H20" s="58"/>
      <c r="I20" s="72" t="s">
        <v>40</v>
      </c>
      <c r="J20" s="56">
        <f>SUM(J18:J19)</f>
        <v>653.85383039999999</v>
      </c>
      <c r="K20" s="58"/>
      <c r="L20" s="72" t="s">
        <v>41</v>
      </c>
      <c r="M20" s="56">
        <f>SUM(M18:M19)</f>
        <v>656.15826000000004</v>
      </c>
      <c r="N20" s="55"/>
      <c r="O20" s="73" t="s">
        <v>42</v>
      </c>
      <c r="P20" s="56">
        <f>SUM(P18:P19)</f>
        <v>655.23984360000009</v>
      </c>
      <c r="Q20" s="55"/>
      <c r="R20" s="73" t="s">
        <v>43</v>
      </c>
      <c r="S20" s="56">
        <f>SUM(S18:S19)</f>
        <v>653.65466879999997</v>
      </c>
      <c r="T20" s="55"/>
      <c r="U20" s="73" t="s">
        <v>44</v>
      </c>
      <c r="V20" s="56">
        <f>SUM(V18:V19)</f>
        <v>655.04392920000009</v>
      </c>
      <c r="W20" s="55"/>
      <c r="X20" s="73" t="s">
        <v>45</v>
      </c>
      <c r="Y20" s="56">
        <f>SUM(Y18:Y19)</f>
        <v>652.72867559999997</v>
      </c>
      <c r="Z20" s="55"/>
      <c r="AA20" s="73" t="s">
        <v>46</v>
      </c>
      <c r="AB20" s="56">
        <f>SUM(AB18:AB19)</f>
        <v>654.00698999999997</v>
      </c>
      <c r="AC20" s="55"/>
      <c r="AD20" s="73" t="s">
        <v>47</v>
      </c>
      <c r="AE20" s="56">
        <f>SUM(AE18:AE19)</f>
        <v>655.67118000000005</v>
      </c>
      <c r="AF20" s="55"/>
      <c r="AG20" s="73" t="s">
        <v>48</v>
      </c>
      <c r="AH20" s="56">
        <f>SUM(AH18:AH19)</f>
        <v>661.48637400000007</v>
      </c>
      <c r="AI20" s="55"/>
      <c r="AJ20" s="57">
        <v>180775</v>
      </c>
      <c r="AK20" s="56">
        <f>SUM(AK18:AK19)</f>
        <v>660.5793228</v>
      </c>
      <c r="AL20" s="55"/>
      <c r="AM20" s="57">
        <v>180878</v>
      </c>
      <c r="AN20" s="56">
        <f>SUM(AN18:AN19)</f>
        <v>652.50407760000007</v>
      </c>
      <c r="AO20" s="55"/>
    </row>
  </sheetData>
  <mergeCells count="13">
    <mergeCell ref="AD1:AF1"/>
    <mergeCell ref="AG1:AI1"/>
    <mergeCell ref="AJ1:AL1"/>
    <mergeCell ref="AM1:AO1"/>
    <mergeCell ref="U1:W1"/>
    <mergeCell ref="X1:Z1"/>
    <mergeCell ref="AA1:AC1"/>
    <mergeCell ref="R1:T1"/>
    <mergeCell ref="D1:E1"/>
    <mergeCell ref="F1:H1"/>
    <mergeCell ref="I1:J1"/>
    <mergeCell ref="L1:N1"/>
    <mergeCell ref="O1:Q1"/>
  </mergeCells>
  <pageMargins left="0.7" right="0.7" top="0.75" bottom="0.75" header="0.3" footer="0.3"/>
  <pageSetup paperSize="9" orientation="portrait" r:id="rId1"/>
  <ignoredErrors>
    <ignoredError sqref="E11 G11 J11 M11 P11 S11 V11 Y11 AB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O1" sqref="O1:O31"/>
    </sheetView>
  </sheetViews>
  <sheetFormatPr defaultRowHeight="15" x14ac:dyDescent="0.25"/>
  <sheetData>
    <row r="1" spans="1:16" x14ac:dyDescent="0.25">
      <c r="A1" s="59" t="s">
        <v>49</v>
      </c>
      <c r="B1" s="59"/>
      <c r="C1" s="59"/>
      <c r="D1" s="59"/>
      <c r="E1" s="59"/>
      <c r="F1" s="59"/>
      <c r="I1" s="59"/>
      <c r="N1" s="59">
        <f t="shared" ref="N1:N3" si="0">MID(A1,63,13)/1000000</f>
        <v>4.4000000000000002E-4</v>
      </c>
      <c r="O1" s="83">
        <f t="shared" ref="O1:O3" si="1">MID(A1,76,13)*1</f>
        <v>1583</v>
      </c>
      <c r="P1" s="59">
        <f t="shared" ref="P1:P3" si="2">MID(A1,89,13)/100</f>
        <v>0.7</v>
      </c>
    </row>
    <row r="2" spans="1:16" x14ac:dyDescent="0.25">
      <c r="A2" t="s">
        <v>50</v>
      </c>
      <c r="N2" s="59">
        <f t="shared" si="0"/>
        <v>4.4000000000000002E-4</v>
      </c>
      <c r="O2" s="83">
        <f t="shared" si="1"/>
        <v>1202</v>
      </c>
      <c r="P2" s="59">
        <f t="shared" si="2"/>
        <v>0.53</v>
      </c>
    </row>
    <row r="3" spans="1:16" x14ac:dyDescent="0.25">
      <c r="A3" t="s">
        <v>51</v>
      </c>
      <c r="N3" s="59">
        <f t="shared" si="0"/>
        <v>4.4000000000000002E-4</v>
      </c>
      <c r="O3" s="83">
        <f t="shared" si="1"/>
        <v>1526</v>
      </c>
      <c r="P3" s="59">
        <f t="shared" si="2"/>
        <v>0.67</v>
      </c>
    </row>
    <row r="4" spans="1:16" x14ac:dyDescent="0.25">
      <c r="A4" t="s">
        <v>52</v>
      </c>
      <c r="N4" s="59">
        <f t="shared" ref="N4:N31" si="3">MID(A4,63,13)/1000000</f>
        <v>4.4000000000000002E-4</v>
      </c>
      <c r="O4" s="83">
        <f t="shared" ref="O4:O32" si="4">MID(A4,76,13)*1</f>
        <v>1663</v>
      </c>
      <c r="P4" s="59">
        <f t="shared" ref="P4:P31" si="5">MID(A4,89,13)/100</f>
        <v>0.73</v>
      </c>
    </row>
    <row r="5" spans="1:16" x14ac:dyDescent="0.25">
      <c r="A5" t="s">
        <v>53</v>
      </c>
      <c r="N5" s="59">
        <f t="shared" si="3"/>
        <v>4.4000000000000002E-4</v>
      </c>
      <c r="O5" s="83">
        <f t="shared" si="4"/>
        <v>3880</v>
      </c>
      <c r="P5" s="59">
        <f t="shared" si="5"/>
        <v>1.71</v>
      </c>
    </row>
    <row r="6" spans="1:16" x14ac:dyDescent="0.25">
      <c r="A6" t="s">
        <v>54</v>
      </c>
      <c r="N6" s="59">
        <f t="shared" si="3"/>
        <v>4.4000000000000002E-4</v>
      </c>
      <c r="O6" s="83">
        <f t="shared" si="4"/>
        <v>2911</v>
      </c>
      <c r="P6" s="59">
        <f t="shared" si="5"/>
        <v>1.28</v>
      </c>
    </row>
    <row r="7" spans="1:16" x14ac:dyDescent="0.25">
      <c r="A7" t="s">
        <v>55</v>
      </c>
      <c r="N7" s="59">
        <f t="shared" si="3"/>
        <v>4.4000000000000002E-4</v>
      </c>
      <c r="O7" s="83">
        <f t="shared" si="4"/>
        <v>3168</v>
      </c>
      <c r="P7" s="59">
        <f t="shared" si="5"/>
        <v>1.39</v>
      </c>
    </row>
    <row r="8" spans="1:16" x14ac:dyDescent="0.25">
      <c r="A8" t="s">
        <v>56</v>
      </c>
      <c r="N8" s="59">
        <f t="shared" si="3"/>
        <v>4.4000000000000002E-4</v>
      </c>
      <c r="O8" s="83">
        <f t="shared" si="4"/>
        <v>2637</v>
      </c>
      <c r="P8" s="59">
        <f t="shared" si="5"/>
        <v>1.1599999999999999</v>
      </c>
    </row>
    <row r="9" spans="1:16" x14ac:dyDescent="0.25">
      <c r="A9" t="s">
        <v>57</v>
      </c>
      <c r="N9" s="59">
        <f t="shared" si="3"/>
        <v>4.4000000000000002E-4</v>
      </c>
      <c r="O9" s="83">
        <f t="shared" si="4"/>
        <v>2029</v>
      </c>
      <c r="P9" s="59">
        <f t="shared" si="5"/>
        <v>0.89</v>
      </c>
    </row>
    <row r="10" spans="1:16" x14ac:dyDescent="0.25">
      <c r="A10" t="s">
        <v>58</v>
      </c>
      <c r="N10" s="59">
        <f t="shared" si="3"/>
        <v>4.4000000000000002E-4</v>
      </c>
      <c r="O10" s="83">
        <f t="shared" si="4"/>
        <v>2236</v>
      </c>
      <c r="P10" s="59">
        <f t="shared" si="5"/>
        <v>0.98</v>
      </c>
    </row>
    <row r="11" spans="1:16" x14ac:dyDescent="0.25">
      <c r="A11" t="s">
        <v>59</v>
      </c>
      <c r="N11" s="59">
        <f t="shared" si="3"/>
        <v>4.4000000000000002E-4</v>
      </c>
      <c r="O11" s="83">
        <f t="shared" si="4"/>
        <v>2241</v>
      </c>
      <c r="P11" s="59">
        <f t="shared" si="5"/>
        <v>0.99</v>
      </c>
    </row>
    <row r="12" spans="1:16" x14ac:dyDescent="0.25">
      <c r="A12" t="s">
        <v>60</v>
      </c>
      <c r="N12" s="59">
        <f t="shared" si="3"/>
        <v>4.4000000000000002E-4</v>
      </c>
      <c r="O12" s="83">
        <f t="shared" si="4"/>
        <v>2299</v>
      </c>
      <c r="P12" s="59">
        <f t="shared" si="5"/>
        <v>1.01</v>
      </c>
    </row>
    <row r="13" spans="1:16" x14ac:dyDescent="0.25">
      <c r="A13" t="s">
        <v>61</v>
      </c>
      <c r="N13" s="59">
        <f t="shared" si="3"/>
        <v>4.4000000000000002E-4</v>
      </c>
      <c r="O13" s="83">
        <f t="shared" si="4"/>
        <v>2271</v>
      </c>
      <c r="P13" s="59">
        <f t="shared" si="5"/>
        <v>1</v>
      </c>
    </row>
    <row r="14" spans="1:16" x14ac:dyDescent="0.25">
      <c r="A14" t="s">
        <v>62</v>
      </c>
      <c r="N14" s="59">
        <f t="shared" si="3"/>
        <v>4.4000000000000002E-4</v>
      </c>
      <c r="O14" s="83">
        <f t="shared" si="4"/>
        <v>3143</v>
      </c>
      <c r="P14" s="59">
        <f t="shared" si="5"/>
        <v>1.38</v>
      </c>
    </row>
    <row r="15" spans="1:16" x14ac:dyDescent="0.25">
      <c r="A15" t="s">
        <v>63</v>
      </c>
      <c r="N15" s="59">
        <f t="shared" si="3"/>
        <v>4.4000000000000002E-4</v>
      </c>
      <c r="O15" s="83">
        <f t="shared" si="4"/>
        <v>2458</v>
      </c>
      <c r="P15" s="59">
        <f t="shared" si="5"/>
        <v>1.08</v>
      </c>
    </row>
    <row r="16" spans="1:16" x14ac:dyDescent="0.25">
      <c r="A16" t="s">
        <v>64</v>
      </c>
      <c r="N16" s="59">
        <f t="shared" si="3"/>
        <v>4.4000000000000002E-4</v>
      </c>
      <c r="O16" s="83">
        <f t="shared" si="4"/>
        <v>1756</v>
      </c>
      <c r="P16" s="59">
        <f t="shared" si="5"/>
        <v>0.77</v>
      </c>
    </row>
    <row r="17" spans="1:16" x14ac:dyDescent="0.25">
      <c r="A17" t="s">
        <v>65</v>
      </c>
      <c r="N17" s="59">
        <f t="shared" si="3"/>
        <v>4.4000000000000002E-4</v>
      </c>
      <c r="O17" s="83">
        <f t="shared" si="4"/>
        <v>2301</v>
      </c>
      <c r="P17" s="59">
        <f t="shared" si="5"/>
        <v>1.01</v>
      </c>
    </row>
    <row r="18" spans="1:16" x14ac:dyDescent="0.25">
      <c r="A18" t="s">
        <v>66</v>
      </c>
      <c r="N18" s="59">
        <f t="shared" si="3"/>
        <v>4.4000000000000002E-4</v>
      </c>
      <c r="O18" s="83">
        <f t="shared" si="4"/>
        <v>2250</v>
      </c>
      <c r="P18" s="59">
        <f t="shared" si="5"/>
        <v>0.99</v>
      </c>
    </row>
    <row r="19" spans="1:16" x14ac:dyDescent="0.25">
      <c r="A19" t="s">
        <v>67</v>
      </c>
      <c r="N19" s="59">
        <f t="shared" si="3"/>
        <v>4.4000000000000002E-4</v>
      </c>
      <c r="O19" s="83">
        <f t="shared" si="4"/>
        <v>2460</v>
      </c>
      <c r="P19" s="59">
        <f t="shared" si="5"/>
        <v>1.08</v>
      </c>
    </row>
    <row r="20" spans="1:16" x14ac:dyDescent="0.25">
      <c r="A20" t="s">
        <v>68</v>
      </c>
      <c r="N20" s="59">
        <f t="shared" si="3"/>
        <v>4.4000000000000002E-4</v>
      </c>
      <c r="O20" s="83">
        <f t="shared" si="4"/>
        <v>2673</v>
      </c>
      <c r="P20" s="59">
        <f t="shared" si="5"/>
        <v>1.18</v>
      </c>
    </row>
    <row r="21" spans="1:16" x14ac:dyDescent="0.25">
      <c r="A21" t="s">
        <v>69</v>
      </c>
      <c r="N21" s="59">
        <f t="shared" si="3"/>
        <v>4.4000000000000002E-4</v>
      </c>
      <c r="O21" s="83">
        <f t="shared" si="4"/>
        <v>3346</v>
      </c>
      <c r="P21" s="59">
        <f t="shared" si="5"/>
        <v>1.47</v>
      </c>
    </row>
    <row r="22" spans="1:16" x14ac:dyDescent="0.25">
      <c r="A22" t="s">
        <v>70</v>
      </c>
      <c r="N22" s="59">
        <f t="shared" si="3"/>
        <v>4.4000000000000002E-4</v>
      </c>
      <c r="O22" s="83">
        <f t="shared" si="4"/>
        <v>2579</v>
      </c>
      <c r="P22" s="59">
        <f t="shared" si="5"/>
        <v>1.1299999999999999</v>
      </c>
    </row>
    <row r="23" spans="1:16" x14ac:dyDescent="0.25">
      <c r="A23" t="s">
        <v>71</v>
      </c>
      <c r="N23" s="59">
        <f t="shared" si="3"/>
        <v>4.4000000000000002E-4</v>
      </c>
      <c r="O23" s="83">
        <f t="shared" si="4"/>
        <v>2215</v>
      </c>
      <c r="P23" s="59">
        <f t="shared" si="5"/>
        <v>0.97</v>
      </c>
    </row>
    <row r="24" spans="1:16" x14ac:dyDescent="0.25">
      <c r="A24" t="s">
        <v>72</v>
      </c>
      <c r="N24" s="59">
        <f t="shared" si="3"/>
        <v>4.4000000000000002E-4</v>
      </c>
      <c r="O24" s="83">
        <f t="shared" si="4"/>
        <v>2628</v>
      </c>
      <c r="P24" s="59">
        <f t="shared" si="5"/>
        <v>1.1599999999999999</v>
      </c>
    </row>
    <row r="25" spans="1:16" x14ac:dyDescent="0.25">
      <c r="A25" t="s">
        <v>73</v>
      </c>
      <c r="N25" s="59">
        <f t="shared" si="3"/>
        <v>4.4000000000000002E-4</v>
      </c>
      <c r="O25" s="83">
        <f t="shared" si="4"/>
        <v>278</v>
      </c>
      <c r="P25" s="59">
        <f t="shared" si="5"/>
        <v>0.12</v>
      </c>
    </row>
    <row r="26" spans="1:16" x14ac:dyDescent="0.25">
      <c r="A26" t="s">
        <v>74</v>
      </c>
      <c r="N26" s="59">
        <f t="shared" si="3"/>
        <v>4.4000000000000002E-4</v>
      </c>
      <c r="O26" s="83">
        <f t="shared" si="4"/>
        <v>1437</v>
      </c>
      <c r="P26" s="59">
        <f t="shared" si="5"/>
        <v>0.63</v>
      </c>
    </row>
    <row r="27" spans="1:16" x14ac:dyDescent="0.25">
      <c r="A27" t="s">
        <v>75</v>
      </c>
      <c r="N27" s="59">
        <f t="shared" si="3"/>
        <v>4.4000000000000002E-4</v>
      </c>
      <c r="O27" s="83">
        <f t="shared" si="4"/>
        <v>1839</v>
      </c>
      <c r="P27" s="59">
        <f t="shared" si="5"/>
        <v>0.81</v>
      </c>
    </row>
    <row r="28" spans="1:16" x14ac:dyDescent="0.25">
      <c r="A28" t="s">
        <v>76</v>
      </c>
      <c r="N28" s="59">
        <f t="shared" si="3"/>
        <v>4.4000000000000002E-4</v>
      </c>
      <c r="O28" s="83">
        <f t="shared" si="4"/>
        <v>1976</v>
      </c>
      <c r="P28" s="59">
        <f t="shared" si="5"/>
        <v>0.87</v>
      </c>
    </row>
    <row r="29" spans="1:16" x14ac:dyDescent="0.25">
      <c r="A29" t="s">
        <v>77</v>
      </c>
      <c r="N29" s="59">
        <f t="shared" si="3"/>
        <v>4.4000000000000002E-4</v>
      </c>
      <c r="O29" s="83">
        <f t="shared" si="4"/>
        <v>1765</v>
      </c>
      <c r="P29" s="59">
        <f t="shared" si="5"/>
        <v>0.78</v>
      </c>
    </row>
    <row r="30" spans="1:16" x14ac:dyDescent="0.25">
      <c r="A30" t="s">
        <v>78</v>
      </c>
      <c r="N30" s="59">
        <f t="shared" si="3"/>
        <v>4.4000000000000002E-4</v>
      </c>
      <c r="O30" s="83">
        <f t="shared" si="4"/>
        <v>1465</v>
      </c>
      <c r="P30" s="59">
        <f t="shared" si="5"/>
        <v>0.64</v>
      </c>
    </row>
    <row r="31" spans="1:16" x14ac:dyDescent="0.25">
      <c r="A31" t="s">
        <v>79</v>
      </c>
      <c r="N31" s="59">
        <f t="shared" si="3"/>
        <v>4.4000000000000002E-4</v>
      </c>
      <c r="O31" s="83">
        <f t="shared" si="4"/>
        <v>3083</v>
      </c>
      <c r="P31" s="59">
        <f t="shared" si="5"/>
        <v>1.36</v>
      </c>
    </row>
    <row r="32" spans="1:16" x14ac:dyDescent="0.25">
      <c r="O32" s="83" t="e">
        <f t="shared" si="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Faturação 2018</vt:lpstr>
      <vt:lpstr>Decoup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2017-09-05T14:19:32Z</dcterms:created>
  <dcterms:modified xsi:type="dcterms:W3CDTF">2019-01-22T12:25:08Z</dcterms:modified>
</cp:coreProperties>
</file>