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filterPrivacy="1" codeName="ThisWorkbook"/>
  <xr:revisionPtr revIDLastSave="0" documentId="13_ncr:1_{CBADEB0F-6248-7943-8667-271FB4C315FC}" xr6:coauthVersionLast="45" xr6:coauthVersionMax="45" xr10:uidLastSave="{00000000-0000-0000-0000-000000000000}"/>
  <bookViews>
    <workbookView xWindow="6180" yWindow="460" windowWidth="32920" windowHeight="22580" xr2:uid="{00000000-000D-0000-FFFF-FFFF00000000}"/>
  </bookViews>
  <sheets>
    <sheet name="Post BOR" sheetId="11" r:id="rId1"/>
  </sheets>
  <definedNames>
    <definedName name="Display_Week">'Post BOR'!$F$4</definedName>
    <definedName name="_xlnm.Print_Titles" localSheetId="0">'Post BOR'!$4:$6</definedName>
    <definedName name="Project_Start">'Post BOR'!$F$3</definedName>
    <definedName name="task_end" localSheetId="0">'Post BOR'!$G1</definedName>
    <definedName name="task_progress" localSheetId="0">'Post BOR'!$E1</definedName>
    <definedName name="task_start" localSheetId="0">'Post BOR'!$F1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G9" i="11"/>
  <c r="F9" i="11" s="1"/>
  <c r="F8" i="11" s="1"/>
  <c r="G10" i="11"/>
  <c r="F11" i="11" s="1"/>
  <c r="G11" i="11" s="1"/>
  <c r="F12" i="11" s="1"/>
  <c r="G12" i="11" s="1"/>
  <c r="F27" i="11"/>
  <c r="G26" i="11" s="1"/>
  <c r="F26" i="11" s="1"/>
  <c r="E27" i="11" l="1"/>
  <c r="F13" i="11"/>
  <c r="G13" i="11" s="1"/>
  <c r="G8" i="11" s="1"/>
  <c r="G25" i="11"/>
  <c r="F25" i="11" s="1"/>
  <c r="G24" i="11" s="1"/>
  <c r="F24" i="11" s="1"/>
  <c r="D8" i="11" l="1"/>
  <c r="E8" i="11"/>
  <c r="F14" i="11"/>
  <c r="F15" i="11"/>
  <c r="G15" i="11" s="1"/>
  <c r="F16" i="11" s="1"/>
  <c r="G16" i="11" s="1"/>
  <c r="I7" i="11"/>
  <c r="I9" i="11" l="1"/>
  <c r="J5" i="11"/>
  <c r="J4" i="11" s="1"/>
  <c r="I27" i="11"/>
  <c r="I26" i="11"/>
  <c r="I25" i="11"/>
  <c r="I24" i="11"/>
  <c r="J6" i="11" l="1"/>
  <c r="I10" i="11" l="1"/>
  <c r="K5" i="11"/>
  <c r="L5" i="11" s="1"/>
  <c r="M5" i="11" s="1"/>
  <c r="N5" i="11" s="1"/>
  <c r="O5" i="11" s="1"/>
  <c r="P5" i="11" s="1"/>
  <c r="Q5" i="11" s="1"/>
  <c r="Q4" i="11" s="1"/>
  <c r="R5" i="11" l="1"/>
  <c r="S5" i="11" s="1"/>
  <c r="T5" i="11" s="1"/>
  <c r="U5" i="11" s="1"/>
  <c r="V5" i="11" s="1"/>
  <c r="W5" i="11" s="1"/>
  <c r="X5" i="11" s="1"/>
  <c r="X4" i="11" s="1"/>
  <c r="K6" i="11"/>
  <c r="Y5" i="11" l="1"/>
  <c r="Z5" i="11" s="1"/>
  <c r="AA5" i="11" s="1"/>
  <c r="AB5" i="11" s="1"/>
  <c r="AC5" i="11" s="1"/>
  <c r="AD5" i="11" s="1"/>
  <c r="AE5" i="11" s="1"/>
  <c r="AE4" i="11" s="1"/>
  <c r="L6" i="11"/>
  <c r="AF5" i="11" l="1"/>
  <c r="AG5" i="11" s="1"/>
  <c r="AH5" i="11" s="1"/>
  <c r="AI5" i="11" s="1"/>
  <c r="AJ5" i="11" s="1"/>
  <c r="AK5" i="11" s="1"/>
  <c r="M6" i="11"/>
  <c r="AL5" i="11" l="1"/>
  <c r="AM5" i="11" s="1"/>
  <c r="AN5" i="11" s="1"/>
  <c r="N6" i="11"/>
  <c r="AO5" i="11" l="1"/>
  <c r="AP5" i="11" s="1"/>
  <c r="AQ5" i="11" s="1"/>
  <c r="AR5" i="11" s="1"/>
  <c r="AS5" i="11" s="1"/>
  <c r="AL4" i="11"/>
  <c r="O6" i="11"/>
  <c r="AT5" i="11" l="1"/>
  <c r="AU5" i="11" s="1"/>
  <c r="AS4" i="11"/>
  <c r="P6" i="11"/>
  <c r="AT6" i="11" l="1"/>
  <c r="AV5" i="11"/>
  <c r="AU6" i="11"/>
  <c r="AW5" i="11" l="1"/>
  <c r="AV6" i="11"/>
  <c r="Q6" i="11"/>
  <c r="R6" i="11"/>
  <c r="AX5" i="11" l="1"/>
  <c r="AW6" i="11"/>
  <c r="S6" i="11"/>
  <c r="AY5" i="11" l="1"/>
  <c r="AZ5" i="11" s="1"/>
  <c r="AZ4" i="11" s="1"/>
  <c r="AX6" i="11"/>
  <c r="T6" i="11"/>
  <c r="AZ6" i="11" l="1"/>
  <c r="BA5" i="11"/>
  <c r="AY6" i="11"/>
  <c r="U6" i="11"/>
  <c r="BB5" i="11" l="1"/>
  <c r="BA6" i="11"/>
  <c r="V6" i="11"/>
  <c r="BB6" i="11" l="1"/>
  <c r="BC5" i="11"/>
  <c r="W6" i="11"/>
  <c r="BC6" i="11" l="1"/>
  <c r="BD5" i="11"/>
  <c r="X6" i="11"/>
  <c r="BD6" i="11" l="1"/>
  <c r="BE5" i="11"/>
  <c r="Y6" i="11"/>
  <c r="BF5" i="11" l="1"/>
  <c r="BE6" i="11"/>
  <c r="Z6" i="11"/>
  <c r="BF6" i="11" l="1"/>
  <c r="BG5" i="11"/>
  <c r="BG4" i="11" s="1"/>
  <c r="AA6" i="11"/>
  <c r="BG6" i="11" l="1"/>
  <c r="BH5"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 r="G20" i="11" l="1"/>
  <c r="G21" i="11"/>
  <c r="G22" i="11"/>
  <c r="I21" i="11" l="1"/>
  <c r="E21" i="11"/>
  <c r="F20" i="11"/>
  <c r="G19" i="11" s="1"/>
  <c r="F19" i="11" s="1"/>
  <c r="G14" i="11"/>
  <c r="I22" i="11"/>
  <c r="F23" i="11"/>
  <c r="I20" i="11" l="1"/>
  <c r="I19" i="11"/>
  <c r="G18" i="11"/>
  <c r="F18" i="11" s="1"/>
  <c r="G17" i="11" s="1"/>
  <c r="F17" i="11" s="1"/>
  <c r="E14" i="11"/>
  <c r="D14" i="11"/>
  <c r="G23" i="11"/>
  <c r="I23" i="11" s="1"/>
</calcChain>
</file>

<file path=xl/sharedStrings.xml><?xml version="1.0" encoding="utf-8"?>
<sst xmlns="http://schemas.openxmlformats.org/spreadsheetml/2006/main" count="57" uniqueCount="48">
  <si>
    <t>Project Start:</t>
  </si>
  <si>
    <t>PROGRESS</t>
  </si>
  <si>
    <t>START</t>
  </si>
  <si>
    <t>END</t>
  </si>
  <si>
    <t>DAYS</t>
  </si>
  <si>
    <t>Display Week:</t>
  </si>
  <si>
    <t>TASK</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</si>
  <si>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</si>
  <si>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</si>
  <si>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</si>
  <si>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</si>
  <si>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</si>
  <si>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</si>
  <si>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</si>
  <si>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</si>
  <si>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</si>
  <si>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Exemption Administration</t>
  </si>
  <si>
    <t>Systems, BOT</t>
  </si>
  <si>
    <t>Systems</t>
  </si>
  <si>
    <t>Systems, TPI</t>
  </si>
  <si>
    <t>TPI</t>
  </si>
  <si>
    <t>BOR Closes</t>
  </si>
  <si>
    <t>Board of Review</t>
  </si>
  <si>
    <t>ASSIGNED TO</t>
  </si>
  <si>
    <t>TIMEFRAME (DAYS)</t>
  </si>
  <si>
    <t>Create Treasurer File</t>
  </si>
  <si>
    <t>Review test tax bills</t>
  </si>
  <si>
    <t>Test and prepare COE system</t>
  </si>
  <si>
    <t>Cook County Clerk Collaboration</t>
  </si>
  <si>
    <t>Tax Bills Mailed</t>
  </si>
  <si>
    <t>Prepare summary exemption reports</t>
  </si>
  <si>
    <t>Turn data over to clerk</t>
  </si>
  <si>
    <t>Process adjustments if issues are found</t>
  </si>
  <si>
    <t>Verification: Clerk, Treasurer, Assessor</t>
  </si>
  <si>
    <t>BOT, Systems</t>
  </si>
  <si>
    <t>Calculate variable rate exemptions</t>
  </si>
  <si>
    <t>Comparison of exemption calculations</t>
  </si>
  <si>
    <t>BOR final AV calculations</t>
  </si>
  <si>
    <t>Abstract Report Sent to IDOR</t>
  </si>
  <si>
    <t>IDOR (external)</t>
  </si>
  <si>
    <t>IDOR calculates State Equalizer</t>
  </si>
  <si>
    <t>New exemption processing closed</t>
  </si>
  <si>
    <t>Calculation of EAV in Mainframe</t>
  </si>
  <si>
    <t>Application Submission Deadline</t>
  </si>
  <si>
    <t>Treasurer</t>
  </si>
  <si>
    <t>Append Exemptions</t>
  </si>
  <si>
    <t>Data Intake Finalized</t>
  </si>
  <si>
    <t>Post Intake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</si>
</sst>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0"/>
      <name val="Calibri"/>
      <family val="2"/>
      <scheme val="minor"/>
    </font>
    <font>
      <b/>
      <sz val="16"/>
      <color theme="0"/>
      <name val="Calibri"/>
      <family val="2"/>
      <scheme val="minor"/>
    </font>
    <font>
      <b/>
      <sz val="14"/>
      <color theme="1"/>
      <name val="Calibri"/>
      <family val="2"/>
      <scheme val="minor"/>
    </font>
    <font>
      <sz val="14"/>
      <name val="Calibri"/>
      <family val="2"/>
      <scheme val="minor"/>
    </font>
    <font>
      <b/>
      <sz val="14"/>
      <name val="Calibri"/>
      <family val="2"/>
      <scheme val="minor"/>
    </font>
    <font>
      <sz val="18"/>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center" vertical="center" wrapText="1"/>
    </xf>
    <xf numFmtId="166" fontId="8" fillId="5" borderId="0" xfId="0" applyNumberFormat="1" applyFont="1" applyFill="1" applyAlignment="1">
      <alignment horizontal="center" vertical="center"/>
    </xf>
    <xf numFmtId="166" fontId="8" fillId="5" borderId="6" xfId="0" applyNumberFormat="1" applyFont="1" applyFill="1" applyBorder="1" applyAlignment="1">
      <alignment horizontal="center" vertical="center"/>
    </xf>
    <xf numFmtId="166" fontId="8" fillId="5" borderId="7" xfId="0" applyNumberFormat="1" applyFont="1" applyFill="1" applyBorder="1" applyAlignment="1">
      <alignment horizontal="center" vertical="center"/>
    </xf>
    <xf numFmtId="0" fontId="9" fillId="7"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0" fillId="0" borderId="0" xfId="0" applyAlignment="1">
      <alignment wrapText="1"/>
    </xf>
    <xf numFmtId="0" fontId="10" fillId="0" borderId="0" xfId="5" applyAlignment="1">
      <alignment horizontal="left"/>
    </xf>
    <xf numFmtId="0" fontId="7" fillId="0" borderId="0" xfId="7">
      <alignment vertical="top"/>
    </xf>
    <xf numFmtId="0" fontId="14" fillId="8"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1" xfId="0" applyFont="1" applyFill="1" applyBorder="1" applyAlignment="1">
      <alignment horizontal="left" vertical="center" indent="1"/>
    </xf>
    <xf numFmtId="0" fontId="16" fillId="4" borderId="2" xfId="0" applyFont="1" applyFill="1" applyBorder="1" applyAlignment="1">
      <alignment horizontal="left" vertical="center" indent="1"/>
    </xf>
    <xf numFmtId="0" fontId="7" fillId="6" borderId="2" xfId="12" applyFont="1" applyFill="1">
      <alignment horizontal="left" vertical="center" indent="2"/>
    </xf>
    <xf numFmtId="0" fontId="7" fillId="6" borderId="2" xfId="11" applyFont="1" applyFill="1">
      <alignment horizontal="center" vertical="center"/>
    </xf>
    <xf numFmtId="0" fontId="7" fillId="4" borderId="2" xfId="11" applyFont="1" applyFill="1">
      <alignment horizontal="center" vertical="center"/>
    </xf>
    <xf numFmtId="9" fontId="17" fillId="6" borderId="2" xfId="2" applyFont="1" applyFill="1" applyBorder="1" applyAlignment="1">
      <alignment horizontal="center" vertical="center"/>
    </xf>
    <xf numFmtId="164" fontId="7" fillId="6" borderId="2" xfId="10" applyFont="1" applyFill="1">
      <alignment horizontal="center" vertical="center"/>
    </xf>
    <xf numFmtId="0" fontId="16" fillId="9" borderId="2" xfId="12" applyFont="1" applyFill="1">
      <alignment horizontal="left" vertical="center" indent="2"/>
    </xf>
    <xf numFmtId="0" fontId="16" fillId="9" borderId="2" xfId="11" applyFont="1" applyFill="1">
      <alignment horizontal="center" vertical="center"/>
    </xf>
    <xf numFmtId="9" fontId="18" fillId="9" borderId="2" xfId="2" applyFont="1" applyFill="1" applyBorder="1" applyAlignment="1">
      <alignment horizontal="center" vertical="center"/>
    </xf>
    <xf numFmtId="164" fontId="16" fillId="9" borderId="2" xfId="10" applyFont="1" applyFill="1">
      <alignment horizontal="center" vertical="center"/>
    </xf>
    <xf numFmtId="0" fontId="7" fillId="3" borderId="2" xfId="12" applyFont="1" applyFill="1">
      <alignment horizontal="left" vertical="center" indent="2"/>
    </xf>
    <xf numFmtId="0" fontId="7" fillId="3" borderId="2" xfId="11" applyFont="1" applyFill="1">
      <alignment horizontal="center" vertical="center"/>
    </xf>
    <xf numFmtId="9" fontId="17" fillId="3" borderId="2" xfId="2" applyFont="1" applyFill="1" applyBorder="1" applyAlignment="1">
      <alignment horizontal="center" vertical="center"/>
    </xf>
    <xf numFmtId="164" fontId="7" fillId="3" borderId="2" xfId="10" applyFont="1" applyFill="1">
      <alignment horizontal="center" vertical="center"/>
    </xf>
    <xf numFmtId="0" fontId="7" fillId="2" borderId="2" xfId="12" applyFont="1" applyFill="1">
      <alignment horizontal="left" vertical="center" indent="2"/>
    </xf>
    <xf numFmtId="0" fontId="7" fillId="2" borderId="2" xfId="11" applyFont="1" applyFill="1">
      <alignment horizontal="center" vertical="center"/>
    </xf>
    <xf numFmtId="9" fontId="17" fillId="2" borderId="2" xfId="2" applyFont="1" applyFill="1" applyBorder="1" applyAlignment="1">
      <alignment horizontal="center" vertical="center"/>
    </xf>
    <xf numFmtId="164" fontId="7" fillId="2" borderId="2" xfId="10" applyFont="1" applyFill="1">
      <alignment horizontal="center" vertical="center"/>
    </xf>
    <xf numFmtId="0" fontId="16" fillId="10" borderId="2" xfId="12" applyFont="1" applyFill="1">
      <alignment horizontal="left" vertical="center" indent="2"/>
    </xf>
    <xf numFmtId="0" fontId="16" fillId="10" borderId="2" xfId="11" applyFont="1" applyFill="1">
      <alignment horizontal="center" vertical="center"/>
    </xf>
    <xf numFmtId="9" fontId="18" fillId="10" borderId="2" xfId="2" applyFont="1" applyFill="1" applyBorder="1" applyAlignment="1">
      <alignment horizontal="center" vertical="center"/>
    </xf>
    <xf numFmtId="164" fontId="16" fillId="10" borderId="2" xfId="10" applyFont="1" applyFill="1">
      <alignment horizontal="center" vertical="center"/>
    </xf>
    <xf numFmtId="0" fontId="16" fillId="4" borderId="2" xfId="11" applyFont="1" applyFill="1">
      <alignment horizontal="center" vertical="center"/>
    </xf>
    <xf numFmtId="9" fontId="18" fillId="4" borderId="2" xfId="2" applyFont="1" applyFill="1" applyBorder="1" applyAlignment="1">
      <alignment horizontal="center" vertical="center"/>
    </xf>
    <xf numFmtId="164" fontId="16" fillId="4" borderId="2" xfId="0" applyNumberFormat="1" applyFont="1" applyFill="1" applyBorder="1" applyAlignment="1">
      <alignment horizontal="center" vertical="center"/>
    </xf>
    <xf numFmtId="164" fontId="18" fillId="4" borderId="2" xfId="0" applyNumberFormat="1" applyFont="1" applyFill="1" applyBorder="1" applyAlignment="1">
      <alignment horizontal="center" vertical="center"/>
    </xf>
    <xf numFmtId="0" fontId="16" fillId="11" borderId="2" xfId="0" applyFont="1" applyFill="1" applyBorder="1" applyAlignment="1">
      <alignment horizontal="left" vertical="center" indent="1"/>
    </xf>
    <xf numFmtId="0" fontId="16" fillId="11" borderId="2" xfId="11" applyFont="1" applyFill="1">
      <alignment horizontal="center" vertical="center"/>
    </xf>
    <xf numFmtId="9" fontId="18" fillId="11" borderId="2" xfId="2" applyFont="1" applyFill="1" applyBorder="1" applyAlignment="1">
      <alignment horizontal="center" vertical="center"/>
    </xf>
    <xf numFmtId="164" fontId="16" fillId="11" borderId="2" xfId="0" applyNumberFormat="1" applyFont="1" applyFill="1" applyBorder="1" applyAlignment="1">
      <alignment horizontal="center" vertical="center"/>
    </xf>
    <xf numFmtId="164" fontId="18" fillId="11" borderId="2" xfId="0" applyNumberFormat="1" applyFont="1" applyFill="1" applyBorder="1" applyAlignment="1">
      <alignment horizontal="center" vertical="center"/>
    </xf>
    <xf numFmtId="0" fontId="6" fillId="0" borderId="0" xfId="8">
      <alignment horizontal="right" indent="1"/>
    </xf>
    <xf numFmtId="0" fontId="6" fillId="0" borderId="7" xfId="8" applyBorder="1">
      <alignment horizontal="right" indent="1"/>
    </xf>
    <xf numFmtId="0" fontId="0" fillId="0" borderId="10" xfId="0" applyBorder="1"/>
    <xf numFmtId="0" fontId="0" fillId="5" borderId="4"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5" borderId="5" xfId="0" applyNumberFormat="1" applyFill="1" applyBorder="1" applyAlignment="1">
      <alignment horizontal="center" vertical="center" wrapText="1"/>
    </xf>
    <xf numFmtId="165" fontId="6" fillId="0" borderId="3" xfId="9">
      <alignment horizontal="center" vertical="center"/>
    </xf>
    <xf numFmtId="0" fontId="19" fillId="0" borderId="0" xfId="6"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0"/>
  <sheetViews>
    <sheetView showGridLines="0" tabSelected="1" showRuler="0" zoomScaleNormal="100" zoomScalePageLayoutView="70" workbookViewId="0">
      <pane ySplit="6" topLeftCell="A8" activePane="bottomLeft" state="frozen"/>
      <selection pane="bottomLeft" activeCell="BK27" sqref="B1:BM27"/>
    </sheetView>
  </sheetViews>
  <sheetFormatPr baseColWidth="10" defaultColWidth="8.83203125" defaultRowHeight="30" customHeight="1" x14ac:dyDescent="0.2"/>
  <cols>
    <col min="1" max="1" width="2.6640625" style="18" customWidth="1"/>
    <col min="2" max="2" width="40.83203125" customWidth="1"/>
    <col min="3" max="3" width="20.33203125" customWidth="1"/>
    <col min="4" max="4" width="14.5" customWidth="1"/>
    <col min="5" max="5" width="13.1640625" bestFit="1" customWidth="1"/>
    <col min="6" max="6" width="10.5" style="5" customWidth="1"/>
    <col min="7" max="7" width="10.5" customWidth="1"/>
    <col min="8" max="8" width="2.6640625" customWidth="1"/>
    <col min="9" max="9" width="6.1640625" hidden="1" customWidth="1"/>
    <col min="10" max="14" width="2.5" customWidth="1"/>
    <col min="15" max="16" width="2.5" hidden="1" customWidth="1"/>
    <col min="17" max="21" width="2.5" customWidth="1"/>
    <col min="22" max="23" width="2.5" hidden="1" customWidth="1"/>
    <col min="24" max="28" width="2.5" customWidth="1"/>
    <col min="29" max="30" width="2.5" hidden="1" customWidth="1"/>
    <col min="31" max="35" width="2.5" customWidth="1"/>
    <col min="36" max="37" width="2.5" hidden="1" customWidth="1"/>
    <col min="38" max="42" width="2.5" customWidth="1"/>
    <col min="43" max="44" width="2.5" hidden="1" customWidth="1"/>
    <col min="45" max="49" width="2.5" customWidth="1"/>
    <col min="50" max="51" width="2.5" hidden="1" customWidth="1"/>
    <col min="52" max="56" width="2.5" customWidth="1"/>
    <col min="57" max="58" width="2.5" hidden="1" customWidth="1"/>
    <col min="59" max="63" width="2.5" customWidth="1"/>
    <col min="64" max="65" width="2.5" hidden="1" customWidth="1"/>
    <col min="70" max="71" width="10.33203125"/>
  </cols>
  <sheetData>
    <row r="1" spans="1:65" ht="30" customHeight="1" x14ac:dyDescent="0.35">
      <c r="A1" s="19" t="s">
        <v>11</v>
      </c>
      <c r="B1" s="23" t="s">
        <v>16</v>
      </c>
      <c r="C1" s="1"/>
      <c r="D1" s="1"/>
      <c r="E1" s="2"/>
      <c r="F1" s="4"/>
      <c r="G1" s="17"/>
      <c r="I1" s="2"/>
      <c r="J1" s="13"/>
    </row>
    <row r="2" spans="1:65" ht="30" customHeight="1" x14ac:dyDescent="0.3">
      <c r="A2" s="18" t="s">
        <v>7</v>
      </c>
      <c r="B2" s="66" t="s">
        <v>47</v>
      </c>
      <c r="J2" s="21"/>
    </row>
    <row r="3" spans="1:65" ht="30" customHeight="1" x14ac:dyDescent="0.2">
      <c r="A3" s="18" t="s">
        <v>12</v>
      </c>
      <c r="B3" s="24"/>
      <c r="C3" s="59" t="s">
        <v>0</v>
      </c>
      <c r="D3" s="59"/>
      <c r="E3" s="60"/>
      <c r="F3" s="65">
        <v>43931</v>
      </c>
      <c r="G3" s="65"/>
    </row>
    <row r="4" spans="1:65" ht="30" customHeight="1" x14ac:dyDescent="0.2">
      <c r="A4" s="19" t="s">
        <v>13</v>
      </c>
      <c r="C4" s="59" t="s">
        <v>5</v>
      </c>
      <c r="D4" s="59"/>
      <c r="E4" s="60"/>
      <c r="F4" s="7">
        <v>1</v>
      </c>
      <c r="J4" s="62" t="str">
        <f>CONCATENATE("Week ",WEEKNUM(J5))</f>
        <v>Week 15</v>
      </c>
      <c r="K4" s="63"/>
      <c r="L4" s="63"/>
      <c r="M4" s="63"/>
      <c r="N4" s="63"/>
      <c r="O4" s="63"/>
      <c r="P4" s="64"/>
      <c r="Q4" s="62" t="str">
        <f>CONCATENATE("Week ",WEEKNUM(Q5))</f>
        <v>Week 16</v>
      </c>
      <c r="R4" s="63"/>
      <c r="S4" s="63"/>
      <c r="T4" s="63"/>
      <c r="U4" s="63"/>
      <c r="V4" s="63"/>
      <c r="W4" s="64"/>
      <c r="X4" s="62" t="str">
        <f>CONCATENATE("Week ",WEEKNUM(X5))</f>
        <v>Week 17</v>
      </c>
      <c r="Y4" s="63"/>
      <c r="Z4" s="63"/>
      <c r="AA4" s="63"/>
      <c r="AB4" s="63"/>
      <c r="AC4" s="63"/>
      <c r="AD4" s="64"/>
      <c r="AE4" s="62" t="str">
        <f>CONCATENATE("Week ",WEEKNUM(AE5))</f>
        <v>Week 18</v>
      </c>
      <c r="AF4" s="63"/>
      <c r="AG4" s="63"/>
      <c r="AH4" s="63"/>
      <c r="AI4" s="63"/>
      <c r="AJ4" s="63"/>
      <c r="AK4" s="64"/>
      <c r="AL4" s="62" t="str">
        <f>CONCATENATE("Week ",WEEKNUM(AN5))</f>
        <v>Week 19</v>
      </c>
      <c r="AM4" s="63"/>
      <c r="AN4" s="63"/>
      <c r="AO4" s="63"/>
      <c r="AP4" s="63"/>
      <c r="AQ4" s="63"/>
      <c r="AR4" s="64"/>
      <c r="AS4" s="62" t="str">
        <f>CONCATENATE("Week ",WEEKNUM(AS5))</f>
        <v>Week 20</v>
      </c>
      <c r="AT4" s="63"/>
      <c r="AU4" s="63"/>
      <c r="AV4" s="63"/>
      <c r="AW4" s="63"/>
      <c r="AX4" s="63"/>
      <c r="AY4" s="64"/>
      <c r="AZ4" s="62" t="str">
        <f>CONCATENATE("Week ",WEEKNUM(AZ5))</f>
        <v>Week 21</v>
      </c>
      <c r="BA4" s="63"/>
      <c r="BB4" s="63"/>
      <c r="BC4" s="63"/>
      <c r="BD4" s="63"/>
      <c r="BE4" s="63"/>
      <c r="BF4" s="64"/>
      <c r="BG4" s="62" t="str">
        <f>CONCATENATE("Week ",WEEKNUM(BG5))</f>
        <v>Week 22</v>
      </c>
      <c r="BH4" s="63"/>
      <c r="BI4" s="63"/>
      <c r="BJ4" s="63"/>
      <c r="BK4" s="63"/>
      <c r="BL4" s="63"/>
      <c r="BM4" s="64"/>
    </row>
    <row r="5" spans="1:65" ht="15" customHeight="1" x14ac:dyDescent="0.2">
      <c r="A5" s="19" t="s">
        <v>14</v>
      </c>
      <c r="B5" s="61"/>
      <c r="C5" s="61"/>
      <c r="D5" s="61"/>
      <c r="E5" s="61"/>
      <c r="F5" s="61"/>
      <c r="G5" s="61"/>
      <c r="H5" s="61"/>
      <c r="J5" s="10">
        <f>Project_Start-WEEKDAY(Project_Start,1)+2+7*(Display_Week-1)</f>
        <v>43927</v>
      </c>
      <c r="K5" s="9">
        <f>J5+1</f>
        <v>43928</v>
      </c>
      <c r="L5" s="9">
        <f t="shared" ref="L5:AY5" si="0">K5+1</f>
        <v>43929</v>
      </c>
      <c r="M5" s="9">
        <f t="shared" si="0"/>
        <v>43930</v>
      </c>
      <c r="N5" s="9">
        <f t="shared" si="0"/>
        <v>43931</v>
      </c>
      <c r="O5" s="9">
        <f t="shared" si="0"/>
        <v>43932</v>
      </c>
      <c r="P5" s="11">
        <f t="shared" si="0"/>
        <v>43933</v>
      </c>
      <c r="Q5" s="10">
        <f>P5+1</f>
        <v>43934</v>
      </c>
      <c r="R5" s="9">
        <f>Q5+1</f>
        <v>43935</v>
      </c>
      <c r="S5" s="9">
        <f t="shared" si="0"/>
        <v>43936</v>
      </c>
      <c r="T5" s="9">
        <f t="shared" si="0"/>
        <v>43937</v>
      </c>
      <c r="U5" s="9">
        <f t="shared" si="0"/>
        <v>43938</v>
      </c>
      <c r="V5" s="9">
        <f t="shared" si="0"/>
        <v>43939</v>
      </c>
      <c r="W5" s="11">
        <f t="shared" si="0"/>
        <v>43940</v>
      </c>
      <c r="X5" s="10">
        <f>W5+1</f>
        <v>43941</v>
      </c>
      <c r="Y5" s="9">
        <f>X5+1</f>
        <v>43942</v>
      </c>
      <c r="Z5" s="9">
        <f t="shared" si="0"/>
        <v>43943</v>
      </c>
      <c r="AA5" s="9">
        <f t="shared" si="0"/>
        <v>43944</v>
      </c>
      <c r="AB5" s="9">
        <f t="shared" si="0"/>
        <v>43945</v>
      </c>
      <c r="AC5" s="9">
        <f t="shared" si="0"/>
        <v>43946</v>
      </c>
      <c r="AD5" s="11">
        <f t="shared" si="0"/>
        <v>43947</v>
      </c>
      <c r="AE5" s="10">
        <f>AD5+1</f>
        <v>43948</v>
      </c>
      <c r="AF5" s="9">
        <f>AE5+1</f>
        <v>43949</v>
      </c>
      <c r="AG5" s="9">
        <f t="shared" si="0"/>
        <v>43950</v>
      </c>
      <c r="AH5" s="9">
        <f t="shared" si="0"/>
        <v>43951</v>
      </c>
      <c r="AI5" s="9">
        <f t="shared" si="0"/>
        <v>43952</v>
      </c>
      <c r="AJ5" s="9">
        <f t="shared" si="0"/>
        <v>43953</v>
      </c>
      <c r="AK5" s="11">
        <f t="shared" si="0"/>
        <v>43954</v>
      </c>
      <c r="AL5" s="10">
        <f>AK5+1</f>
        <v>43955</v>
      </c>
      <c r="AM5" s="9">
        <f>AL5+1</f>
        <v>43956</v>
      </c>
      <c r="AN5" s="9">
        <f t="shared" si="0"/>
        <v>43957</v>
      </c>
      <c r="AO5" s="9">
        <f t="shared" si="0"/>
        <v>43958</v>
      </c>
      <c r="AP5" s="9">
        <f t="shared" si="0"/>
        <v>43959</v>
      </c>
      <c r="AQ5" s="9">
        <f t="shared" si="0"/>
        <v>43960</v>
      </c>
      <c r="AR5" s="11">
        <f t="shared" si="0"/>
        <v>43961</v>
      </c>
      <c r="AS5" s="10">
        <f>AR5+1</f>
        <v>43962</v>
      </c>
      <c r="AT5" s="9">
        <f>AS5+1</f>
        <v>43963</v>
      </c>
      <c r="AU5" s="9">
        <f t="shared" si="0"/>
        <v>43964</v>
      </c>
      <c r="AV5" s="9">
        <f t="shared" si="0"/>
        <v>43965</v>
      </c>
      <c r="AW5" s="9">
        <f t="shared" si="0"/>
        <v>43966</v>
      </c>
      <c r="AX5" s="9">
        <f t="shared" si="0"/>
        <v>43967</v>
      </c>
      <c r="AY5" s="11">
        <f t="shared" si="0"/>
        <v>43968</v>
      </c>
      <c r="AZ5" s="10">
        <f>AY5+1</f>
        <v>43969</v>
      </c>
      <c r="BA5" s="9">
        <f>AZ5+1</f>
        <v>43970</v>
      </c>
      <c r="BB5" s="9">
        <f t="shared" ref="BB5:BF5" si="1">BA5+1</f>
        <v>43971</v>
      </c>
      <c r="BC5" s="9">
        <f t="shared" si="1"/>
        <v>43972</v>
      </c>
      <c r="BD5" s="9">
        <f t="shared" si="1"/>
        <v>43973</v>
      </c>
      <c r="BE5" s="9">
        <f t="shared" si="1"/>
        <v>43974</v>
      </c>
      <c r="BF5" s="11">
        <f t="shared" si="1"/>
        <v>43975</v>
      </c>
      <c r="BG5" s="10">
        <f>BF5+1</f>
        <v>43976</v>
      </c>
      <c r="BH5" s="9">
        <f>BG5+1</f>
        <v>43977</v>
      </c>
      <c r="BI5" s="9">
        <f t="shared" ref="BI5:BM5" si="2">BH5+1</f>
        <v>43978</v>
      </c>
      <c r="BJ5" s="9">
        <f t="shared" si="2"/>
        <v>43979</v>
      </c>
      <c r="BK5" s="9">
        <f t="shared" si="2"/>
        <v>43980</v>
      </c>
      <c r="BL5" s="9">
        <f t="shared" si="2"/>
        <v>43981</v>
      </c>
      <c r="BM5" s="11">
        <f t="shared" si="2"/>
        <v>43982</v>
      </c>
    </row>
    <row r="6" spans="1:65" ht="30" customHeight="1" thickBot="1" x14ac:dyDescent="0.25">
      <c r="A6" s="19" t="s">
        <v>15</v>
      </c>
      <c r="B6" s="27" t="s">
        <v>6</v>
      </c>
      <c r="C6" s="26" t="s">
        <v>23</v>
      </c>
      <c r="D6" s="25" t="s">
        <v>24</v>
      </c>
      <c r="E6" s="26" t="s">
        <v>1</v>
      </c>
      <c r="F6" s="26" t="s">
        <v>2</v>
      </c>
      <c r="G6" s="26" t="s">
        <v>3</v>
      </c>
      <c r="H6" s="8"/>
      <c r="I6" s="8" t="s">
        <v>4</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25">
      <c r="A7" s="18" t="s">
        <v>10</v>
      </c>
      <c r="C7" s="22"/>
      <c r="D7" s="22"/>
      <c r="F7"/>
      <c r="I7" t="str">
        <f>IF(OR(ISBLANK(task_start),ISBLANK(task_end)),"",task_end-task_start+1)</f>
        <v/>
      </c>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row>
    <row r="8" spans="1:65" s="3" customFormat="1" ht="30" customHeight="1" thickBot="1" x14ac:dyDescent="0.25">
      <c r="A8" s="18"/>
      <c r="B8" s="34" t="s">
        <v>46</v>
      </c>
      <c r="C8" s="35"/>
      <c r="D8" s="35">
        <f>G8-F8</f>
        <v>15</v>
      </c>
      <c r="E8" s="36">
        <f ca="1">MIN(1,MAX(0,((G8-F8)-(G8-TODAY()))/(G8-F8)))</f>
        <v>0</v>
      </c>
      <c r="F8" s="37">
        <f>F9</f>
        <v>43931</v>
      </c>
      <c r="G8" s="37">
        <f>G13</f>
        <v>43946</v>
      </c>
      <c r="H8" s="15"/>
      <c r="I8" s="15"/>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5" s="3" customFormat="1" ht="30" customHeight="1" thickBot="1" x14ac:dyDescent="0.25">
      <c r="A9" s="18"/>
      <c r="B9" s="38" t="s">
        <v>43</v>
      </c>
      <c r="C9" s="39" t="s">
        <v>20</v>
      </c>
      <c r="D9" s="39">
        <v>1</v>
      </c>
      <c r="E9" s="40">
        <v>1</v>
      </c>
      <c r="F9" s="41">
        <f>G9</f>
        <v>43931</v>
      </c>
      <c r="G9" s="41">
        <f>F10-1</f>
        <v>43931</v>
      </c>
      <c r="H9" s="15"/>
      <c r="I9" s="15">
        <f t="shared" ref="I9:I27" si="6">IF(OR(ISBLANK(task_start),ISBLANK(task_end)),"",task_end-task_start+1)</f>
        <v>1</v>
      </c>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5" s="3" customFormat="1" ht="30" customHeight="1" thickBot="1" x14ac:dyDescent="0.25">
      <c r="A10" s="18"/>
      <c r="B10" s="38" t="s">
        <v>21</v>
      </c>
      <c r="C10" s="39" t="s">
        <v>22</v>
      </c>
      <c r="D10" s="39">
        <v>2</v>
      </c>
      <c r="E10" s="40">
        <v>0</v>
      </c>
      <c r="F10" s="41">
        <v>43932</v>
      </c>
      <c r="G10" s="41">
        <f>F10+D10</f>
        <v>43934</v>
      </c>
      <c r="H10" s="15"/>
      <c r="I10" s="15">
        <f t="shared" si="6"/>
        <v>3</v>
      </c>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5" s="3" customFormat="1" ht="30" customHeight="1" thickBot="1" x14ac:dyDescent="0.25">
      <c r="A11" s="18"/>
      <c r="B11" s="38" t="s">
        <v>37</v>
      </c>
      <c r="C11" s="39" t="s">
        <v>18</v>
      </c>
      <c r="D11" s="39">
        <v>1</v>
      </c>
      <c r="E11" s="40">
        <v>0</v>
      </c>
      <c r="F11" s="41">
        <f>G10+1</f>
        <v>43935</v>
      </c>
      <c r="G11" s="41">
        <f>F11</f>
        <v>43935</v>
      </c>
      <c r="H11" s="15"/>
      <c r="I11" s="15"/>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3" customFormat="1" ht="30" customHeight="1" thickBot="1" x14ac:dyDescent="0.25">
      <c r="A12" s="18"/>
      <c r="B12" s="38" t="s">
        <v>38</v>
      </c>
      <c r="C12" s="39" t="s">
        <v>18</v>
      </c>
      <c r="D12" s="39">
        <v>1</v>
      </c>
      <c r="E12" s="40">
        <v>0</v>
      </c>
      <c r="F12" s="41">
        <f>G11+1</f>
        <v>43936</v>
      </c>
      <c r="G12" s="41">
        <f>F12</f>
        <v>43936</v>
      </c>
      <c r="H12" s="15"/>
      <c r="I12" s="15"/>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3" customFormat="1" ht="30" customHeight="1" thickBot="1" x14ac:dyDescent="0.25">
      <c r="A13" s="18"/>
      <c r="B13" s="38" t="s">
        <v>40</v>
      </c>
      <c r="C13" s="39" t="s">
        <v>39</v>
      </c>
      <c r="D13" s="39">
        <v>10</v>
      </c>
      <c r="E13" s="40">
        <v>0</v>
      </c>
      <c r="F13" s="41">
        <f>G12</f>
        <v>43936</v>
      </c>
      <c r="G13" s="41">
        <f>F13+D13</f>
        <v>43946</v>
      </c>
      <c r="H13" s="15"/>
      <c r="I13" s="15"/>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3" customFormat="1" ht="30" customHeight="1" thickBot="1" x14ac:dyDescent="0.25">
      <c r="A14" s="18"/>
      <c r="B14" s="46" t="s">
        <v>45</v>
      </c>
      <c r="C14" s="47"/>
      <c r="D14" s="47">
        <f>G14-F14</f>
        <v>25</v>
      </c>
      <c r="E14" s="48">
        <f ca="1">MIN(1,MAX(0,((G14-F14)-(G14-TODAY()))/(G14-F14)))</f>
        <v>0</v>
      </c>
      <c r="F14" s="49">
        <f>G13</f>
        <v>43946</v>
      </c>
      <c r="G14" s="49">
        <f>G20</f>
        <v>43971</v>
      </c>
      <c r="H14" s="15"/>
      <c r="I14" s="15"/>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3" customFormat="1" ht="30" customHeight="1" thickBot="1" x14ac:dyDescent="0.25">
      <c r="A15" s="18"/>
      <c r="B15" s="42" t="s">
        <v>41</v>
      </c>
      <c r="C15" s="43" t="s">
        <v>19</v>
      </c>
      <c r="D15" s="43">
        <v>3</v>
      </c>
      <c r="E15" s="44">
        <v>0</v>
      </c>
      <c r="F15" s="45">
        <f>G13</f>
        <v>43946</v>
      </c>
      <c r="G15" s="45">
        <f>F15+D15</f>
        <v>43949</v>
      </c>
      <c r="H15" s="15"/>
      <c r="I15" s="15"/>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5" s="3" customFormat="1" ht="30" customHeight="1" thickBot="1" x14ac:dyDescent="0.25">
      <c r="A16" s="18"/>
      <c r="B16" s="42" t="s">
        <v>42</v>
      </c>
      <c r="C16" s="43" t="s">
        <v>34</v>
      </c>
      <c r="D16" s="43">
        <v>4</v>
      </c>
      <c r="E16" s="44">
        <v>0</v>
      </c>
      <c r="F16" s="45">
        <f>G15+1</f>
        <v>43950</v>
      </c>
      <c r="G16" s="45">
        <f>F16+D16</f>
        <v>43954</v>
      </c>
      <c r="H16" s="15"/>
      <c r="I16" s="15"/>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3" customFormat="1" ht="30" customHeight="1" thickBot="1" x14ac:dyDescent="0.25">
      <c r="A17" s="18"/>
      <c r="B17" s="42" t="s">
        <v>35</v>
      </c>
      <c r="C17" s="43" t="s">
        <v>18</v>
      </c>
      <c r="D17" s="43">
        <v>4</v>
      </c>
      <c r="E17" s="44">
        <v>0</v>
      </c>
      <c r="F17" s="45">
        <f>G17-D17</f>
        <v>43956</v>
      </c>
      <c r="G17" s="45">
        <f>F18-1</f>
        <v>43960</v>
      </c>
      <c r="H17" s="15"/>
      <c r="I17" s="15"/>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3" customFormat="1" ht="30" customHeight="1" thickBot="1" x14ac:dyDescent="0.25">
      <c r="A18" s="18"/>
      <c r="B18" s="42" t="s">
        <v>36</v>
      </c>
      <c r="C18" s="43" t="s">
        <v>18</v>
      </c>
      <c r="D18" s="43">
        <v>4</v>
      </c>
      <c r="E18" s="44">
        <v>0</v>
      </c>
      <c r="F18" s="45">
        <f>G18-D18</f>
        <v>43961</v>
      </c>
      <c r="G18" s="45">
        <f>F19-1</f>
        <v>43965</v>
      </c>
      <c r="H18" s="15"/>
      <c r="I18" s="15"/>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3" customFormat="1" ht="30" customHeight="1" thickBot="1" x14ac:dyDescent="0.25">
      <c r="A19" s="18"/>
      <c r="B19" s="42" t="s">
        <v>33</v>
      </c>
      <c r="C19" s="43" t="s">
        <v>34</v>
      </c>
      <c r="D19" s="43">
        <v>3</v>
      </c>
      <c r="E19" s="44">
        <v>0</v>
      </c>
      <c r="F19" s="45">
        <f>G19-D19</f>
        <v>43966</v>
      </c>
      <c r="G19" s="45">
        <f>F20-1</f>
        <v>43969</v>
      </c>
      <c r="H19" s="15"/>
      <c r="I19" s="15">
        <f t="shared" si="6"/>
        <v>4</v>
      </c>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3" customFormat="1" ht="30" customHeight="1" thickBot="1" x14ac:dyDescent="0.25">
      <c r="A20" s="18"/>
      <c r="B20" s="42" t="s">
        <v>32</v>
      </c>
      <c r="C20" s="43" t="s">
        <v>18</v>
      </c>
      <c r="D20" s="43">
        <v>1</v>
      </c>
      <c r="E20" s="44">
        <v>0</v>
      </c>
      <c r="F20" s="45">
        <f>G20-D20</f>
        <v>43970</v>
      </c>
      <c r="G20" s="45">
        <f>F21-1</f>
        <v>43971</v>
      </c>
      <c r="H20" s="15"/>
      <c r="I20" s="15">
        <f t="shared" si="6"/>
        <v>2</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3" customFormat="1" ht="30" customHeight="1" thickBot="1" x14ac:dyDescent="0.25">
      <c r="A21" s="18" t="s">
        <v>8</v>
      </c>
      <c r="B21" s="28" t="s">
        <v>28</v>
      </c>
      <c r="C21" s="31"/>
      <c r="D21" s="50">
        <v>21</v>
      </c>
      <c r="E21" s="51">
        <f ca="1">MIN(1,MAX(0,((G21-F21)-(G21-TODAY()))/(G21-F21)))</f>
        <v>0</v>
      </c>
      <c r="F21" s="52">
        <f>F22</f>
        <v>43972</v>
      </c>
      <c r="G21" s="53">
        <f>F21+D21</f>
        <v>43993</v>
      </c>
      <c r="H21" s="15"/>
      <c r="I21" s="15">
        <f t="shared" si="6"/>
        <v>22</v>
      </c>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3" customFormat="1" ht="30" customHeight="1" thickBot="1" x14ac:dyDescent="0.25">
      <c r="A22" s="18"/>
      <c r="B22" s="29" t="s">
        <v>31</v>
      </c>
      <c r="C22" s="30" t="s">
        <v>18</v>
      </c>
      <c r="D22" s="30">
        <v>0</v>
      </c>
      <c r="E22" s="32">
        <v>0</v>
      </c>
      <c r="F22" s="33">
        <v>43972</v>
      </c>
      <c r="G22" s="33">
        <f>F22+D22</f>
        <v>43972</v>
      </c>
      <c r="H22" s="15"/>
      <c r="I22" s="15">
        <f t="shared" si="6"/>
        <v>1</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3" customFormat="1" ht="30" customHeight="1" thickBot="1" x14ac:dyDescent="0.25">
      <c r="A23" s="18"/>
      <c r="B23" s="29" t="s">
        <v>30</v>
      </c>
      <c r="C23" s="30" t="s">
        <v>18</v>
      </c>
      <c r="D23" s="30">
        <v>4</v>
      </c>
      <c r="E23" s="32">
        <v>0</v>
      </c>
      <c r="F23" s="33">
        <f>G22</f>
        <v>43972</v>
      </c>
      <c r="G23" s="33">
        <f>F23+D23</f>
        <v>43976</v>
      </c>
      <c r="H23" s="15"/>
      <c r="I23" s="15">
        <f t="shared" si="6"/>
        <v>5</v>
      </c>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3" customFormat="1" ht="30" customHeight="1" thickBot="1" x14ac:dyDescent="0.25">
      <c r="A24" s="18"/>
      <c r="B24" s="29" t="s">
        <v>25</v>
      </c>
      <c r="C24" s="30" t="s">
        <v>17</v>
      </c>
      <c r="D24" s="30">
        <v>4</v>
      </c>
      <c r="E24" s="32">
        <v>0</v>
      </c>
      <c r="F24" s="33">
        <f>G24-D24</f>
        <v>43973</v>
      </c>
      <c r="G24" s="33">
        <f>F25</f>
        <v>43977</v>
      </c>
      <c r="H24" s="15"/>
      <c r="I24" s="15">
        <f t="shared" si="6"/>
        <v>5</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3" customFormat="1" ht="30" customHeight="1" thickBot="1" x14ac:dyDescent="0.25">
      <c r="A25" s="18"/>
      <c r="B25" s="29" t="s">
        <v>26</v>
      </c>
      <c r="C25" s="30" t="s">
        <v>19</v>
      </c>
      <c r="D25" s="30">
        <v>4</v>
      </c>
      <c r="E25" s="32">
        <v>0</v>
      </c>
      <c r="F25" s="33">
        <f>G25-D25</f>
        <v>43977</v>
      </c>
      <c r="G25" s="33">
        <f>F27-1</f>
        <v>43981</v>
      </c>
      <c r="H25" s="15"/>
      <c r="I25" s="15">
        <f t="shared" si="6"/>
        <v>5</v>
      </c>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3" customFormat="1" ht="30" customHeight="1" thickBot="1" x14ac:dyDescent="0.25">
      <c r="A26" s="18"/>
      <c r="B26" s="29" t="s">
        <v>27</v>
      </c>
      <c r="C26" s="30" t="s">
        <v>18</v>
      </c>
      <c r="D26" s="30">
        <v>7</v>
      </c>
      <c r="E26" s="32">
        <v>0</v>
      </c>
      <c r="F26" s="33">
        <f>G26-D26</f>
        <v>43975</v>
      </c>
      <c r="G26" s="33">
        <f>F27</f>
        <v>43982</v>
      </c>
      <c r="H26" s="15"/>
      <c r="I26" s="15">
        <f t="shared" si="6"/>
        <v>8</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3" customFormat="1" ht="30" customHeight="1" thickBot="1" x14ac:dyDescent="0.25">
      <c r="A27" s="18" t="s">
        <v>9</v>
      </c>
      <c r="B27" s="54" t="s">
        <v>29</v>
      </c>
      <c r="C27" s="55" t="s">
        <v>44</v>
      </c>
      <c r="D27" s="55">
        <v>30</v>
      </c>
      <c r="E27" s="56">
        <f ca="1">MIN(1,MAX(0,((G27-F27)-(G27-TODAY()))/(G27-F27)))</f>
        <v>0</v>
      </c>
      <c r="F27" s="57">
        <f>G27-D27</f>
        <v>43982</v>
      </c>
      <c r="G27" s="58">
        <v>44012</v>
      </c>
      <c r="H27" s="15"/>
      <c r="I27" s="15">
        <f t="shared" si="6"/>
        <v>31</v>
      </c>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ht="30" customHeight="1" x14ac:dyDescent="0.2">
      <c r="H28" s="6"/>
    </row>
    <row r="29" spans="1:65" ht="30" customHeight="1" x14ac:dyDescent="0.2">
      <c r="C29" s="13"/>
      <c r="D29" s="13"/>
      <c r="G29" s="20"/>
    </row>
    <row r="30" spans="1:65" ht="30" customHeight="1" x14ac:dyDescent="0.2">
      <c r="C30" s="14"/>
      <c r="D30" s="14"/>
    </row>
  </sheetData>
  <mergeCells count="12">
    <mergeCell ref="AZ4:BF4"/>
    <mergeCell ref="BG4:BM4"/>
    <mergeCell ref="F3:G3"/>
    <mergeCell ref="J4:P4"/>
    <mergeCell ref="Q4:W4"/>
    <mergeCell ref="X4:AD4"/>
    <mergeCell ref="AE4:AK4"/>
    <mergeCell ref="C3:E3"/>
    <mergeCell ref="C4:E4"/>
    <mergeCell ref="B5:H5"/>
    <mergeCell ref="AL4:AR4"/>
    <mergeCell ref="AS4:AY4"/>
  </mergeCells>
  <conditionalFormatting sqref="E18:E26 E7">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7">
    <cfRule type="expression" dxfId="2" priority="43">
      <formula>AND(TODAY()&gt;=J$5,TODAY()&lt;K$5)</formula>
    </cfRule>
  </conditionalFormatting>
  <conditionalFormatting sqref="J7:BM27">
    <cfRule type="expression" dxfId="1" priority="37">
      <formula>AND(task_start&lt;=J$5,ROUNDDOWN((task_end-task_start+1)*task_progress,0)+task_start-1&gt;=J$5)</formula>
    </cfRule>
    <cfRule type="expression" dxfId="0" priority="38" stopIfTrue="1">
      <formula>AND(task_end&gt;=J$5,task_start&lt;K$5)</formula>
    </cfRule>
  </conditionalFormatting>
  <conditionalFormatting sqref="E17">
    <cfRule type="dataBar" priority="9">
      <dataBar>
        <cfvo type="num" val="0"/>
        <cfvo type="num" val="1"/>
        <color theme="0" tint="-0.249977111117893"/>
      </dataBar>
      <extLst>
        <ext xmlns:x14="http://schemas.microsoft.com/office/spreadsheetml/2009/9/main" uri="{B025F937-C7B1-47D3-B67F-A62EFF666E3E}">
          <x14:id>{EE4EA72F-24AF-C94C-AE7C-7255A4056C4D}</x14:id>
        </ext>
      </extLst>
    </cfRule>
  </conditionalFormatting>
  <conditionalFormatting sqref="E11:E12 E14:E16">
    <cfRule type="dataBar" priority="8">
      <dataBar>
        <cfvo type="num" val="0"/>
        <cfvo type="num" val="1"/>
        <color theme="0" tint="-0.249977111117893"/>
      </dataBar>
      <extLst>
        <ext xmlns:x14="http://schemas.microsoft.com/office/spreadsheetml/2009/9/main" uri="{B025F937-C7B1-47D3-B67F-A62EFF666E3E}">
          <x14:id>{99A47FC5-879B-6A46-AC92-8147CDD5A03B}</x14:id>
        </ext>
      </extLst>
    </cfRule>
  </conditionalFormatting>
  <conditionalFormatting sqref="E8">
    <cfRule type="dataBar" priority="7">
      <dataBar>
        <cfvo type="num" val="0"/>
        <cfvo type="num" val="1"/>
        <color theme="0" tint="-0.249977111117893"/>
      </dataBar>
      <extLst>
        <ext xmlns:x14="http://schemas.microsoft.com/office/spreadsheetml/2009/9/main" uri="{B025F937-C7B1-47D3-B67F-A62EFF666E3E}">
          <x14:id>{5050C37A-267B-B249-9CC1-8D15A446FD08}</x14:id>
        </ext>
      </extLst>
    </cfRule>
  </conditionalFormatting>
  <conditionalFormatting sqref="E10">
    <cfRule type="dataBar" priority="6">
      <dataBar>
        <cfvo type="num" val="0"/>
        <cfvo type="num" val="1"/>
        <color theme="0" tint="-0.249977111117893"/>
      </dataBar>
      <extLst>
        <ext xmlns:x14="http://schemas.microsoft.com/office/spreadsheetml/2009/9/main" uri="{B025F937-C7B1-47D3-B67F-A62EFF666E3E}">
          <x14:id>{2A05BEF7-ABE6-FE43-AB79-0B12335E997D}</x14:id>
        </ext>
      </extLst>
    </cfRule>
  </conditionalFormatting>
  <conditionalFormatting sqref="E9">
    <cfRule type="dataBar" priority="4">
      <dataBar>
        <cfvo type="num" val="0"/>
        <cfvo type="num" val="1"/>
        <color theme="0" tint="-0.249977111117893"/>
      </dataBar>
      <extLst>
        <ext xmlns:x14="http://schemas.microsoft.com/office/spreadsheetml/2009/9/main" uri="{B025F937-C7B1-47D3-B67F-A62EFF666E3E}">
          <x14:id>{DDAC8CBD-06E1-B646-9B14-827E9D4C05DA}</x14:id>
        </ext>
      </extLst>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{4C8F38DE-2973-3647-A459-6B9558E34119}</x14:id>
        </ext>
      </extLst>
    </cfRule>
  </conditionalFormatting>
  <conditionalFormatting sqref="E13">
    <cfRule type="dataBar" priority="2">
      <dataBar>
        <cfvo type="num" val="0"/>
        <cfvo type="num" val="1"/>
        <color theme="0" tint="-0.249977111117893"/>
      </dataBar>
      <extLst>
        <ext xmlns:x14="http://schemas.microsoft.com/office/spreadsheetml/2009/9/main" uri="{B025F937-C7B1-47D3-B67F-A62EFF666E3E}">
          <x14:id>{A3C1BDA1-5A4A-2643-983C-8657061B4F67}</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E18:E26 E7</xm:sqref>
        </x14:conditionalFormatting>
        <x14:conditionalFormatting xmlns:xm="http://schemas.microsoft.com/office/excel/2006/main">
          <x14:cfRule type="dataBar" id="{EE4EA72F-24AF-C94C-AE7C-7255A4056C4D}">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99A47FC5-879B-6A46-AC92-8147CDD5A03B}">
            <x14:dataBar minLength="0" maxLength="100" gradient="0">
              <x14:cfvo type="num">
                <xm:f>0</xm:f>
              </x14:cfvo>
              <x14:cfvo type="num">
                <xm:f>1</xm:f>
              </x14:cfvo>
              <x14:negativeFillColor rgb="FFFF0000"/>
              <x14:axisColor rgb="FF000000"/>
            </x14:dataBar>
          </x14:cfRule>
          <xm:sqref>E11:E12 E14:E16</xm:sqref>
        </x14:conditionalFormatting>
        <x14:conditionalFormatting xmlns:xm="http://schemas.microsoft.com/office/excel/2006/main">
          <x14:cfRule type="dataBar" id="{5050C37A-267B-B249-9CC1-8D15A446FD08}">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2A05BEF7-ABE6-FE43-AB79-0B12335E997D}">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DDAC8CBD-06E1-B646-9B14-827E9D4C05DA}">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4C8F38DE-2973-3647-A459-6B9558E3411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A3C1BDA1-5A4A-2643-983C-8657061B4F67}">
            <x14:dataBar minLength="0" maxLength="100" gradient="0">
              <x14:cfvo type="num">
                <xm:f>0</xm:f>
              </x14:cfvo>
              <x14:cfvo type="num">
                <xm:f>1</xm:f>
              </x14:cfvo>
              <x14:negativeFillColor rgb="FFFF0000"/>
              <x14:axisColor rgb="FF000000"/>
            </x14:dataBar>
          </x14:cfRule>
          <xm:sqref>E13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Post BOR</vt:lpstr>
      <vt:lpstr>Display_Week</vt:lpstr>
      <vt:lpstr>'Post BOR'!Print_Titles</vt:lpstr>
      <vt:lpstr>Project_Start</vt:lpstr>
      <vt:lpstr>'Post BOR'!task_end</vt:lpstr>
      <vt:lpstr>'Post BOR'!task_progress</vt:lpstr>
      <vt:lpstr>'Post BOR'!task_start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2020-04-10T18:46:29Z</dcterms:modified>
</cp:coreProperties>
</file>