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HorizontalScroll="0" showVerticalScroll="0" showSheetTabs="0" xWindow="12105" yWindow="45" windowWidth="11895" windowHeight="10065" tabRatio="706" activeTab="1"/>
  </bookViews>
  <sheets>
    <sheet name="Import" sheetId="3" r:id="rId1"/>
    <sheet name="Purposes" sheetId="4" r:id="rId2"/>
    <sheet name="MatchPurposes" sheetId="292" r:id="rId3"/>
    <sheet name="Refundings" sheetId="77" r:id="rId4"/>
    <sheet name="Settings" sheetId="276" r:id="rId5"/>
    <sheet name="RefundingsData" sheetId="163" r:id="rId6"/>
    <sheet name="tblIssue" sheetId="19" r:id="rId7"/>
    <sheet name="tblIssuePurpose" sheetId="293" r:id="rId8"/>
    <sheet name="tblAllIssuesPurposes" sheetId="294" r:id="rId9"/>
    <sheet name="tblClientIssues" sheetId="295" r:id="rId10"/>
    <sheet name="Page 14" sheetId="323" state="hidden" r:id="rId11"/>
    <sheet name="Page 13" sheetId="322" state="hidden" r:id="rId12"/>
    <sheet name="Page 12" sheetId="321" state="hidden" r:id="rId13"/>
    <sheet name="Page 11" sheetId="320" state="hidden" r:id="rId14"/>
    <sheet name="Page 10" sheetId="319" state="hidden" r:id="rId15"/>
    <sheet name="Page 9" sheetId="318" state="hidden" r:id="rId16"/>
    <sheet name="Page 8" sheetId="317" state="hidden" r:id="rId17"/>
    <sheet name="Page 7" sheetId="316" state="hidden" r:id="rId18"/>
    <sheet name="Page 6" sheetId="315" state="hidden" r:id="rId19"/>
    <sheet name="Page 5" sheetId="314" state="hidden" r:id="rId20"/>
    <sheet name="Page 4" sheetId="313" state="hidden" r:id="rId21"/>
    <sheet name="Page 3" sheetId="312" state="hidden" r:id="rId22"/>
    <sheet name="Page 2" sheetId="311" state="hidden" r:id="rId23"/>
    <sheet name="Page 1" sheetId="310" r:id="rId24"/>
  </sheets>
  <functionGroups builtInGroupCount="17"/>
  <definedNames>
    <definedName name="amount1">Purposes!$S$14</definedName>
    <definedName name="amount10">Purposes!$S$23</definedName>
    <definedName name="amount11">Purposes!$S$24</definedName>
    <definedName name="amount12">Purposes!$S$25</definedName>
    <definedName name="amount2">Purposes!$S$15</definedName>
    <definedName name="amount3">Purposes!$S$16</definedName>
    <definedName name="amount4">Purposes!$S$17</definedName>
    <definedName name="amount5">Purposes!$S$18</definedName>
    <definedName name="amount6">Purposes!$S$19</definedName>
    <definedName name="amount7">Purposes!$S$20</definedName>
    <definedName name="amount8">Purposes!$S$21</definedName>
    <definedName name="amount9">Purposes!$S$22</definedName>
    <definedName name="amounts">Purposes!$S$14:$S$25</definedName>
    <definedName name="databaseName">Settings!$I$15</definedName>
    <definedName name="EhlersPurpose1">MatchPurposes!$I$13</definedName>
    <definedName name="EhlersPurpose10">MatchPurposes!$I$58</definedName>
    <definedName name="EhlersPurpose11">MatchPurposes!$I$63</definedName>
    <definedName name="EhlersPurpose12">MatchPurposes!$I$68</definedName>
    <definedName name="EhlersPurpose2">MatchPurposes!$I$18</definedName>
    <definedName name="EhlersPurpose3">MatchPurposes!$I$23</definedName>
    <definedName name="EhlersPurpose4">MatchPurposes!$I$28</definedName>
    <definedName name="EhlersPurpose5">MatchPurposes!$I$33</definedName>
    <definedName name="EhlersPurpose6">MatchPurposes!$I$38</definedName>
    <definedName name="EhlersPurpose7">MatchPurposes!$I$43</definedName>
    <definedName name="EhlersPurpose8">MatchPurposes!$I$48</definedName>
    <definedName name="EhlersPurpose9">MatchPurposes!$I$53</definedName>
    <definedName name="EhlersPurposes">tblIssuePurpose!$B$2:$B$13</definedName>
    <definedName name="EhlersPurposesCount">tblIssuePurpose!$B$36</definedName>
    <definedName name="ImportInstructions">Import!$E$5</definedName>
    <definedName name="IssueAmount">Import!$O$26</definedName>
    <definedName name="IssueData">Import!$O$21:$P$26</definedName>
    <definedName name="IssueID">Import!$O$21</definedName>
    <definedName name="IssueName">Import!$O$25</definedName>
    <definedName name="Issuer">Import!$O$22</definedName>
    <definedName name="listEhlersPurposes">OFFSET(EhlersPurposes,0,0,COUNTA(EhlersPurposes)-COUNTBLANK(EhlersPurposes),1)</definedName>
    <definedName name="listIssues">tblClientIssues[FormattedIssueName]</definedName>
    <definedName name="listMunexPurposes">OFFSET(MunexPurposes,0,0,COUNTA(MunexPurposes)-COUNTBLANK(MunexPurposes),1)</definedName>
    <definedName name="listMunexRefundedDescriptions">OFFSET(MunexRefundedDescriptions,0,0,COUNTA(MunexRefundedDescriptions))</definedName>
    <definedName name="listRefundedPurposes1">OFFSET(RefundedPurposes1,0,0,COUNTA(RefundedPurposes1)-COUNTBLANK(RefundedPurposes1),1)</definedName>
    <definedName name="listRefundedPurposes10">OFFSET(RefundedPurposes10,0,0,COUNTA(RefundedPurposes10)-COUNTBLANK(RefundedPurposes10),1)</definedName>
    <definedName name="listRefundedPurposes11">OFFSET(RefundedPurposes11,0,0,COUNTA(RefundedPurposes11)-COUNTBLANK(RefundedPurposes11),1)</definedName>
    <definedName name="listRefundedPurposes12">OFFSET(RefundedPurposes12,0,0,COUNTA(RefundedPurposes12)-COUNTBLANK(RefundedPurposes12),1)</definedName>
    <definedName name="listRefundedPurposes2">OFFSET(RefundedPurposes2,0,0,COUNTA(RefundedPurposes2)-COUNTBLANK(RefundedPurposes2),1)</definedName>
    <definedName name="listRefundedPurposes3">OFFSET(RefundedPurposes3,0,0,COUNTA(RefundedPurposes3)-COUNTBLANK(RefundedPurposes3),1)</definedName>
    <definedName name="listRefundedPurposes4">OFFSET(RefundedPurposes4,0,0,COUNTA(RefundedPurposes4)-COUNTBLANK(RefundedPurposes4),1)</definedName>
    <definedName name="listRefundedPurposes5">OFFSET(RefundedPurposes5,0,0,COUNTA(RefundedPurposes5)-COUNTBLANK(RefundedPurposes5),1)</definedName>
    <definedName name="listRefundedPurposes6">OFFSET(RefundedPurposes6,0,0,COUNTA(RefundedPurposes6)-COUNTBLANK(RefundedPurposes6),1)</definedName>
    <definedName name="listRefundedPurposes7">OFFSET(RefundedPurposes7,0,0,COUNTA(RefundedPurposes7)-COUNTBLANK(RefundedPurposes7),1)</definedName>
    <definedName name="listRefundedPurposes8">OFFSET(RefundedPurposes8,0,0,COUNTA(RefundedPurposes8)-COUNTBLANK(RefundedPurposes8),1)</definedName>
    <definedName name="listRefundedPurposes9">OFFSET(RefundedPurposes9,0,0,COUNTA(RefundedPurposes9)-COUNTBLANK(RefundedPurposes9),1)</definedName>
    <definedName name="local__Ehlers_vw_IssuesData" localSheetId="6" hidden="1">tblIssue!$A$1:$E$2</definedName>
    <definedName name="local__Ehlers_vw_IssuesData_1" localSheetId="9" hidden="1">tblClientIssues!$A$1:$D$63</definedName>
    <definedName name="local__Ehlers_vw_IssuesData_2" localSheetId="8" hidden="1">tblAllIssuesPurposes!$A$1:$F$63</definedName>
    <definedName name="local__Ehlers_vw_IssuesData_3" localSheetId="7" hidden="1">tblIssuePurpose!$G$1:$I$2</definedName>
    <definedName name="MatchedPurposes">MatchPurposes!$I$12:$U$69</definedName>
    <definedName name="matchGroup1">MatchPurposes!$11:$15</definedName>
    <definedName name="matchGroup10">MatchPurposes!$56:$60</definedName>
    <definedName name="matchGroup11">MatchPurposes!$61:$65</definedName>
    <definedName name="matchGroup12">MatchPurposes!$66:$70</definedName>
    <definedName name="matchGroup2">MatchPurposes!$16:$20</definedName>
    <definedName name="matchGroup3">MatchPurposes!$21:$25</definedName>
    <definedName name="matchGroup4">MatchPurposes!$26:$30</definedName>
    <definedName name="matchGroup5">MatchPurposes!$31:$35</definedName>
    <definedName name="matchGroup6">MatchPurposes!$36:$40</definedName>
    <definedName name="matchGroup7">MatchPurposes!$41:$45</definedName>
    <definedName name="matchGroup8">MatchPurposes!$46:$50</definedName>
    <definedName name="matchGroup9">MatchPurposes!$51:$55</definedName>
    <definedName name="MunexFileName">Import!$O$11</definedName>
    <definedName name="MunexPurpose1">MatchPurposes!$I$12</definedName>
    <definedName name="MunexPurpose10">MatchPurposes!$I$57</definedName>
    <definedName name="MunexPurpose11">MatchPurposes!$I$62</definedName>
    <definedName name="MunexPurpose12">MatchPurposes!$I$67</definedName>
    <definedName name="MunexPurpose2">MatchPurposes!$I$17</definedName>
    <definedName name="MunexPurpose3">MatchPurposes!$I$22</definedName>
    <definedName name="MunexPurpose4">MatchPurposes!$I$27</definedName>
    <definedName name="MunexPurpose5">MatchPurposes!$I$32</definedName>
    <definedName name="MunexPurpose6">MatchPurposes!$I$37</definedName>
    <definedName name="MunexPurpose7">MatchPurposes!$I$42</definedName>
    <definedName name="MunexPurpose8">MatchPurposes!$I$47</definedName>
    <definedName name="MunexPurpose9">MatchPurposes!$I$52</definedName>
    <definedName name="MunexPurposes">tblIssuePurpose!$B$15:$B$26</definedName>
    <definedName name="MunexPurposesCount">tblIssuePurpose!$B$37</definedName>
    <definedName name="MunexRefundedDescriptions">RefundingsData!$B$26:$B$37</definedName>
    <definedName name="programSettings">Import!$E$41</definedName>
    <definedName name="purpose1">Purposes!$K$14</definedName>
    <definedName name="purpose10">Purposes!$K$23</definedName>
    <definedName name="purpose11">Purposes!$K$24</definedName>
    <definedName name="purpose12">Purposes!$K$25</definedName>
    <definedName name="purpose2">Purposes!$K$15</definedName>
    <definedName name="purpose3">Purposes!$K$16</definedName>
    <definedName name="purpose4">Purposes!$K$17</definedName>
    <definedName name="purpose5">Purposes!$K$18</definedName>
    <definedName name="purpose6">Purposes!$K$19</definedName>
    <definedName name="purpose7">Purposes!$K$20</definedName>
    <definedName name="purpose8">Purposes!$K$21</definedName>
    <definedName name="purpose9">Purposes!$K$22</definedName>
    <definedName name="purposeAction1">MatchPurposes!$I$14</definedName>
    <definedName name="purposeAction10">MatchPurposes!$I$59</definedName>
    <definedName name="purposeAction11">MatchPurposes!$I$64</definedName>
    <definedName name="purposeAction12">MatchPurposes!$I$69</definedName>
    <definedName name="purposeAction2">MatchPurposes!$I$19</definedName>
    <definedName name="purposeAction3">MatchPurposes!$I$24</definedName>
    <definedName name="purposeAction4">MatchPurposes!$I$29</definedName>
    <definedName name="purposeAction5">MatchPurposes!$I$34</definedName>
    <definedName name="purposeAction6">MatchPurposes!$I$39</definedName>
    <definedName name="purposeAction7">MatchPurposes!$I$44</definedName>
    <definedName name="purposeAction8">MatchPurposes!$I$49</definedName>
    <definedName name="purposeAction9">MatchPurposes!$I$54</definedName>
    <definedName name="purposeActions">tblIssuePurpose!$B$31:$B$33</definedName>
    <definedName name="purposeData">Purposes!$K$14:$S$25</definedName>
    <definedName name="purposeGroup1">Refundings!$8:$16</definedName>
    <definedName name="PurposeGroup10">Refundings!$89:$97</definedName>
    <definedName name="PurposeGroup11">Refundings!$98:$106</definedName>
    <definedName name="PurposeGroup12">Refundings!$107:$115</definedName>
    <definedName name="purposeGroup2">Refundings!$17:$25</definedName>
    <definedName name="purposeGroup3">Refundings!$26:$34</definedName>
    <definedName name="PurposeGroup4">Refundings!$35:$43</definedName>
    <definedName name="PurposeGroup5">Refundings!$44:$52</definedName>
    <definedName name="PurposeGroup6">Refundings!$53:$61</definedName>
    <definedName name="PurposeGroup7">Refundings!$62:$70</definedName>
    <definedName name="PurposeGroup8">Refundings!$71:$79</definedName>
    <definedName name="PurposeGroup9">Refundings!$80:$88</definedName>
    <definedName name="purposeInstructions">Purposes!$E$8</definedName>
    <definedName name="purposes">Purposes!$K$14:$K$25</definedName>
    <definedName name="purposeStep">Purposes!$E$12</definedName>
    <definedName name="RefundedIssue1">Refundings!$J$13</definedName>
    <definedName name="RefundedIssue10">Refundings!$J$94</definedName>
    <definedName name="RefundedIssue11">Refundings!$J$103</definedName>
    <definedName name="RefundedIssue12">Refundings!$J$112</definedName>
    <definedName name="RefundedIssue2">Refundings!$J$22</definedName>
    <definedName name="RefundedIssue3">Refundings!$J$31</definedName>
    <definedName name="RefundedIssue4">Refundings!$J$40</definedName>
    <definedName name="RefundedIssue5">Refundings!$J$49</definedName>
    <definedName name="RefundedIssue6">Refundings!$J$58</definedName>
    <definedName name="RefundedIssue7">Refundings!$J$67</definedName>
    <definedName name="RefundedIssue8">Refundings!$J$76</definedName>
    <definedName name="RefundedIssue9">Refundings!$J$85</definedName>
    <definedName name="RefundedIssueDescription1">Refundings!$J$12</definedName>
    <definedName name="RefundedIssueDescription10">Refundings!$J$93</definedName>
    <definedName name="RefundedIssueDescription11">Refundings!$J$102</definedName>
    <definedName name="RefundedIssueDescription12">Refundings!$J$111</definedName>
    <definedName name="RefundedIssueDescription2">Refundings!$J$21</definedName>
    <definedName name="RefundedIssueDescription3">Refundings!$J$30</definedName>
    <definedName name="RefundedIssueDescription4">Refundings!$J$39</definedName>
    <definedName name="RefundedIssueDescription5">Refundings!$J$48</definedName>
    <definedName name="RefundedIssueDescription6">Refundings!$J$57</definedName>
    <definedName name="RefundedIssueDescription7">Refundings!$J$66</definedName>
    <definedName name="RefundedIssueDescription8">Refundings!$J$75</definedName>
    <definedName name="RefundedIssueDescription9">Refundings!$J$84</definedName>
    <definedName name="RefundedIssueID1">RefundingsData!$B$19</definedName>
    <definedName name="RefundedIssueID10">RefundingsData!$K$19</definedName>
    <definedName name="RefundedIssueID11">RefundingsData!$L$19</definedName>
    <definedName name="RefundedIssueID12">RefundingsData!$M$19</definedName>
    <definedName name="RefundedIssueID2">RefundingsData!$C$19</definedName>
    <definedName name="RefundedIssueID3">RefundingsData!$D$19</definedName>
    <definedName name="RefundedIssueID4">RefundingsData!$E$19</definedName>
    <definedName name="RefundedIssueID5">RefundingsData!$F$19</definedName>
    <definedName name="RefundedIssueID6">RefundingsData!$G$19</definedName>
    <definedName name="RefundedIssueID7">RefundingsData!$H$19</definedName>
    <definedName name="RefundedIssueID8">RefundingsData!$I$19</definedName>
    <definedName name="RefundedIssueID9">RefundingsData!$J$19</definedName>
    <definedName name="RefundedPurpose1">Refundings!$J$14</definedName>
    <definedName name="RefundedPurpose10">Refundings!$J$95</definedName>
    <definedName name="RefundedPurpose11">Refundings!$J$104</definedName>
    <definedName name="RefundedPurpose12">Refundings!$J$113</definedName>
    <definedName name="RefundedPurpose2">Refundings!$J$23</definedName>
    <definedName name="RefundedPurpose3">Refundings!$J$32</definedName>
    <definedName name="RefundedPurpose4">Refundings!$J$41</definedName>
    <definedName name="RefundedPurpose5">Refundings!$J$50</definedName>
    <definedName name="RefundedPurpose6">Refundings!$J$59</definedName>
    <definedName name="RefundedPurpose7">Refundings!$J$68</definedName>
    <definedName name="RefundedPurpose8">Refundings!$J$77</definedName>
    <definedName name="RefundedPurpose9">Refundings!$J$86</definedName>
    <definedName name="RefundedPurposeID1">RefundingsData!$B$20</definedName>
    <definedName name="RefundedPurposeID10">RefundingsData!$K$20</definedName>
    <definedName name="RefundedPurposeID11">RefundingsData!$L$20</definedName>
    <definedName name="RefundedPurposeID12">RefundingsData!$M$20</definedName>
    <definedName name="RefundedPurposeID2">RefundingsData!$C$20</definedName>
    <definedName name="RefundedPurposeID3">RefundingsData!$D$20</definedName>
    <definedName name="RefundedPurposeID4">RefundingsData!$E$20</definedName>
    <definedName name="RefundedPurposeID5">RefundingsData!$F$20</definedName>
    <definedName name="RefundedPurposeID6">RefundingsData!$G$20</definedName>
    <definedName name="RefundedPurposeID7">RefundingsData!$H$20</definedName>
    <definedName name="RefundedPurposeID8">RefundingsData!$I$20</definedName>
    <definedName name="RefundedPurposeID9">RefundingsData!$J$20</definedName>
    <definedName name="RefundedPurposes1">RefundingsData!$B$6:$B$17</definedName>
    <definedName name="RefundedPurposes10">RefundingsData!$K$6:$K$17</definedName>
    <definedName name="RefundedPurposes11">RefundingsData!$L$6:$L$17</definedName>
    <definedName name="RefundedPurposes12">RefundingsData!$M$6:$M$17</definedName>
    <definedName name="RefundedPurposes2">RefundingsData!$C$6:$C$17</definedName>
    <definedName name="RefundedPurposes3">RefundingsData!$D$6:$D$17</definedName>
    <definedName name="RefundedPurposes4">RefundingsData!$E$6:$E$17</definedName>
    <definedName name="RefundedPurposes5">RefundingsData!$F$6:$F$17</definedName>
    <definedName name="RefundedPurposes6">RefundingsData!$G$6:$G$17</definedName>
    <definedName name="RefundedPurposes7">RefundingsData!$H$6:$H$17</definedName>
    <definedName name="RefundedPurposes8">RefundingsData!$I$6:$I$17</definedName>
    <definedName name="RefundedPurposes9">RefundingsData!$J$6:$J$17</definedName>
    <definedName name="RefundingPurpose1">Refundings!$J$10</definedName>
    <definedName name="RefundingPurpose10">Refundings!$J$91</definedName>
    <definedName name="RefundingPurpose11">Refundings!$J$100</definedName>
    <definedName name="RefundingPurpose12">Refundings!$J$109</definedName>
    <definedName name="RefundingPurpose2">Refundings!$J$19</definedName>
    <definedName name="RefundingPurpose3">Refundings!$J$28</definedName>
    <definedName name="RefundingPurpose4">Refundings!$J$37</definedName>
    <definedName name="RefundingPurpose5">Refundings!$J$46</definedName>
    <definedName name="RefundingPurpose6">Refundings!$J$55</definedName>
    <definedName name="RefundingPurpose7">Refundings!$J$64</definedName>
    <definedName name="RefundingPurpose8">Refundings!$J$73</definedName>
    <definedName name="RefundingPurpose9">Refundings!$J$82</definedName>
    <definedName name="Refundings">Refundings!$J$10:$R$115</definedName>
    <definedName name="SaleDate">Import!$O$23</definedName>
    <definedName name="screenZoom">Settings!$I$23</definedName>
    <definedName name="serverName">Settings!$I$13</definedName>
    <definedName name="Step1">Import!$E$8</definedName>
    <definedName name="Step2">Import!$E$18</definedName>
    <definedName name="Step3">Import!$E$24</definedName>
    <definedName name="Step4">Import!$E$31</definedName>
    <definedName name="Step5">Purposes!$E$11</definedName>
    <definedName name="Step6">Purposes!$E$17</definedName>
    <definedName name="Step7">Purposes!$E$20</definedName>
    <definedName name="Step8">Purposes!$E$23</definedName>
  </definedNames>
  <calcPr calcId="145621"/>
</workbook>
</file>

<file path=xl/calcChain.xml><?xml version="1.0" encoding="utf-8"?>
<calcChain xmlns="http://schemas.openxmlformats.org/spreadsheetml/2006/main">
  <c r="G2" i="294" l="1"/>
  <c r="G3" i="294"/>
  <c r="G4" i="294"/>
  <c r="G5" i="294"/>
  <c r="G6" i="294"/>
  <c r="G7" i="294"/>
  <c r="G8" i="294"/>
  <c r="G9" i="294"/>
  <c r="G10" i="294"/>
  <c r="G11" i="294"/>
  <c r="G12" i="294"/>
  <c r="G13" i="294"/>
  <c r="G14" i="294"/>
  <c r="G15" i="294"/>
  <c r="G16" i="294"/>
  <c r="G17" i="294"/>
  <c r="G18" i="294"/>
  <c r="G19" i="294"/>
  <c r="G20" i="294"/>
  <c r="G21" i="294"/>
  <c r="G22" i="294"/>
  <c r="G23" i="294"/>
  <c r="G24" i="294"/>
  <c r="G25" i="294"/>
  <c r="G26" i="294"/>
  <c r="G27" i="294"/>
  <c r="G28" i="294"/>
  <c r="G29" i="294"/>
  <c r="G30" i="294"/>
  <c r="G31" i="294"/>
  <c r="G32" i="294"/>
  <c r="G33" i="294"/>
  <c r="G34" i="294"/>
  <c r="G35" i="294"/>
  <c r="G36" i="294"/>
  <c r="G37" i="294"/>
  <c r="G38" i="294"/>
  <c r="G39" i="294"/>
  <c r="G40" i="294"/>
  <c r="G41" i="294"/>
  <c r="G42" i="294"/>
  <c r="G43" i="294"/>
  <c r="G44" i="294"/>
  <c r="G45" i="294"/>
  <c r="G46" i="294"/>
  <c r="G47" i="294"/>
  <c r="G48" i="294"/>
  <c r="G49" i="294"/>
  <c r="G50" i="294"/>
  <c r="G51" i="294"/>
  <c r="G52" i="294"/>
  <c r="G53" i="294"/>
  <c r="G54" i="294"/>
  <c r="G55" i="294"/>
  <c r="G56" i="294"/>
  <c r="G57" i="294"/>
  <c r="G58" i="294"/>
  <c r="G59" i="294"/>
  <c r="G60" i="294"/>
  <c r="G61" i="294"/>
  <c r="G62" i="294"/>
  <c r="G63" i="294"/>
  <c r="H2" i="294"/>
  <c r="H3" i="294"/>
  <c r="H4" i="294"/>
  <c r="H5" i="294"/>
  <c r="H6" i="294"/>
  <c r="H7" i="294"/>
  <c r="H8" i="294"/>
  <c r="H9" i="294"/>
  <c r="H10" i="294"/>
  <c r="H11" i="294"/>
  <c r="H12" i="294"/>
  <c r="H13" i="294"/>
  <c r="H14" i="294"/>
  <c r="H15" i="294"/>
  <c r="H16" i="294"/>
  <c r="H17" i="294"/>
  <c r="H18" i="294"/>
  <c r="H19" i="294"/>
  <c r="H20" i="294"/>
  <c r="H21" i="294"/>
  <c r="H22" i="294"/>
  <c r="H23" i="294"/>
  <c r="H24" i="294"/>
  <c r="H25" i="294"/>
  <c r="H26" i="294"/>
  <c r="H27" i="294"/>
  <c r="H28" i="294"/>
  <c r="H29" i="294"/>
  <c r="H30" i="294"/>
  <c r="H31" i="294"/>
  <c r="H32" i="294"/>
  <c r="H33" i="294"/>
  <c r="H34" i="294"/>
  <c r="H35" i="294"/>
  <c r="H36" i="294"/>
  <c r="H37" i="294"/>
  <c r="H38" i="294"/>
  <c r="H39" i="294"/>
  <c r="H40" i="294"/>
  <c r="H41" i="294"/>
  <c r="H42" i="294"/>
  <c r="H43" i="294"/>
  <c r="H44" i="294"/>
  <c r="H45" i="294"/>
  <c r="H46" i="294"/>
  <c r="H47" i="294"/>
  <c r="H48" i="294"/>
  <c r="H49" i="294"/>
  <c r="H50" i="294"/>
  <c r="H51" i="294"/>
  <c r="H52" i="294"/>
  <c r="H53" i="294"/>
  <c r="H54" i="294"/>
  <c r="H55" i="294"/>
  <c r="H56" i="294"/>
  <c r="H57" i="294"/>
  <c r="H58" i="294"/>
  <c r="H59" i="294"/>
  <c r="H60" i="294"/>
  <c r="H61" i="294"/>
  <c r="H62" i="294"/>
  <c r="H63" i="294"/>
  <c r="E2" i="295"/>
  <c r="E3" i="295"/>
  <c r="E4" i="295"/>
  <c r="E5" i="295"/>
  <c r="E6" i="295"/>
  <c r="E7" i="295"/>
  <c r="E8" i="295"/>
  <c r="E9" i="295"/>
  <c r="E10" i="295"/>
  <c r="E11" i="295"/>
  <c r="E12" i="295"/>
  <c r="E13" i="295"/>
  <c r="E14" i="295"/>
  <c r="E15" i="295"/>
  <c r="E16" i="295"/>
  <c r="E17" i="295"/>
  <c r="E18" i="295"/>
  <c r="E19" i="295"/>
  <c r="E20" i="295"/>
  <c r="E21" i="295"/>
  <c r="E22" i="295"/>
  <c r="E23" i="295"/>
  <c r="E24" i="295"/>
  <c r="E25" i="295"/>
  <c r="E26" i="295"/>
  <c r="E27" i="295"/>
  <c r="E28" i="295"/>
  <c r="E29" i="295"/>
  <c r="E30" i="295"/>
  <c r="E31" i="295"/>
  <c r="E32" i="295"/>
  <c r="E33" i="295"/>
  <c r="E34" i="295"/>
  <c r="E35" i="295"/>
  <c r="E36" i="295"/>
  <c r="E37" i="295"/>
  <c r="E38" i="295"/>
  <c r="E39" i="295"/>
  <c r="E40" i="295"/>
  <c r="E41" i="295"/>
  <c r="E42" i="295"/>
  <c r="E43" i="295"/>
  <c r="E44" i="295"/>
  <c r="E45" i="295"/>
  <c r="E46" i="295"/>
  <c r="E47" i="295"/>
  <c r="E48" i="295"/>
  <c r="E49" i="295"/>
  <c r="E50" i="295"/>
  <c r="E51" i="295"/>
  <c r="E52" i="295"/>
  <c r="E53" i="295"/>
  <c r="E54" i="295"/>
  <c r="E55" i="295"/>
  <c r="E56" i="295"/>
  <c r="E57" i="295"/>
  <c r="E58" i="295"/>
  <c r="E59" i="295"/>
  <c r="E60" i="295"/>
  <c r="E61" i="295"/>
  <c r="E62" i="295"/>
  <c r="E63" i="295"/>
  <c r="J2" i="293"/>
  <c r="C3" i="163" l="1"/>
  <c r="Q5" i="77" l="1"/>
  <c r="B2" i="293" l="1"/>
  <c r="J10" i="293" s="1"/>
  <c r="B26" i="293" l="1"/>
  <c r="B25" i="293"/>
  <c r="B24" i="293"/>
  <c r="B23" i="293"/>
  <c r="B22" i="293"/>
  <c r="B21" i="293"/>
  <c r="B20" i="293"/>
  <c r="B19" i="293"/>
  <c r="B18" i="293"/>
  <c r="B17" i="293"/>
  <c r="B16" i="293"/>
  <c r="B15" i="293"/>
  <c r="E26" i="293"/>
  <c r="E25" i="293"/>
  <c r="E24" i="293"/>
  <c r="E23" i="293"/>
  <c r="E22" i="293"/>
  <c r="E21" i="293"/>
  <c r="E20" i="293"/>
  <c r="E19" i="293"/>
  <c r="E18" i="293"/>
  <c r="E17" i="293"/>
  <c r="E16" i="293"/>
  <c r="E15" i="293"/>
  <c r="I2" i="19"/>
  <c r="B37" i="293"/>
  <c r="B36" i="293"/>
  <c r="B3" i="293"/>
  <c r="B4" i="293"/>
  <c r="B5" i="293"/>
  <c r="B6" i="293"/>
  <c r="B7" i="293"/>
  <c r="B8" i="293"/>
  <c r="B9" i="293"/>
  <c r="B10" i="293"/>
  <c r="B11" i="293"/>
  <c r="B12" i="293"/>
  <c r="B13" i="293"/>
  <c r="T5" i="292" l="1"/>
  <c r="E5" i="292"/>
  <c r="E6" i="4"/>
  <c r="M3" i="163" l="1"/>
  <c r="M17" i="163" s="1"/>
  <c r="L3" i="163"/>
  <c r="K3" i="163"/>
  <c r="K17" i="163" s="1"/>
  <c r="J3" i="163"/>
  <c r="I3" i="163"/>
  <c r="I17" i="163" s="1"/>
  <c r="H3" i="163"/>
  <c r="G3" i="163"/>
  <c r="G17" i="163" s="1"/>
  <c r="F3" i="163"/>
  <c r="E3" i="163"/>
  <c r="E17" i="163" s="1"/>
  <c r="D3" i="163"/>
  <c r="C17" i="163"/>
  <c r="B3" i="163"/>
  <c r="B17" i="163" l="1"/>
  <c r="D16" i="163"/>
  <c r="F17" i="163"/>
  <c r="H17" i="163"/>
  <c r="J17" i="163"/>
  <c r="L17" i="163"/>
  <c r="M19" i="163"/>
  <c r="M20" i="163"/>
  <c r="L19" i="163"/>
  <c r="L20" i="163"/>
  <c r="K19" i="163"/>
  <c r="K20" i="163"/>
  <c r="J19" i="163"/>
  <c r="J20" i="163"/>
  <c r="I19" i="163"/>
  <c r="I20" i="163"/>
  <c r="H19" i="163"/>
  <c r="H20" i="163"/>
  <c r="G19" i="163"/>
  <c r="G20" i="163"/>
  <c r="F19" i="163"/>
  <c r="F20" i="163"/>
  <c r="E19" i="163"/>
  <c r="E20" i="163"/>
  <c r="D19" i="163"/>
  <c r="D20" i="163"/>
  <c r="C19" i="163"/>
  <c r="C20" i="163"/>
  <c r="B19" i="163"/>
  <c r="B20" i="163"/>
  <c r="M6" i="163"/>
  <c r="M10" i="163"/>
  <c r="M14" i="163"/>
  <c r="M8" i="163"/>
  <c r="M12" i="163"/>
  <c r="M16" i="163"/>
  <c r="M7" i="163"/>
  <c r="M9" i="163"/>
  <c r="M11" i="163"/>
  <c r="M13" i="163"/>
  <c r="M15" i="163"/>
  <c r="L6" i="163"/>
  <c r="L7" i="163"/>
  <c r="L8" i="163"/>
  <c r="L9" i="163"/>
  <c r="L10" i="163"/>
  <c r="L11" i="163"/>
  <c r="L12" i="163"/>
  <c r="L13" i="163"/>
  <c r="L14" i="163"/>
  <c r="L15" i="163"/>
  <c r="L16" i="163"/>
  <c r="K6" i="163"/>
  <c r="K8" i="163"/>
  <c r="K10" i="163"/>
  <c r="K12" i="163"/>
  <c r="K14" i="163"/>
  <c r="K16" i="163"/>
  <c r="K7" i="163"/>
  <c r="K9" i="163"/>
  <c r="K11" i="163"/>
  <c r="K13" i="163"/>
  <c r="K15" i="163"/>
  <c r="J6" i="163"/>
  <c r="J7" i="163"/>
  <c r="J8" i="163"/>
  <c r="J9" i="163"/>
  <c r="J10" i="163"/>
  <c r="J11" i="163"/>
  <c r="J12" i="163"/>
  <c r="J13" i="163"/>
  <c r="J14" i="163"/>
  <c r="J15" i="163"/>
  <c r="J16" i="163"/>
  <c r="I6" i="163"/>
  <c r="I8" i="163"/>
  <c r="I10" i="163"/>
  <c r="I12" i="163"/>
  <c r="I14" i="163"/>
  <c r="I16" i="163"/>
  <c r="I7" i="163"/>
  <c r="I9" i="163"/>
  <c r="I11" i="163"/>
  <c r="I13" i="163"/>
  <c r="I15" i="163"/>
  <c r="H6" i="163"/>
  <c r="H7" i="163"/>
  <c r="H8" i="163"/>
  <c r="H9" i="163"/>
  <c r="H10" i="163"/>
  <c r="H11" i="163"/>
  <c r="H12" i="163"/>
  <c r="H13" i="163"/>
  <c r="H14" i="163"/>
  <c r="H15" i="163"/>
  <c r="H16" i="163"/>
  <c r="G6" i="163"/>
  <c r="G8" i="163"/>
  <c r="G10" i="163"/>
  <c r="G12" i="163"/>
  <c r="G14" i="163"/>
  <c r="G16" i="163"/>
  <c r="G7" i="163"/>
  <c r="G9" i="163"/>
  <c r="G11" i="163"/>
  <c r="G13" i="163"/>
  <c r="G15" i="163"/>
  <c r="F6" i="163"/>
  <c r="F7" i="163"/>
  <c r="F8" i="163"/>
  <c r="F9" i="163"/>
  <c r="F10" i="163"/>
  <c r="F11" i="163"/>
  <c r="F12" i="163"/>
  <c r="F13" i="163"/>
  <c r="F14" i="163"/>
  <c r="F15" i="163"/>
  <c r="F16" i="163"/>
  <c r="E6" i="163"/>
  <c r="E8" i="163"/>
  <c r="E10" i="163"/>
  <c r="E12" i="163"/>
  <c r="E14" i="163"/>
  <c r="E16" i="163"/>
  <c r="E7" i="163"/>
  <c r="E9" i="163"/>
  <c r="E11" i="163"/>
  <c r="E13" i="163"/>
  <c r="E15" i="163"/>
  <c r="C6" i="163"/>
  <c r="C7" i="163"/>
  <c r="C8" i="163"/>
  <c r="C9" i="163"/>
  <c r="C10" i="163"/>
  <c r="C11" i="163"/>
  <c r="C12" i="163"/>
  <c r="C13" i="163"/>
  <c r="C14" i="163"/>
  <c r="C15" i="163"/>
  <c r="C16" i="163"/>
  <c r="D7" i="163"/>
  <c r="D9" i="163"/>
  <c r="D11" i="163"/>
  <c r="D13" i="163"/>
  <c r="D15" i="163"/>
  <c r="D17" i="163"/>
  <c r="D6" i="163"/>
  <c r="D8" i="163"/>
  <c r="D10" i="163"/>
  <c r="D12" i="163"/>
  <c r="D14" i="163"/>
  <c r="B7" i="163"/>
  <c r="B8" i="163"/>
  <c r="B9" i="163"/>
  <c r="B10" i="163"/>
  <c r="B11" i="163"/>
  <c r="B12" i="163"/>
  <c r="B13" i="163"/>
  <c r="B14" i="163"/>
  <c r="B15" i="163"/>
  <c r="B16" i="163"/>
  <c r="B6" i="163"/>
  <c r="E5" i="77"/>
  <c r="R6" i="4" l="1"/>
  <c r="S5" i="4" l="1"/>
  <c r="E5" i="4" l="1"/>
</calcChain>
</file>

<file path=xl/connections.xml><?xml version="1.0" encoding="utf-8"?>
<connections xmlns="http://schemas.openxmlformats.org/spreadsheetml/2006/main">
  <connection id="1" keepAlive="1" name="(local) tblAllIssuesPurposes" type="5" refreshedVersion="4" background="1" saveData="1">
    <dbPr connection="Provider=SQLOLEDB.1;Integrated Security=SSPI;Persist Security Info=True;Initial Catalog=Ehlers_Test;Data Source=CA-UNUA;Use Procedure for Prepare=1;Auto Translate=True;Packet Size=4096;Workstation ID=CA-UNUA;Use Encryption for Data=False;Tag with column collation when possible=False" command="SELECT IssueID, IssueName, Amount, PurposeID, PurposeName, PurposeAmount FROM Import.vw_issuesData AS i WHERE EXISTS ( SELECT 1 FROM import.vw_IssuesData AS i2 WHERE i.ClientID = i2.ClientID AND i2.IssueID = 38456 ) AND IssueID &lt;&gt; 38456"/>
  </connection>
  <connection id="2" keepAlive="1" name="(local) tblClientIssues" type="5" refreshedVersion="4" background="1" saveData="1">
    <dbPr connection="Provider=SQLOLEDB.1;Integrated Security=SSPI;Persist Security Info=True;Initial Catalog=Ehlers_Test;Data Source=CA-UNUA;Use Procedure for Prepare=1;Auto Translate=True;Packet Size=4096;Workstation ID=CA-UNUA;Use Encryption for Data=False;Tag with column collation when possible=False" command="SELECT DISTINCT IssueID, IssueName, Amount, SaleDate FROM Import.vw_issuesData i WHERE EXISTS ( SELECT 1 FROM import.vw_IssuesData AS i2 WHERE i.ClientID = i2.ClientID AND i2.IssueID = 38456 ) AND IssueID &lt;&gt; 38456 ORDER BY SaleDate DESC, IssueID DESC"/>
  </connection>
  <connection id="3" keepAlive="1" name="(local) tblIssue" type="5" refreshedVersion="4" background="1" saveData="1">
    <dbPr connection="Provider=SQLOLEDB.1;Integrated Security=SSPI;Persist Security Info=True;Initial Catalog=Ehlers_Test;Data Source=CA-UNUA;Use Procedure for Prepare=1;Auto Translate=True;Packet Size=4096;Workstation ID=CA-UNUA;Use Encryption for Data=False;Tag with column collation when possible=False" command="SELECT DISTINCT IssueID, IssueName, Amount, SaleDate, IssuerName FROM Import.vw_IssuesData WHERE issueID = 38456"/>
  </connection>
  <connection id="4" keepAlive="1" name="(local) tblIssuePurpose" type="5" refreshedVersion="4" background="1" saveData="1">
    <dbPr connection="Provider=SQLOLEDB.1;Integrated Security=SSPI;Persist Security Info=True;Initial Catalog=Ehlers_Test;Data Source=CA-UNUA;Use Procedure for Prepare=1;Auto Translate=True;Packet Size=4096;Workstation ID=CA-UNUA;Use Encryption for Data=False;Tag with column collation when possible=False" command="SELECT PurposeID, PurposeName, PurposeAmount FROM Import.vw_IssuesData WHERE issueID = 38456"/>
  </connection>
</connections>
</file>

<file path=xl/sharedStrings.xml><?xml version="1.0" encoding="utf-8"?>
<sst xmlns="http://schemas.openxmlformats.org/spreadsheetml/2006/main" count="1150" uniqueCount="353">
  <si>
    <t>Step 1</t>
  </si>
  <si>
    <t>Step 2</t>
  </si>
  <si>
    <t>Step 3</t>
  </si>
  <si>
    <t>Step 4</t>
  </si>
  <si>
    <t>Step 5</t>
  </si>
  <si>
    <t>Step 6</t>
  </si>
  <si>
    <t>IssueID</t>
  </si>
  <si>
    <t>IssueName</t>
  </si>
  <si>
    <t>Amount</t>
  </si>
  <si>
    <t>SaleDate</t>
  </si>
  <si>
    <t>Sale Date :</t>
  </si>
  <si>
    <t>Issuer :</t>
  </si>
  <si>
    <t>Name :</t>
  </si>
  <si>
    <t>Amount :</t>
  </si>
  <si>
    <t>Munex File :</t>
  </si>
  <si>
    <t>Issue ID :</t>
  </si>
  <si>
    <t>IssuerName</t>
  </si>
  <si>
    <t xml:space="preserve">1)  </t>
  </si>
  <si>
    <t xml:space="preserve">2)  </t>
  </si>
  <si>
    <t xml:space="preserve">3)  </t>
  </si>
  <si>
    <t xml:space="preserve">4)  </t>
  </si>
  <si>
    <t xml:space="preserve">5)  </t>
  </si>
  <si>
    <t xml:space="preserve">6)  </t>
  </si>
  <si>
    <t xml:space="preserve">7)  </t>
  </si>
  <si>
    <t xml:space="preserve">8)  </t>
  </si>
  <si>
    <t xml:space="preserve">9)  </t>
  </si>
  <si>
    <t xml:space="preserve">10)  </t>
  </si>
  <si>
    <t xml:space="preserve">11)  </t>
  </si>
  <si>
    <t xml:space="preserve">12)  </t>
  </si>
  <si>
    <t>PurposeID</t>
  </si>
  <si>
    <t>PurposeName</t>
  </si>
  <si>
    <t>PurposeAmount</t>
  </si>
  <si>
    <t>Conversion Purpose</t>
  </si>
  <si>
    <t>Woodbury</t>
  </si>
  <si>
    <t>2012-05-23</t>
  </si>
  <si>
    <t>Step 7</t>
  </si>
  <si>
    <t>Step 8</t>
  </si>
  <si>
    <t>Purpose 1</t>
  </si>
  <si>
    <t>Purpose 12</t>
  </si>
  <si>
    <t>Purpose 11</t>
  </si>
  <si>
    <t>Purpose 10</t>
  </si>
  <si>
    <t>Purpose 2</t>
  </si>
  <si>
    <t>Purpose 3</t>
  </si>
  <si>
    <t>Purpose 4</t>
  </si>
  <si>
    <t>Purpose 5</t>
  </si>
  <si>
    <t>Purpose 6</t>
  </si>
  <si>
    <t>Purpose 7</t>
  </si>
  <si>
    <t>Purpose 8</t>
  </si>
  <si>
    <t>Purpose 9</t>
  </si>
  <si>
    <t>Ehlers Data Management -- Munex Import</t>
  </si>
  <si>
    <t>Program Settings</t>
  </si>
  <si>
    <t>Instructions:  Click on each cell labeled "Step" for detailed instructions</t>
  </si>
  <si>
    <t>Screen Zoom</t>
  </si>
  <si>
    <t>General Obligation Improvement Bonds - 1992A</t>
  </si>
  <si>
    <t>1992-03-25</t>
  </si>
  <si>
    <t>General Obligation Water Revenue Bonds, Series 1992B</t>
  </si>
  <si>
    <t>General Obligation Improvement Bonds - 1991A</t>
  </si>
  <si>
    <t>1991-07-24</t>
  </si>
  <si>
    <t>General Obligation Improvement Bonds - 1993-a</t>
  </si>
  <si>
    <t>1993-07-14</t>
  </si>
  <si>
    <t>General Obligation Water Revenue Bonds, Series 1992F</t>
  </si>
  <si>
    <t>1992-11-17</t>
  </si>
  <si>
    <t>General Obligation Municipal Bldg Refunding Bonds - 1994b</t>
  </si>
  <si>
    <t>1994-01-12</t>
  </si>
  <si>
    <t>General Obligation Improvement Refunding Bonds - 1994c</t>
  </si>
  <si>
    <t>General Obligation Improvement Bonds - 1994A</t>
  </si>
  <si>
    <t>General Obligation Improvement &amp; Water Revenue Bonds - 1986 A</t>
  </si>
  <si>
    <t>1986-07-11</t>
  </si>
  <si>
    <t>General Obligation Improvement Bonds - 1990a</t>
  </si>
  <si>
    <t>1990-06-27</t>
  </si>
  <si>
    <t>Golf Course Rev Bonds - 1996b</t>
  </si>
  <si>
    <t>1996-07-20</t>
  </si>
  <si>
    <t>General Obligation Improvement Bonds - 1989a</t>
  </si>
  <si>
    <t>1989-05-10</t>
  </si>
  <si>
    <t>General Obligation Water Rev Bonds - 1989b</t>
  </si>
  <si>
    <t>Industrial Dev Rev Bonds - 1991</t>
  </si>
  <si>
    <t>1991-06-21</t>
  </si>
  <si>
    <t>General Obligation Improvement Bonds - 1995a</t>
  </si>
  <si>
    <t>1995-05-10</t>
  </si>
  <si>
    <t>Storm Sewer Bonds - 1995B</t>
  </si>
  <si>
    <t>General Obligation Imp Bonds - 1996A</t>
  </si>
  <si>
    <t>1996-04-10</t>
  </si>
  <si>
    <t>General Obligation Refunding Bonds - 1992 D</t>
  </si>
  <si>
    <t>1992-10-14</t>
  </si>
  <si>
    <t>Cops - 1992E</t>
  </si>
  <si>
    <t>1992-10-16</t>
  </si>
  <si>
    <t>General Obligation Improvement Bonds - 1992 C</t>
  </si>
  <si>
    <t>General Obligation Improvement Bonds - 1987a</t>
  </si>
  <si>
    <t>1987-09-09</t>
  </si>
  <si>
    <t>General Obligation Tax Increment Bonds - 1994e</t>
  </si>
  <si>
    <t>1994-09-14</t>
  </si>
  <si>
    <t>General Obligation Park Bonds - 1994d</t>
  </si>
  <si>
    <t>General Obligation Municipal Bldg Bonds - 1988 A</t>
  </si>
  <si>
    <t>1988-08-10</t>
  </si>
  <si>
    <t>General Obligation Improvement Bonds - 1988B</t>
  </si>
  <si>
    <t>1988-09-01</t>
  </si>
  <si>
    <t>General Obligation Improvement Bonds - 1997</t>
  </si>
  <si>
    <t>1997-03-12</t>
  </si>
  <si>
    <t>General Obligation Improvement Bonds 98A</t>
  </si>
  <si>
    <t>1998-03-11</t>
  </si>
  <si>
    <t>General Obligation Ice Arena Refunding Bonds, Series 1998B</t>
  </si>
  <si>
    <t>General Obligation Refunding Bonds, Series 1998C</t>
  </si>
  <si>
    <t>General Obligation Improvement Bonds, Series 2002E</t>
  </si>
  <si>
    <t>2002-12-09</t>
  </si>
  <si>
    <t>General Obligation Improvement Bonds, Series 2003A</t>
  </si>
  <si>
    <t>2003-09-10</t>
  </si>
  <si>
    <t>General Obligation Equipment Certificates of Indebtedness, Series 2003B</t>
  </si>
  <si>
    <t>General Obligation Storm Sewer Refunding Bonds, Series 2003D</t>
  </si>
  <si>
    <t>2003-11-12</t>
  </si>
  <si>
    <t>General Obligation Capital Improvement Bonds, Series 2003C</t>
  </si>
  <si>
    <t>General Obligation Street Reconstruction Bonds, Series 2004</t>
  </si>
  <si>
    <t>2004-09-08</t>
  </si>
  <si>
    <t>General Obligation Improvement Bonds, Series 2005A</t>
  </si>
  <si>
    <t>2005-04-27</t>
  </si>
  <si>
    <t>General Obligation Open Space Refunding Bonds, Series 2005B</t>
  </si>
  <si>
    <t>2005-07-13</t>
  </si>
  <si>
    <t>General Obligation Ice Arena Refunding Bonds, Series 2005C</t>
  </si>
  <si>
    <t>Refunding Certificates of Participation, Series 2005D</t>
  </si>
  <si>
    <t>2005-08-04</t>
  </si>
  <si>
    <t>General Obligation Improvement Bonds, Series 2006A</t>
  </si>
  <si>
    <t>2006-01-01</t>
  </si>
  <si>
    <t>General Obligation Parks and Open Space Bonds, Series 2006B</t>
  </si>
  <si>
    <t>2006-01-11</t>
  </si>
  <si>
    <t>General Obligation Improvement Bonds, Series 2006C</t>
  </si>
  <si>
    <t>2006-11-08</t>
  </si>
  <si>
    <t>General Obligation Improvement Bonds, Series 2007A</t>
  </si>
  <si>
    <t>2007-11-14</t>
  </si>
  <si>
    <t>General Obligation Park Refunding Bonds, Series 2007B</t>
  </si>
  <si>
    <t>GO Tax Increment Refunding Bonds, Series 2009B</t>
  </si>
  <si>
    <t>2009-04-22</t>
  </si>
  <si>
    <t>GO Capital Improvement Plan Bonds, Series 2009A</t>
  </si>
  <si>
    <t>GO Equipment Certs, Series 2009C</t>
  </si>
  <si>
    <t>2009-08-12</t>
  </si>
  <si>
    <t>Taxable GO Capital Improvement Plan Bonds, Series 2010A (Build America Bonds - Direct Pay)</t>
  </si>
  <si>
    <t>2010-10-27</t>
  </si>
  <si>
    <t>GO Refunding Bonds, Series 2010C</t>
  </si>
  <si>
    <t>GO Improvement Bonds, Series 2010B</t>
  </si>
  <si>
    <t>General Obligation Improvement Bonds, Series 2011A</t>
  </si>
  <si>
    <t>2011-10-12</t>
  </si>
  <si>
    <t>General Obligation Tax Abatement Bonds, Series 2013A</t>
  </si>
  <si>
    <t>2013-01-23</t>
  </si>
  <si>
    <t>General Obligation Park and Open Space Refunding Bonds, Series 2013B</t>
  </si>
  <si>
    <t>General Obligation Improvement Bonds, Series 2000B</t>
  </si>
  <si>
    <t>2000-12-13</t>
  </si>
  <si>
    <t>Certificates of Participation, Series 2000A</t>
  </si>
  <si>
    <t>General Obligation Open Space Bonds, Series 1998E</t>
  </si>
  <si>
    <t>1998-10-28</t>
  </si>
  <si>
    <t>Refunding Certificates of Participation, Series 1998D</t>
  </si>
  <si>
    <t>General Obligation Tax Increment Bonds, Series 2002A</t>
  </si>
  <si>
    <t>2002-05-08</t>
  </si>
  <si>
    <t>General Obligation Improvement Bonds, Series 2002B</t>
  </si>
  <si>
    <t>General Obligation Water Revenue Refunding Bonds, Series 2002C</t>
  </si>
  <si>
    <t>Lease Revenue Refunding Bonds, Series 2002A</t>
  </si>
  <si>
    <t>2002-06-14</t>
  </si>
  <si>
    <t>Taxable Lease Revenue Refunding Bonds, Series 2002B</t>
  </si>
  <si>
    <t>FormattedIssueName</t>
  </si>
  <si>
    <t>FormattedPurposeName</t>
  </si>
  <si>
    <t>RefundedIssue1</t>
  </si>
  <si>
    <t>RefundedIssue2</t>
  </si>
  <si>
    <t>RefundedIssue3</t>
  </si>
  <si>
    <t>RefundedIssue4</t>
  </si>
  <si>
    <t>RefundedIssue5</t>
  </si>
  <si>
    <t>RefundedIssue6</t>
  </si>
  <si>
    <t>RefundedIssue7</t>
  </si>
  <si>
    <t>RefundedIssue8</t>
  </si>
  <si>
    <t>RefundedIssue9</t>
  </si>
  <si>
    <t>RefundedIssue10</t>
  </si>
  <si>
    <t>RefundedIssue11</t>
  </si>
  <si>
    <t>RefundedIssue12</t>
  </si>
  <si>
    <t>RefundedPurposes1</t>
  </si>
  <si>
    <t>RefundedPurposes2</t>
  </si>
  <si>
    <t>RefundedPurposes3</t>
  </si>
  <si>
    <t>RefundedPurposes4</t>
  </si>
  <si>
    <t>RefundedPurposes5</t>
  </si>
  <si>
    <t>RefundedPurposes6</t>
  </si>
  <si>
    <t>RefundedPurposes7</t>
  </si>
  <si>
    <t>RefundedPurposes8</t>
  </si>
  <si>
    <t>RefundedPurposes9</t>
  </si>
  <si>
    <t>RefundedPurposes10</t>
  </si>
  <si>
    <t>RefundedPurposes11</t>
  </si>
  <si>
    <t>RefundedPurposes12</t>
  </si>
  <si>
    <t>Instructions:  For each Refunding Purpose, select the correct issue and purpose being refunded.</t>
  </si>
  <si>
    <t>Database Settings</t>
  </si>
  <si>
    <t>Server :</t>
  </si>
  <si>
    <t>Database :</t>
  </si>
  <si>
    <t>Zoom % :</t>
  </si>
  <si>
    <t>Instructions:  
Fill in the correct server name and database name.
Select the desired screen zoom setting.
Click on "Test" to test out each group of settings.</t>
  </si>
  <si>
    <t>Ehlers_Test</t>
  </si>
  <si>
    <t>General Obligation Improvement and Refunding Bonds, Series 2012A</t>
  </si>
  <si>
    <t>Action</t>
  </si>
  <si>
    <t>FormattedEhlersPurpose</t>
  </si>
  <si>
    <t>From Munex</t>
  </si>
  <si>
    <t>From Ehlers</t>
  </si>
  <si>
    <t>Instructions:  
For each Munex Purpose, select or confirm the corresponding purpose from the Ehlers system.
Choose the appropriate action for each purpose.</t>
  </si>
  <si>
    <t>Add Purpose to Ehlers</t>
  </si>
  <si>
    <t>Update Purpose with New Data</t>
  </si>
  <si>
    <t>Drop Purpose from Ehlers</t>
  </si>
  <si>
    <t>MunexRefundedDescriptions</t>
  </si>
  <si>
    <t xml:space="preserve"> </t>
  </si>
  <si>
    <t xml:space="preserve">Woodbury, Minnesota </t>
  </si>
  <si>
    <t xml:space="preserve">$7,880,000 </t>
  </si>
  <si>
    <t xml:space="preserve">General Obligation Improvement and Refunding Bonds, Series 2012A </t>
  </si>
  <si>
    <t xml:space="preserve">Crossover Refunding of Series 2004A, 2006A &amp; 2007A with New Money </t>
  </si>
  <si>
    <t/>
  </si>
  <si>
    <t xml:space="preserve">Total Issue Sources And Uses </t>
  </si>
  <si>
    <t xml:space="preserve"> Dated 06/19/2012 |  Delivered 06/19/2012</t>
  </si>
  <si>
    <t>Crossover Refunding of Series 2004A</t>
  </si>
  <si>
    <t>Crossover Refunding of Series 2006A</t>
  </si>
  <si>
    <t>Crossover Refunding of Series 2007A</t>
  </si>
  <si>
    <t>New Money</t>
  </si>
  <si>
    <t>Issue Summary</t>
  </si>
  <si>
    <t xml:space="preserve">Sources Of Funds </t>
  </si>
  <si>
    <t>Par Amount of Bonds</t>
  </si>
  <si>
    <t>Reoffering Premium</t>
  </si>
  <si>
    <t>Planned Issuer Equity contribution</t>
  </si>
  <si>
    <t xml:space="preserve">Total Sources </t>
  </si>
  <si>
    <t xml:space="preserve">Uses Of Funds </t>
  </si>
  <si>
    <t>Total Underwriter's Discount  (0.741%)</t>
  </si>
  <si>
    <t>Costs of Issuance</t>
  </si>
  <si>
    <t>Deposit to Capitalized Interest (CIF) Fund</t>
  </si>
  <si>
    <t>Deposit to Project Construction Fund</t>
  </si>
  <si>
    <t>Deposit to Crossover Escrow Fund</t>
  </si>
  <si>
    <t>Deposit to Debt Service Fund (Rounding)</t>
  </si>
  <si>
    <t xml:space="preserve">Total Uses </t>
  </si>
  <si>
    <t>Series 2012A GO Imp and R  |  Issue Summary  |  3/22/2013  |  8:26 AM</t>
  </si>
  <si>
    <t xml:space="preserve">  </t>
  </si>
  <si>
    <t>Page 1</t>
  </si>
  <si>
    <t xml:space="preserve">Pricing Summary </t>
  </si>
  <si>
    <t>Maturity</t>
  </si>
  <si>
    <t>Type of Bond</t>
  </si>
  <si>
    <t>Coupon</t>
  </si>
  <si>
    <t>Yield</t>
  </si>
  <si>
    <t>Maturity Value</t>
  </si>
  <si>
    <t>Price</t>
  </si>
  <si>
    <t>Dollar Price</t>
  </si>
  <si>
    <t>Serial Coupon</t>
  </si>
  <si>
    <t>Term 1 Coupon</t>
  </si>
  <si>
    <t>Term 2 Coupon</t>
  </si>
  <si>
    <t xml:space="preserve">Bid Information </t>
  </si>
  <si>
    <t>Reoffering Premium or (Discount)</t>
  </si>
  <si>
    <t xml:space="preserve">Gross Production </t>
  </si>
  <si>
    <t>Bid (102.376%)</t>
  </si>
  <si>
    <t xml:space="preserve">Total Purchase Price </t>
  </si>
  <si>
    <t>Bond Year Dollars</t>
  </si>
  <si>
    <t>Average Life</t>
  </si>
  <si>
    <t>Average Coupon</t>
  </si>
  <si>
    <t>Net Interest Cost (NIC)</t>
  </si>
  <si>
    <t>True Interest Cost (TIC)</t>
  </si>
  <si>
    <t>Page 2</t>
  </si>
  <si>
    <t xml:space="preserve">Debt Service Schedule </t>
  </si>
  <si>
    <t>Date</t>
  </si>
  <si>
    <t>Principal</t>
  </si>
  <si>
    <t>Interest</t>
  </si>
  <si>
    <t>Total P+I</t>
  </si>
  <si>
    <t>Fiscal Total</t>
  </si>
  <si>
    <t xml:space="preserve">Yield Statistics </t>
  </si>
  <si>
    <t>Bond Yield for Arbitrage Purposes</t>
  </si>
  <si>
    <t>All Inclusive Cost (AIC)</t>
  </si>
  <si>
    <t xml:space="preserve">IRS Form 8038 </t>
  </si>
  <si>
    <t>Net Interest Cost</t>
  </si>
  <si>
    <t>Weighted Average Maturity</t>
  </si>
  <si>
    <t>Page 3</t>
  </si>
  <si>
    <t xml:space="preserve">Summary Of Bonds Refunded </t>
  </si>
  <si>
    <t>Issue</t>
  </si>
  <si>
    <t>Type</t>
  </si>
  <si>
    <t>of Bond</t>
  </si>
  <si>
    <t>Call Date</t>
  </si>
  <si>
    <t>Call Price</t>
  </si>
  <si>
    <t>Dated 6/15/2012  |  Delivered 6/15/2012</t>
  </si>
  <si>
    <t>Series 2004A GO Street Rec Bds Ref File 2012A</t>
  </si>
  <si>
    <t>Serial</t>
  </si>
  <si>
    <t>Subtotal</t>
  </si>
  <si>
    <t>Series 2006A $11.25M GO Imp Bonds Ref File 2012A</t>
  </si>
  <si>
    <t>Series 2007A $2.29M GO Imp Bonds Ref File 2012A</t>
  </si>
  <si>
    <t>Total</t>
  </si>
  <si>
    <t>Page 4</t>
  </si>
  <si>
    <t xml:space="preserve">$1,770,000 </t>
  </si>
  <si>
    <t xml:space="preserve">Crossover Refunding of Series 2004A </t>
  </si>
  <si>
    <t>Series 2012A GO Imp and R  |  Crossover Refunding of Se  |  3/22/2013  |  8:26 AM</t>
  </si>
  <si>
    <t>Page 5</t>
  </si>
  <si>
    <t xml:space="preserve">Woodbury, MN </t>
  </si>
  <si>
    <t xml:space="preserve">$3,725,000 G.O. Street Reconstruction Bonds, Series 2004 </t>
  </si>
  <si>
    <t xml:space="preserve">Crossover Refunding File </t>
  </si>
  <si>
    <t xml:space="preserve">Total Refunded Debt Service </t>
  </si>
  <si>
    <t>Base date for Avg. Life &amp; Avg. Coupon Calculation</t>
  </si>
  <si>
    <t xml:space="preserve">Average Life </t>
  </si>
  <si>
    <t xml:space="preserve">Average Coupon </t>
  </si>
  <si>
    <t xml:space="preserve">Weighted Average Maturity (Par Basis) </t>
  </si>
  <si>
    <t xml:space="preserve">Refunding Bond Information </t>
  </si>
  <si>
    <t xml:space="preserve">Refunding Dated Date </t>
  </si>
  <si>
    <t xml:space="preserve">Refunding Delivery Date </t>
  </si>
  <si>
    <t>Series 2004A GO Street Re  |  SINGLE PURPOSE  |  3/22/2013  |  8:26 AM</t>
  </si>
  <si>
    <t>Page 6</t>
  </si>
  <si>
    <t xml:space="preserve">Debt Service Comparison </t>
  </si>
  <si>
    <t>PCF</t>
  </si>
  <si>
    <t>Existing D/S</t>
  </si>
  <si>
    <t>Net New D/S</t>
  </si>
  <si>
    <t>Old Net D/S</t>
  </si>
  <si>
    <t>Savings</t>
  </si>
  <si>
    <t xml:space="preserve">PV Analysis Summary (Net to Net) </t>
  </si>
  <si>
    <t>Gross PV Debt Service Savings.....................</t>
  </si>
  <si>
    <t>Net PV Cashflow Savings @  1.430%(Bond Yield).....</t>
  </si>
  <si>
    <t>Contingency or Rounding Amount....................</t>
  </si>
  <si>
    <t xml:space="preserve">Net Present Value Benefit </t>
  </si>
  <si>
    <t>Net PV Benefit / $1,876,266.03 PV Refunded Debt Service</t>
  </si>
  <si>
    <t>Net PV Benefit /  $1,760,000 Refunded Principal...</t>
  </si>
  <si>
    <t>Net PV Benefit /  $1,770,000 Refunding Principal..</t>
  </si>
  <si>
    <t>Page 7</t>
  </si>
  <si>
    <t xml:space="preserve">$3,520,000 </t>
  </si>
  <si>
    <t xml:space="preserve">Crossover Refunding of Series 2006A </t>
  </si>
  <si>
    <t>Page 8</t>
  </si>
  <si>
    <t xml:space="preserve">$11,250,000 G.O. Improvement Bonds, Series 2006A </t>
  </si>
  <si>
    <t>Series 2006A $11.25M GO I  |  SINGLE PURPOSE  |  3/22/2013  |  8:26 AM</t>
  </si>
  <si>
    <t>Page 9</t>
  </si>
  <si>
    <t>Total Cash contribution...........................</t>
  </si>
  <si>
    <t>Net PV Benefit / $4,284,996.78 PV Refunded Debt Service</t>
  </si>
  <si>
    <t>Net PV Benefit /  $3,990,000 Refunded Principal...</t>
  </si>
  <si>
    <t>Net PV Benefit /  $3,520,000 Refunding Principal..</t>
  </si>
  <si>
    <t>Page 10</t>
  </si>
  <si>
    <t xml:space="preserve">$975,000 </t>
  </si>
  <si>
    <t xml:space="preserve">Crossover Refunding of Series 2007A </t>
  </si>
  <si>
    <t>Page 11</t>
  </si>
  <si>
    <t xml:space="preserve">$2,290,000 G.O. Improvement Bonds, Series 2007A </t>
  </si>
  <si>
    <t>Series 2007A $2.29M GO Im  |  SINGLE PURPOSE  |  3/22/2013  |  8:26 AM</t>
  </si>
  <si>
    <t>Page 12</t>
  </si>
  <si>
    <t>Net PV Benefit / $1,363,733.74 PV Refunded Debt Service</t>
  </si>
  <si>
    <t>Net PV Benefit /  $1,230,000 Refunded Principal...</t>
  </si>
  <si>
    <t>Net PV Benefit /    $975,000 Refunding Principal..</t>
  </si>
  <si>
    <t>Page 13</t>
  </si>
  <si>
    <t xml:space="preserve">$1,615,000 </t>
  </si>
  <si>
    <t xml:space="preserve">New Money </t>
  </si>
  <si>
    <t>Series 2012A GO Imp and R  |  New Money  |  3/22/2013  |  8:26 AM</t>
  </si>
  <si>
    <t>Page 14</t>
  </si>
  <si>
    <t>$ 1,770,000  Crossover Refunding of Series 2004A</t>
  </si>
  <si>
    <t>$ 3,520,000  Crossover Refunding of Series 2006A</t>
  </si>
  <si>
    <t>$ 975,000  Crossover Refunding of Series 2007A</t>
  </si>
  <si>
    <t>$ 1,615,000  New Money</t>
  </si>
  <si>
    <t>$  7,880,000  Conversion Purpose</t>
  </si>
  <si>
    <t>$2,290,000 G.O. Improvement Bonds, Series 2007A</t>
  </si>
  <si>
    <t>$11,250,000 G.O. Improvement Bonds, Series 2006A</t>
  </si>
  <si>
    <t>$3,725,000 G.O. Street Reconstruction Bonds, Series 2004</t>
  </si>
  <si>
    <t>This Purpose From Munex   --&gt;</t>
  </si>
  <si>
    <t>Refunds This Issue   --&gt;</t>
  </si>
  <si>
    <t>Issue Name From Ehlers   --&gt;</t>
  </si>
  <si>
    <t>Issue Purpose From Ehlers   --&gt;</t>
  </si>
  <si>
    <t>CA-UNUA</t>
  </si>
  <si>
    <t>C:\Users\Chris Carson\Desktop\BISUM\WoodburyReportTest.XLS</t>
  </si>
  <si>
    <t>$  3,725,000  General Obligation Street Reconstruction Bonds, Series 2004</t>
  </si>
  <si>
    <t>$  7,450,000  Conversion Purpose</t>
  </si>
  <si>
    <t>$ 11,250,000  General Obligation Improvement Bonds, Series 2006A</t>
  </si>
  <si>
    <t>$ 11,250,000  Conversion Purpose</t>
  </si>
  <si>
    <t>$  2,290,000  General Obligation Improvement Bonds, Series 2007A</t>
  </si>
  <si>
    <t>$  2,290,000  Conversion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</si>
</sst>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 &quot;\ \ \ \ \ \ \ \ \ \ \ \ \ \ \ \ \ \ \ \ \ \ \ \ \ \ \ \ \ \ \ \ \ \ \ \ \ \ \ \ \ \ \ \ \ \ \ \ \ \ \ \ \ \ \ \ \ "/>
    <numFmt numFmtId="166" formatCode="&quot;$&quot;###,###,###,##0.00;&quot;$(&quot;###,###,###,##0.00&quot;)&quot;;&quot;-&quot;;\ \ \ \ \ \ \ \ "/>
    <numFmt numFmtId="167" formatCode="###,###,###,##0.00;&quot;(&quot;###,###,###,##0.00&quot;)&quot;;&quot;-&quot;;\ \ \ \ \ \ \ \ \ \ \ \ "/>
    <numFmt numFmtId="168" formatCode=";;"/>
    <numFmt numFmtId="169" formatCode="mm/dd/yyyy"/>
    <numFmt numFmtId="170" formatCode="####0.000&quot;%&quot;;\-####0.000&quot;%&quot;;&quot;-&quot;;\ \ \ \ \ \ \ \ \ \ \ \ \ \ "/>
    <numFmt numFmtId="171" formatCode="###,###,###,##0.00;\(###,###,###,##0.00\);&quot;-&quot;;\ "/>
    <numFmt numFmtId="172" formatCode="&quot;c&quot;;&quot; &quot;;&quot; &quot;;\ \ \ \ \ \ \ \ \ \ \ \ \ \ \ \ \ \ \ \ \ \ \ \ \ \ \ \ \ \ \ \ \ "/>
    <numFmt numFmtId="173" formatCode="#0&quot;/&quot;00&quot;/&quot;0000;;&quot;Total&quot;;\ \ \ \ \ \ \ \ \ \ \ \ \ \ \ \ \ \ \ \ \ "/>
    <numFmt numFmtId="174" formatCode="&quot;-&quot;"/>
    <numFmt numFmtId="175" formatCode="&quot;$&quot;###,###,###,##0.00;\(###,###,###,##0.00\);&quot;-&quot;;\ "/>
    <numFmt numFmtId="176" formatCode="#,###,###,###,##0.000&quot; Years&quot;;;&quot;-&quot;;\ \ \ \ \ \ \ \ \ \ \ \ \ \ \ \ \ \ \ \ \ \ \ \ \ "/>
    <numFmt numFmtId="177" formatCode="#########0.0000000&quot;%&quot;;\-#########0.0000000&quot;%&quot;;&quot;-&quot;;\ \ \ \ \ \ \ \ \ \ \ "/>
    <numFmt numFmtId="178" formatCode="#,##0;\-#,##0;&quot;-&quot;;\ \ \ \ \ \ \ \ \ \ \ \ \ \ \ \ \ \ \ \ \ \ \ \ \ \ \ \ "/>
    <numFmt numFmtId="179" formatCode="######0.000&quot;%&quot;;\-######0.000&quot;%&quot;;&quot;-&quot;;\ \ \ \ \ \ \ \ \ \ "/>
    <numFmt numFmtId="180" formatCode="00&quot;/&quot;00&quot;/&quot;0000;;&quot;-&quot;;\ \ \ \ \ \ \ \ \ \ \ \ \ \ \ \ \ \ \ \ \ \ \ \ \ "/>
    <numFmt numFmtId="181" formatCode="&quot;$&quot;#,##0;\-#,##0;&quot;-&quot;;\ \ \ \ \ \ \ \ \ \ \ \ \ \ \ \ \ \ \ \ \ \ \ \ \ \ \ \ "/>
    <numFmt numFmtId="182" formatCode="#0&quot;/&quot;00&quot;/&quot;0000;;;\ \ \ \ \ \ \ \ \ \ \ \ \ \ \ \ \ \ \ \ \ \ \ \ \ \ \ \ \ \ \ \ \ \ \ \ \ \ \ \ \ \ \ "/>
    <numFmt numFmtId="183" formatCode="#,###,###,##0.00;\(#,###,###,##0.00\);&quot;-&quot;;\ \ \ \ \ "/>
    <numFmt numFmtId="184" formatCode="&quot;$&quot;#,###,###,##0.00;\(#,###,###,##0.00\);&quot;-&quot;;\ \ \ \ \ "/>
    <numFmt numFmtId="185" formatCode="###,###,###,###,##0.000&quot;%&quot;;\(###,###,###,###,##0.000&quot;%&quot;\);&quot;-&quot;;"/>
  </numFmts>
  <fonts count="3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i/>
      <u/>
      <sz val="6"/>
      <color theme="3" tint="-0.499984740745262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4"/>
      <color theme="1"/>
      <name val="Cambria"/>
      <family val="1"/>
      <scheme val="major"/>
    </font>
    <font>
      <b/>
      <sz val="8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6"/>
      <color rgb="FF000000"/>
      <name val="Calibri"/>
      <family val="2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u/>
      <sz val="9"/>
      <color theme="3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9"/>
      <color rgb="FF000000"/>
      <name val="Calibri"/>
      <family val="2"/>
    </font>
    <font>
      <sz val="9"/>
      <color theme="1"/>
      <name val="Calibri"/>
      <family val="2"/>
      <scheme val="minor"/>
    </font>
    <font>
      <sz val="8"/>
      <name val="Arial"/>
      <family val="2"/>
    </font>
    <font>
      <b/>
      <sz val="16"/>
      <color indexed="18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color indexed="18"/>
      <name val="Arial"/>
      <family val="2"/>
    </font>
    <font>
      <b/>
      <sz val="8"/>
      <name val="Arial"/>
      <family val="2"/>
    </font>
    <font>
      <b/>
      <sz val="9"/>
      <color indexed="18"/>
      <name val="Arial"/>
      <family val="2"/>
    </font>
    <font>
      <sz val="8"/>
      <name val="Times New Roman"/>
      <family val="1"/>
    </font>
    <font>
      <b/>
      <sz val="8"/>
      <name val="Times New Roman"/>
      <family val="1"/>
    </font>
    <font>
      <sz val="6"/>
      <name val="Microsoft Sans Serif"/>
      <family val="2"/>
    </font>
    <font>
      <sz val="14"/>
      <name val="Microsoft Sans Serif"/>
      <family val="2"/>
    </font>
    <font>
      <sz val="10"/>
      <name val="Microsoft Sans Serif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79995117038483843"/>
        <bgColor indexed="64"/>
      </patternFill>
    </fill>
  </fills>
  <borders count="7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n">
        <color theme="1"/>
      </left>
      <right/>
      <top style="thin">
        <color theme="1"/>
      </top>
      <bottom style="hair">
        <color theme="1"/>
      </bottom>
      <diagonal/>
    </border>
    <border>
      <left/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thin">
        <color theme="1"/>
      </bottom>
      <diagonal/>
    </border>
    <border>
      <left/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3"/>
      </left>
      <right style="thin">
        <color theme="0" tint="-0.14996795556505021"/>
      </right>
      <top style="thin">
        <color theme="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theme="3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0" tint="-0.14996795556505021"/>
      </right>
      <top style="thin">
        <color theme="0" tint="-0.14996795556505021"/>
      </top>
      <bottom style="thin">
        <color theme="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3"/>
      </bottom>
      <diagonal/>
    </border>
    <border>
      <left style="thin">
        <color theme="0" tint="-0.14996795556505021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/>
      </left>
      <right/>
      <top/>
      <bottom style="thin">
        <color theme="3" tint="0.79998168889431442"/>
      </bottom>
      <diagonal/>
    </border>
    <border>
      <left/>
      <right/>
      <top/>
      <bottom style="thin">
        <color theme="3" tint="0.79998168889431442"/>
      </bottom>
      <diagonal/>
    </border>
    <border>
      <left/>
      <right style="thin">
        <color auto="1"/>
      </right>
      <top/>
      <bottom style="thin">
        <color theme="3" tint="0.79998168889431442"/>
      </bottom>
      <diagonal/>
    </border>
    <border>
      <left style="thin">
        <color theme="3"/>
      </left>
      <right style="thin">
        <color theme="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3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 style="thin">
        <color theme="0" tint="-0.14996795556505021"/>
      </bottom>
      <diagonal/>
    </border>
    <border>
      <left style="thin">
        <color theme="3"/>
      </left>
      <right/>
      <top style="thin">
        <color theme="0" tint="-0.14996795556505021"/>
      </top>
      <bottom/>
      <diagonal/>
    </border>
    <border>
      <left/>
      <right style="thin">
        <color auto="1"/>
      </right>
      <top style="thin">
        <color theme="0" tint="-0.14996795556505021"/>
      </top>
      <bottom/>
      <diagonal/>
    </border>
    <border>
      <left style="thin">
        <color theme="3"/>
      </left>
      <right/>
      <top style="thin">
        <color theme="3"/>
      </top>
      <bottom style="thin">
        <color theme="3" tint="0.79998168889431442"/>
      </bottom>
      <diagonal/>
    </border>
    <border>
      <left style="thin">
        <color theme="3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/>
      </left>
      <right/>
      <top style="thin">
        <color theme="3" tint="0.79998168889431442"/>
      </top>
      <bottom style="thin">
        <color theme="3"/>
      </bottom>
      <diagonal/>
    </border>
    <border>
      <left style="thin">
        <color theme="3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3"/>
      </left>
      <right/>
      <top style="thin">
        <color theme="3"/>
      </top>
      <bottom style="thin">
        <color theme="0" tint="-0.14996795556505021"/>
      </bottom>
      <diagonal/>
    </border>
    <border>
      <left/>
      <right/>
      <top style="thin">
        <color theme="3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3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3"/>
      </left>
      <right/>
      <top style="thin">
        <color theme="0" tint="-0.14996795556505021"/>
      </top>
      <bottom style="thin">
        <color theme="3"/>
      </bottom>
      <diagonal/>
    </border>
    <border>
      <left/>
      <right/>
      <top style="thin">
        <color theme="0" tint="-0.14996795556505021"/>
      </top>
      <bottom style="thin">
        <color theme="3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/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theme="3"/>
      </left>
      <right/>
      <top style="thin">
        <color theme="3" tint="0.59996337778862885"/>
      </top>
      <bottom/>
      <diagonal/>
    </border>
    <border>
      <left style="thin">
        <color theme="3"/>
      </left>
      <right/>
      <top/>
      <bottom style="thin">
        <color theme="3" tint="0.59996337778862885"/>
      </bottom>
      <diagonal/>
    </border>
    <border>
      <left/>
      <right/>
      <top/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3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8" fontId="1" fillId="0" borderId="0" applyFont="0" applyFill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5" fillId="0" borderId="0"/>
    <xf numFmtId="44" fontId="6" fillId="0" borderId="0" applyFont="0" applyFill="0" applyBorder="0" applyAlignment="0" applyProtection="0"/>
    <xf numFmtId="0" fontId="13" fillId="0" borderId="0"/>
  </cellStyleXfs>
  <cellXfs count="288">
    <xf numFmtId="0" fontId="0" fillId="0" borderId="0" xfId="0"/>
    <xf numFmtId="0" fontId="0" fillId="0" borderId="0" xfId="0"/>
    <xf numFmtId="0" fontId="0" fillId="3" borderId="0" xfId="0" applyFill="1"/>
    <xf numFmtId="0" fontId="10" fillId="3" borderId="0" xfId="0" applyFont="1" applyFill="1" applyAlignment="1">
      <alignment horizontal="left" vertical="center" indent="2"/>
    </xf>
    <xf numFmtId="0" fontId="0" fillId="2" borderId="0" xfId="0" applyFill="1" applyBorder="1"/>
    <xf numFmtId="0" fontId="0" fillId="5" borderId="0" xfId="0" applyFill="1" applyBorder="1" applyAlignment="1">
      <alignment vertical="center"/>
    </xf>
    <xf numFmtId="0" fontId="0" fillId="3" borderId="0" xfId="0" applyFill="1" applyBorder="1"/>
    <xf numFmtId="0" fontId="0" fillId="5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14" fontId="0" fillId="3" borderId="0" xfId="0" applyNumberFormat="1" applyFill="1" applyBorder="1" applyAlignment="1">
      <alignment horizontal="left" indent="1"/>
    </xf>
    <xf numFmtId="0" fontId="10" fillId="3" borderId="0" xfId="0" applyFont="1" applyFill="1" applyBorder="1" applyAlignment="1">
      <alignment horizontal="left" vertical="center" indent="2"/>
    </xf>
    <xf numFmtId="0" fontId="10" fillId="3" borderId="0" xfId="0" applyFont="1" applyFill="1" applyBorder="1" applyAlignment="1">
      <alignment vertical="center"/>
    </xf>
    <xf numFmtId="0" fontId="0" fillId="7" borderId="0" xfId="0" applyFill="1"/>
    <xf numFmtId="0" fontId="0" fillId="8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13" xfId="0" applyFill="1" applyBorder="1"/>
    <xf numFmtId="0" fontId="0" fillId="2" borderId="15" xfId="0" applyFill="1" applyBorder="1"/>
    <xf numFmtId="0" fontId="0" fillId="4" borderId="16" xfId="0" applyFill="1" applyBorder="1"/>
    <xf numFmtId="0" fontId="0" fillId="4" borderId="15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6" xfId="0" applyFill="1" applyBorder="1"/>
    <xf numFmtId="0" fontId="0" fillId="5" borderId="21" xfId="0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5" borderId="22" xfId="0" applyFill="1" applyBorder="1" applyAlignment="1">
      <alignment horizontal="right"/>
    </xf>
    <xf numFmtId="0" fontId="0" fillId="5" borderId="24" xfId="0" applyFill="1" applyBorder="1" applyAlignment="1">
      <alignment horizontal="right"/>
    </xf>
    <xf numFmtId="164" fontId="7" fillId="2" borderId="10" xfId="0" applyNumberFormat="1" applyFont="1" applyFill="1" applyBorder="1" applyAlignment="1">
      <alignment horizontal="right" vertical="center"/>
    </xf>
    <xf numFmtId="0" fontId="7" fillId="2" borderId="10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12" fillId="2" borderId="11" xfId="0" applyFont="1" applyFill="1" applyBorder="1" applyAlignment="1">
      <alignment horizontal="right" vertical="center"/>
    </xf>
    <xf numFmtId="0" fontId="0" fillId="4" borderId="9" xfId="0" applyFill="1" applyBorder="1"/>
    <xf numFmtId="0" fontId="0" fillId="2" borderId="0" xfId="0" applyFill="1" applyBorder="1" applyAlignment="1">
      <alignment vertical="center"/>
    </xf>
    <xf numFmtId="0" fontId="0" fillId="4" borderId="14" xfId="0" applyFill="1" applyBorder="1"/>
    <xf numFmtId="5" fontId="9" fillId="6" borderId="27" xfId="0" applyNumberFormat="1" applyFont="1" applyFill="1" applyBorder="1" applyAlignment="1">
      <alignment horizontal="right" vertical="center" indent="1"/>
    </xf>
    <xf numFmtId="5" fontId="9" fillId="6" borderId="30" xfId="0" applyNumberFormat="1" applyFont="1" applyFill="1" applyBorder="1" applyAlignment="1">
      <alignment horizontal="right" vertical="center" indent="1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5" borderId="31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9" xfId="0" applyFill="1" applyBorder="1" applyAlignment="1">
      <alignment horizontal="right"/>
    </xf>
    <xf numFmtId="0" fontId="0" fillId="5" borderId="2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0" fillId="5" borderId="23" xfId="0" applyFill="1" applyBorder="1" applyAlignment="1">
      <alignment horizontal="right" vertical="center"/>
    </xf>
    <xf numFmtId="164" fontId="8" fillId="5" borderId="1" xfId="0" applyNumberFormat="1" applyFont="1" applyFill="1" applyBorder="1" applyAlignment="1">
      <alignment horizontal="right" vertical="center" indent="1"/>
    </xf>
    <xf numFmtId="0" fontId="0" fillId="5" borderId="22" xfId="0" applyFill="1" applyBorder="1" applyAlignment="1">
      <alignment horizontal="left" vertical="center" indent="1"/>
    </xf>
    <xf numFmtId="0" fontId="11" fillId="5" borderId="23" xfId="0" applyFont="1" applyFill="1" applyBorder="1" applyAlignment="1">
      <alignment horizontal="right"/>
    </xf>
    <xf numFmtId="0" fontId="0" fillId="5" borderId="24" xfId="0" applyFill="1" applyBorder="1" applyAlignment="1">
      <alignment horizontal="left" vertical="center" indent="1"/>
    </xf>
    <xf numFmtId="0" fontId="0" fillId="5" borderId="39" xfId="0" applyFill="1" applyBorder="1" applyAlignment="1">
      <alignment horizontal="left" vertical="center" indent="1"/>
    </xf>
    <xf numFmtId="0" fontId="0" fillId="5" borderId="2" xfId="0" applyFill="1" applyBorder="1" applyAlignment="1">
      <alignment horizontal="left" vertical="center" indent="1"/>
    </xf>
    <xf numFmtId="0" fontId="0" fillId="5" borderId="40" xfId="0" applyFill="1" applyBorder="1" applyAlignment="1">
      <alignment horizontal="left" vertical="center" indent="1"/>
    </xf>
    <xf numFmtId="0" fontId="11" fillId="5" borderId="0" xfId="0" applyFont="1" applyFill="1" applyBorder="1" applyAlignment="1">
      <alignment horizontal="right"/>
    </xf>
    <xf numFmtId="0" fontId="11" fillId="5" borderId="0" xfId="0" applyFont="1" applyFill="1" applyBorder="1" applyAlignment="1">
      <alignment horizontal="right" vertical="center"/>
    </xf>
    <xf numFmtId="0" fontId="8" fillId="7" borderId="0" xfId="0" applyFont="1" applyFill="1"/>
    <xf numFmtId="0" fontId="8" fillId="8" borderId="0" xfId="0" applyFont="1" applyFill="1"/>
    <xf numFmtId="0" fontId="8" fillId="3" borderId="0" xfId="0" applyFont="1" applyFill="1"/>
    <xf numFmtId="0" fontId="8" fillId="0" borderId="0" xfId="0" applyFont="1"/>
    <xf numFmtId="0" fontId="0" fillId="3" borderId="0" xfId="0" applyFill="1" applyAlignment="1">
      <alignment horizontal="left" vertical="top"/>
    </xf>
    <xf numFmtId="0" fontId="0" fillId="9" borderId="0" xfId="0" applyFill="1"/>
    <xf numFmtId="0" fontId="8" fillId="9" borderId="0" xfId="0" applyFont="1" applyFill="1"/>
    <xf numFmtId="0" fontId="4" fillId="3" borderId="0" xfId="0" applyFont="1" applyFill="1" applyBorder="1" applyAlignment="1">
      <alignment horizontal="left" vertical="center"/>
    </xf>
    <xf numFmtId="0" fontId="0" fillId="2" borderId="24" xfId="0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 applyAlignment="1">
      <alignment vertical="center"/>
    </xf>
    <xf numFmtId="0" fontId="0" fillId="2" borderId="37" xfId="0" applyFill="1" applyBorder="1" applyAlignment="1">
      <alignment vertical="center"/>
    </xf>
    <xf numFmtId="0" fontId="0" fillId="2" borderId="54" xfId="0" applyFill="1" applyBorder="1" applyAlignment="1">
      <alignment vertical="center"/>
    </xf>
    <xf numFmtId="0" fontId="0" fillId="2" borderId="55" xfId="0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0" fillId="2" borderId="56" xfId="0" applyFill="1" applyBorder="1" applyAlignment="1">
      <alignment vertical="center"/>
    </xf>
    <xf numFmtId="0" fontId="15" fillId="9" borderId="0" xfId="0" applyFont="1" applyFill="1"/>
    <xf numFmtId="0" fontId="15" fillId="7" borderId="0" xfId="0" applyFont="1" applyFill="1"/>
    <xf numFmtId="0" fontId="15" fillId="8" borderId="0" xfId="0" applyFont="1" applyFill="1"/>
    <xf numFmtId="0" fontId="15" fillId="3" borderId="0" xfId="0" applyFont="1" applyFill="1"/>
    <xf numFmtId="0" fontId="15" fillId="0" borderId="0" xfId="0" applyFont="1"/>
    <xf numFmtId="0" fontId="0" fillId="9" borderId="0" xfId="0" applyFont="1" applyFill="1"/>
    <xf numFmtId="0" fontId="0" fillId="7" borderId="0" xfId="0" applyFont="1" applyFill="1"/>
    <xf numFmtId="0" fontId="0" fillId="8" borderId="0" xfId="0" applyFont="1" applyFill="1"/>
    <xf numFmtId="0" fontId="0" fillId="3" borderId="0" xfId="0" applyFont="1" applyFill="1"/>
    <xf numFmtId="0" fontId="0" fillId="0" borderId="0" xfId="0" applyFont="1"/>
    <xf numFmtId="14" fontId="19" fillId="2" borderId="15" xfId="0" applyNumberFormat="1" applyFont="1" applyFill="1" applyBorder="1" applyAlignment="1">
      <alignment horizontal="left" vertical="center"/>
    </xf>
    <xf numFmtId="0" fontId="0" fillId="2" borderId="15" xfId="0" applyFont="1" applyFill="1" applyBorder="1" applyAlignment="1">
      <alignment vertical="center"/>
    </xf>
    <xf numFmtId="0" fontId="18" fillId="2" borderId="16" xfId="0" applyFont="1" applyFill="1" applyBorder="1" applyAlignment="1">
      <alignment horizontal="right" vertical="center"/>
    </xf>
    <xf numFmtId="0" fontId="20" fillId="10" borderId="0" xfId="0" applyFont="1" applyFill="1" applyBorder="1" applyAlignment="1">
      <alignment horizontal="left" vertical="center" indent="1"/>
    </xf>
    <xf numFmtId="0" fontId="0" fillId="5" borderId="23" xfId="0" applyFill="1" applyBorder="1" applyAlignment="1">
      <alignment horizontal="right" vertical="center"/>
    </xf>
    <xf numFmtId="5" fontId="9" fillId="6" borderId="46" xfId="0" applyNumberFormat="1" applyFont="1" applyFill="1" applyBorder="1" applyAlignment="1">
      <alignment horizontal="right" vertical="center" indent="1"/>
    </xf>
    <xf numFmtId="164" fontId="0" fillId="0" borderId="0" xfId="0" applyNumberFormat="1"/>
    <xf numFmtId="0" fontId="0" fillId="0" borderId="0" xfId="0" applyNumberFormat="1"/>
    <xf numFmtId="0" fontId="15" fillId="5" borderId="1" xfId="0" applyFont="1" applyFill="1" applyBorder="1" applyAlignment="1">
      <alignment horizontal="left" vertical="center"/>
    </xf>
    <xf numFmtId="0" fontId="15" fillId="5" borderId="39" xfId="0" applyFont="1" applyFill="1" applyBorder="1" applyAlignment="1">
      <alignment horizontal="right"/>
    </xf>
    <xf numFmtId="164" fontId="22" fillId="6" borderId="69" xfId="0" applyNumberFormat="1" applyFont="1" applyFill="1" applyBorder="1" applyAlignment="1">
      <alignment horizontal="left" vertical="center"/>
    </xf>
    <xf numFmtId="0" fontId="22" fillId="6" borderId="69" xfId="0" applyNumberFormat="1" applyFont="1" applyFill="1" applyBorder="1" applyAlignment="1">
      <alignment horizontal="left" vertical="center"/>
    </xf>
    <xf numFmtId="0" fontId="0" fillId="5" borderId="23" xfId="0" applyFont="1" applyFill="1" applyBorder="1" applyAlignment="1">
      <alignment horizontal="right" vertical="center"/>
    </xf>
    <xf numFmtId="0" fontId="3" fillId="4" borderId="12" xfId="0" applyFont="1" applyFill="1" applyBorder="1" applyAlignment="1">
      <alignment horizontal="center" vertical="center"/>
    </xf>
    <xf numFmtId="0" fontId="22" fillId="5" borderId="0" xfId="0" applyFont="1" applyFill="1" applyBorder="1" applyAlignment="1">
      <alignment horizontal="right" vertical="center"/>
    </xf>
    <xf numFmtId="0" fontId="11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24" fillId="5" borderId="0" xfId="0" applyFont="1" applyFill="1" applyBorder="1" applyAlignment="1">
      <alignment horizontal="left" vertical="center" indent="1"/>
    </xf>
    <xf numFmtId="0" fontId="11" fillId="5" borderId="0" xfId="0" applyFont="1" applyFill="1" applyBorder="1" applyAlignment="1">
      <alignment horizontal="left" vertical="center" indent="1"/>
    </xf>
    <xf numFmtId="0" fontId="0" fillId="2" borderId="0" xfId="0" applyFill="1" applyBorder="1" applyAlignment="1">
      <alignment horizontal="left" vertical="center" indent="1"/>
    </xf>
    <xf numFmtId="0" fontId="11" fillId="5" borderId="0" xfId="0" applyFont="1" applyFill="1" applyBorder="1" applyAlignment="1">
      <alignment horizontal="left" indent="1"/>
    </xf>
    <xf numFmtId="0" fontId="1" fillId="0" borderId="0" xfId="1"/>
    <xf numFmtId="0" fontId="25" fillId="0" borderId="0" xfId="1" applyFont="1" applyFill="1" applyBorder="1" applyAlignment="1">
      <alignment horizontal="left"/>
    </xf>
    <xf numFmtId="0" fontId="26" fillId="0" borderId="0" xfId="1" applyFont="1" applyFill="1" applyBorder="1" applyAlignment="1">
      <alignment horizontal="left"/>
    </xf>
    <xf numFmtId="0" fontId="27" fillId="0" borderId="1" xfId="1" applyFont="1" applyFill="1" applyBorder="1" applyAlignment="1">
      <alignment horizontal="left"/>
    </xf>
    <xf numFmtId="0" fontId="28" fillId="0" borderId="0" xfId="1" applyFont="1" applyFill="1" applyBorder="1" applyAlignment="1">
      <alignment horizontal="left"/>
    </xf>
    <xf numFmtId="0" fontId="28" fillId="0" borderId="0" xfId="1" applyFont="1" applyFill="1" applyAlignment="1">
      <alignment horizontal="left"/>
    </xf>
    <xf numFmtId="0" fontId="29" fillId="0" borderId="0" xfId="1" applyFont="1" applyFill="1" applyBorder="1" applyAlignment="1">
      <alignment horizontal="left"/>
    </xf>
    <xf numFmtId="0" fontId="30" fillId="0" borderId="0" xfId="1" applyFont="1" applyFill="1" applyBorder="1" applyAlignment="1">
      <alignment horizontal="right"/>
    </xf>
    <xf numFmtId="0" fontId="30" fillId="0" borderId="0" xfId="1" applyFont="1" applyFill="1" applyAlignment="1">
      <alignment horizontal="left"/>
    </xf>
    <xf numFmtId="0" fontId="1" fillId="0" borderId="0" xfId="1" applyAlignment="1">
      <alignment horizontal="left"/>
    </xf>
    <xf numFmtId="49" fontId="1" fillId="0" borderId="0" xfId="1" applyNumberFormat="1"/>
    <xf numFmtId="49" fontId="32" fillId="0" borderId="0" xfId="1" applyNumberFormat="1" applyFont="1" applyFill="1" applyBorder="1" applyAlignment="1"/>
    <xf numFmtId="166" fontId="32" fillId="0" borderId="0" xfId="1" applyNumberFormat="1" applyFont="1" applyFill="1" applyBorder="1" applyAlignment="1"/>
    <xf numFmtId="167" fontId="32" fillId="0" borderId="0" xfId="1" applyNumberFormat="1" applyFont="1" applyFill="1" applyBorder="1" applyAlignment="1"/>
    <xf numFmtId="49" fontId="1" fillId="0" borderId="0" xfId="1" applyNumberFormat="1" applyBorder="1"/>
    <xf numFmtId="165" fontId="32" fillId="0" borderId="0" xfId="1" applyNumberFormat="1" applyFont="1" applyFill="1" applyAlignment="1"/>
    <xf numFmtId="165" fontId="32" fillId="0" borderId="0" xfId="1" applyNumberFormat="1" applyFont="1" applyFill="1" applyBorder="1" applyAlignment="1"/>
    <xf numFmtId="49" fontId="33" fillId="0" borderId="0" xfId="1" applyNumberFormat="1" applyFont="1" applyFill="1" applyBorder="1" applyAlignment="1"/>
    <xf numFmtId="166" fontId="33" fillId="0" borderId="0" xfId="1" applyNumberFormat="1" applyFont="1" applyFill="1" applyBorder="1" applyAlignment="1"/>
    <xf numFmtId="49" fontId="34" fillId="0" borderId="74" xfId="1" applyNumberFormat="1" applyFont="1" applyFill="1" applyBorder="1" applyAlignment="1">
      <alignment horizontal="left" vertical="top"/>
    </xf>
    <xf numFmtId="49" fontId="35" fillId="0" borderId="0" xfId="1" applyNumberFormat="1" applyFont="1" applyFill="1" applyBorder="1" applyAlignment="1"/>
    <xf numFmtId="0" fontId="35" fillId="0" borderId="0" xfId="1" applyFont="1" applyFill="1" applyBorder="1" applyAlignment="1"/>
    <xf numFmtId="0" fontId="36" fillId="0" borderId="0" xfId="1" applyFont="1" applyFill="1" applyBorder="1" applyAlignment="1">
      <alignment horizontal="left"/>
    </xf>
    <xf numFmtId="0" fontId="30" fillId="0" borderId="0" xfId="1" applyFont="1" applyFill="1" applyBorder="1" applyAlignment="1">
      <alignment horizontal="left"/>
    </xf>
    <xf numFmtId="168" fontId="1" fillId="0" borderId="0" xfId="1" applyNumberFormat="1"/>
    <xf numFmtId="0" fontId="31" fillId="0" borderId="0" xfId="1" applyFont="1" applyFill="1" applyBorder="1" applyAlignment="1">
      <alignment horizontal="center" wrapText="1"/>
    </xf>
    <xf numFmtId="168" fontId="31" fillId="0" borderId="0" xfId="1" applyNumberFormat="1" applyFont="1" applyFill="1" applyBorder="1" applyAlignment="1">
      <alignment horizontal="center" wrapText="1"/>
    </xf>
    <xf numFmtId="0" fontId="32" fillId="0" borderId="1" xfId="1" applyFont="1" applyFill="1" applyBorder="1" applyAlignment="1"/>
    <xf numFmtId="168" fontId="32" fillId="0" borderId="1" xfId="1" applyNumberFormat="1" applyFont="1" applyFill="1" applyBorder="1" applyAlignment="1"/>
    <xf numFmtId="0" fontId="32" fillId="0" borderId="0" xfId="1" applyFont="1" applyFill="1" applyBorder="1" applyAlignment="1"/>
    <xf numFmtId="0" fontId="32" fillId="0" borderId="0" xfId="1" applyFont="1" applyFill="1" applyAlignment="1"/>
    <xf numFmtId="168" fontId="32" fillId="0" borderId="0" xfId="1" applyNumberFormat="1" applyFont="1" applyFill="1" applyAlignment="1"/>
    <xf numFmtId="169" fontId="32" fillId="0" borderId="0" xfId="1" applyNumberFormat="1" applyFont="1" applyFill="1" applyBorder="1" applyAlignment="1"/>
    <xf numFmtId="169" fontId="32" fillId="0" borderId="0" xfId="1" applyNumberFormat="1" applyFont="1" applyFill="1" applyAlignment="1"/>
    <xf numFmtId="170" fontId="32" fillId="0" borderId="0" xfId="1" applyNumberFormat="1" applyFont="1" applyFill="1" applyAlignment="1"/>
    <xf numFmtId="171" fontId="32" fillId="0" borderId="0" xfId="1" applyNumberFormat="1" applyFont="1" applyFill="1" applyAlignment="1"/>
    <xf numFmtId="172" fontId="32" fillId="0" borderId="0" xfId="1" applyNumberFormat="1" applyFont="1" applyFill="1" applyAlignment="1"/>
    <xf numFmtId="171" fontId="32" fillId="0" borderId="0" xfId="1" applyNumberFormat="1" applyFont="1" applyFill="1" applyBorder="1" applyAlignment="1"/>
    <xf numFmtId="168" fontId="32" fillId="0" borderId="0" xfId="1" applyNumberFormat="1" applyFont="1" applyFill="1" applyBorder="1" applyAlignment="1"/>
    <xf numFmtId="170" fontId="32" fillId="0" borderId="0" xfId="1" applyNumberFormat="1" applyFont="1" applyFill="1" applyBorder="1" applyAlignment="1"/>
    <xf numFmtId="172" fontId="32" fillId="0" borderId="0" xfId="1" applyNumberFormat="1" applyFont="1" applyFill="1" applyBorder="1" applyAlignment="1"/>
    <xf numFmtId="173" fontId="33" fillId="0" borderId="75" xfId="1" applyNumberFormat="1" applyFont="1" applyFill="1" applyBorder="1" applyAlignment="1">
      <alignment horizontal="right" vertical="center"/>
    </xf>
    <xf numFmtId="174" fontId="33" fillId="0" borderId="75" xfId="1" applyNumberFormat="1" applyFont="1" applyFill="1" applyBorder="1" applyAlignment="1">
      <alignment horizontal="right" vertical="center"/>
    </xf>
    <xf numFmtId="175" fontId="33" fillId="0" borderId="75" xfId="1" applyNumberFormat="1" applyFont="1" applyFill="1" applyBorder="1" applyAlignment="1">
      <alignment horizontal="right" vertical="center"/>
    </xf>
    <xf numFmtId="165" fontId="1" fillId="0" borderId="0" xfId="1" applyNumberFormat="1" applyAlignment="1">
      <alignment horizontal="right"/>
    </xf>
    <xf numFmtId="176" fontId="32" fillId="0" borderId="0" xfId="1" applyNumberFormat="1" applyFont="1" applyFill="1" applyBorder="1" applyAlignment="1"/>
    <xf numFmtId="177" fontId="32" fillId="0" borderId="0" xfId="1" applyNumberFormat="1" applyFont="1" applyFill="1" applyBorder="1" applyAlignment="1"/>
    <xf numFmtId="168" fontId="33" fillId="0" borderId="75" xfId="1" applyNumberFormat="1" applyFont="1" applyFill="1" applyBorder="1" applyAlignment="1">
      <alignment horizontal="left" vertical="center"/>
    </xf>
    <xf numFmtId="0" fontId="33" fillId="0" borderId="75" xfId="1" applyFont="1" applyFill="1" applyBorder="1" applyAlignment="1">
      <alignment horizontal="right" vertical="center"/>
    </xf>
    <xf numFmtId="178" fontId="32" fillId="0" borderId="0" xfId="1" applyNumberFormat="1" applyFont="1" applyFill="1" applyAlignment="1"/>
    <xf numFmtId="179" fontId="32" fillId="0" borderId="0" xfId="1" applyNumberFormat="1" applyFont="1" applyFill="1" applyAlignment="1"/>
    <xf numFmtId="178" fontId="32" fillId="0" borderId="0" xfId="1" applyNumberFormat="1" applyFont="1" applyFill="1" applyBorder="1" applyAlignment="1"/>
    <xf numFmtId="179" fontId="32" fillId="0" borderId="0" xfId="1" applyNumberFormat="1" applyFont="1" applyFill="1" applyBorder="1" applyAlignment="1"/>
    <xf numFmtId="180" fontId="33" fillId="0" borderId="75" xfId="1" applyNumberFormat="1" applyFont="1" applyFill="1" applyBorder="1" applyAlignment="1">
      <alignment horizontal="right" vertical="center"/>
    </xf>
    <xf numFmtId="170" fontId="33" fillId="0" borderId="75" xfId="1" applyNumberFormat="1" applyFont="1" applyFill="1" applyBorder="1" applyAlignment="1">
      <alignment horizontal="right" vertical="center"/>
    </xf>
    <xf numFmtId="181" fontId="33" fillId="0" borderId="75" xfId="1" applyNumberFormat="1" applyFont="1" applyFill="1" applyBorder="1" applyAlignment="1">
      <alignment horizontal="right" vertical="center"/>
    </xf>
    <xf numFmtId="179" fontId="33" fillId="0" borderId="75" xfId="1" applyNumberFormat="1" applyFont="1" applyFill="1" applyBorder="1" applyAlignment="1">
      <alignment horizontal="right" vertical="center"/>
    </xf>
    <xf numFmtId="180" fontId="32" fillId="0" borderId="0" xfId="1" applyNumberFormat="1" applyFont="1" applyFill="1" applyAlignment="1"/>
    <xf numFmtId="178" fontId="33" fillId="0" borderId="75" xfId="1" applyNumberFormat="1" applyFont="1" applyFill="1" applyBorder="1" applyAlignment="1">
      <alignment horizontal="right" vertical="center"/>
    </xf>
    <xf numFmtId="0" fontId="33" fillId="0" borderId="1" xfId="1" applyFont="1" applyFill="1" applyBorder="1" applyAlignment="1">
      <alignment horizontal="right" vertical="center"/>
    </xf>
    <xf numFmtId="180" fontId="33" fillId="0" borderId="1" xfId="1" applyNumberFormat="1" applyFont="1" applyFill="1" applyBorder="1" applyAlignment="1">
      <alignment horizontal="right" vertical="center"/>
    </xf>
    <xf numFmtId="170" fontId="33" fillId="0" borderId="1" xfId="1" applyNumberFormat="1" applyFont="1" applyFill="1" applyBorder="1" applyAlignment="1">
      <alignment horizontal="right" vertical="center"/>
    </xf>
    <xf numFmtId="181" fontId="33" fillId="0" borderId="1" xfId="1" applyNumberFormat="1" applyFont="1" applyFill="1" applyBorder="1" applyAlignment="1">
      <alignment horizontal="right" vertical="center"/>
    </xf>
    <xf numFmtId="179" fontId="33" fillId="0" borderId="1" xfId="1" applyNumberFormat="1" applyFont="1" applyFill="1" applyBorder="1" applyAlignment="1">
      <alignment horizontal="right" vertical="center"/>
    </xf>
    <xf numFmtId="182" fontId="32" fillId="0" borderId="0" xfId="1" applyNumberFormat="1" applyFont="1" applyFill="1" applyBorder="1" applyAlignment="1"/>
    <xf numFmtId="183" fontId="32" fillId="0" borderId="0" xfId="1" applyNumberFormat="1" applyFont="1" applyFill="1" applyBorder="1" applyAlignment="1"/>
    <xf numFmtId="184" fontId="33" fillId="0" borderId="75" xfId="1" applyNumberFormat="1" applyFont="1" applyFill="1" applyBorder="1" applyAlignment="1">
      <alignment horizontal="right" vertical="center"/>
    </xf>
    <xf numFmtId="185" fontId="32" fillId="0" borderId="0" xfId="1" applyNumberFormat="1" applyFont="1" applyFill="1" applyBorder="1" applyAlignment="1"/>
    <xf numFmtId="0" fontId="14" fillId="5" borderId="0" xfId="0" applyFont="1" applyFill="1" applyBorder="1" applyAlignment="1">
      <alignment horizontal="right" vertical="center"/>
    </xf>
    <xf numFmtId="0" fontId="20" fillId="10" borderId="0" xfId="0" applyFont="1" applyFill="1" applyBorder="1" applyAlignment="1">
      <alignment horizontal="left" vertical="center" indent="1"/>
    </xf>
    <xf numFmtId="0" fontId="21" fillId="3" borderId="0" xfId="0" applyFont="1" applyFill="1" applyBorder="1" applyAlignment="1">
      <alignment horizontal="left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5" borderId="34" xfId="0" applyFill="1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0" fontId="0" fillId="11" borderId="47" xfId="0" applyFont="1" applyFill="1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15" fillId="5" borderId="0" xfId="0" applyFont="1" applyFill="1" applyBorder="1" applyAlignment="1">
      <alignment horizontal="left" vertical="center"/>
    </xf>
    <xf numFmtId="164" fontId="0" fillId="6" borderId="17" xfId="0" applyNumberFormat="1" applyFill="1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164" fontId="0" fillId="6" borderId="19" xfId="0" applyNumberFormat="1" applyFill="1" applyBorder="1" applyAlignment="1">
      <alignment horizontal="left" vertical="center"/>
    </xf>
    <xf numFmtId="164" fontId="0" fillId="0" borderId="20" xfId="0" applyNumberFormat="1" applyBorder="1" applyAlignment="1">
      <alignment horizontal="left" vertical="center"/>
    </xf>
    <xf numFmtId="0" fontId="0" fillId="6" borderId="3" xfId="0" applyFill="1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5" borderId="23" xfId="0" applyFill="1" applyBorder="1" applyAlignment="1">
      <alignment horizontal="right" vertical="center"/>
    </xf>
    <xf numFmtId="0" fontId="0" fillId="0" borderId="23" xfId="0" applyBorder="1" applyAlignment="1">
      <alignment horizontal="right" vertical="center"/>
    </xf>
    <xf numFmtId="14" fontId="15" fillId="5" borderId="0" xfId="0" applyNumberFormat="1" applyFont="1" applyFill="1" applyBorder="1" applyAlignment="1">
      <alignment horizontal="left" vertical="center"/>
    </xf>
    <xf numFmtId="0" fontId="3" fillId="4" borderId="57" xfId="0" applyFont="1" applyFill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3" fillId="4" borderId="52" xfId="0" applyFont="1" applyFill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8" fillId="5" borderId="2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164" fontId="20" fillId="10" borderId="0" xfId="0" applyNumberFormat="1" applyFont="1" applyFill="1" applyBorder="1" applyAlignment="1">
      <alignment horizontal="left" vertical="center" wrapText="1" indent="1"/>
    </xf>
    <xf numFmtId="0" fontId="9" fillId="6" borderId="60" xfId="0" applyFont="1" applyFill="1" applyBorder="1" applyAlignment="1">
      <alignment horizontal="left" vertical="center" indent="1"/>
    </xf>
    <xf numFmtId="0" fontId="0" fillId="0" borderId="64" xfId="0" applyBorder="1" applyAlignment="1">
      <alignment horizontal="left" vertical="center" indent="1"/>
    </xf>
    <xf numFmtId="0" fontId="0" fillId="0" borderId="65" xfId="0" applyBorder="1" applyAlignment="1">
      <alignment horizontal="left" vertical="center" indent="1"/>
    </xf>
    <xf numFmtId="0" fontId="9" fillId="6" borderId="61" xfId="0" applyFont="1" applyFill="1" applyBorder="1" applyAlignment="1">
      <alignment horizontal="left" vertical="center" indent="1"/>
    </xf>
    <xf numFmtId="0" fontId="0" fillId="0" borderId="62" xfId="0" applyBorder="1" applyAlignment="1">
      <alignment horizontal="left" vertical="center" indent="1"/>
    </xf>
    <xf numFmtId="0" fontId="0" fillId="0" borderId="63" xfId="0" applyBorder="1" applyAlignment="1">
      <alignment horizontal="left" vertical="center" indent="1"/>
    </xf>
    <xf numFmtId="164" fontId="18" fillId="2" borderId="14" xfId="8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164" fontId="18" fillId="2" borderId="15" xfId="0" applyNumberFormat="1" applyFont="1" applyFill="1" applyBorder="1" applyAlignment="1">
      <alignment horizontal="right" vertical="center" indent="1"/>
    </xf>
    <xf numFmtId="0" fontId="0" fillId="0" borderId="15" xfId="0" applyBorder="1" applyAlignment="1">
      <alignment horizontal="right" vertical="center"/>
    </xf>
    <xf numFmtId="0" fontId="9" fillId="6" borderId="66" xfId="0" applyFont="1" applyFill="1" applyBorder="1" applyAlignment="1">
      <alignment horizontal="left" vertical="center" indent="1"/>
    </xf>
    <xf numFmtId="0" fontId="0" fillId="0" borderId="67" xfId="0" applyBorder="1" applyAlignment="1">
      <alignment horizontal="left" vertical="center" indent="1"/>
    </xf>
    <xf numFmtId="0" fontId="0" fillId="0" borderId="68" xfId="0" applyBorder="1" applyAlignment="1">
      <alignment horizontal="left" vertical="center" indent="1"/>
    </xf>
    <xf numFmtId="0" fontId="0" fillId="0" borderId="12" xfId="0" applyBorder="1" applyAlignment="1"/>
    <xf numFmtId="0" fontId="0" fillId="0" borderId="53" xfId="0" applyBorder="1" applyAlignment="1"/>
    <xf numFmtId="0" fontId="3" fillId="4" borderId="5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/>
    <xf numFmtId="0" fontId="12" fillId="2" borderId="41" xfId="0" applyFont="1" applyFill="1" applyBorder="1" applyAlignment="1">
      <alignment horizontal="left" vertical="center"/>
    </xf>
    <xf numFmtId="0" fontId="12" fillId="2" borderId="42" xfId="0" applyFont="1" applyFill="1" applyBorder="1" applyAlignment="1">
      <alignment horizontal="left" vertical="center"/>
    </xf>
    <xf numFmtId="164" fontId="12" fillId="2" borderId="42" xfId="0" applyNumberFormat="1" applyFont="1" applyFill="1" applyBorder="1" applyAlignment="1">
      <alignment horizontal="right" vertical="center"/>
    </xf>
    <xf numFmtId="164" fontId="12" fillId="2" borderId="43" xfId="0" applyNumberFormat="1" applyFont="1" applyFill="1" applyBorder="1" applyAlignment="1">
      <alignment horizontal="right" vertical="center"/>
    </xf>
    <xf numFmtId="164" fontId="20" fillId="10" borderId="0" xfId="0" applyNumberFormat="1" applyFont="1" applyFill="1" applyBorder="1" applyAlignment="1">
      <alignment horizontal="left" vertical="center" wrapText="1" indent="2"/>
    </xf>
    <xf numFmtId="0" fontId="20" fillId="10" borderId="0" xfId="0" applyFont="1" applyFill="1" applyBorder="1" applyAlignment="1">
      <alignment horizontal="left" vertical="center" wrapText="1" indent="2"/>
    </xf>
    <xf numFmtId="0" fontId="3" fillId="4" borderId="53" xfId="0" applyFont="1" applyFill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24" fillId="6" borderId="25" xfId="0" applyFont="1" applyFill="1" applyBorder="1" applyAlignment="1">
      <alignment horizontal="left" vertical="center" indent="1"/>
    </xf>
    <xf numFmtId="0" fontId="24" fillId="0" borderId="26" xfId="0" applyFont="1" applyBorder="1" applyAlignment="1">
      <alignment horizontal="left" vertical="center" indent="1"/>
    </xf>
    <xf numFmtId="0" fontId="24" fillId="0" borderId="27" xfId="0" applyFont="1" applyBorder="1" applyAlignment="1">
      <alignment horizontal="left" vertical="center" indent="1"/>
    </xf>
    <xf numFmtId="0" fontId="24" fillId="6" borderId="28" xfId="0" applyFont="1" applyFill="1" applyBorder="1" applyAlignment="1">
      <alignment horizontal="left" vertical="center" indent="1"/>
    </xf>
    <xf numFmtId="0" fontId="24" fillId="0" borderId="29" xfId="0" applyFont="1" applyBorder="1" applyAlignment="1">
      <alignment horizontal="left" vertical="center" indent="1"/>
    </xf>
    <xf numFmtId="0" fontId="24" fillId="0" borderId="30" xfId="0" applyFont="1" applyBorder="1" applyAlignment="1">
      <alignment horizontal="left" vertical="center" indent="1"/>
    </xf>
    <xf numFmtId="0" fontId="14" fillId="6" borderId="44" xfId="0" applyFont="1" applyFill="1" applyBorder="1" applyAlignment="1">
      <alignment horizontal="left" vertical="center" indent="2"/>
    </xf>
    <xf numFmtId="0" fontId="14" fillId="0" borderId="45" xfId="0" applyFont="1" applyBorder="1" applyAlignment="1">
      <alignment horizontal="left" vertical="center" indent="2"/>
    </xf>
    <xf numFmtId="0" fontId="14" fillId="0" borderId="46" xfId="0" applyFont="1" applyBorder="1" applyAlignment="1">
      <alignment horizontal="left" vertical="center" indent="2"/>
    </xf>
    <xf numFmtId="0" fontId="3" fillId="4" borderId="60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14" fillId="6" borderId="41" xfId="0" applyFont="1" applyFill="1" applyBorder="1" applyAlignment="1">
      <alignment horizontal="left" vertical="center" indent="1"/>
    </xf>
    <xf numFmtId="0" fontId="14" fillId="0" borderId="42" xfId="0" applyFont="1" applyBorder="1" applyAlignment="1">
      <alignment horizontal="left" vertical="center" indent="1"/>
    </xf>
    <xf numFmtId="0" fontId="14" fillId="0" borderId="43" xfId="0" applyFont="1" applyBorder="1" applyAlignment="1">
      <alignment horizontal="left" vertical="center" indent="1"/>
    </xf>
    <xf numFmtId="0" fontId="24" fillId="6" borderId="61" xfId="0" applyFont="1" applyFill="1" applyBorder="1" applyAlignment="1">
      <alignment horizontal="left" vertical="center" indent="1"/>
    </xf>
    <xf numFmtId="0" fontId="24" fillId="0" borderId="62" xfId="0" applyFont="1" applyBorder="1" applyAlignment="1">
      <alignment horizontal="left" vertical="center" indent="1"/>
    </xf>
    <xf numFmtId="0" fontId="24" fillId="0" borderId="70" xfId="0" applyFont="1" applyBorder="1" applyAlignment="1">
      <alignment horizontal="left" vertical="center" indent="1"/>
    </xf>
    <xf numFmtId="0" fontId="24" fillId="6" borderId="60" xfId="0" applyFont="1" applyFill="1" applyBorder="1" applyAlignment="1">
      <alignment horizontal="left" vertical="center" indent="1"/>
    </xf>
    <xf numFmtId="0" fontId="24" fillId="0" borderId="64" xfId="0" applyFont="1" applyBorder="1" applyAlignment="1">
      <alignment horizontal="left" vertical="center" indent="1"/>
    </xf>
    <xf numFmtId="0" fontId="24" fillId="0" borderId="76" xfId="0" applyFont="1" applyBorder="1" applyAlignment="1">
      <alignment horizontal="left" vertical="center" indent="1"/>
    </xf>
    <xf numFmtId="0" fontId="24" fillId="6" borderId="66" xfId="0" applyFont="1" applyFill="1" applyBorder="1" applyAlignment="1">
      <alignment horizontal="left" vertical="center" indent="1"/>
    </xf>
    <xf numFmtId="0" fontId="24" fillId="0" borderId="67" xfId="0" applyFont="1" applyBorder="1" applyAlignment="1">
      <alignment horizontal="left" vertical="center" indent="1"/>
    </xf>
    <xf numFmtId="0" fontId="24" fillId="0" borderId="71" xfId="0" applyFont="1" applyBorder="1" applyAlignment="1">
      <alignment horizontal="left" vertical="center" indent="1"/>
    </xf>
    <xf numFmtId="0" fontId="14" fillId="5" borderId="0" xfId="0" applyFont="1" applyFill="1" applyBorder="1" applyAlignment="1">
      <alignment horizontal="right" vertical="center"/>
    </xf>
    <xf numFmtId="0" fontId="24" fillId="0" borderId="0" xfId="0" applyFont="1" applyBorder="1" applyAlignment="1">
      <alignment horizontal="right" vertical="center"/>
    </xf>
    <xf numFmtId="0" fontId="19" fillId="4" borderId="9" xfId="0" applyFont="1" applyFill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20" fillId="10" borderId="0" xfId="0" applyFont="1" applyFill="1" applyBorder="1" applyAlignment="1">
      <alignment horizontal="left" vertical="center" wrapText="1" indent="1"/>
    </xf>
    <xf numFmtId="0" fontId="29" fillId="0" borderId="77" xfId="1" applyFont="1" applyFill="1" applyBorder="1" applyAlignment="1">
      <alignment horizontal="left"/>
    </xf>
    <xf numFmtId="0" fontId="31" fillId="0" borderId="77" xfId="1" applyFont="1" applyFill="1" applyBorder="1" applyAlignment="1">
      <alignment horizontal="left"/>
    </xf>
    <xf numFmtId="0" fontId="31" fillId="0" borderId="77" xfId="1" applyFont="1" applyFill="1" applyBorder="1" applyAlignment="1">
      <alignment horizontal="right" wrapText="1"/>
    </xf>
    <xf numFmtId="49" fontId="31" fillId="0" borderId="77" xfId="1" applyNumberFormat="1" applyFont="1" applyFill="1" applyBorder="1" applyAlignment="1">
      <alignment horizontal="left"/>
    </xf>
    <xf numFmtId="165" fontId="31" fillId="0" borderId="77" xfId="1" applyNumberFormat="1" applyFont="1" applyFill="1" applyBorder="1" applyAlignment="1">
      <alignment horizontal="left"/>
    </xf>
    <xf numFmtId="165" fontId="32" fillId="0" borderId="77" xfId="1" applyNumberFormat="1" applyFont="1" applyFill="1" applyBorder="1" applyAlignment="1"/>
    <xf numFmtId="0" fontId="33" fillId="0" borderId="77" xfId="1" applyFont="1" applyFill="1" applyBorder="1" applyAlignment="1">
      <alignment horizontal="right" vertical="center"/>
    </xf>
    <xf numFmtId="180" fontId="33" fillId="0" borderId="77" xfId="1" applyNumberFormat="1" applyFont="1" applyFill="1" applyBorder="1" applyAlignment="1">
      <alignment horizontal="right" vertical="center"/>
    </xf>
    <xf numFmtId="170" fontId="33" fillId="0" borderId="77" xfId="1" applyNumberFormat="1" applyFont="1" applyFill="1" applyBorder="1" applyAlignment="1">
      <alignment horizontal="right" vertical="center"/>
    </xf>
    <xf numFmtId="181" fontId="33" fillId="0" borderId="77" xfId="1" applyNumberFormat="1" applyFont="1" applyFill="1" applyBorder="1" applyAlignment="1">
      <alignment horizontal="right" vertical="center"/>
    </xf>
    <xf numFmtId="179" fontId="33" fillId="0" borderId="77" xfId="1" applyNumberFormat="1" applyFont="1" applyFill="1" applyBorder="1" applyAlignment="1">
      <alignment horizontal="right" vertical="center"/>
    </xf>
  </cellXfs>
  <cellStyles count="10">
    <cellStyle name="Comma 2" xfId="2"/>
    <cellStyle name="Comma 2 2" xfId="3"/>
    <cellStyle name="Currency" xfId="8" builtinId="4"/>
    <cellStyle name="Normal" xfId="0" builtinId="0"/>
    <cellStyle name="Normal 2" xfId="1"/>
    <cellStyle name="Normal 3" xfId="4"/>
    <cellStyle name="Normal 4" xfId="5"/>
    <cellStyle name="Normal 5" xfId="6"/>
    <cellStyle name="Normal 6" xfId="7"/>
    <cellStyle name="Normal 7" xfId="9"/>
  </cellStyles>
  <dxfs count="7">
    <dxf>
      <numFmt numFmtId="164" formatCode="&quot;$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"/>
    </dxf>
    <dxf>
      <numFmt numFmtId="0" formatCode="General"/>
    </dxf>
  </dxfs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10</xdr:row>
          <xdr:rowOff>171450</xdr:rowOff>
        </xdr:from>
        <xdr:to>
          <xdr:col>8</xdr:col>
          <xdr:colOff>447675</xdr:colOff>
          <xdr:row>12</xdr:row>
          <xdr:rowOff>19050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Munex File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20</xdr:row>
          <xdr:rowOff>123825</xdr:rowOff>
        </xdr:from>
        <xdr:to>
          <xdr:col>8</xdr:col>
          <xdr:colOff>447675</xdr:colOff>
          <xdr:row>21</xdr:row>
          <xdr:rowOff>152400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Issue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32</xdr:row>
          <xdr:rowOff>95250</xdr:rowOff>
        </xdr:from>
        <xdr:to>
          <xdr:col>8</xdr:col>
          <xdr:colOff>447675</xdr:colOff>
          <xdr:row>34</xdr:row>
          <xdr:rowOff>57150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Issue Purposes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24</xdr:row>
          <xdr:rowOff>57150</xdr:rowOff>
        </xdr:from>
        <xdr:to>
          <xdr:col>8</xdr:col>
          <xdr:colOff>447675</xdr:colOff>
          <xdr:row>25</xdr:row>
          <xdr:rowOff>85725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Confirm Issue Data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13</xdr:row>
          <xdr:rowOff>114300</xdr:rowOff>
        </xdr:from>
        <xdr:to>
          <xdr:col>7</xdr:col>
          <xdr:colOff>495300</xdr:colOff>
          <xdr:row>15</xdr:row>
          <xdr:rowOff>28575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Match Purposes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133350</xdr:rowOff>
        </xdr:from>
        <xdr:to>
          <xdr:col>7</xdr:col>
          <xdr:colOff>495300</xdr:colOff>
          <xdr:row>21</xdr:row>
          <xdr:rowOff>57150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Munex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28575</xdr:rowOff>
        </xdr:from>
        <xdr:to>
          <xdr:col>4</xdr:col>
          <xdr:colOff>390525</xdr:colOff>
          <xdr:row>30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sng" strike="noStrike" baseline="0">
                  <a:solidFill>
                    <a:srgbClr val="000000"/>
                  </a:solidFill>
                  <a:latin typeface="Calibri"/>
                </a:rPr>
                <a:t>&lt;&lt;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123825</xdr:rowOff>
        </xdr:from>
        <xdr:to>
          <xdr:col>7</xdr:col>
          <xdr:colOff>495300</xdr:colOff>
          <xdr:row>18</xdr:row>
          <xdr:rowOff>57150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Assign Refundings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133350</xdr:rowOff>
        </xdr:from>
        <xdr:to>
          <xdr:col>7</xdr:col>
          <xdr:colOff>495300</xdr:colOff>
          <xdr:row>24</xdr:row>
          <xdr:rowOff>57150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Review Issue on Web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73</xdr:row>
          <xdr:rowOff>0</xdr:rowOff>
        </xdr:from>
        <xdr:to>
          <xdr:col>4</xdr:col>
          <xdr:colOff>390525</xdr:colOff>
          <xdr:row>73</xdr:row>
          <xdr:rowOff>161925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sng" strike="noStrike" baseline="0">
                  <a:solidFill>
                    <a:srgbClr val="000000"/>
                  </a:solidFill>
                  <a:latin typeface="Calibri"/>
                </a:rPr>
                <a:t>&lt;&lt;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117</xdr:row>
          <xdr:rowOff>0</xdr:rowOff>
        </xdr:from>
        <xdr:to>
          <xdr:col>4</xdr:col>
          <xdr:colOff>390525</xdr:colOff>
          <xdr:row>117</xdr:row>
          <xdr:rowOff>161925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sng" strike="noStrike" baseline="0">
                  <a:solidFill>
                    <a:srgbClr val="000000"/>
                  </a:solidFill>
                  <a:latin typeface="Calibri"/>
                </a:rPr>
                <a:t>&lt;&lt;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27</xdr:row>
          <xdr:rowOff>0</xdr:rowOff>
        </xdr:from>
        <xdr:to>
          <xdr:col>4</xdr:col>
          <xdr:colOff>781050</xdr:colOff>
          <xdr:row>28</xdr:row>
          <xdr:rowOff>76200</xdr:rowOff>
        </xdr:to>
        <xdr:sp macro="" textlink="">
          <xdr:nvSpPr>
            <xdr:cNvPr id="24581" name="btnProgramSettingsDefaults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Defaults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27</xdr:row>
          <xdr:rowOff>0</xdr:rowOff>
        </xdr:from>
        <xdr:to>
          <xdr:col>6</xdr:col>
          <xdr:colOff>685800</xdr:colOff>
          <xdr:row>28</xdr:row>
          <xdr:rowOff>76200</xdr:rowOff>
        </xdr:to>
        <xdr:sp macro="" textlink="">
          <xdr:nvSpPr>
            <xdr:cNvPr id="24592" name="btnProgramSettingsTest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Test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27</xdr:row>
          <xdr:rowOff>0</xdr:rowOff>
        </xdr:from>
        <xdr:to>
          <xdr:col>8</xdr:col>
          <xdr:colOff>790575</xdr:colOff>
          <xdr:row>28</xdr:row>
          <xdr:rowOff>76200</xdr:rowOff>
        </xdr:to>
        <xdr:sp macro="" textlink="">
          <xdr:nvSpPr>
            <xdr:cNvPr id="24594" name="btnSettingsDone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Done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70</xdr:row>
      <xdr:rowOff>104775</xdr:rowOff>
    </xdr:from>
    <xdr:to>
      <xdr:col>5</xdr:col>
      <xdr:colOff>647700</xdr:colOff>
      <xdr:row>75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26782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85725</xdr:rowOff>
    </xdr:from>
    <xdr:to>
      <xdr:col>2</xdr:col>
      <xdr:colOff>0</xdr:colOff>
      <xdr:row>73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2487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667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667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334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334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5334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5334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5334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5334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5334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5334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5334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5334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6000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6000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6000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6000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6000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6000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6000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6000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6000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6000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56</xdr:row>
      <xdr:rowOff>0</xdr:rowOff>
    </xdr:from>
    <xdr:to>
      <xdr:col>4</xdr:col>
      <xdr:colOff>0</xdr:colOff>
      <xdr:row>56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6991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9525</xdr:colOff>
      <xdr:row>56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6991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56</xdr:row>
      <xdr:rowOff>0</xdr:rowOff>
    </xdr:from>
    <xdr:to>
      <xdr:col>7</xdr:col>
      <xdr:colOff>9525</xdr:colOff>
      <xdr:row>56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6991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56</xdr:row>
      <xdr:rowOff>0</xdr:rowOff>
    </xdr:from>
    <xdr:to>
      <xdr:col>9</xdr:col>
      <xdr:colOff>9525</xdr:colOff>
      <xdr:row>56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56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6991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56</xdr:row>
      <xdr:rowOff>0</xdr:rowOff>
    </xdr:from>
    <xdr:to>
      <xdr:col>11</xdr:col>
      <xdr:colOff>9525</xdr:colOff>
      <xdr:row>56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6991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56</xdr:row>
      <xdr:rowOff>0</xdr:rowOff>
    </xdr:from>
    <xdr:to>
      <xdr:col>13</xdr:col>
      <xdr:colOff>9525</xdr:colOff>
      <xdr:row>56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56</xdr:row>
      <xdr:rowOff>0</xdr:rowOff>
    </xdr:from>
    <xdr:to>
      <xdr:col>14</xdr:col>
      <xdr:colOff>9525</xdr:colOff>
      <xdr:row>56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6991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57</xdr:row>
      <xdr:rowOff>0</xdr:rowOff>
    </xdr:from>
    <xdr:to>
      <xdr:col>4</xdr:col>
      <xdr:colOff>0</xdr:colOff>
      <xdr:row>57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7124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9525</xdr:colOff>
      <xdr:row>57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57</xdr:row>
      <xdr:rowOff>0</xdr:rowOff>
    </xdr:from>
    <xdr:to>
      <xdr:col>6</xdr:col>
      <xdr:colOff>0</xdr:colOff>
      <xdr:row>57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7124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57</xdr:row>
      <xdr:rowOff>0</xdr:rowOff>
    </xdr:from>
    <xdr:to>
      <xdr:col>7</xdr:col>
      <xdr:colOff>9525</xdr:colOff>
      <xdr:row>57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7124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57</xdr:row>
      <xdr:rowOff>0</xdr:rowOff>
    </xdr:from>
    <xdr:to>
      <xdr:col>9</xdr:col>
      <xdr:colOff>9525</xdr:colOff>
      <xdr:row>57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57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7124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57</xdr:row>
      <xdr:rowOff>0</xdr:rowOff>
    </xdr:from>
    <xdr:to>
      <xdr:col>11</xdr:col>
      <xdr:colOff>9525</xdr:colOff>
      <xdr:row>57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57</xdr:row>
      <xdr:rowOff>0</xdr:rowOff>
    </xdr:from>
    <xdr:to>
      <xdr:col>12</xdr:col>
      <xdr:colOff>0</xdr:colOff>
      <xdr:row>57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7124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57</xdr:row>
      <xdr:rowOff>0</xdr:rowOff>
    </xdr:from>
    <xdr:to>
      <xdr:col>13</xdr:col>
      <xdr:colOff>9525</xdr:colOff>
      <xdr:row>57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57</xdr:row>
      <xdr:rowOff>0</xdr:rowOff>
    </xdr:from>
    <xdr:to>
      <xdr:col>14</xdr:col>
      <xdr:colOff>9525</xdr:colOff>
      <xdr:row>57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7124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58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7258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9525</xdr:colOff>
      <xdr:row>58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72580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58</xdr:row>
      <xdr:rowOff>0</xdr:rowOff>
    </xdr:from>
    <xdr:to>
      <xdr:col>6</xdr:col>
      <xdr:colOff>0</xdr:colOff>
      <xdr:row>58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7258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58</xdr:row>
      <xdr:rowOff>0</xdr:rowOff>
    </xdr:from>
    <xdr:to>
      <xdr:col>7</xdr:col>
      <xdr:colOff>9525</xdr:colOff>
      <xdr:row>58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72580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7258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58</xdr:row>
      <xdr:rowOff>0</xdr:rowOff>
    </xdr:from>
    <xdr:to>
      <xdr:col>9</xdr:col>
      <xdr:colOff>9525</xdr:colOff>
      <xdr:row>58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72580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58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72580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58</xdr:row>
      <xdr:rowOff>0</xdr:rowOff>
    </xdr:from>
    <xdr:to>
      <xdr:col>11</xdr:col>
      <xdr:colOff>9525</xdr:colOff>
      <xdr:row>58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72580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58</xdr:row>
      <xdr:rowOff>0</xdr:rowOff>
    </xdr:from>
    <xdr:to>
      <xdr:col>12</xdr:col>
      <xdr:colOff>0</xdr:colOff>
      <xdr:row>58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7258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58</xdr:row>
      <xdr:rowOff>0</xdr:rowOff>
    </xdr:from>
    <xdr:to>
      <xdr:col>13</xdr:col>
      <xdr:colOff>9525</xdr:colOff>
      <xdr:row>58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72580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58</xdr:row>
      <xdr:rowOff>0</xdr:rowOff>
    </xdr:from>
    <xdr:to>
      <xdr:col>14</xdr:col>
      <xdr:colOff>9525</xdr:colOff>
      <xdr:row>58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7258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60</xdr:row>
      <xdr:rowOff>0</xdr:rowOff>
    </xdr:from>
    <xdr:to>
      <xdr:col>4</xdr:col>
      <xdr:colOff>0</xdr:colOff>
      <xdr:row>60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7524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9525</xdr:colOff>
      <xdr:row>60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60</xdr:row>
      <xdr:rowOff>0</xdr:rowOff>
    </xdr:from>
    <xdr:to>
      <xdr:col>6</xdr:col>
      <xdr:colOff>0</xdr:colOff>
      <xdr:row>60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57325" y="7524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60</xdr:row>
      <xdr:rowOff>0</xdr:rowOff>
    </xdr:from>
    <xdr:to>
      <xdr:col>7</xdr:col>
      <xdr:colOff>9525</xdr:colOff>
      <xdr:row>60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209800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24125" y="7524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60</xdr:row>
      <xdr:rowOff>0</xdr:rowOff>
    </xdr:from>
    <xdr:to>
      <xdr:col>9</xdr:col>
      <xdr:colOff>9525</xdr:colOff>
      <xdr:row>60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19425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60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33750" y="7524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90975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60</xdr:row>
      <xdr:rowOff>0</xdr:rowOff>
    </xdr:from>
    <xdr:to>
      <xdr:col>12</xdr:col>
      <xdr:colOff>0</xdr:colOff>
      <xdr:row>60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305300" y="7524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60</xdr:row>
      <xdr:rowOff>0</xdr:rowOff>
    </xdr:from>
    <xdr:to>
      <xdr:col>13</xdr:col>
      <xdr:colOff>9525</xdr:colOff>
      <xdr:row>60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57775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60</xdr:row>
      <xdr:rowOff>0</xdr:rowOff>
    </xdr:from>
    <xdr:to>
      <xdr:col>14</xdr:col>
      <xdr:colOff>9525</xdr:colOff>
      <xdr:row>60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72100" y="7524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61</xdr:row>
      <xdr:rowOff>0</xdr:rowOff>
    </xdr:from>
    <xdr:to>
      <xdr:col>4</xdr:col>
      <xdr:colOff>0</xdr:colOff>
      <xdr:row>61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81025" y="7658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9525</xdr:colOff>
      <xdr:row>61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1143000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61</xdr:row>
      <xdr:rowOff>0</xdr:rowOff>
    </xdr:from>
    <xdr:to>
      <xdr:col>6</xdr:col>
      <xdr:colOff>0</xdr:colOff>
      <xdr:row>61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457325" y="7658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61</xdr:row>
      <xdr:rowOff>0</xdr:rowOff>
    </xdr:from>
    <xdr:to>
      <xdr:col>7</xdr:col>
      <xdr:colOff>9525</xdr:colOff>
      <xdr:row>61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209800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61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524125" y="7658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61</xdr:row>
      <xdr:rowOff>0</xdr:rowOff>
    </xdr:from>
    <xdr:to>
      <xdr:col>9</xdr:col>
      <xdr:colOff>9525</xdr:colOff>
      <xdr:row>61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019425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61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333750" y="7658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61</xdr:row>
      <xdr:rowOff>0</xdr:rowOff>
    </xdr:from>
    <xdr:to>
      <xdr:col>11</xdr:col>
      <xdr:colOff>9525</xdr:colOff>
      <xdr:row>61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990975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61</xdr:row>
      <xdr:rowOff>0</xdr:rowOff>
    </xdr:from>
    <xdr:to>
      <xdr:col>12</xdr:col>
      <xdr:colOff>0</xdr:colOff>
      <xdr:row>61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305300" y="7658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61</xdr:row>
      <xdr:rowOff>0</xdr:rowOff>
    </xdr:from>
    <xdr:to>
      <xdr:col>13</xdr:col>
      <xdr:colOff>9525</xdr:colOff>
      <xdr:row>61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057775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61</xdr:row>
      <xdr:rowOff>0</xdr:rowOff>
    </xdr:from>
    <xdr:to>
      <xdr:col>14</xdr:col>
      <xdr:colOff>9525</xdr:colOff>
      <xdr:row>61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372100" y="7658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62</xdr:row>
      <xdr:rowOff>0</xdr:rowOff>
    </xdr:from>
    <xdr:to>
      <xdr:col>4</xdr:col>
      <xdr:colOff>0</xdr:colOff>
      <xdr:row>62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81025" y="7791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9525</xdr:colOff>
      <xdr:row>62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43000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62</xdr:row>
      <xdr:rowOff>0</xdr:rowOff>
    </xdr:from>
    <xdr:to>
      <xdr:col>6</xdr:col>
      <xdr:colOff>0</xdr:colOff>
      <xdr:row>62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457325" y="7791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62</xdr:row>
      <xdr:rowOff>0</xdr:rowOff>
    </xdr:from>
    <xdr:to>
      <xdr:col>7</xdr:col>
      <xdr:colOff>9525</xdr:colOff>
      <xdr:row>62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209800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62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524125" y="7791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62</xdr:row>
      <xdr:rowOff>0</xdr:rowOff>
    </xdr:from>
    <xdr:to>
      <xdr:col>9</xdr:col>
      <xdr:colOff>9525</xdr:colOff>
      <xdr:row>62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3019425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62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333750" y="7791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62</xdr:row>
      <xdr:rowOff>0</xdr:rowOff>
    </xdr:from>
    <xdr:to>
      <xdr:col>11</xdr:col>
      <xdr:colOff>9525</xdr:colOff>
      <xdr:row>62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990975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62</xdr:row>
      <xdr:rowOff>0</xdr:rowOff>
    </xdr:from>
    <xdr:to>
      <xdr:col>12</xdr:col>
      <xdr:colOff>0</xdr:colOff>
      <xdr:row>62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305300" y="7791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62</xdr:row>
      <xdr:rowOff>0</xdr:rowOff>
    </xdr:from>
    <xdr:to>
      <xdr:col>13</xdr:col>
      <xdr:colOff>9525</xdr:colOff>
      <xdr:row>62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057775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62</xdr:row>
      <xdr:rowOff>0</xdr:rowOff>
    </xdr:from>
    <xdr:to>
      <xdr:col>14</xdr:col>
      <xdr:colOff>9525</xdr:colOff>
      <xdr:row>62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372100" y="7791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63</xdr:row>
      <xdr:rowOff>0</xdr:rowOff>
    </xdr:from>
    <xdr:to>
      <xdr:col>4</xdr:col>
      <xdr:colOff>0</xdr:colOff>
      <xdr:row>63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581025" y="7924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9525</xdr:colOff>
      <xdr:row>63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1143000" y="7924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63</xdr:row>
      <xdr:rowOff>0</xdr:rowOff>
    </xdr:from>
    <xdr:to>
      <xdr:col>6</xdr:col>
      <xdr:colOff>0</xdr:colOff>
      <xdr:row>63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1457325" y="7924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63</xdr:row>
      <xdr:rowOff>0</xdr:rowOff>
    </xdr:from>
    <xdr:to>
      <xdr:col>7</xdr:col>
      <xdr:colOff>9525</xdr:colOff>
      <xdr:row>63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209800" y="7924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63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524125" y="7924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63</xdr:row>
      <xdr:rowOff>0</xdr:rowOff>
    </xdr:from>
    <xdr:to>
      <xdr:col>9</xdr:col>
      <xdr:colOff>9525</xdr:colOff>
      <xdr:row>63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3019425" y="7924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63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333750" y="7924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63</xdr:row>
      <xdr:rowOff>0</xdr:rowOff>
    </xdr:from>
    <xdr:to>
      <xdr:col>11</xdr:col>
      <xdr:colOff>9525</xdr:colOff>
      <xdr:row>63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3990975" y="7924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63</xdr:row>
      <xdr:rowOff>0</xdr:rowOff>
    </xdr:from>
    <xdr:to>
      <xdr:col>12</xdr:col>
      <xdr:colOff>0</xdr:colOff>
      <xdr:row>63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305300" y="7924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63</xdr:row>
      <xdr:rowOff>0</xdr:rowOff>
    </xdr:from>
    <xdr:to>
      <xdr:col>13</xdr:col>
      <xdr:colOff>9525</xdr:colOff>
      <xdr:row>63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057775" y="7924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63</xdr:row>
      <xdr:rowOff>0</xdr:rowOff>
    </xdr:from>
    <xdr:to>
      <xdr:col>14</xdr:col>
      <xdr:colOff>9525</xdr:colOff>
      <xdr:row>63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372100" y="79248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66</xdr:row>
      <xdr:rowOff>0</xdr:rowOff>
    </xdr:from>
    <xdr:to>
      <xdr:col>4</xdr:col>
      <xdr:colOff>0</xdr:colOff>
      <xdr:row>66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581025" y="8324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66</xdr:row>
      <xdr:rowOff>0</xdr:rowOff>
    </xdr:from>
    <xdr:to>
      <xdr:col>5</xdr:col>
      <xdr:colOff>9525</xdr:colOff>
      <xdr:row>66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1143000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66</xdr:row>
      <xdr:rowOff>0</xdr:rowOff>
    </xdr:from>
    <xdr:to>
      <xdr:col>6</xdr:col>
      <xdr:colOff>0</xdr:colOff>
      <xdr:row>66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1457325" y="8324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66</xdr:row>
      <xdr:rowOff>0</xdr:rowOff>
    </xdr:from>
    <xdr:to>
      <xdr:col>7</xdr:col>
      <xdr:colOff>9525</xdr:colOff>
      <xdr:row>66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2209800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2524125" y="8324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66</xdr:row>
      <xdr:rowOff>0</xdr:rowOff>
    </xdr:from>
    <xdr:to>
      <xdr:col>9</xdr:col>
      <xdr:colOff>9525</xdr:colOff>
      <xdr:row>66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3019425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66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3333750" y="8324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66</xdr:row>
      <xdr:rowOff>0</xdr:rowOff>
    </xdr:from>
    <xdr:to>
      <xdr:col>11</xdr:col>
      <xdr:colOff>9525</xdr:colOff>
      <xdr:row>66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3990975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66</xdr:row>
      <xdr:rowOff>0</xdr:rowOff>
    </xdr:from>
    <xdr:to>
      <xdr:col>12</xdr:col>
      <xdr:colOff>0</xdr:colOff>
      <xdr:row>66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4305300" y="8324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66</xdr:row>
      <xdr:rowOff>0</xdr:rowOff>
    </xdr:from>
    <xdr:to>
      <xdr:col>13</xdr:col>
      <xdr:colOff>9525</xdr:colOff>
      <xdr:row>66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057775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66</xdr:row>
      <xdr:rowOff>0</xdr:rowOff>
    </xdr:from>
    <xdr:to>
      <xdr:col>14</xdr:col>
      <xdr:colOff>9525</xdr:colOff>
      <xdr:row>66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5372100" y="8324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67</xdr:row>
      <xdr:rowOff>0</xdr:rowOff>
    </xdr:from>
    <xdr:to>
      <xdr:col>4</xdr:col>
      <xdr:colOff>0</xdr:colOff>
      <xdr:row>67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581025" y="8458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67</xdr:row>
      <xdr:rowOff>0</xdr:rowOff>
    </xdr:from>
    <xdr:to>
      <xdr:col>5</xdr:col>
      <xdr:colOff>9525</xdr:colOff>
      <xdr:row>67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1143000" y="8458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67</xdr:row>
      <xdr:rowOff>0</xdr:rowOff>
    </xdr:from>
    <xdr:to>
      <xdr:col>6</xdr:col>
      <xdr:colOff>0</xdr:colOff>
      <xdr:row>67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1457325" y="8458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67</xdr:row>
      <xdr:rowOff>0</xdr:rowOff>
    </xdr:from>
    <xdr:to>
      <xdr:col>7</xdr:col>
      <xdr:colOff>9525</xdr:colOff>
      <xdr:row>67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2209800" y="8458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67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524125" y="8458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67</xdr:row>
      <xdr:rowOff>0</xdr:rowOff>
    </xdr:from>
    <xdr:to>
      <xdr:col>9</xdr:col>
      <xdr:colOff>9525</xdr:colOff>
      <xdr:row>67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3019425" y="8458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67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333750" y="8458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67</xdr:row>
      <xdr:rowOff>0</xdr:rowOff>
    </xdr:from>
    <xdr:to>
      <xdr:col>11</xdr:col>
      <xdr:colOff>9525</xdr:colOff>
      <xdr:row>67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3990975" y="8458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67</xdr:row>
      <xdr:rowOff>0</xdr:rowOff>
    </xdr:from>
    <xdr:to>
      <xdr:col>12</xdr:col>
      <xdr:colOff>0</xdr:colOff>
      <xdr:row>67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305300" y="8458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67</xdr:row>
      <xdr:rowOff>0</xdr:rowOff>
    </xdr:from>
    <xdr:to>
      <xdr:col>13</xdr:col>
      <xdr:colOff>9525</xdr:colOff>
      <xdr:row>67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5057775" y="8458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67</xdr:row>
      <xdr:rowOff>0</xdr:rowOff>
    </xdr:from>
    <xdr:to>
      <xdr:col>14</xdr:col>
      <xdr:colOff>9525</xdr:colOff>
      <xdr:row>67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372100" y="8458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53</xdr:row>
      <xdr:rowOff>104775</xdr:rowOff>
    </xdr:from>
    <xdr:to>
      <xdr:col>7</xdr:col>
      <xdr:colOff>0</xdr:colOff>
      <xdr:row>58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44025"/>
          <a:ext cx="14573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53</xdr:row>
      <xdr:rowOff>85725</xdr:rowOff>
    </xdr:from>
    <xdr:to>
      <xdr:col>2</xdr:col>
      <xdr:colOff>0</xdr:colOff>
      <xdr:row>56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096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621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028825" y="2533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8003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8670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6195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6861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4386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5053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2578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9525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324475" y="2533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200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20967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96215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028825" y="32004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0035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6702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61950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68617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43865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50532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26</xdr:row>
      <xdr:rowOff>0</xdr:rowOff>
    </xdr:from>
    <xdr:to>
      <xdr:col>15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257800" y="3200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26</xdr:row>
      <xdr:rowOff>0</xdr:rowOff>
    </xdr:from>
    <xdr:to>
      <xdr:col>16</xdr:col>
      <xdr:colOff>9525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324475" y="32004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2096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9621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028825" y="4057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003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8670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6195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6861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4386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5053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2578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324475" y="4057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2096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19621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028825" y="43243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8003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8670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6195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6861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4386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5053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2578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324475" y="43243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2096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9621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028825" y="45910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8003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670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6195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6861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4386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5053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2578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324475" y="45910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2096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9621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028825" y="47244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8003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8670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6195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6861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4386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5053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578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24475" y="47244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2096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19621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028825" y="4857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8003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8670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6195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6861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4386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505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578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324475" y="4857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2096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621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028825" y="51244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8003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8670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6195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6861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4386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05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2578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9525</xdr:colOff>
      <xdr:row>43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324475" y="51244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2096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96215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28825" y="52578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80035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8670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61950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68617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43865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0</xdr:colOff>
      <xdr:row>44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5053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44</xdr:row>
      <xdr:rowOff>0</xdr:rowOff>
    </xdr:from>
    <xdr:to>
      <xdr:col>15</xdr:col>
      <xdr:colOff>9525</xdr:colOff>
      <xdr:row>44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257800" y="52578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44</xdr:row>
      <xdr:rowOff>0</xdr:rowOff>
    </xdr:from>
    <xdr:to>
      <xdr:col>16</xdr:col>
      <xdr:colOff>9525</xdr:colOff>
      <xdr:row>44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324475" y="52578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2096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9621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028825" y="53911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8003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8670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6195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6861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4386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5053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2578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9525</xdr:colOff>
      <xdr:row>45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324475" y="53911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114300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12096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196215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2028825" y="59245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80035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8670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361950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68617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443865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0</xdr:colOff>
      <xdr:row>49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5053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49</xdr:row>
      <xdr:rowOff>0</xdr:rowOff>
    </xdr:from>
    <xdr:to>
      <xdr:col>15</xdr:col>
      <xdr:colOff>9525</xdr:colOff>
      <xdr:row>49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257800" y="59245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49</xdr:row>
      <xdr:rowOff>0</xdr:rowOff>
    </xdr:from>
    <xdr:to>
      <xdr:col>16</xdr:col>
      <xdr:colOff>9525</xdr:colOff>
      <xdr:row>49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324475" y="59245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50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9525</xdr:colOff>
      <xdr:row>50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114300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50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120967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50</xdr:row>
      <xdr:rowOff>0</xdr:rowOff>
    </xdr:from>
    <xdr:to>
      <xdr:col>7</xdr:col>
      <xdr:colOff>9525</xdr:colOff>
      <xdr:row>50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196215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2028825" y="60579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50</xdr:row>
      <xdr:rowOff>0</xdr:rowOff>
    </xdr:from>
    <xdr:to>
      <xdr:col>9</xdr:col>
      <xdr:colOff>9525</xdr:colOff>
      <xdr:row>50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280035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50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28670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50</xdr:row>
      <xdr:rowOff>0</xdr:rowOff>
    </xdr:from>
    <xdr:to>
      <xdr:col>11</xdr:col>
      <xdr:colOff>9525</xdr:colOff>
      <xdr:row>50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361950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368617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50</xdr:row>
      <xdr:rowOff>0</xdr:rowOff>
    </xdr:from>
    <xdr:to>
      <xdr:col>13</xdr:col>
      <xdr:colOff>9525</xdr:colOff>
      <xdr:row>50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443865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50</xdr:row>
      <xdr:rowOff>0</xdr:rowOff>
    </xdr:from>
    <xdr:to>
      <xdr:col>14</xdr:col>
      <xdr:colOff>0</xdr:colOff>
      <xdr:row>50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45053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50</xdr:row>
      <xdr:rowOff>0</xdr:rowOff>
    </xdr:from>
    <xdr:to>
      <xdr:col>15</xdr:col>
      <xdr:colOff>9525</xdr:colOff>
      <xdr:row>50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5257800" y="60579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50</xdr:row>
      <xdr:rowOff>0</xdr:rowOff>
    </xdr:from>
    <xdr:to>
      <xdr:col>16</xdr:col>
      <xdr:colOff>9525</xdr:colOff>
      <xdr:row>50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5324475" y="60579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56</xdr:row>
      <xdr:rowOff>104775</xdr:rowOff>
    </xdr:from>
    <xdr:to>
      <xdr:col>5</xdr:col>
      <xdr:colOff>647700</xdr:colOff>
      <xdr:row>61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2497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56</xdr:row>
      <xdr:rowOff>85725</xdr:rowOff>
    </xdr:from>
    <xdr:to>
      <xdr:col>2</xdr:col>
      <xdr:colOff>0</xdr:colOff>
      <xdr:row>59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059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667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667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667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9525</xdr:colOff>
      <xdr:row>45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9525</xdr:colOff>
      <xdr:row>47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5791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5924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6457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9525</xdr:colOff>
      <xdr:row>52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6457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52</xdr:row>
      <xdr:rowOff>0</xdr:rowOff>
    </xdr:from>
    <xdr:to>
      <xdr:col>14</xdr:col>
      <xdr:colOff>9525</xdr:colOff>
      <xdr:row>52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6457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53</xdr:row>
      <xdr:rowOff>0</xdr:rowOff>
    </xdr:from>
    <xdr:to>
      <xdr:col>4</xdr:col>
      <xdr:colOff>0</xdr:colOff>
      <xdr:row>53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6591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9525</xdr:colOff>
      <xdr:row>53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53</xdr:row>
      <xdr:rowOff>0</xdr:rowOff>
    </xdr:from>
    <xdr:to>
      <xdr:col>6</xdr:col>
      <xdr:colOff>0</xdr:colOff>
      <xdr:row>53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57325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53</xdr:row>
      <xdr:rowOff>0</xdr:rowOff>
    </xdr:from>
    <xdr:to>
      <xdr:col>7</xdr:col>
      <xdr:colOff>9525</xdr:colOff>
      <xdr:row>53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209800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53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24125" y="6591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53</xdr:row>
      <xdr:rowOff>0</xdr:rowOff>
    </xdr:from>
    <xdr:to>
      <xdr:col>9</xdr:col>
      <xdr:colOff>9525</xdr:colOff>
      <xdr:row>53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19425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53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33750" y="6591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53</xdr:row>
      <xdr:rowOff>0</xdr:rowOff>
    </xdr:from>
    <xdr:to>
      <xdr:col>11</xdr:col>
      <xdr:colOff>9525</xdr:colOff>
      <xdr:row>53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90975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53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305300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53</xdr:row>
      <xdr:rowOff>0</xdr:rowOff>
    </xdr:from>
    <xdr:to>
      <xdr:col>13</xdr:col>
      <xdr:colOff>9525</xdr:colOff>
      <xdr:row>53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57775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53</xdr:row>
      <xdr:rowOff>0</xdr:rowOff>
    </xdr:from>
    <xdr:to>
      <xdr:col>14</xdr:col>
      <xdr:colOff>9525</xdr:colOff>
      <xdr:row>53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72100" y="6591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60</xdr:row>
      <xdr:rowOff>104775</xdr:rowOff>
    </xdr:from>
    <xdr:to>
      <xdr:col>5</xdr:col>
      <xdr:colOff>609600</xdr:colOff>
      <xdr:row>65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05925"/>
          <a:ext cx="152400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60</xdr:row>
      <xdr:rowOff>85725</xdr:rowOff>
    </xdr:from>
    <xdr:to>
      <xdr:col>2</xdr:col>
      <xdr:colOff>0</xdr:colOff>
      <xdr:row>63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2868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8590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143125" y="26670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4860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981325" y="26670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24225" y="26670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24300" y="26670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2672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19675" y="26670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62575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8590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143125" y="33337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4860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2981325" y="33337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24225" y="33337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24300" y="33337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2672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19675" y="33337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62575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8590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143125" y="40005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4860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2981325" y="40005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24225" y="40005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24300" y="40005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2672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19675" y="40005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62575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667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667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85900" y="4667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143125" y="4667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486025" y="4667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2981325" y="4667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24225" y="46672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24300" y="4667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267200" y="4667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19675" y="4667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62575" y="4667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6578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8590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143125" y="56578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4860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981325" y="56578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24225" y="56578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24300" y="56578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2672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19675" y="56578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62575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7912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8590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143125" y="57912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4860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2981325" y="57912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24225" y="57912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24300" y="57912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2672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19675" y="57912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9525</xdr:colOff>
      <xdr:row>47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62575" y="5791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9245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8590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143125" y="59245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48602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981325" y="59245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24225" y="59245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24300" y="59245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2672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19675" y="59245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62575" y="5924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50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6191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9525</xdr:colOff>
      <xdr:row>50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6191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50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85900" y="6191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50</xdr:row>
      <xdr:rowOff>0</xdr:rowOff>
    </xdr:from>
    <xdr:to>
      <xdr:col>7</xdr:col>
      <xdr:colOff>9525</xdr:colOff>
      <xdr:row>50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143125" y="6191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486025" y="6191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50</xdr:row>
      <xdr:rowOff>0</xdr:rowOff>
    </xdr:from>
    <xdr:to>
      <xdr:col>9</xdr:col>
      <xdr:colOff>9525</xdr:colOff>
      <xdr:row>50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981325" y="6191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50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24225" y="61912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50</xdr:row>
      <xdr:rowOff>0</xdr:rowOff>
    </xdr:from>
    <xdr:to>
      <xdr:col>11</xdr:col>
      <xdr:colOff>9525</xdr:colOff>
      <xdr:row>50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24300" y="6191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2672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50</xdr:row>
      <xdr:rowOff>0</xdr:rowOff>
    </xdr:from>
    <xdr:to>
      <xdr:col>13</xdr:col>
      <xdr:colOff>9525</xdr:colOff>
      <xdr:row>50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19675" y="61912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50</xdr:row>
      <xdr:rowOff>0</xdr:rowOff>
    </xdr:from>
    <xdr:to>
      <xdr:col>14</xdr:col>
      <xdr:colOff>9525</xdr:colOff>
      <xdr:row>50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62575" y="6191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51</xdr:row>
      <xdr:rowOff>0</xdr:rowOff>
    </xdr:from>
    <xdr:to>
      <xdr:col>4</xdr:col>
      <xdr:colOff>0</xdr:colOff>
      <xdr:row>51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6324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9525</xdr:colOff>
      <xdr:row>51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63246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51</xdr:row>
      <xdr:rowOff>0</xdr:rowOff>
    </xdr:from>
    <xdr:to>
      <xdr:col>6</xdr:col>
      <xdr:colOff>0</xdr:colOff>
      <xdr:row>51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85900" y="63246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51</xdr:row>
      <xdr:rowOff>0</xdr:rowOff>
    </xdr:from>
    <xdr:to>
      <xdr:col>7</xdr:col>
      <xdr:colOff>9525</xdr:colOff>
      <xdr:row>51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143125" y="63246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51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486025" y="63246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51</xdr:row>
      <xdr:rowOff>0</xdr:rowOff>
    </xdr:from>
    <xdr:to>
      <xdr:col>9</xdr:col>
      <xdr:colOff>9525</xdr:colOff>
      <xdr:row>51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981325" y="63246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51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24225" y="63246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51</xdr:row>
      <xdr:rowOff>0</xdr:rowOff>
    </xdr:from>
    <xdr:to>
      <xdr:col>11</xdr:col>
      <xdr:colOff>9525</xdr:colOff>
      <xdr:row>51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24300" y="63246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51</xdr:row>
      <xdr:rowOff>0</xdr:rowOff>
    </xdr:from>
    <xdr:to>
      <xdr:col>12</xdr:col>
      <xdr:colOff>0</xdr:colOff>
      <xdr:row>51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26720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51</xdr:row>
      <xdr:rowOff>0</xdr:rowOff>
    </xdr:from>
    <xdr:to>
      <xdr:col>13</xdr:col>
      <xdr:colOff>9525</xdr:colOff>
      <xdr:row>51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19675" y="63246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51</xdr:row>
      <xdr:rowOff>0</xdr:rowOff>
    </xdr:from>
    <xdr:to>
      <xdr:col>14</xdr:col>
      <xdr:colOff>9525</xdr:colOff>
      <xdr:row>51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62575" y="63246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64579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85900" y="6457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143125" y="64579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486025" y="6457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9525</xdr:colOff>
      <xdr:row>52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2981325" y="64579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24225" y="64579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24300" y="64579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2672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19675" y="64579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52</xdr:row>
      <xdr:rowOff>0</xdr:rowOff>
    </xdr:from>
    <xdr:to>
      <xdr:col>14</xdr:col>
      <xdr:colOff>9525</xdr:colOff>
      <xdr:row>52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62575" y="6457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53</xdr:row>
      <xdr:rowOff>0</xdr:rowOff>
    </xdr:from>
    <xdr:to>
      <xdr:col>4</xdr:col>
      <xdr:colOff>0</xdr:colOff>
      <xdr:row>53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81025" y="6591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9525</xdr:colOff>
      <xdr:row>53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1143000" y="65913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53</xdr:row>
      <xdr:rowOff>0</xdr:rowOff>
    </xdr:from>
    <xdr:to>
      <xdr:col>6</xdr:col>
      <xdr:colOff>0</xdr:colOff>
      <xdr:row>53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485900" y="6591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53</xdr:row>
      <xdr:rowOff>0</xdr:rowOff>
    </xdr:from>
    <xdr:to>
      <xdr:col>7</xdr:col>
      <xdr:colOff>9525</xdr:colOff>
      <xdr:row>53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143125" y="65913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53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486025" y="6591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53</xdr:row>
      <xdr:rowOff>0</xdr:rowOff>
    </xdr:from>
    <xdr:to>
      <xdr:col>9</xdr:col>
      <xdr:colOff>9525</xdr:colOff>
      <xdr:row>53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2981325" y="65913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53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324225" y="65913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53</xdr:row>
      <xdr:rowOff>0</xdr:rowOff>
    </xdr:from>
    <xdr:to>
      <xdr:col>11</xdr:col>
      <xdr:colOff>9525</xdr:colOff>
      <xdr:row>53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924300" y="65913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53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267200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53</xdr:row>
      <xdr:rowOff>0</xdr:rowOff>
    </xdr:from>
    <xdr:to>
      <xdr:col>13</xdr:col>
      <xdr:colOff>9525</xdr:colOff>
      <xdr:row>53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019675" y="65913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53</xdr:row>
      <xdr:rowOff>0</xdr:rowOff>
    </xdr:from>
    <xdr:to>
      <xdr:col>14</xdr:col>
      <xdr:colOff>9525</xdr:colOff>
      <xdr:row>53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362575" y="6591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56</xdr:row>
      <xdr:rowOff>0</xdr:rowOff>
    </xdr:from>
    <xdr:to>
      <xdr:col>4</xdr:col>
      <xdr:colOff>0</xdr:colOff>
      <xdr:row>56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81025" y="6991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9525</xdr:colOff>
      <xdr:row>56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43000" y="69913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485900" y="6991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56</xdr:row>
      <xdr:rowOff>0</xdr:rowOff>
    </xdr:from>
    <xdr:to>
      <xdr:col>7</xdr:col>
      <xdr:colOff>9525</xdr:colOff>
      <xdr:row>56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143125" y="69913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486025" y="6991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56</xdr:row>
      <xdr:rowOff>0</xdr:rowOff>
    </xdr:from>
    <xdr:to>
      <xdr:col>9</xdr:col>
      <xdr:colOff>9525</xdr:colOff>
      <xdr:row>56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981325" y="69913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56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324225" y="699135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56</xdr:row>
      <xdr:rowOff>0</xdr:rowOff>
    </xdr:from>
    <xdr:to>
      <xdr:col>11</xdr:col>
      <xdr:colOff>9525</xdr:colOff>
      <xdr:row>56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924300" y="69913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267200" y="6991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56</xdr:row>
      <xdr:rowOff>0</xdr:rowOff>
    </xdr:from>
    <xdr:to>
      <xdr:col>13</xdr:col>
      <xdr:colOff>9525</xdr:colOff>
      <xdr:row>56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019675" y="699135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56</xdr:row>
      <xdr:rowOff>0</xdr:rowOff>
    </xdr:from>
    <xdr:to>
      <xdr:col>14</xdr:col>
      <xdr:colOff>9525</xdr:colOff>
      <xdr:row>56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362575" y="6991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57</xdr:row>
      <xdr:rowOff>0</xdr:rowOff>
    </xdr:from>
    <xdr:to>
      <xdr:col>4</xdr:col>
      <xdr:colOff>0</xdr:colOff>
      <xdr:row>57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581025" y="7124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9525</xdr:colOff>
      <xdr:row>57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1143000" y="71247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57</xdr:row>
      <xdr:rowOff>0</xdr:rowOff>
    </xdr:from>
    <xdr:to>
      <xdr:col>6</xdr:col>
      <xdr:colOff>0</xdr:colOff>
      <xdr:row>57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1485900" y="7124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57</xdr:row>
      <xdr:rowOff>0</xdr:rowOff>
    </xdr:from>
    <xdr:to>
      <xdr:col>7</xdr:col>
      <xdr:colOff>9525</xdr:colOff>
      <xdr:row>57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143125" y="71247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486025" y="7124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57</xdr:row>
      <xdr:rowOff>0</xdr:rowOff>
    </xdr:from>
    <xdr:to>
      <xdr:col>9</xdr:col>
      <xdr:colOff>9525</xdr:colOff>
      <xdr:row>57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2981325" y="71247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57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324225" y="71247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57</xdr:row>
      <xdr:rowOff>0</xdr:rowOff>
    </xdr:from>
    <xdr:to>
      <xdr:col>11</xdr:col>
      <xdr:colOff>9525</xdr:colOff>
      <xdr:row>57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3924300" y="71247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57</xdr:row>
      <xdr:rowOff>0</xdr:rowOff>
    </xdr:from>
    <xdr:to>
      <xdr:col>12</xdr:col>
      <xdr:colOff>0</xdr:colOff>
      <xdr:row>57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267200" y="7124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57</xdr:row>
      <xdr:rowOff>0</xdr:rowOff>
    </xdr:from>
    <xdr:to>
      <xdr:col>13</xdr:col>
      <xdr:colOff>9525</xdr:colOff>
      <xdr:row>57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019675" y="71247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57</xdr:row>
      <xdr:rowOff>0</xdr:rowOff>
    </xdr:from>
    <xdr:to>
      <xdr:col>14</xdr:col>
      <xdr:colOff>9525</xdr:colOff>
      <xdr:row>57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362575" y="7124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51</xdr:row>
      <xdr:rowOff>104775</xdr:rowOff>
    </xdr:from>
    <xdr:to>
      <xdr:col>7</xdr:col>
      <xdr:colOff>0</xdr:colOff>
      <xdr:row>56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44025"/>
          <a:ext cx="14573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51</xdr:row>
      <xdr:rowOff>85725</xdr:rowOff>
    </xdr:from>
    <xdr:to>
      <xdr:col>2</xdr:col>
      <xdr:colOff>0</xdr:colOff>
      <xdr:row>54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096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621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028825" y="2533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8003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8670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6195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6861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4386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5053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2578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9525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324475" y="2533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33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790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33</xdr:row>
      <xdr:rowOff>0</xdr:rowOff>
    </xdr:from>
    <xdr:to>
      <xdr:col>5</xdr:col>
      <xdr:colOff>9525</xdr:colOff>
      <xdr:row>33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33</xdr:row>
      <xdr:rowOff>0</xdr:rowOff>
    </xdr:from>
    <xdr:to>
      <xdr:col>6</xdr:col>
      <xdr:colOff>0</xdr:colOff>
      <xdr:row>33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20967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33</xdr:row>
      <xdr:rowOff>0</xdr:rowOff>
    </xdr:from>
    <xdr:to>
      <xdr:col>7</xdr:col>
      <xdr:colOff>9525</xdr:colOff>
      <xdr:row>33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96215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33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028825" y="37909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33</xdr:row>
      <xdr:rowOff>0</xdr:rowOff>
    </xdr:from>
    <xdr:to>
      <xdr:col>9</xdr:col>
      <xdr:colOff>9525</xdr:colOff>
      <xdr:row>33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0035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33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6702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33</xdr:row>
      <xdr:rowOff>0</xdr:rowOff>
    </xdr:from>
    <xdr:to>
      <xdr:col>11</xdr:col>
      <xdr:colOff>9525</xdr:colOff>
      <xdr:row>33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61950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33</xdr:row>
      <xdr:rowOff>0</xdr:rowOff>
    </xdr:from>
    <xdr:to>
      <xdr:col>12</xdr:col>
      <xdr:colOff>0</xdr:colOff>
      <xdr:row>33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68617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33</xdr:row>
      <xdr:rowOff>0</xdr:rowOff>
    </xdr:from>
    <xdr:to>
      <xdr:col>13</xdr:col>
      <xdr:colOff>9525</xdr:colOff>
      <xdr:row>33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43865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33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505325" y="3790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33</xdr:row>
      <xdr:rowOff>0</xdr:rowOff>
    </xdr:from>
    <xdr:to>
      <xdr:col>15</xdr:col>
      <xdr:colOff>9525</xdr:colOff>
      <xdr:row>33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257800" y="37909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33</xdr:row>
      <xdr:rowOff>0</xdr:rowOff>
    </xdr:from>
    <xdr:to>
      <xdr:col>16</xdr:col>
      <xdr:colOff>9525</xdr:colOff>
      <xdr:row>33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324475" y="37909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35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4057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9525</xdr:colOff>
      <xdr:row>35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35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2096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35</xdr:row>
      <xdr:rowOff>0</xdr:rowOff>
    </xdr:from>
    <xdr:to>
      <xdr:col>7</xdr:col>
      <xdr:colOff>9525</xdr:colOff>
      <xdr:row>35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9621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35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028825" y="4057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35</xdr:row>
      <xdr:rowOff>0</xdr:rowOff>
    </xdr:from>
    <xdr:to>
      <xdr:col>9</xdr:col>
      <xdr:colOff>9525</xdr:colOff>
      <xdr:row>35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003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35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8670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35</xdr:row>
      <xdr:rowOff>0</xdr:rowOff>
    </xdr:from>
    <xdr:to>
      <xdr:col>11</xdr:col>
      <xdr:colOff>9525</xdr:colOff>
      <xdr:row>35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6195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35</xdr:row>
      <xdr:rowOff>0</xdr:rowOff>
    </xdr:from>
    <xdr:to>
      <xdr:col>12</xdr:col>
      <xdr:colOff>0</xdr:colOff>
      <xdr:row>35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68617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35</xdr:row>
      <xdr:rowOff>0</xdr:rowOff>
    </xdr:from>
    <xdr:to>
      <xdr:col>13</xdr:col>
      <xdr:colOff>9525</xdr:colOff>
      <xdr:row>35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43865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35</xdr:row>
      <xdr:rowOff>0</xdr:rowOff>
    </xdr:from>
    <xdr:to>
      <xdr:col>14</xdr:col>
      <xdr:colOff>0</xdr:colOff>
      <xdr:row>35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505325" y="4057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35</xdr:row>
      <xdr:rowOff>0</xdr:rowOff>
    </xdr:from>
    <xdr:to>
      <xdr:col>15</xdr:col>
      <xdr:colOff>9525</xdr:colOff>
      <xdr:row>35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257800" y="4057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35</xdr:row>
      <xdr:rowOff>0</xdr:rowOff>
    </xdr:from>
    <xdr:to>
      <xdr:col>16</xdr:col>
      <xdr:colOff>9525</xdr:colOff>
      <xdr:row>35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324475" y="40576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2096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19621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028825" y="43243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8003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8670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6195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6861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4386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5053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2578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324475" y="43243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20967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96215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028825" y="44577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9525</xdr:colOff>
      <xdr:row>38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80035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6702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61950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68617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43865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38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505325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38</xdr:row>
      <xdr:rowOff>0</xdr:rowOff>
    </xdr:from>
    <xdr:to>
      <xdr:col>15</xdr:col>
      <xdr:colOff>9525</xdr:colOff>
      <xdr:row>38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257800" y="44577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38</xdr:row>
      <xdr:rowOff>0</xdr:rowOff>
    </xdr:from>
    <xdr:to>
      <xdr:col>16</xdr:col>
      <xdr:colOff>9525</xdr:colOff>
      <xdr:row>38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324475" y="44577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2096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9621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028825" y="45910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8003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8670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6195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6861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4386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5053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578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24475" y="45910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2096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19621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028825" y="4857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8003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8670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6195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6861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4386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505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578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324475" y="48577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2096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6215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028825" y="49911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80035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8670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61950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68617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43865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0</xdr:colOff>
      <xdr:row>42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053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42</xdr:row>
      <xdr:rowOff>0</xdr:rowOff>
    </xdr:from>
    <xdr:to>
      <xdr:col>15</xdr:col>
      <xdr:colOff>9525</xdr:colOff>
      <xdr:row>42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257800" y="49911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42</xdr:row>
      <xdr:rowOff>0</xdr:rowOff>
    </xdr:from>
    <xdr:to>
      <xdr:col>16</xdr:col>
      <xdr:colOff>9525</xdr:colOff>
      <xdr:row>42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324475" y="49911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2096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9621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28825" y="51244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8003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8670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6195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68617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43865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505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9525</xdr:colOff>
      <xdr:row>43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257800" y="51244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43</xdr:row>
      <xdr:rowOff>0</xdr:rowOff>
    </xdr:from>
    <xdr:to>
      <xdr:col>16</xdr:col>
      <xdr:colOff>9525</xdr:colOff>
      <xdr:row>43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324475" y="51244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2096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96215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028825" y="56578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80035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8670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61950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68617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43865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5053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9525</xdr:colOff>
      <xdr:row>47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257800" y="56578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47</xdr:row>
      <xdr:rowOff>0</xdr:rowOff>
    </xdr:from>
    <xdr:to>
      <xdr:col>16</xdr:col>
      <xdr:colOff>9525</xdr:colOff>
      <xdr:row>47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324475" y="565785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114300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12096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196215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2028825" y="57912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80035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8670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361950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68617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443865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0</xdr:colOff>
      <xdr:row>48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5053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48</xdr:row>
      <xdr:rowOff>0</xdr:rowOff>
    </xdr:from>
    <xdr:to>
      <xdr:col>15</xdr:col>
      <xdr:colOff>9525</xdr:colOff>
      <xdr:row>48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257800" y="57912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48</xdr:row>
      <xdr:rowOff>0</xdr:rowOff>
    </xdr:from>
    <xdr:to>
      <xdr:col>16</xdr:col>
      <xdr:colOff>9525</xdr:colOff>
      <xdr:row>48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324475" y="5791200"/>
          <a:ext cx="6858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52</xdr:row>
      <xdr:rowOff>104775</xdr:rowOff>
    </xdr:from>
    <xdr:to>
      <xdr:col>5</xdr:col>
      <xdr:colOff>647700</xdr:colOff>
      <xdr:row>57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4402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52</xdr:row>
      <xdr:rowOff>85725</xdr:rowOff>
    </xdr:from>
    <xdr:to>
      <xdr:col>2</xdr:col>
      <xdr:colOff>0</xdr:colOff>
      <xdr:row>55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52578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5391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9525</xdr:colOff>
      <xdr:row>44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5924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6057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9525</xdr:colOff>
      <xdr:row>49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60579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56</xdr:row>
      <xdr:rowOff>104775</xdr:rowOff>
    </xdr:from>
    <xdr:to>
      <xdr:col>5</xdr:col>
      <xdr:colOff>647700</xdr:colOff>
      <xdr:row>61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2497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56</xdr:row>
      <xdr:rowOff>85725</xdr:rowOff>
    </xdr:from>
    <xdr:to>
      <xdr:col>2</xdr:col>
      <xdr:colOff>0</xdr:colOff>
      <xdr:row>59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0592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9525</xdr:colOff>
      <xdr:row>43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52578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52578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9525</xdr:colOff>
      <xdr:row>43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52578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5391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9525</xdr:colOff>
      <xdr:row>44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9525</xdr:colOff>
      <xdr:row>47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5791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48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59245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9525</xdr:colOff>
      <xdr:row>48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48</xdr:row>
      <xdr:rowOff>0</xdr:rowOff>
    </xdr:from>
    <xdr:to>
      <xdr:col>6</xdr:col>
      <xdr:colOff>0</xdr:colOff>
      <xdr:row>48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48</xdr:row>
      <xdr:rowOff>0</xdr:rowOff>
    </xdr:from>
    <xdr:to>
      <xdr:col>7</xdr:col>
      <xdr:colOff>9525</xdr:colOff>
      <xdr:row>48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48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59245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48</xdr:row>
      <xdr:rowOff>0</xdr:rowOff>
    </xdr:from>
    <xdr:to>
      <xdr:col>9</xdr:col>
      <xdr:colOff>9525</xdr:colOff>
      <xdr:row>48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48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59245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48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59245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48</xdr:row>
      <xdr:rowOff>0</xdr:rowOff>
    </xdr:from>
    <xdr:to>
      <xdr:col>13</xdr:col>
      <xdr:colOff>9525</xdr:colOff>
      <xdr:row>48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59245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48</xdr:row>
      <xdr:rowOff>0</xdr:rowOff>
    </xdr:from>
    <xdr:to>
      <xdr:col>14</xdr:col>
      <xdr:colOff>9525</xdr:colOff>
      <xdr:row>48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59245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57325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209800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24125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9525</xdr:colOff>
      <xdr:row>49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19425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33750" y="6057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90975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30530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57775" y="6057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9525</xdr:colOff>
      <xdr:row>49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72100" y="60579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52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81025" y="64579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9525</xdr:colOff>
      <xdr:row>52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1143000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52</xdr:row>
      <xdr:rowOff>0</xdr:rowOff>
    </xdr:from>
    <xdr:to>
      <xdr:col>6</xdr:col>
      <xdr:colOff>0</xdr:colOff>
      <xdr:row>52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457325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52</xdr:row>
      <xdr:rowOff>0</xdr:rowOff>
    </xdr:from>
    <xdr:to>
      <xdr:col>7</xdr:col>
      <xdr:colOff>9525</xdr:colOff>
      <xdr:row>52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209800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52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524125" y="64579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52</xdr:row>
      <xdr:rowOff>0</xdr:rowOff>
    </xdr:from>
    <xdr:to>
      <xdr:col>9</xdr:col>
      <xdr:colOff>9525</xdr:colOff>
      <xdr:row>52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019425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52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333750" y="64579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52</xdr:row>
      <xdr:rowOff>0</xdr:rowOff>
    </xdr:from>
    <xdr:to>
      <xdr:col>11</xdr:col>
      <xdr:colOff>9525</xdr:colOff>
      <xdr:row>52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990975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52</xdr:row>
      <xdr:rowOff>0</xdr:rowOff>
    </xdr:from>
    <xdr:to>
      <xdr:col>12</xdr:col>
      <xdr:colOff>0</xdr:colOff>
      <xdr:row>52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305300" y="64579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52</xdr:row>
      <xdr:rowOff>0</xdr:rowOff>
    </xdr:from>
    <xdr:to>
      <xdr:col>13</xdr:col>
      <xdr:colOff>9525</xdr:colOff>
      <xdr:row>52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057775" y="64579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52</xdr:row>
      <xdr:rowOff>0</xdr:rowOff>
    </xdr:from>
    <xdr:to>
      <xdr:col>14</xdr:col>
      <xdr:colOff>9525</xdr:colOff>
      <xdr:row>52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372100" y="64579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53</xdr:row>
      <xdr:rowOff>0</xdr:rowOff>
    </xdr:from>
    <xdr:to>
      <xdr:col>4</xdr:col>
      <xdr:colOff>0</xdr:colOff>
      <xdr:row>53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81025" y="6591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9525</xdr:colOff>
      <xdr:row>53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43000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53</xdr:row>
      <xdr:rowOff>0</xdr:rowOff>
    </xdr:from>
    <xdr:to>
      <xdr:col>6</xdr:col>
      <xdr:colOff>0</xdr:colOff>
      <xdr:row>53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457325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53</xdr:row>
      <xdr:rowOff>0</xdr:rowOff>
    </xdr:from>
    <xdr:to>
      <xdr:col>7</xdr:col>
      <xdr:colOff>9525</xdr:colOff>
      <xdr:row>53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209800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53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524125" y="6591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53</xdr:row>
      <xdr:rowOff>0</xdr:rowOff>
    </xdr:from>
    <xdr:to>
      <xdr:col>9</xdr:col>
      <xdr:colOff>9525</xdr:colOff>
      <xdr:row>53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3019425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53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333750" y="65913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53</xdr:row>
      <xdr:rowOff>0</xdr:rowOff>
    </xdr:from>
    <xdr:to>
      <xdr:col>11</xdr:col>
      <xdr:colOff>9525</xdr:colOff>
      <xdr:row>53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990975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53</xdr:row>
      <xdr:rowOff>0</xdr:rowOff>
    </xdr:from>
    <xdr:to>
      <xdr:col>12</xdr:col>
      <xdr:colOff>0</xdr:colOff>
      <xdr:row>53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305300" y="6591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53</xdr:row>
      <xdr:rowOff>0</xdr:rowOff>
    </xdr:from>
    <xdr:to>
      <xdr:col>13</xdr:col>
      <xdr:colOff>9525</xdr:colOff>
      <xdr:row>53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057775" y="65913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53</xdr:row>
      <xdr:rowOff>0</xdr:rowOff>
    </xdr:from>
    <xdr:to>
      <xdr:col>14</xdr:col>
      <xdr:colOff>9525</xdr:colOff>
      <xdr:row>53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372100" y="6591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49</xdr:row>
      <xdr:rowOff>104775</xdr:rowOff>
    </xdr:from>
    <xdr:to>
      <xdr:col>7</xdr:col>
      <xdr:colOff>0</xdr:colOff>
      <xdr:row>54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53550"/>
          <a:ext cx="14573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49</xdr:row>
      <xdr:rowOff>85725</xdr:rowOff>
    </xdr:from>
    <xdr:to>
      <xdr:col>2</xdr:col>
      <xdr:colOff>0</xdr:colOff>
      <xdr:row>52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345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096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19621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028825" y="25336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8003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8670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61950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68617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438650" y="25336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5053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9525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257800" y="25336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21</xdr:row>
      <xdr:rowOff>0</xdr:rowOff>
    </xdr:from>
    <xdr:to>
      <xdr:col>16</xdr:col>
      <xdr:colOff>9525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334000" y="2533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32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81025" y="3657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32</xdr:row>
      <xdr:rowOff>0</xdr:rowOff>
    </xdr:from>
    <xdr:to>
      <xdr:col>5</xdr:col>
      <xdr:colOff>9525</xdr:colOff>
      <xdr:row>32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114300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32</xdr:row>
      <xdr:rowOff>0</xdr:rowOff>
    </xdr:from>
    <xdr:to>
      <xdr:col>6</xdr:col>
      <xdr:colOff>0</xdr:colOff>
      <xdr:row>32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120967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32</xdr:row>
      <xdr:rowOff>0</xdr:rowOff>
    </xdr:from>
    <xdr:to>
      <xdr:col>7</xdr:col>
      <xdr:colOff>9525</xdr:colOff>
      <xdr:row>32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96215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32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2028825" y="36576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32</xdr:row>
      <xdr:rowOff>0</xdr:rowOff>
    </xdr:from>
    <xdr:to>
      <xdr:col>9</xdr:col>
      <xdr:colOff>9525</xdr:colOff>
      <xdr:row>32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80035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32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86702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361950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32</xdr:row>
      <xdr:rowOff>0</xdr:rowOff>
    </xdr:from>
    <xdr:to>
      <xdr:col>12</xdr:col>
      <xdr:colOff>0</xdr:colOff>
      <xdr:row>32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368617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32</xdr:row>
      <xdr:rowOff>0</xdr:rowOff>
    </xdr:from>
    <xdr:to>
      <xdr:col>13</xdr:col>
      <xdr:colOff>9525</xdr:colOff>
      <xdr:row>32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438650" y="36576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32</xdr:row>
      <xdr:rowOff>0</xdr:rowOff>
    </xdr:from>
    <xdr:to>
      <xdr:col>14</xdr:col>
      <xdr:colOff>0</xdr:colOff>
      <xdr:row>32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505325" y="3657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32</xdr:row>
      <xdr:rowOff>0</xdr:rowOff>
    </xdr:from>
    <xdr:to>
      <xdr:col>15</xdr:col>
      <xdr:colOff>9525</xdr:colOff>
      <xdr:row>32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257800" y="36576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32</xdr:row>
      <xdr:rowOff>0</xdr:rowOff>
    </xdr:from>
    <xdr:to>
      <xdr:col>16</xdr:col>
      <xdr:colOff>9525</xdr:colOff>
      <xdr:row>32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334000" y="36576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34</xdr:row>
      <xdr:rowOff>0</xdr:rowOff>
    </xdr:from>
    <xdr:to>
      <xdr:col>4</xdr:col>
      <xdr:colOff>0</xdr:colOff>
      <xdr:row>34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81025" y="39243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9525</xdr:colOff>
      <xdr:row>34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114300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34</xdr:row>
      <xdr:rowOff>0</xdr:rowOff>
    </xdr:from>
    <xdr:to>
      <xdr:col>6</xdr:col>
      <xdr:colOff>0</xdr:colOff>
      <xdr:row>34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120967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34</xdr:row>
      <xdr:rowOff>0</xdr:rowOff>
    </xdr:from>
    <xdr:to>
      <xdr:col>7</xdr:col>
      <xdr:colOff>9525</xdr:colOff>
      <xdr:row>34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196215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2028825" y="39243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34</xdr:row>
      <xdr:rowOff>0</xdr:rowOff>
    </xdr:from>
    <xdr:to>
      <xdr:col>9</xdr:col>
      <xdr:colOff>9525</xdr:colOff>
      <xdr:row>34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280035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286702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34</xdr:row>
      <xdr:rowOff>0</xdr:rowOff>
    </xdr:from>
    <xdr:to>
      <xdr:col>11</xdr:col>
      <xdr:colOff>9525</xdr:colOff>
      <xdr:row>34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61950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34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68617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34</xdr:row>
      <xdr:rowOff>0</xdr:rowOff>
    </xdr:from>
    <xdr:to>
      <xdr:col>13</xdr:col>
      <xdr:colOff>9525</xdr:colOff>
      <xdr:row>34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438650" y="39243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34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505325" y="39243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34</xdr:row>
      <xdr:rowOff>0</xdr:rowOff>
    </xdr:from>
    <xdr:to>
      <xdr:col>15</xdr:col>
      <xdr:colOff>9525</xdr:colOff>
      <xdr:row>34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5257800" y="39243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34</xdr:row>
      <xdr:rowOff>0</xdr:rowOff>
    </xdr:from>
    <xdr:to>
      <xdr:col>16</xdr:col>
      <xdr:colOff>9525</xdr:colOff>
      <xdr:row>34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5334000" y="39243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81025" y="4191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114300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120967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196215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2028825" y="41910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280035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8670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61950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68617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4438650" y="41910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505325" y="4191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9525</xdr:colOff>
      <xdr:row>36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5257800" y="41910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36</xdr:row>
      <xdr:rowOff>0</xdr:rowOff>
    </xdr:from>
    <xdr:to>
      <xdr:col>16</xdr:col>
      <xdr:colOff>9525</xdr:colOff>
      <xdr:row>36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5334000" y="4191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11430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12096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19621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028825" y="43243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9525</xdr:colOff>
      <xdr:row>37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8003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8670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61950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68617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438650" y="43243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505325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9525</xdr:colOff>
      <xdr:row>37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5257800" y="43243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37</xdr:row>
      <xdr:rowOff>0</xdr:rowOff>
    </xdr:from>
    <xdr:to>
      <xdr:col>16</xdr:col>
      <xdr:colOff>9525</xdr:colOff>
      <xdr:row>37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334000" y="4324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11430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2096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9621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028825" y="45910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8003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28670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61950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68617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438650" y="45910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0</xdr:colOff>
      <xdr:row>39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4505325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39</xdr:row>
      <xdr:rowOff>0</xdr:rowOff>
    </xdr:from>
    <xdr:to>
      <xdr:col>15</xdr:col>
      <xdr:colOff>9525</xdr:colOff>
      <xdr:row>39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257800" y="45910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39</xdr:row>
      <xdr:rowOff>0</xdr:rowOff>
    </xdr:from>
    <xdr:to>
      <xdr:col>16</xdr:col>
      <xdr:colOff>9525</xdr:colOff>
      <xdr:row>39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334000" y="45910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1430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12096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19621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2028825" y="47244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28003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28670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361950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368617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4438650" y="47244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45053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57800" y="47244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334000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1430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12096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19621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028825" y="48577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8003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28670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61950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368617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438650" y="48577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505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9525</xdr:colOff>
      <xdr:row>41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257800" y="48577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41</xdr:row>
      <xdr:rowOff>0</xdr:rowOff>
    </xdr:from>
    <xdr:to>
      <xdr:col>16</xdr:col>
      <xdr:colOff>9525</xdr:colOff>
      <xdr:row>41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334000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11430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2096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9621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28825" y="539115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8003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8670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361950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68617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4438650" y="539115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5053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5257800" y="539115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9525</xdr:colOff>
      <xdr:row>45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5334000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114300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120967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196215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2028825" y="5524500"/>
          <a:ext cx="771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280035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8670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361950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368617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4438650" y="5524500"/>
          <a:ext cx="666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45053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9525</xdr:colOff>
      <xdr:row>46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5257800" y="5524500"/>
          <a:ext cx="762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46</xdr:row>
      <xdr:rowOff>0</xdr:rowOff>
    </xdr:from>
    <xdr:to>
      <xdr:col>16</xdr:col>
      <xdr:colOff>9525</xdr:colOff>
      <xdr:row>46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5334000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50</xdr:row>
      <xdr:rowOff>104775</xdr:rowOff>
    </xdr:from>
    <xdr:to>
      <xdr:col>5</xdr:col>
      <xdr:colOff>647700</xdr:colOff>
      <xdr:row>55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53550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50</xdr:row>
      <xdr:rowOff>85725</xdr:rowOff>
    </xdr:from>
    <xdr:to>
      <xdr:col>2</xdr:col>
      <xdr:colOff>0</xdr:colOff>
      <xdr:row>53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345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39</xdr:row>
      <xdr:rowOff>0</xdr:rowOff>
    </xdr:from>
    <xdr:to>
      <xdr:col>4</xdr:col>
      <xdr:colOff>0</xdr:colOff>
      <xdr:row>39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724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39</xdr:row>
      <xdr:rowOff>0</xdr:rowOff>
    </xdr:from>
    <xdr:to>
      <xdr:col>5</xdr:col>
      <xdr:colOff>9525</xdr:colOff>
      <xdr:row>39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39</xdr:row>
      <xdr:rowOff>0</xdr:rowOff>
    </xdr:from>
    <xdr:to>
      <xdr:col>6</xdr:col>
      <xdr:colOff>0</xdr:colOff>
      <xdr:row>39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39</xdr:row>
      <xdr:rowOff>0</xdr:rowOff>
    </xdr:from>
    <xdr:to>
      <xdr:col>7</xdr:col>
      <xdr:colOff>9525</xdr:colOff>
      <xdr:row>39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39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724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39</xdr:row>
      <xdr:rowOff>0</xdr:rowOff>
    </xdr:from>
    <xdr:to>
      <xdr:col>9</xdr:col>
      <xdr:colOff>9525</xdr:colOff>
      <xdr:row>39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39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724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39</xdr:row>
      <xdr:rowOff>0</xdr:rowOff>
    </xdr:from>
    <xdr:to>
      <xdr:col>11</xdr:col>
      <xdr:colOff>9525</xdr:colOff>
      <xdr:row>39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39</xdr:row>
      <xdr:rowOff>0</xdr:rowOff>
    </xdr:from>
    <xdr:to>
      <xdr:col>12</xdr:col>
      <xdr:colOff>0</xdr:colOff>
      <xdr:row>39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724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39</xdr:row>
      <xdr:rowOff>0</xdr:rowOff>
    </xdr:from>
    <xdr:to>
      <xdr:col>13</xdr:col>
      <xdr:colOff>9525</xdr:colOff>
      <xdr:row>39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724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39</xdr:row>
      <xdr:rowOff>0</xdr:rowOff>
    </xdr:from>
    <xdr:to>
      <xdr:col>14</xdr:col>
      <xdr:colOff>9525</xdr:colOff>
      <xdr:row>39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724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9525</xdr:colOff>
      <xdr:row>47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5791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54</xdr:row>
      <xdr:rowOff>104775</xdr:rowOff>
    </xdr:from>
    <xdr:to>
      <xdr:col>5</xdr:col>
      <xdr:colOff>647700</xdr:colOff>
      <xdr:row>59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34500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54</xdr:row>
      <xdr:rowOff>85725</xdr:rowOff>
    </xdr:from>
    <xdr:to>
      <xdr:col>2</xdr:col>
      <xdr:colOff>0</xdr:colOff>
      <xdr:row>57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1545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667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667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667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333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333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333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4000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4000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4000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4000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4000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4000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9525</xdr:colOff>
      <xdr:row>40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857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857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857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4991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4991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4991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42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124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9525</xdr:colOff>
      <xdr:row>42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42</xdr:row>
      <xdr:rowOff>0</xdr:rowOff>
    </xdr:from>
    <xdr:to>
      <xdr:col>6</xdr:col>
      <xdr:colOff>0</xdr:colOff>
      <xdr:row>42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42</xdr:row>
      <xdr:rowOff>0</xdr:rowOff>
    </xdr:from>
    <xdr:to>
      <xdr:col>7</xdr:col>
      <xdr:colOff>9525</xdr:colOff>
      <xdr:row>42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42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5124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42</xdr:row>
      <xdr:rowOff>0</xdr:rowOff>
    </xdr:from>
    <xdr:to>
      <xdr:col>9</xdr:col>
      <xdr:colOff>9525</xdr:colOff>
      <xdr:row>42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42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5124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42</xdr:row>
      <xdr:rowOff>0</xdr:rowOff>
    </xdr:from>
    <xdr:to>
      <xdr:col>11</xdr:col>
      <xdr:colOff>9525</xdr:colOff>
      <xdr:row>42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42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5124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42</xdr:row>
      <xdr:rowOff>0</xdr:rowOff>
    </xdr:from>
    <xdr:to>
      <xdr:col>13</xdr:col>
      <xdr:colOff>9525</xdr:colOff>
      <xdr:row>42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5124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42</xdr:row>
      <xdr:rowOff>0</xdr:rowOff>
    </xdr:from>
    <xdr:to>
      <xdr:col>14</xdr:col>
      <xdr:colOff>9525</xdr:colOff>
      <xdr:row>42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5124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44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5391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44</xdr:row>
      <xdr:rowOff>0</xdr:rowOff>
    </xdr:from>
    <xdr:to>
      <xdr:col>5</xdr:col>
      <xdr:colOff>9525</xdr:colOff>
      <xdr:row>44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44</xdr:row>
      <xdr:rowOff>0</xdr:rowOff>
    </xdr:from>
    <xdr:to>
      <xdr:col>6</xdr:col>
      <xdr:colOff>0</xdr:colOff>
      <xdr:row>44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44</xdr:row>
      <xdr:rowOff>0</xdr:rowOff>
    </xdr:from>
    <xdr:to>
      <xdr:col>7</xdr:col>
      <xdr:colOff>9525</xdr:colOff>
      <xdr:row>44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44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5391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44</xdr:row>
      <xdr:rowOff>0</xdr:rowOff>
    </xdr:from>
    <xdr:to>
      <xdr:col>9</xdr:col>
      <xdr:colOff>9525</xdr:colOff>
      <xdr:row>44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44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5391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44</xdr:row>
      <xdr:rowOff>0</xdr:rowOff>
    </xdr:from>
    <xdr:to>
      <xdr:col>11</xdr:col>
      <xdr:colOff>9525</xdr:colOff>
      <xdr:row>44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44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5391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44</xdr:row>
      <xdr:rowOff>0</xdr:rowOff>
    </xdr:from>
    <xdr:to>
      <xdr:col>13</xdr:col>
      <xdr:colOff>9525</xdr:colOff>
      <xdr:row>44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5391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44</xdr:row>
      <xdr:rowOff>0</xdr:rowOff>
    </xdr:from>
    <xdr:to>
      <xdr:col>14</xdr:col>
      <xdr:colOff>9525</xdr:colOff>
      <xdr:row>44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5391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9525</xdr:colOff>
      <xdr:row>45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5524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5524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9525</xdr:colOff>
      <xdr:row>45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5524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5657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5657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5657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57325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209800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24125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9525</xdr:colOff>
      <xdr:row>47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1942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33750" y="57912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909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3053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57775" y="57912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9525</xdr:colOff>
      <xdr:row>47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72100" y="57912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50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81025" y="6191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50</xdr:row>
      <xdr:rowOff>0</xdr:rowOff>
    </xdr:from>
    <xdr:to>
      <xdr:col>5</xdr:col>
      <xdr:colOff>9525</xdr:colOff>
      <xdr:row>50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1143000" y="6191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50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457325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50</xdr:row>
      <xdr:rowOff>0</xdr:rowOff>
    </xdr:from>
    <xdr:to>
      <xdr:col>7</xdr:col>
      <xdr:colOff>9525</xdr:colOff>
      <xdr:row>50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209800" y="6191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524125" y="6191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50</xdr:row>
      <xdr:rowOff>0</xdr:rowOff>
    </xdr:from>
    <xdr:to>
      <xdr:col>9</xdr:col>
      <xdr:colOff>9525</xdr:colOff>
      <xdr:row>50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019425" y="6191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50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333750" y="61912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50</xdr:row>
      <xdr:rowOff>0</xdr:rowOff>
    </xdr:from>
    <xdr:to>
      <xdr:col>11</xdr:col>
      <xdr:colOff>9525</xdr:colOff>
      <xdr:row>50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990975" y="6191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3053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50</xdr:row>
      <xdr:rowOff>0</xdr:rowOff>
    </xdr:from>
    <xdr:to>
      <xdr:col>13</xdr:col>
      <xdr:colOff>9525</xdr:colOff>
      <xdr:row>50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057775" y="61912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50</xdr:row>
      <xdr:rowOff>0</xdr:rowOff>
    </xdr:from>
    <xdr:to>
      <xdr:col>14</xdr:col>
      <xdr:colOff>9525</xdr:colOff>
      <xdr:row>50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372100" y="61912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51</xdr:row>
      <xdr:rowOff>0</xdr:rowOff>
    </xdr:from>
    <xdr:to>
      <xdr:col>4</xdr:col>
      <xdr:colOff>0</xdr:colOff>
      <xdr:row>51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81025" y="63246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51</xdr:row>
      <xdr:rowOff>0</xdr:rowOff>
    </xdr:from>
    <xdr:to>
      <xdr:col>5</xdr:col>
      <xdr:colOff>9525</xdr:colOff>
      <xdr:row>51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43000" y="63246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51</xdr:row>
      <xdr:rowOff>0</xdr:rowOff>
    </xdr:from>
    <xdr:to>
      <xdr:col>6</xdr:col>
      <xdr:colOff>0</xdr:colOff>
      <xdr:row>51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457325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51</xdr:row>
      <xdr:rowOff>0</xdr:rowOff>
    </xdr:from>
    <xdr:to>
      <xdr:col>7</xdr:col>
      <xdr:colOff>9525</xdr:colOff>
      <xdr:row>51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209800" y="63246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51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524125" y="63246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51</xdr:row>
      <xdr:rowOff>0</xdr:rowOff>
    </xdr:from>
    <xdr:to>
      <xdr:col>9</xdr:col>
      <xdr:colOff>9525</xdr:colOff>
      <xdr:row>51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3019425" y="63246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51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333750" y="63246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51</xdr:row>
      <xdr:rowOff>0</xdr:rowOff>
    </xdr:from>
    <xdr:to>
      <xdr:col>11</xdr:col>
      <xdr:colOff>9525</xdr:colOff>
      <xdr:row>51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990975" y="63246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51</xdr:row>
      <xdr:rowOff>0</xdr:rowOff>
    </xdr:from>
    <xdr:to>
      <xdr:col>12</xdr:col>
      <xdr:colOff>0</xdr:colOff>
      <xdr:row>51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305300" y="63246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51</xdr:row>
      <xdr:rowOff>0</xdr:rowOff>
    </xdr:from>
    <xdr:to>
      <xdr:col>13</xdr:col>
      <xdr:colOff>9525</xdr:colOff>
      <xdr:row>51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057775" y="63246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51</xdr:row>
      <xdr:rowOff>0</xdr:rowOff>
    </xdr:from>
    <xdr:to>
      <xdr:col>14</xdr:col>
      <xdr:colOff>9525</xdr:colOff>
      <xdr:row>51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372100" y="63246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52</xdr:row>
      <xdr:rowOff>104775</xdr:rowOff>
    </xdr:from>
    <xdr:to>
      <xdr:col>3</xdr:col>
      <xdr:colOff>1609725</xdr:colOff>
      <xdr:row>57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53550"/>
          <a:ext cx="16192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52</xdr:row>
      <xdr:rowOff>85725</xdr:rowOff>
    </xdr:from>
    <xdr:to>
      <xdr:col>2</xdr:col>
      <xdr:colOff>0</xdr:colOff>
      <xdr:row>55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34500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28575</xdr:colOff>
      <xdr:row>22</xdr:row>
      <xdr:rowOff>0</xdr:rowOff>
    </xdr:from>
    <xdr:to>
      <xdr:col>4</xdr:col>
      <xdr:colOff>9525</xdr:colOff>
      <xdr:row>22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600075" y="2828925"/>
          <a:ext cx="2524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22</xdr:row>
      <xdr:rowOff>0</xdr:rowOff>
    </xdr:from>
    <xdr:to>
      <xdr:col>5</xdr:col>
      <xdr:colOff>9525</xdr:colOff>
      <xdr:row>22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3124200" y="2828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22</xdr:row>
      <xdr:rowOff>0</xdr:rowOff>
    </xdr:from>
    <xdr:to>
      <xdr:col>6</xdr:col>
      <xdr:colOff>9525</xdr:colOff>
      <xdr:row>22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3133725" y="28289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22</xdr:row>
      <xdr:rowOff>0</xdr:rowOff>
    </xdr:from>
    <xdr:to>
      <xdr:col>7</xdr:col>
      <xdr:colOff>0</xdr:colOff>
      <xdr:row>22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3733800" y="28289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22</xdr:row>
      <xdr:rowOff>0</xdr:rowOff>
    </xdr:from>
    <xdr:to>
      <xdr:col>8</xdr:col>
      <xdr:colOff>9525</xdr:colOff>
      <xdr:row>22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733800" y="2828925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22</xdr:row>
      <xdr:rowOff>0</xdr:rowOff>
    </xdr:from>
    <xdr:to>
      <xdr:col>9</xdr:col>
      <xdr:colOff>0</xdr:colOff>
      <xdr:row>22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076700" y="28289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4076700" y="28289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22</xdr:row>
      <xdr:rowOff>0</xdr:rowOff>
    </xdr:from>
    <xdr:to>
      <xdr:col>11</xdr:col>
      <xdr:colOff>9525</xdr:colOff>
      <xdr:row>22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505325" y="2828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22</xdr:row>
      <xdr:rowOff>0</xdr:rowOff>
    </xdr:from>
    <xdr:to>
      <xdr:col>12</xdr:col>
      <xdr:colOff>9525</xdr:colOff>
      <xdr:row>22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514850" y="28289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22</xdr:row>
      <xdr:rowOff>0</xdr:rowOff>
    </xdr:from>
    <xdr:to>
      <xdr:col>13</xdr:col>
      <xdr:colOff>9525</xdr:colOff>
      <xdr:row>22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10150" y="2828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22</xdr:row>
      <xdr:rowOff>0</xdr:rowOff>
    </xdr:from>
    <xdr:to>
      <xdr:col>14</xdr:col>
      <xdr:colOff>9525</xdr:colOff>
      <xdr:row>22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019675" y="28289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22</xdr:row>
      <xdr:rowOff>0</xdr:rowOff>
    </xdr:from>
    <xdr:to>
      <xdr:col>15</xdr:col>
      <xdr:colOff>9525</xdr:colOff>
      <xdr:row>22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619750" y="2828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22</xdr:row>
      <xdr:rowOff>0</xdr:rowOff>
    </xdr:from>
    <xdr:to>
      <xdr:col>16</xdr:col>
      <xdr:colOff>9525</xdr:colOff>
      <xdr:row>22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629275" y="28289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22</xdr:row>
      <xdr:rowOff>0</xdr:rowOff>
    </xdr:from>
    <xdr:to>
      <xdr:col>17</xdr:col>
      <xdr:colOff>9525</xdr:colOff>
      <xdr:row>22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6229350" y="28289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22</xdr:row>
      <xdr:rowOff>0</xdr:rowOff>
    </xdr:from>
    <xdr:to>
      <xdr:col>18</xdr:col>
      <xdr:colOff>9525</xdr:colOff>
      <xdr:row>22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238875" y="2828925"/>
          <a:ext cx="552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30</xdr:row>
      <xdr:rowOff>0</xdr:rowOff>
    </xdr:from>
    <xdr:to>
      <xdr:col>4</xdr:col>
      <xdr:colOff>9525</xdr:colOff>
      <xdr:row>30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600075" y="3924300"/>
          <a:ext cx="2524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9525</xdr:colOff>
      <xdr:row>30</xdr:row>
      <xdr:rowOff>0</xdr:rowOff>
    </xdr:from>
    <xdr:to>
      <xdr:col>5</xdr:col>
      <xdr:colOff>9525</xdr:colOff>
      <xdr:row>30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12420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30</xdr:row>
      <xdr:rowOff>0</xdr:rowOff>
    </xdr:from>
    <xdr:to>
      <xdr:col>6</xdr:col>
      <xdr:colOff>9525</xdr:colOff>
      <xdr:row>30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133725" y="39243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30</xdr:row>
      <xdr:rowOff>0</xdr:rowOff>
    </xdr:from>
    <xdr:to>
      <xdr:col>7</xdr:col>
      <xdr:colOff>0</xdr:colOff>
      <xdr:row>30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733800" y="39243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30</xdr:row>
      <xdr:rowOff>0</xdr:rowOff>
    </xdr:from>
    <xdr:to>
      <xdr:col>8</xdr:col>
      <xdr:colOff>9525</xdr:colOff>
      <xdr:row>30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3733800" y="3924300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30</xdr:row>
      <xdr:rowOff>0</xdr:rowOff>
    </xdr:from>
    <xdr:to>
      <xdr:col>9</xdr:col>
      <xdr:colOff>0</xdr:colOff>
      <xdr:row>30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4076700" y="3924300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30</xdr:row>
      <xdr:rowOff>0</xdr:rowOff>
    </xdr:from>
    <xdr:to>
      <xdr:col>10</xdr:col>
      <xdr:colOff>9525</xdr:colOff>
      <xdr:row>30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4076700" y="39243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30</xdr:row>
      <xdr:rowOff>0</xdr:rowOff>
    </xdr:from>
    <xdr:to>
      <xdr:col>11</xdr:col>
      <xdr:colOff>9525</xdr:colOff>
      <xdr:row>30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4505325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30</xdr:row>
      <xdr:rowOff>0</xdr:rowOff>
    </xdr:from>
    <xdr:to>
      <xdr:col>12</xdr:col>
      <xdr:colOff>9525</xdr:colOff>
      <xdr:row>30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4514850" y="39243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30</xdr:row>
      <xdr:rowOff>0</xdr:rowOff>
    </xdr:from>
    <xdr:to>
      <xdr:col>13</xdr:col>
      <xdr:colOff>9525</xdr:colOff>
      <xdr:row>30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501015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30</xdr:row>
      <xdr:rowOff>0</xdr:rowOff>
    </xdr:from>
    <xdr:to>
      <xdr:col>14</xdr:col>
      <xdr:colOff>9525</xdr:colOff>
      <xdr:row>30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5019675" y="39243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30</xdr:row>
      <xdr:rowOff>0</xdr:rowOff>
    </xdr:from>
    <xdr:to>
      <xdr:col>15</xdr:col>
      <xdr:colOff>9525</xdr:colOff>
      <xdr:row>30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561975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30</xdr:row>
      <xdr:rowOff>0</xdr:rowOff>
    </xdr:from>
    <xdr:to>
      <xdr:col>16</xdr:col>
      <xdr:colOff>9525</xdr:colOff>
      <xdr:row>30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629275" y="3924300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30</xdr:row>
      <xdr:rowOff>0</xdr:rowOff>
    </xdr:from>
    <xdr:to>
      <xdr:col>17</xdr:col>
      <xdr:colOff>9525</xdr:colOff>
      <xdr:row>30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6229350" y="3924300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30</xdr:row>
      <xdr:rowOff>0</xdr:rowOff>
    </xdr:from>
    <xdr:to>
      <xdr:col>18</xdr:col>
      <xdr:colOff>9525</xdr:colOff>
      <xdr:row>30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6238875" y="3924300"/>
          <a:ext cx="552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40</xdr:row>
      <xdr:rowOff>0</xdr:rowOff>
    </xdr:from>
    <xdr:to>
      <xdr:col>4</xdr:col>
      <xdr:colOff>9525</xdr:colOff>
      <xdr:row>40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600075" y="5286375"/>
          <a:ext cx="2524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3124200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9525</xdr:colOff>
      <xdr:row>40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3133725" y="52863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40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3733800" y="52863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40</xdr:row>
      <xdr:rowOff>0</xdr:rowOff>
    </xdr:from>
    <xdr:to>
      <xdr:col>8</xdr:col>
      <xdr:colOff>9525</xdr:colOff>
      <xdr:row>40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3733800" y="5286375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40</xdr:row>
      <xdr:rowOff>0</xdr:rowOff>
    </xdr:from>
    <xdr:to>
      <xdr:col>9</xdr:col>
      <xdr:colOff>0</xdr:colOff>
      <xdr:row>40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4076700" y="528637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40</xdr:row>
      <xdr:rowOff>0</xdr:rowOff>
    </xdr:from>
    <xdr:to>
      <xdr:col>10</xdr:col>
      <xdr:colOff>9525</xdr:colOff>
      <xdr:row>40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4076700" y="528637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4505325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9525</xdr:colOff>
      <xdr:row>40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4514850" y="528637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5010150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9525</xdr:colOff>
      <xdr:row>40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5019675" y="52863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40</xdr:row>
      <xdr:rowOff>0</xdr:rowOff>
    </xdr:from>
    <xdr:to>
      <xdr:col>15</xdr:col>
      <xdr:colOff>9525</xdr:colOff>
      <xdr:row>40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5619750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40</xdr:row>
      <xdr:rowOff>0</xdr:rowOff>
    </xdr:from>
    <xdr:to>
      <xdr:col>16</xdr:col>
      <xdr:colOff>9525</xdr:colOff>
      <xdr:row>40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629275" y="528637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6229350" y="5286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9525</xdr:colOff>
      <xdr:row>40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6238875" y="5286375"/>
          <a:ext cx="552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28575</xdr:colOff>
      <xdr:row>45</xdr:row>
      <xdr:rowOff>0</xdr:rowOff>
    </xdr:from>
    <xdr:to>
      <xdr:col>4</xdr:col>
      <xdr:colOff>9525</xdr:colOff>
      <xdr:row>45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600075" y="5953125"/>
          <a:ext cx="25241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3124200" y="5953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9525</xdr:colOff>
      <xdr:row>45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133725" y="59531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9525</xdr:colOff>
      <xdr:row>45</xdr:row>
      <xdr:rowOff>0</xdr:rowOff>
    </xdr:from>
    <xdr:to>
      <xdr:col>7</xdr:col>
      <xdr:colOff>0</xdr:colOff>
      <xdr:row>45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3733800" y="59531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0</xdr:colOff>
      <xdr:row>45</xdr:row>
      <xdr:rowOff>0</xdr:rowOff>
    </xdr:from>
    <xdr:to>
      <xdr:col>8</xdr:col>
      <xdr:colOff>9525</xdr:colOff>
      <xdr:row>45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733800" y="5953125"/>
          <a:ext cx="3429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9525</xdr:colOff>
      <xdr:row>45</xdr:row>
      <xdr:rowOff>0</xdr:rowOff>
    </xdr:from>
    <xdr:to>
      <xdr:col>9</xdr:col>
      <xdr:colOff>0</xdr:colOff>
      <xdr:row>45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4076700" y="5953125"/>
          <a:ext cx="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45</xdr:row>
      <xdr:rowOff>0</xdr:rowOff>
    </xdr:from>
    <xdr:to>
      <xdr:col>10</xdr:col>
      <xdr:colOff>9525</xdr:colOff>
      <xdr:row>45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4076700" y="5953125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9525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505325" y="5953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9525</xdr:colOff>
      <xdr:row>45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4514850" y="5953125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9525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010150" y="5953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9525</xdr:colOff>
      <xdr:row>45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019675" y="59531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9525</xdr:colOff>
      <xdr:row>45</xdr:row>
      <xdr:rowOff>0</xdr:rowOff>
    </xdr:from>
    <xdr:to>
      <xdr:col>15</xdr:col>
      <xdr:colOff>9525</xdr:colOff>
      <xdr:row>45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5619750" y="5953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9525</xdr:colOff>
      <xdr:row>45</xdr:row>
      <xdr:rowOff>0</xdr:rowOff>
    </xdr:from>
    <xdr:to>
      <xdr:col>16</xdr:col>
      <xdr:colOff>9525</xdr:colOff>
      <xdr:row>45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5629275" y="5953125"/>
          <a:ext cx="6000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9525</xdr:colOff>
      <xdr:row>45</xdr:row>
      <xdr:rowOff>0</xdr:rowOff>
    </xdr:from>
    <xdr:to>
      <xdr:col>17</xdr:col>
      <xdr:colOff>9525</xdr:colOff>
      <xdr:row>45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6229350" y="5953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45</xdr:row>
      <xdr:rowOff>0</xdr:rowOff>
    </xdr:from>
    <xdr:to>
      <xdr:col>18</xdr:col>
      <xdr:colOff>9525</xdr:colOff>
      <xdr:row>45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6238875" y="5953125"/>
          <a:ext cx="5524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70</xdr:row>
      <xdr:rowOff>104775</xdr:rowOff>
    </xdr:from>
    <xdr:to>
      <xdr:col>5</xdr:col>
      <xdr:colOff>647700</xdr:colOff>
      <xdr:row>75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267825"/>
          <a:ext cx="1533525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85725</xdr:rowOff>
    </xdr:from>
    <xdr:to>
      <xdr:col>2</xdr:col>
      <xdr:colOff>0</xdr:colOff>
      <xdr:row>73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2487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533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457325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209800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524125" y="2533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3019425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3333750" y="2533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990975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305300" y="2533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057775" y="2533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372100" y="2533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81025" y="3200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1143000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1457325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2209800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2524125" y="3200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019425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3333750" y="3200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3990975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305300" y="3200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057775" y="3200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372100" y="3200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81025" y="38671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1143000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1457325" y="3867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2209800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2524125" y="38671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3019425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3333750" y="38671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3990975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305300" y="38671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057775" y="38671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372100" y="38671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81025" y="4533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1143000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1457325" y="4533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209800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2524125" y="4533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9525</xdr:colOff>
      <xdr:row>36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019425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3333750" y="45339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3990975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305300" y="4533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57775" y="45339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9525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372100" y="45339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81025" y="52006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1143000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457325" y="5200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2209800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524125" y="52006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9525</xdr:colOff>
      <xdr:row>41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3019425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3333750" y="52006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3990975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305300" y="52006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057775" y="52006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9525</xdr:colOff>
      <xdr:row>41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372100" y="52006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81025" y="5867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1143000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1457325" y="5867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2209800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2524125" y="5867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9525</xdr:colOff>
      <xdr:row>46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3019425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3333750" y="5867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3990975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305300" y="5867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057775" y="5867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9525</xdr:colOff>
      <xdr:row>46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372100" y="5867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56</xdr:row>
      <xdr:rowOff>0</xdr:rowOff>
    </xdr:from>
    <xdr:to>
      <xdr:col>4</xdr:col>
      <xdr:colOff>0</xdr:colOff>
      <xdr:row>56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81025" y="6858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9525</xdr:colOff>
      <xdr:row>56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1143000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1457325" y="6858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56</xdr:row>
      <xdr:rowOff>0</xdr:rowOff>
    </xdr:from>
    <xdr:to>
      <xdr:col>7</xdr:col>
      <xdr:colOff>9525</xdr:colOff>
      <xdr:row>56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2209800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2524125" y="6858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56</xdr:row>
      <xdr:rowOff>0</xdr:rowOff>
    </xdr:from>
    <xdr:to>
      <xdr:col>9</xdr:col>
      <xdr:colOff>9525</xdr:colOff>
      <xdr:row>56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3019425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56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3333750" y="68580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56</xdr:row>
      <xdr:rowOff>0</xdr:rowOff>
    </xdr:from>
    <xdr:to>
      <xdr:col>11</xdr:col>
      <xdr:colOff>9525</xdr:colOff>
      <xdr:row>56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3990975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305300" y="6858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56</xdr:row>
      <xdr:rowOff>0</xdr:rowOff>
    </xdr:from>
    <xdr:to>
      <xdr:col>13</xdr:col>
      <xdr:colOff>9525</xdr:colOff>
      <xdr:row>56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057775" y="68580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56</xdr:row>
      <xdr:rowOff>0</xdr:rowOff>
    </xdr:from>
    <xdr:to>
      <xdr:col>14</xdr:col>
      <xdr:colOff>9525</xdr:colOff>
      <xdr:row>56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372100" y="68580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57</xdr:row>
      <xdr:rowOff>0</xdr:rowOff>
    </xdr:from>
    <xdr:to>
      <xdr:col>4</xdr:col>
      <xdr:colOff>0</xdr:colOff>
      <xdr:row>57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81025" y="6991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9525</xdr:colOff>
      <xdr:row>57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1143000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57</xdr:row>
      <xdr:rowOff>0</xdr:rowOff>
    </xdr:from>
    <xdr:to>
      <xdr:col>6</xdr:col>
      <xdr:colOff>0</xdr:colOff>
      <xdr:row>57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1457325" y="6991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57</xdr:row>
      <xdr:rowOff>0</xdr:rowOff>
    </xdr:from>
    <xdr:to>
      <xdr:col>7</xdr:col>
      <xdr:colOff>9525</xdr:colOff>
      <xdr:row>57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209800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524125" y="6991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57</xdr:row>
      <xdr:rowOff>0</xdr:rowOff>
    </xdr:from>
    <xdr:to>
      <xdr:col>9</xdr:col>
      <xdr:colOff>9525</xdr:colOff>
      <xdr:row>57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019425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57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333750" y="69913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57</xdr:row>
      <xdr:rowOff>0</xdr:rowOff>
    </xdr:from>
    <xdr:to>
      <xdr:col>11</xdr:col>
      <xdr:colOff>9525</xdr:colOff>
      <xdr:row>57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3990975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57</xdr:row>
      <xdr:rowOff>0</xdr:rowOff>
    </xdr:from>
    <xdr:to>
      <xdr:col>12</xdr:col>
      <xdr:colOff>0</xdr:colOff>
      <xdr:row>57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05300" y="6991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57</xdr:row>
      <xdr:rowOff>0</xdr:rowOff>
    </xdr:from>
    <xdr:to>
      <xdr:col>13</xdr:col>
      <xdr:colOff>9525</xdr:colOff>
      <xdr:row>57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057775" y="69913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57</xdr:row>
      <xdr:rowOff>0</xdr:rowOff>
    </xdr:from>
    <xdr:to>
      <xdr:col>14</xdr:col>
      <xdr:colOff>9525</xdr:colOff>
      <xdr:row>57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372100" y="69913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58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81025" y="7124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9525</xdr:colOff>
      <xdr:row>58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1143000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58</xdr:row>
      <xdr:rowOff>0</xdr:rowOff>
    </xdr:from>
    <xdr:to>
      <xdr:col>6</xdr:col>
      <xdr:colOff>0</xdr:colOff>
      <xdr:row>58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1457325" y="7124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58</xdr:row>
      <xdr:rowOff>0</xdr:rowOff>
    </xdr:from>
    <xdr:to>
      <xdr:col>7</xdr:col>
      <xdr:colOff>9525</xdr:colOff>
      <xdr:row>58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2209800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2524125" y="7124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58</xdr:row>
      <xdr:rowOff>0</xdr:rowOff>
    </xdr:from>
    <xdr:to>
      <xdr:col>9</xdr:col>
      <xdr:colOff>9525</xdr:colOff>
      <xdr:row>58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3019425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58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3333750" y="71247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58</xdr:row>
      <xdr:rowOff>0</xdr:rowOff>
    </xdr:from>
    <xdr:to>
      <xdr:col>11</xdr:col>
      <xdr:colOff>9525</xdr:colOff>
      <xdr:row>58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3990975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58</xdr:row>
      <xdr:rowOff>0</xdr:rowOff>
    </xdr:from>
    <xdr:to>
      <xdr:col>12</xdr:col>
      <xdr:colOff>0</xdr:colOff>
      <xdr:row>58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305300" y="7124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58</xdr:row>
      <xdr:rowOff>0</xdr:rowOff>
    </xdr:from>
    <xdr:to>
      <xdr:col>13</xdr:col>
      <xdr:colOff>9525</xdr:colOff>
      <xdr:row>58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057775" y="71247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58</xdr:row>
      <xdr:rowOff>0</xdr:rowOff>
    </xdr:from>
    <xdr:to>
      <xdr:col>14</xdr:col>
      <xdr:colOff>9525</xdr:colOff>
      <xdr:row>58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372100" y="71247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60</xdr:row>
      <xdr:rowOff>0</xdr:rowOff>
    </xdr:from>
    <xdr:to>
      <xdr:col>4</xdr:col>
      <xdr:colOff>0</xdr:colOff>
      <xdr:row>60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81025" y="73914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9525</xdr:colOff>
      <xdr:row>60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1143000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60</xdr:row>
      <xdr:rowOff>0</xdr:rowOff>
    </xdr:from>
    <xdr:to>
      <xdr:col>6</xdr:col>
      <xdr:colOff>0</xdr:colOff>
      <xdr:row>60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1457325" y="7391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60</xdr:row>
      <xdr:rowOff>0</xdr:rowOff>
    </xdr:from>
    <xdr:to>
      <xdr:col>7</xdr:col>
      <xdr:colOff>9525</xdr:colOff>
      <xdr:row>60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2209800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60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2524125" y="73914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60</xdr:row>
      <xdr:rowOff>0</xdr:rowOff>
    </xdr:from>
    <xdr:to>
      <xdr:col>9</xdr:col>
      <xdr:colOff>9525</xdr:colOff>
      <xdr:row>60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3019425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60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3333750" y="73914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3990975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60</xdr:row>
      <xdr:rowOff>0</xdr:rowOff>
    </xdr:from>
    <xdr:to>
      <xdr:col>12</xdr:col>
      <xdr:colOff>0</xdr:colOff>
      <xdr:row>60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305300" y="73914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60</xdr:row>
      <xdr:rowOff>0</xdr:rowOff>
    </xdr:from>
    <xdr:to>
      <xdr:col>13</xdr:col>
      <xdr:colOff>9525</xdr:colOff>
      <xdr:row>60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057775" y="73914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60</xdr:row>
      <xdr:rowOff>0</xdr:rowOff>
    </xdr:from>
    <xdr:to>
      <xdr:col>14</xdr:col>
      <xdr:colOff>9525</xdr:colOff>
      <xdr:row>60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372100" y="73914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61</xdr:row>
      <xdr:rowOff>0</xdr:rowOff>
    </xdr:from>
    <xdr:to>
      <xdr:col>4</xdr:col>
      <xdr:colOff>0</xdr:colOff>
      <xdr:row>61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81025" y="7524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9525</xdr:colOff>
      <xdr:row>61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1143000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61</xdr:row>
      <xdr:rowOff>0</xdr:rowOff>
    </xdr:from>
    <xdr:to>
      <xdr:col>6</xdr:col>
      <xdr:colOff>0</xdr:colOff>
      <xdr:row>61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1457325" y="7524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61</xdr:row>
      <xdr:rowOff>0</xdr:rowOff>
    </xdr:from>
    <xdr:to>
      <xdr:col>7</xdr:col>
      <xdr:colOff>9525</xdr:colOff>
      <xdr:row>61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2209800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61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2524125" y="7524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61</xdr:row>
      <xdr:rowOff>0</xdr:rowOff>
    </xdr:from>
    <xdr:to>
      <xdr:col>9</xdr:col>
      <xdr:colOff>9525</xdr:colOff>
      <xdr:row>61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3019425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61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3333750" y="75247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61</xdr:row>
      <xdr:rowOff>0</xdr:rowOff>
    </xdr:from>
    <xdr:to>
      <xdr:col>11</xdr:col>
      <xdr:colOff>9525</xdr:colOff>
      <xdr:row>61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3990975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61</xdr:row>
      <xdr:rowOff>0</xdr:rowOff>
    </xdr:from>
    <xdr:to>
      <xdr:col>12</xdr:col>
      <xdr:colOff>0</xdr:colOff>
      <xdr:row>61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305300" y="7524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61</xdr:row>
      <xdr:rowOff>0</xdr:rowOff>
    </xdr:from>
    <xdr:to>
      <xdr:col>13</xdr:col>
      <xdr:colOff>9525</xdr:colOff>
      <xdr:row>61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057775" y="75247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61</xdr:row>
      <xdr:rowOff>0</xdr:rowOff>
    </xdr:from>
    <xdr:to>
      <xdr:col>14</xdr:col>
      <xdr:colOff>9525</xdr:colOff>
      <xdr:row>61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372100" y="75247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62</xdr:row>
      <xdr:rowOff>0</xdr:rowOff>
    </xdr:from>
    <xdr:to>
      <xdr:col>4</xdr:col>
      <xdr:colOff>0</xdr:colOff>
      <xdr:row>62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581025" y="7658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9525</xdr:colOff>
      <xdr:row>62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143000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62</xdr:row>
      <xdr:rowOff>0</xdr:rowOff>
    </xdr:from>
    <xdr:to>
      <xdr:col>6</xdr:col>
      <xdr:colOff>0</xdr:colOff>
      <xdr:row>62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1457325" y="7658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62</xdr:row>
      <xdr:rowOff>0</xdr:rowOff>
    </xdr:from>
    <xdr:to>
      <xdr:col>7</xdr:col>
      <xdr:colOff>9525</xdr:colOff>
      <xdr:row>62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209800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62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524125" y="7658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62</xdr:row>
      <xdr:rowOff>0</xdr:rowOff>
    </xdr:from>
    <xdr:to>
      <xdr:col>9</xdr:col>
      <xdr:colOff>9525</xdr:colOff>
      <xdr:row>62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3019425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62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333750" y="76581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62</xdr:row>
      <xdr:rowOff>0</xdr:rowOff>
    </xdr:from>
    <xdr:to>
      <xdr:col>11</xdr:col>
      <xdr:colOff>9525</xdr:colOff>
      <xdr:row>62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990975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62</xdr:row>
      <xdr:rowOff>0</xdr:rowOff>
    </xdr:from>
    <xdr:to>
      <xdr:col>12</xdr:col>
      <xdr:colOff>0</xdr:colOff>
      <xdr:row>62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305300" y="7658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62</xdr:row>
      <xdr:rowOff>0</xdr:rowOff>
    </xdr:from>
    <xdr:to>
      <xdr:col>13</xdr:col>
      <xdr:colOff>9525</xdr:colOff>
      <xdr:row>62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5057775" y="76581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62</xdr:row>
      <xdr:rowOff>0</xdr:rowOff>
    </xdr:from>
    <xdr:to>
      <xdr:col>14</xdr:col>
      <xdr:colOff>9525</xdr:colOff>
      <xdr:row>62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5372100" y="76581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63</xdr:row>
      <xdr:rowOff>0</xdr:rowOff>
    </xdr:from>
    <xdr:to>
      <xdr:col>4</xdr:col>
      <xdr:colOff>0</xdr:colOff>
      <xdr:row>63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581025" y="77914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9525</xdr:colOff>
      <xdr:row>63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1143000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63</xdr:row>
      <xdr:rowOff>0</xdr:rowOff>
    </xdr:from>
    <xdr:to>
      <xdr:col>6</xdr:col>
      <xdr:colOff>0</xdr:colOff>
      <xdr:row>63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1457325" y="7791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63</xdr:row>
      <xdr:rowOff>0</xdr:rowOff>
    </xdr:from>
    <xdr:to>
      <xdr:col>7</xdr:col>
      <xdr:colOff>9525</xdr:colOff>
      <xdr:row>63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2209800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63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2524125" y="77914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63</xdr:row>
      <xdr:rowOff>0</xdr:rowOff>
    </xdr:from>
    <xdr:to>
      <xdr:col>9</xdr:col>
      <xdr:colOff>9525</xdr:colOff>
      <xdr:row>63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3019425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63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3333750" y="77914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63</xdr:row>
      <xdr:rowOff>0</xdr:rowOff>
    </xdr:from>
    <xdr:to>
      <xdr:col>11</xdr:col>
      <xdr:colOff>9525</xdr:colOff>
      <xdr:row>63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3990975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63</xdr:row>
      <xdr:rowOff>0</xdr:rowOff>
    </xdr:from>
    <xdr:to>
      <xdr:col>12</xdr:col>
      <xdr:colOff>0</xdr:colOff>
      <xdr:row>63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4305300" y="77914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63</xdr:row>
      <xdr:rowOff>0</xdr:rowOff>
    </xdr:from>
    <xdr:to>
      <xdr:col>13</xdr:col>
      <xdr:colOff>9525</xdr:colOff>
      <xdr:row>63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5057775" y="77914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63</xdr:row>
      <xdr:rowOff>0</xdr:rowOff>
    </xdr:from>
    <xdr:to>
      <xdr:col>14</xdr:col>
      <xdr:colOff>9525</xdr:colOff>
      <xdr:row>63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5372100" y="77914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66</xdr:row>
      <xdr:rowOff>0</xdr:rowOff>
    </xdr:from>
    <xdr:to>
      <xdr:col>4</xdr:col>
      <xdr:colOff>0</xdr:colOff>
      <xdr:row>66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581025" y="8191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66</xdr:row>
      <xdr:rowOff>0</xdr:rowOff>
    </xdr:from>
    <xdr:to>
      <xdr:col>5</xdr:col>
      <xdr:colOff>9525</xdr:colOff>
      <xdr:row>66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1143000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66</xdr:row>
      <xdr:rowOff>0</xdr:rowOff>
    </xdr:from>
    <xdr:to>
      <xdr:col>6</xdr:col>
      <xdr:colOff>0</xdr:colOff>
      <xdr:row>66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1457325" y="8191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66</xdr:row>
      <xdr:rowOff>0</xdr:rowOff>
    </xdr:from>
    <xdr:to>
      <xdr:col>7</xdr:col>
      <xdr:colOff>9525</xdr:colOff>
      <xdr:row>66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2209800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2524125" y="8191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66</xdr:row>
      <xdr:rowOff>0</xdr:rowOff>
    </xdr:from>
    <xdr:to>
      <xdr:col>9</xdr:col>
      <xdr:colOff>9525</xdr:colOff>
      <xdr:row>66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3019425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66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3333750" y="819150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66</xdr:row>
      <xdr:rowOff>0</xdr:rowOff>
    </xdr:from>
    <xdr:to>
      <xdr:col>11</xdr:col>
      <xdr:colOff>9525</xdr:colOff>
      <xdr:row>66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3990975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66</xdr:row>
      <xdr:rowOff>0</xdr:rowOff>
    </xdr:from>
    <xdr:to>
      <xdr:col>12</xdr:col>
      <xdr:colOff>0</xdr:colOff>
      <xdr:row>66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4305300" y="8191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66</xdr:row>
      <xdr:rowOff>0</xdr:rowOff>
    </xdr:from>
    <xdr:to>
      <xdr:col>13</xdr:col>
      <xdr:colOff>9525</xdr:colOff>
      <xdr:row>66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5057775" y="819150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66</xdr:row>
      <xdr:rowOff>0</xdr:rowOff>
    </xdr:from>
    <xdr:to>
      <xdr:col>14</xdr:col>
      <xdr:colOff>9525</xdr:colOff>
      <xdr:row>66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5372100" y="819150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67</xdr:row>
      <xdr:rowOff>0</xdr:rowOff>
    </xdr:from>
    <xdr:to>
      <xdr:col>4</xdr:col>
      <xdr:colOff>0</xdr:colOff>
      <xdr:row>67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581025" y="8324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67</xdr:row>
      <xdr:rowOff>0</xdr:rowOff>
    </xdr:from>
    <xdr:to>
      <xdr:col>5</xdr:col>
      <xdr:colOff>9525</xdr:colOff>
      <xdr:row>67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1143000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67</xdr:row>
      <xdr:rowOff>0</xdr:rowOff>
    </xdr:from>
    <xdr:to>
      <xdr:col>6</xdr:col>
      <xdr:colOff>0</xdr:colOff>
      <xdr:row>67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1457325" y="8324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67</xdr:row>
      <xdr:rowOff>0</xdr:rowOff>
    </xdr:from>
    <xdr:to>
      <xdr:col>7</xdr:col>
      <xdr:colOff>9525</xdr:colOff>
      <xdr:row>67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2209800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67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2524125" y="8324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67</xdr:row>
      <xdr:rowOff>0</xdr:rowOff>
    </xdr:from>
    <xdr:to>
      <xdr:col>9</xdr:col>
      <xdr:colOff>9525</xdr:colOff>
      <xdr:row>67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3019425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67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3333750" y="8324850"/>
          <a:ext cx="6572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67</xdr:row>
      <xdr:rowOff>0</xdr:rowOff>
    </xdr:from>
    <xdr:to>
      <xdr:col>11</xdr:col>
      <xdr:colOff>9525</xdr:colOff>
      <xdr:row>67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3990975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67</xdr:row>
      <xdr:rowOff>0</xdr:rowOff>
    </xdr:from>
    <xdr:to>
      <xdr:col>12</xdr:col>
      <xdr:colOff>0</xdr:colOff>
      <xdr:row>67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4305300" y="8324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67</xdr:row>
      <xdr:rowOff>0</xdr:rowOff>
    </xdr:from>
    <xdr:to>
      <xdr:col>13</xdr:col>
      <xdr:colOff>9525</xdr:colOff>
      <xdr:row>67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5057775" y="8324850"/>
          <a:ext cx="3143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67</xdr:row>
      <xdr:rowOff>0</xdr:rowOff>
    </xdr:from>
    <xdr:to>
      <xdr:col>14</xdr:col>
      <xdr:colOff>9525</xdr:colOff>
      <xdr:row>67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372100" y="8324850"/>
          <a:ext cx="6667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53</xdr:row>
      <xdr:rowOff>104775</xdr:rowOff>
    </xdr:from>
    <xdr:to>
      <xdr:col>6</xdr:col>
      <xdr:colOff>19050</xdr:colOff>
      <xdr:row>58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344025"/>
          <a:ext cx="15430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53</xdr:row>
      <xdr:rowOff>85725</xdr:rowOff>
    </xdr:from>
    <xdr:to>
      <xdr:col>2</xdr:col>
      <xdr:colOff>0</xdr:colOff>
      <xdr:row>56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3249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9525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81025" y="26670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143000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1285875" y="26670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2085975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2228850" y="26670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21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2724150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2857500" y="26670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3286125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429000" y="26670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181475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4324350" y="26670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21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4867275" y="26670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21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5000625" y="26670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21</xdr:row>
      <xdr:rowOff>0</xdr:rowOff>
    </xdr:from>
    <xdr:to>
      <xdr:col>17</xdr:col>
      <xdr:colOff>9525</xdr:colOff>
      <xdr:row>21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5124450" y="26670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21</xdr:row>
      <xdr:rowOff>0</xdr:rowOff>
    </xdr:from>
    <xdr:to>
      <xdr:col>18</xdr:col>
      <xdr:colOff>9525</xdr:colOff>
      <xdr:row>21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5267325" y="26670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581025" y="3333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1143000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1285875" y="33337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2085975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2228850" y="3333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26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2724150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2857500" y="33337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3286125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3429000" y="3333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4181475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26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4324350" y="3333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26</xdr:row>
      <xdr:rowOff>0</xdr:rowOff>
    </xdr:from>
    <xdr:to>
      <xdr:col>15</xdr:col>
      <xdr:colOff>0</xdr:colOff>
      <xdr:row>26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4867275" y="3333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26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5000625" y="3333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26</xdr:row>
      <xdr:rowOff>0</xdr:rowOff>
    </xdr:from>
    <xdr:to>
      <xdr:col>17</xdr:col>
      <xdr:colOff>9525</xdr:colOff>
      <xdr:row>26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5124450" y="3333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9525</xdr:colOff>
      <xdr:row>26</xdr:row>
      <xdr:rowOff>0</xdr:rowOff>
    </xdr:from>
    <xdr:to>
      <xdr:col>18</xdr:col>
      <xdr:colOff>9525</xdr:colOff>
      <xdr:row>26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5267325" y="3333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36</xdr:row>
      <xdr:rowOff>0</xdr:rowOff>
    </xdr:from>
    <xdr:to>
      <xdr:col>4</xdr:col>
      <xdr:colOff>0</xdr:colOff>
      <xdr:row>36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581025" y="43243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36</xdr:row>
      <xdr:rowOff>0</xdr:rowOff>
    </xdr:from>
    <xdr:to>
      <xdr:col>5</xdr:col>
      <xdr:colOff>9525</xdr:colOff>
      <xdr:row>36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1143000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36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1285875" y="43243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36</xdr:row>
      <xdr:rowOff>0</xdr:rowOff>
    </xdr:from>
    <xdr:to>
      <xdr:col>7</xdr:col>
      <xdr:colOff>9525</xdr:colOff>
      <xdr:row>36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2085975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36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2228850" y="43243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36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724150" y="43243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2857500" y="43243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36</xdr:row>
      <xdr:rowOff>0</xdr:rowOff>
    </xdr:from>
    <xdr:to>
      <xdr:col>11</xdr:col>
      <xdr:colOff>9525</xdr:colOff>
      <xdr:row>36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286125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36</xdr:row>
      <xdr:rowOff>0</xdr:rowOff>
    </xdr:from>
    <xdr:to>
      <xdr:col>12</xdr:col>
      <xdr:colOff>0</xdr:colOff>
      <xdr:row>36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3429000" y="43243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181475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36</xdr:row>
      <xdr:rowOff>0</xdr:rowOff>
    </xdr:from>
    <xdr:to>
      <xdr:col>14</xdr:col>
      <xdr:colOff>0</xdr:colOff>
      <xdr:row>36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324350" y="43243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36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867275" y="43243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36</xdr:row>
      <xdr:rowOff>0</xdr:rowOff>
    </xdr:from>
    <xdr:to>
      <xdr:col>16</xdr:col>
      <xdr:colOff>0</xdr:colOff>
      <xdr:row>36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000625" y="43243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36</xdr:row>
      <xdr:rowOff>0</xdr:rowOff>
    </xdr:from>
    <xdr:to>
      <xdr:col>17</xdr:col>
      <xdr:colOff>9525</xdr:colOff>
      <xdr:row>36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124450" y="43243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9525</xdr:colOff>
      <xdr:row>36</xdr:row>
      <xdr:rowOff>0</xdr:rowOff>
    </xdr:from>
    <xdr:to>
      <xdr:col>18</xdr:col>
      <xdr:colOff>9525</xdr:colOff>
      <xdr:row>36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267325" y="43243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37</xdr:row>
      <xdr:rowOff>0</xdr:rowOff>
    </xdr:from>
    <xdr:to>
      <xdr:col>4</xdr:col>
      <xdr:colOff>0</xdr:colOff>
      <xdr:row>37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581025" y="44577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37</xdr:row>
      <xdr:rowOff>0</xdr:rowOff>
    </xdr:from>
    <xdr:to>
      <xdr:col>5</xdr:col>
      <xdr:colOff>9525</xdr:colOff>
      <xdr:row>37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1143000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37</xdr:row>
      <xdr:rowOff>0</xdr:rowOff>
    </xdr:from>
    <xdr:to>
      <xdr:col>6</xdr:col>
      <xdr:colOff>0</xdr:colOff>
      <xdr:row>37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1285875" y="44577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37</xdr:row>
      <xdr:rowOff>0</xdr:rowOff>
    </xdr:from>
    <xdr:to>
      <xdr:col>7</xdr:col>
      <xdr:colOff>9525</xdr:colOff>
      <xdr:row>37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2085975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37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2228850" y="44577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37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2724150" y="44577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2857500" y="44577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37</xdr:row>
      <xdr:rowOff>0</xdr:rowOff>
    </xdr:from>
    <xdr:to>
      <xdr:col>11</xdr:col>
      <xdr:colOff>9525</xdr:colOff>
      <xdr:row>37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3286125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</xdr:colOff>
      <xdr:row>37</xdr:row>
      <xdr:rowOff>0</xdr:rowOff>
    </xdr:from>
    <xdr:to>
      <xdr:col>12</xdr:col>
      <xdr:colOff>0</xdr:colOff>
      <xdr:row>37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3429000" y="44577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37</xdr:row>
      <xdr:rowOff>0</xdr:rowOff>
    </xdr:from>
    <xdr:to>
      <xdr:col>13</xdr:col>
      <xdr:colOff>9525</xdr:colOff>
      <xdr:row>37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4181475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37</xdr:row>
      <xdr:rowOff>0</xdr:rowOff>
    </xdr:from>
    <xdr:to>
      <xdr:col>14</xdr:col>
      <xdr:colOff>0</xdr:colOff>
      <xdr:row>37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4324350" y="44577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37</xdr:row>
      <xdr:rowOff>0</xdr:rowOff>
    </xdr:from>
    <xdr:to>
      <xdr:col>15</xdr:col>
      <xdr:colOff>0</xdr:colOff>
      <xdr:row>37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4867275" y="44577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37</xdr:row>
      <xdr:rowOff>0</xdr:rowOff>
    </xdr:from>
    <xdr:to>
      <xdr:col>16</xdr:col>
      <xdr:colOff>0</xdr:colOff>
      <xdr:row>37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5000625" y="44577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37</xdr:row>
      <xdr:rowOff>0</xdr:rowOff>
    </xdr:from>
    <xdr:to>
      <xdr:col>17</xdr:col>
      <xdr:colOff>9525</xdr:colOff>
      <xdr:row>37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5124450" y="44577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37</xdr:row>
      <xdr:rowOff>0</xdr:rowOff>
    </xdr:from>
    <xdr:to>
      <xdr:col>18</xdr:col>
      <xdr:colOff>9525</xdr:colOff>
      <xdr:row>37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5267325" y="44577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38</xdr:row>
      <xdr:rowOff>0</xdr:rowOff>
    </xdr:from>
    <xdr:to>
      <xdr:col>4</xdr:col>
      <xdr:colOff>0</xdr:colOff>
      <xdr:row>38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581025" y="45910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9525</xdr:colOff>
      <xdr:row>38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1143000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</xdr:colOff>
      <xdr:row>38</xdr:row>
      <xdr:rowOff>0</xdr:rowOff>
    </xdr:from>
    <xdr:to>
      <xdr:col>6</xdr:col>
      <xdr:colOff>0</xdr:colOff>
      <xdr:row>38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1285875" y="45910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38</xdr:row>
      <xdr:rowOff>0</xdr:rowOff>
    </xdr:from>
    <xdr:to>
      <xdr:col>7</xdr:col>
      <xdr:colOff>9525</xdr:colOff>
      <xdr:row>38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2085975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38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2228850" y="45910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38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2724150" y="4591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2857500" y="45910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38</xdr:row>
      <xdr:rowOff>0</xdr:rowOff>
    </xdr:from>
    <xdr:to>
      <xdr:col>11</xdr:col>
      <xdr:colOff>9525</xdr:colOff>
      <xdr:row>38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3286125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38</xdr:row>
      <xdr:rowOff>0</xdr:rowOff>
    </xdr:from>
    <xdr:to>
      <xdr:col>12</xdr:col>
      <xdr:colOff>0</xdr:colOff>
      <xdr:row>38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3429000" y="45910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38</xdr:row>
      <xdr:rowOff>0</xdr:rowOff>
    </xdr:from>
    <xdr:to>
      <xdr:col>13</xdr:col>
      <xdr:colOff>9525</xdr:colOff>
      <xdr:row>38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4181475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38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4324350" y="45910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38</xdr:row>
      <xdr:rowOff>0</xdr:rowOff>
    </xdr:from>
    <xdr:to>
      <xdr:col>15</xdr:col>
      <xdr:colOff>0</xdr:colOff>
      <xdr:row>38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867275" y="45910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38</xdr:row>
      <xdr:rowOff>0</xdr:rowOff>
    </xdr:from>
    <xdr:to>
      <xdr:col>16</xdr:col>
      <xdr:colOff>0</xdr:colOff>
      <xdr:row>38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5000625" y="45910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38</xdr:row>
      <xdr:rowOff>0</xdr:rowOff>
    </xdr:from>
    <xdr:to>
      <xdr:col>17</xdr:col>
      <xdr:colOff>9525</xdr:colOff>
      <xdr:row>38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5124450" y="45910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38</xdr:row>
      <xdr:rowOff>0</xdr:rowOff>
    </xdr:from>
    <xdr:to>
      <xdr:col>18</xdr:col>
      <xdr:colOff>9525</xdr:colOff>
      <xdr:row>38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5267325" y="45910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40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81025" y="48577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9525</xdr:colOff>
      <xdr:row>40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1143000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40</xdr:row>
      <xdr:rowOff>0</xdr:rowOff>
    </xdr:from>
    <xdr:to>
      <xdr:col>6</xdr:col>
      <xdr:colOff>0</xdr:colOff>
      <xdr:row>40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1285875" y="48577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40</xdr:row>
      <xdr:rowOff>0</xdr:rowOff>
    </xdr:from>
    <xdr:to>
      <xdr:col>7</xdr:col>
      <xdr:colOff>9525</xdr:colOff>
      <xdr:row>40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2085975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40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2228850" y="48577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2724150" y="4857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2857500" y="48577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40</xdr:row>
      <xdr:rowOff>0</xdr:rowOff>
    </xdr:from>
    <xdr:to>
      <xdr:col>11</xdr:col>
      <xdr:colOff>9525</xdr:colOff>
      <xdr:row>40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3286125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40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3429000" y="48577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40</xdr:row>
      <xdr:rowOff>0</xdr:rowOff>
    </xdr:from>
    <xdr:to>
      <xdr:col>13</xdr:col>
      <xdr:colOff>9525</xdr:colOff>
      <xdr:row>40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181475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40</xdr:row>
      <xdr:rowOff>0</xdr:rowOff>
    </xdr:from>
    <xdr:to>
      <xdr:col>14</xdr:col>
      <xdr:colOff>0</xdr:colOff>
      <xdr:row>40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324350" y="48577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40</xdr:row>
      <xdr:rowOff>0</xdr:rowOff>
    </xdr:from>
    <xdr:to>
      <xdr:col>15</xdr:col>
      <xdr:colOff>0</xdr:colOff>
      <xdr:row>40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4867275" y="48577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40</xdr:row>
      <xdr:rowOff>0</xdr:rowOff>
    </xdr:from>
    <xdr:to>
      <xdr:col>16</xdr:col>
      <xdr:colOff>0</xdr:colOff>
      <xdr:row>40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000625" y="48577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40</xdr:row>
      <xdr:rowOff>0</xdr:rowOff>
    </xdr:from>
    <xdr:to>
      <xdr:col>17</xdr:col>
      <xdr:colOff>9525</xdr:colOff>
      <xdr:row>40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124450" y="48577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40</xdr:row>
      <xdr:rowOff>0</xdr:rowOff>
    </xdr:from>
    <xdr:to>
      <xdr:col>18</xdr:col>
      <xdr:colOff>9525</xdr:colOff>
      <xdr:row>40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5267325" y="48577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41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581025" y="49911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9525</xdr:colOff>
      <xdr:row>41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1143000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41</xdr:row>
      <xdr:rowOff>0</xdr:rowOff>
    </xdr:from>
    <xdr:to>
      <xdr:col>6</xdr:col>
      <xdr:colOff>0</xdr:colOff>
      <xdr:row>41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1285875" y="49911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41</xdr:row>
      <xdr:rowOff>0</xdr:rowOff>
    </xdr:from>
    <xdr:to>
      <xdr:col>7</xdr:col>
      <xdr:colOff>9525</xdr:colOff>
      <xdr:row>41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2085975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41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2228850" y="49911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41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2724150" y="49911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2857500" y="49911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41</xdr:row>
      <xdr:rowOff>0</xdr:rowOff>
    </xdr:from>
    <xdr:to>
      <xdr:col>11</xdr:col>
      <xdr:colOff>9525</xdr:colOff>
      <xdr:row>41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3286125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41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3429000" y="49911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41</xdr:row>
      <xdr:rowOff>0</xdr:rowOff>
    </xdr:from>
    <xdr:to>
      <xdr:col>13</xdr:col>
      <xdr:colOff>9525</xdr:colOff>
      <xdr:row>41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4181475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41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4324350" y="49911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41</xdr:row>
      <xdr:rowOff>0</xdr:rowOff>
    </xdr:from>
    <xdr:to>
      <xdr:col>15</xdr:col>
      <xdr:colOff>0</xdr:colOff>
      <xdr:row>41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4867275" y="49911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41</xdr:row>
      <xdr:rowOff>0</xdr:rowOff>
    </xdr:from>
    <xdr:to>
      <xdr:col>16</xdr:col>
      <xdr:colOff>0</xdr:colOff>
      <xdr:row>41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5000625" y="49911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41</xdr:row>
      <xdr:rowOff>0</xdr:rowOff>
    </xdr:from>
    <xdr:to>
      <xdr:col>17</xdr:col>
      <xdr:colOff>9525</xdr:colOff>
      <xdr:row>41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5124450" y="49911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41</xdr:row>
      <xdr:rowOff>0</xdr:rowOff>
    </xdr:from>
    <xdr:to>
      <xdr:col>18</xdr:col>
      <xdr:colOff>9525</xdr:colOff>
      <xdr:row>41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5267325" y="49911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43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581025" y="52578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9525</xdr:colOff>
      <xdr:row>43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1143000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43</xdr:row>
      <xdr:rowOff>0</xdr:rowOff>
    </xdr:from>
    <xdr:to>
      <xdr:col>6</xdr:col>
      <xdr:colOff>0</xdr:colOff>
      <xdr:row>43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1285875" y="52578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43</xdr:row>
      <xdr:rowOff>0</xdr:rowOff>
    </xdr:from>
    <xdr:to>
      <xdr:col>7</xdr:col>
      <xdr:colOff>9525</xdr:colOff>
      <xdr:row>43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2085975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43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2228850" y="52578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43</xdr:row>
      <xdr:rowOff>0</xdr:rowOff>
    </xdr:from>
    <xdr:to>
      <xdr:col>9</xdr:col>
      <xdr:colOff>0</xdr:colOff>
      <xdr:row>43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2724150" y="5257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857500" y="52578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43</xdr:row>
      <xdr:rowOff>0</xdr:rowOff>
    </xdr:from>
    <xdr:to>
      <xdr:col>11</xdr:col>
      <xdr:colOff>9525</xdr:colOff>
      <xdr:row>43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3286125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43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429000" y="52578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43</xdr:row>
      <xdr:rowOff>0</xdr:rowOff>
    </xdr:from>
    <xdr:to>
      <xdr:col>13</xdr:col>
      <xdr:colOff>9525</xdr:colOff>
      <xdr:row>43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4181475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43</xdr:row>
      <xdr:rowOff>0</xdr:rowOff>
    </xdr:from>
    <xdr:to>
      <xdr:col>14</xdr:col>
      <xdr:colOff>0</xdr:colOff>
      <xdr:row>43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324350" y="52578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43</xdr:row>
      <xdr:rowOff>0</xdr:rowOff>
    </xdr:from>
    <xdr:to>
      <xdr:col>15</xdr:col>
      <xdr:colOff>0</xdr:colOff>
      <xdr:row>43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867275" y="52578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43</xdr:row>
      <xdr:rowOff>0</xdr:rowOff>
    </xdr:from>
    <xdr:to>
      <xdr:col>16</xdr:col>
      <xdr:colOff>0</xdr:colOff>
      <xdr:row>43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5000625" y="52578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43</xdr:row>
      <xdr:rowOff>0</xdr:rowOff>
    </xdr:from>
    <xdr:to>
      <xdr:col>17</xdr:col>
      <xdr:colOff>9525</xdr:colOff>
      <xdr:row>43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5124450" y="52578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43</xdr:row>
      <xdr:rowOff>0</xdr:rowOff>
    </xdr:from>
    <xdr:to>
      <xdr:col>18</xdr:col>
      <xdr:colOff>9525</xdr:colOff>
      <xdr:row>43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267325" y="52578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45</xdr:row>
      <xdr:rowOff>0</xdr:rowOff>
    </xdr:from>
    <xdr:to>
      <xdr:col>4</xdr:col>
      <xdr:colOff>0</xdr:colOff>
      <xdr:row>45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81025" y="55245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9525</xdr:colOff>
      <xdr:row>45</xdr:row>
      <xdr:rowOff>0</xdr:rowOff>
    </xdr:to>
    <xdr:sp macro="" textlink="">
      <xdr:nvSpPr>
        <xdr:cNvPr id="127" name="Line 126"/>
        <xdr:cNvSpPr>
          <a:spLocks noChangeShapeType="1"/>
        </xdr:cNvSpPr>
      </xdr:nvSpPr>
      <xdr:spPr bwMode="auto">
        <a:xfrm>
          <a:off x="1143000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45</xdr:row>
      <xdr:rowOff>0</xdr:rowOff>
    </xdr:from>
    <xdr:to>
      <xdr:col>6</xdr:col>
      <xdr:colOff>0</xdr:colOff>
      <xdr:row>45</xdr:row>
      <xdr:rowOff>0</xdr:rowOff>
    </xdr:to>
    <xdr:sp macro="" textlink="">
      <xdr:nvSpPr>
        <xdr:cNvPr id="128" name="Line 127"/>
        <xdr:cNvSpPr>
          <a:spLocks noChangeShapeType="1"/>
        </xdr:cNvSpPr>
      </xdr:nvSpPr>
      <xdr:spPr bwMode="auto">
        <a:xfrm>
          <a:off x="1285875" y="55245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45</xdr:row>
      <xdr:rowOff>0</xdr:rowOff>
    </xdr:from>
    <xdr:to>
      <xdr:col>7</xdr:col>
      <xdr:colOff>9525</xdr:colOff>
      <xdr:row>45</xdr:row>
      <xdr:rowOff>0</xdr:rowOff>
    </xdr:to>
    <xdr:sp macro="" textlink="">
      <xdr:nvSpPr>
        <xdr:cNvPr id="129" name="Line 128"/>
        <xdr:cNvSpPr>
          <a:spLocks noChangeShapeType="1"/>
        </xdr:cNvSpPr>
      </xdr:nvSpPr>
      <xdr:spPr bwMode="auto">
        <a:xfrm>
          <a:off x="2085975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45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130" name="Line 129"/>
        <xdr:cNvSpPr>
          <a:spLocks noChangeShapeType="1"/>
        </xdr:cNvSpPr>
      </xdr:nvSpPr>
      <xdr:spPr bwMode="auto">
        <a:xfrm>
          <a:off x="2228850" y="55245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45</xdr:row>
      <xdr:rowOff>0</xdr:rowOff>
    </xdr:from>
    <xdr:to>
      <xdr:col>9</xdr:col>
      <xdr:colOff>0</xdr:colOff>
      <xdr:row>45</xdr:row>
      <xdr:rowOff>0</xdr:rowOff>
    </xdr:to>
    <xdr:sp macro="" textlink="">
      <xdr:nvSpPr>
        <xdr:cNvPr id="131" name="Line 130"/>
        <xdr:cNvSpPr>
          <a:spLocks noChangeShapeType="1"/>
        </xdr:cNvSpPr>
      </xdr:nvSpPr>
      <xdr:spPr bwMode="auto">
        <a:xfrm>
          <a:off x="2724150" y="5524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132" name="Line 131"/>
        <xdr:cNvSpPr>
          <a:spLocks noChangeShapeType="1"/>
        </xdr:cNvSpPr>
      </xdr:nvSpPr>
      <xdr:spPr bwMode="auto">
        <a:xfrm>
          <a:off x="2857500" y="55245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45</xdr:row>
      <xdr:rowOff>0</xdr:rowOff>
    </xdr:from>
    <xdr:to>
      <xdr:col>11</xdr:col>
      <xdr:colOff>9525</xdr:colOff>
      <xdr:row>45</xdr:row>
      <xdr:rowOff>0</xdr:rowOff>
    </xdr:to>
    <xdr:sp macro="" textlink="">
      <xdr:nvSpPr>
        <xdr:cNvPr id="133" name="Line 132"/>
        <xdr:cNvSpPr>
          <a:spLocks noChangeShapeType="1"/>
        </xdr:cNvSpPr>
      </xdr:nvSpPr>
      <xdr:spPr bwMode="auto">
        <a:xfrm>
          <a:off x="3286125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45</xdr:row>
      <xdr:rowOff>0</xdr:rowOff>
    </xdr:from>
    <xdr:to>
      <xdr:col>12</xdr:col>
      <xdr:colOff>0</xdr:colOff>
      <xdr:row>45</xdr:row>
      <xdr:rowOff>0</xdr:rowOff>
    </xdr:to>
    <xdr:sp macro="" textlink="">
      <xdr:nvSpPr>
        <xdr:cNvPr id="134" name="Line 133"/>
        <xdr:cNvSpPr>
          <a:spLocks noChangeShapeType="1"/>
        </xdr:cNvSpPr>
      </xdr:nvSpPr>
      <xdr:spPr bwMode="auto">
        <a:xfrm>
          <a:off x="3429000" y="55245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45</xdr:row>
      <xdr:rowOff>0</xdr:rowOff>
    </xdr:from>
    <xdr:to>
      <xdr:col>13</xdr:col>
      <xdr:colOff>9525</xdr:colOff>
      <xdr:row>45</xdr:row>
      <xdr:rowOff>0</xdr:rowOff>
    </xdr:to>
    <xdr:sp macro="" textlink="">
      <xdr:nvSpPr>
        <xdr:cNvPr id="135" name="Line 134"/>
        <xdr:cNvSpPr>
          <a:spLocks noChangeShapeType="1"/>
        </xdr:cNvSpPr>
      </xdr:nvSpPr>
      <xdr:spPr bwMode="auto">
        <a:xfrm>
          <a:off x="4181475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45</xdr:row>
      <xdr:rowOff>0</xdr:rowOff>
    </xdr:from>
    <xdr:to>
      <xdr:col>14</xdr:col>
      <xdr:colOff>0</xdr:colOff>
      <xdr:row>45</xdr:row>
      <xdr:rowOff>0</xdr:rowOff>
    </xdr:to>
    <xdr:sp macro="" textlink="">
      <xdr:nvSpPr>
        <xdr:cNvPr id="136" name="Line 135"/>
        <xdr:cNvSpPr>
          <a:spLocks noChangeShapeType="1"/>
        </xdr:cNvSpPr>
      </xdr:nvSpPr>
      <xdr:spPr bwMode="auto">
        <a:xfrm>
          <a:off x="4324350" y="55245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45</xdr:row>
      <xdr:rowOff>0</xdr:rowOff>
    </xdr:from>
    <xdr:to>
      <xdr:col>15</xdr:col>
      <xdr:colOff>0</xdr:colOff>
      <xdr:row>45</xdr:row>
      <xdr:rowOff>0</xdr:rowOff>
    </xdr:to>
    <xdr:sp macro="" textlink="">
      <xdr:nvSpPr>
        <xdr:cNvPr id="137" name="Line 136"/>
        <xdr:cNvSpPr>
          <a:spLocks noChangeShapeType="1"/>
        </xdr:cNvSpPr>
      </xdr:nvSpPr>
      <xdr:spPr bwMode="auto">
        <a:xfrm>
          <a:off x="4867275" y="55245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45</xdr:row>
      <xdr:rowOff>0</xdr:rowOff>
    </xdr:from>
    <xdr:to>
      <xdr:col>16</xdr:col>
      <xdr:colOff>0</xdr:colOff>
      <xdr:row>45</xdr:row>
      <xdr:rowOff>0</xdr:rowOff>
    </xdr:to>
    <xdr:sp macro="" textlink="">
      <xdr:nvSpPr>
        <xdr:cNvPr id="138" name="Line 137"/>
        <xdr:cNvSpPr>
          <a:spLocks noChangeShapeType="1"/>
        </xdr:cNvSpPr>
      </xdr:nvSpPr>
      <xdr:spPr bwMode="auto">
        <a:xfrm>
          <a:off x="5000625" y="55245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45</xdr:row>
      <xdr:rowOff>0</xdr:rowOff>
    </xdr:from>
    <xdr:to>
      <xdr:col>17</xdr:col>
      <xdr:colOff>9525</xdr:colOff>
      <xdr:row>45</xdr:row>
      <xdr:rowOff>0</xdr:rowOff>
    </xdr:to>
    <xdr:sp macro="" textlink="">
      <xdr:nvSpPr>
        <xdr:cNvPr id="139" name="Line 138"/>
        <xdr:cNvSpPr>
          <a:spLocks noChangeShapeType="1"/>
        </xdr:cNvSpPr>
      </xdr:nvSpPr>
      <xdr:spPr bwMode="auto">
        <a:xfrm>
          <a:off x="5124450" y="55245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45</xdr:row>
      <xdr:rowOff>0</xdr:rowOff>
    </xdr:from>
    <xdr:to>
      <xdr:col>18</xdr:col>
      <xdr:colOff>9525</xdr:colOff>
      <xdr:row>45</xdr:row>
      <xdr:rowOff>0</xdr:rowOff>
    </xdr:to>
    <xdr:sp macro="" textlink="">
      <xdr:nvSpPr>
        <xdr:cNvPr id="140" name="Line 139"/>
        <xdr:cNvSpPr>
          <a:spLocks noChangeShapeType="1"/>
        </xdr:cNvSpPr>
      </xdr:nvSpPr>
      <xdr:spPr bwMode="auto">
        <a:xfrm>
          <a:off x="5267325" y="55245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46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41" name="Line 140"/>
        <xdr:cNvSpPr>
          <a:spLocks noChangeShapeType="1"/>
        </xdr:cNvSpPr>
      </xdr:nvSpPr>
      <xdr:spPr bwMode="auto">
        <a:xfrm>
          <a:off x="581025" y="56578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9525</xdr:colOff>
      <xdr:row>46</xdr:row>
      <xdr:rowOff>0</xdr:rowOff>
    </xdr:to>
    <xdr:sp macro="" textlink="">
      <xdr:nvSpPr>
        <xdr:cNvPr id="142" name="Line 141"/>
        <xdr:cNvSpPr>
          <a:spLocks noChangeShapeType="1"/>
        </xdr:cNvSpPr>
      </xdr:nvSpPr>
      <xdr:spPr bwMode="auto">
        <a:xfrm>
          <a:off x="1143000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46</xdr:row>
      <xdr:rowOff>0</xdr:rowOff>
    </xdr:from>
    <xdr:to>
      <xdr:col>6</xdr:col>
      <xdr:colOff>0</xdr:colOff>
      <xdr:row>46</xdr:row>
      <xdr:rowOff>0</xdr:rowOff>
    </xdr:to>
    <xdr:sp macro="" textlink="">
      <xdr:nvSpPr>
        <xdr:cNvPr id="143" name="Line 142"/>
        <xdr:cNvSpPr>
          <a:spLocks noChangeShapeType="1"/>
        </xdr:cNvSpPr>
      </xdr:nvSpPr>
      <xdr:spPr bwMode="auto">
        <a:xfrm>
          <a:off x="1285875" y="56578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46</xdr:row>
      <xdr:rowOff>0</xdr:rowOff>
    </xdr:from>
    <xdr:to>
      <xdr:col>7</xdr:col>
      <xdr:colOff>9525</xdr:colOff>
      <xdr:row>46</xdr:row>
      <xdr:rowOff>0</xdr:rowOff>
    </xdr:to>
    <xdr:sp macro="" textlink="">
      <xdr:nvSpPr>
        <xdr:cNvPr id="144" name="Line 143"/>
        <xdr:cNvSpPr>
          <a:spLocks noChangeShapeType="1"/>
        </xdr:cNvSpPr>
      </xdr:nvSpPr>
      <xdr:spPr bwMode="auto">
        <a:xfrm>
          <a:off x="2085975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46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145" name="Line 144"/>
        <xdr:cNvSpPr>
          <a:spLocks noChangeShapeType="1"/>
        </xdr:cNvSpPr>
      </xdr:nvSpPr>
      <xdr:spPr bwMode="auto">
        <a:xfrm>
          <a:off x="2228850" y="56578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46</xdr:row>
      <xdr:rowOff>0</xdr:rowOff>
    </xdr:from>
    <xdr:to>
      <xdr:col>9</xdr:col>
      <xdr:colOff>0</xdr:colOff>
      <xdr:row>46</xdr:row>
      <xdr:rowOff>0</xdr:rowOff>
    </xdr:to>
    <xdr:sp macro="" textlink="">
      <xdr:nvSpPr>
        <xdr:cNvPr id="146" name="Line 145"/>
        <xdr:cNvSpPr>
          <a:spLocks noChangeShapeType="1"/>
        </xdr:cNvSpPr>
      </xdr:nvSpPr>
      <xdr:spPr bwMode="auto">
        <a:xfrm>
          <a:off x="2724150" y="56578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47" name="Line 146"/>
        <xdr:cNvSpPr>
          <a:spLocks noChangeShapeType="1"/>
        </xdr:cNvSpPr>
      </xdr:nvSpPr>
      <xdr:spPr bwMode="auto">
        <a:xfrm>
          <a:off x="2857500" y="56578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46</xdr:row>
      <xdr:rowOff>0</xdr:rowOff>
    </xdr:from>
    <xdr:to>
      <xdr:col>11</xdr:col>
      <xdr:colOff>9525</xdr:colOff>
      <xdr:row>46</xdr:row>
      <xdr:rowOff>0</xdr:rowOff>
    </xdr:to>
    <xdr:sp macro="" textlink="">
      <xdr:nvSpPr>
        <xdr:cNvPr id="148" name="Line 147"/>
        <xdr:cNvSpPr>
          <a:spLocks noChangeShapeType="1"/>
        </xdr:cNvSpPr>
      </xdr:nvSpPr>
      <xdr:spPr bwMode="auto">
        <a:xfrm>
          <a:off x="3286125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46</xdr:row>
      <xdr:rowOff>0</xdr:rowOff>
    </xdr:from>
    <xdr:to>
      <xdr:col>12</xdr:col>
      <xdr:colOff>0</xdr:colOff>
      <xdr:row>46</xdr:row>
      <xdr:rowOff>0</xdr:rowOff>
    </xdr:to>
    <xdr:sp macro="" textlink="">
      <xdr:nvSpPr>
        <xdr:cNvPr id="149" name="Line 148"/>
        <xdr:cNvSpPr>
          <a:spLocks noChangeShapeType="1"/>
        </xdr:cNvSpPr>
      </xdr:nvSpPr>
      <xdr:spPr bwMode="auto">
        <a:xfrm>
          <a:off x="3429000" y="56578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46</xdr:row>
      <xdr:rowOff>0</xdr:rowOff>
    </xdr:from>
    <xdr:to>
      <xdr:col>13</xdr:col>
      <xdr:colOff>9525</xdr:colOff>
      <xdr:row>46</xdr:row>
      <xdr:rowOff>0</xdr:rowOff>
    </xdr:to>
    <xdr:sp macro="" textlink="">
      <xdr:nvSpPr>
        <xdr:cNvPr id="150" name="Line 149"/>
        <xdr:cNvSpPr>
          <a:spLocks noChangeShapeType="1"/>
        </xdr:cNvSpPr>
      </xdr:nvSpPr>
      <xdr:spPr bwMode="auto">
        <a:xfrm>
          <a:off x="4181475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46</xdr:row>
      <xdr:rowOff>0</xdr:rowOff>
    </xdr:from>
    <xdr:to>
      <xdr:col>14</xdr:col>
      <xdr:colOff>0</xdr:colOff>
      <xdr:row>46</xdr:row>
      <xdr:rowOff>0</xdr:rowOff>
    </xdr:to>
    <xdr:sp macro="" textlink="">
      <xdr:nvSpPr>
        <xdr:cNvPr id="151" name="Line 150"/>
        <xdr:cNvSpPr>
          <a:spLocks noChangeShapeType="1"/>
        </xdr:cNvSpPr>
      </xdr:nvSpPr>
      <xdr:spPr bwMode="auto">
        <a:xfrm>
          <a:off x="4324350" y="56578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46</xdr:row>
      <xdr:rowOff>0</xdr:rowOff>
    </xdr:from>
    <xdr:to>
      <xdr:col>15</xdr:col>
      <xdr:colOff>0</xdr:colOff>
      <xdr:row>46</xdr:row>
      <xdr:rowOff>0</xdr:rowOff>
    </xdr:to>
    <xdr:sp macro="" textlink="">
      <xdr:nvSpPr>
        <xdr:cNvPr id="152" name="Line 151"/>
        <xdr:cNvSpPr>
          <a:spLocks noChangeShapeType="1"/>
        </xdr:cNvSpPr>
      </xdr:nvSpPr>
      <xdr:spPr bwMode="auto">
        <a:xfrm>
          <a:off x="4867275" y="56578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46</xdr:row>
      <xdr:rowOff>0</xdr:rowOff>
    </xdr:from>
    <xdr:to>
      <xdr:col>16</xdr:col>
      <xdr:colOff>0</xdr:colOff>
      <xdr:row>46</xdr:row>
      <xdr:rowOff>0</xdr:rowOff>
    </xdr:to>
    <xdr:sp macro="" textlink="">
      <xdr:nvSpPr>
        <xdr:cNvPr id="153" name="Line 152"/>
        <xdr:cNvSpPr>
          <a:spLocks noChangeShapeType="1"/>
        </xdr:cNvSpPr>
      </xdr:nvSpPr>
      <xdr:spPr bwMode="auto">
        <a:xfrm>
          <a:off x="5000625" y="56578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46</xdr:row>
      <xdr:rowOff>0</xdr:rowOff>
    </xdr:from>
    <xdr:to>
      <xdr:col>17</xdr:col>
      <xdr:colOff>9525</xdr:colOff>
      <xdr:row>46</xdr:row>
      <xdr:rowOff>0</xdr:rowOff>
    </xdr:to>
    <xdr:sp macro="" textlink="">
      <xdr:nvSpPr>
        <xdr:cNvPr id="154" name="Line 153"/>
        <xdr:cNvSpPr>
          <a:spLocks noChangeShapeType="1"/>
        </xdr:cNvSpPr>
      </xdr:nvSpPr>
      <xdr:spPr bwMode="auto">
        <a:xfrm>
          <a:off x="5124450" y="56578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46</xdr:row>
      <xdr:rowOff>0</xdr:rowOff>
    </xdr:from>
    <xdr:to>
      <xdr:col>18</xdr:col>
      <xdr:colOff>9525</xdr:colOff>
      <xdr:row>46</xdr:row>
      <xdr:rowOff>0</xdr:rowOff>
    </xdr:to>
    <xdr:sp macro="" textlink="">
      <xdr:nvSpPr>
        <xdr:cNvPr id="155" name="Line 154"/>
        <xdr:cNvSpPr>
          <a:spLocks noChangeShapeType="1"/>
        </xdr:cNvSpPr>
      </xdr:nvSpPr>
      <xdr:spPr bwMode="auto">
        <a:xfrm>
          <a:off x="5267325" y="56578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47</xdr:row>
      <xdr:rowOff>0</xdr:rowOff>
    </xdr:from>
    <xdr:to>
      <xdr:col>4</xdr:col>
      <xdr:colOff>0</xdr:colOff>
      <xdr:row>47</xdr:row>
      <xdr:rowOff>0</xdr:rowOff>
    </xdr:to>
    <xdr:sp macro="" textlink="">
      <xdr:nvSpPr>
        <xdr:cNvPr id="156" name="Line 155"/>
        <xdr:cNvSpPr>
          <a:spLocks noChangeShapeType="1"/>
        </xdr:cNvSpPr>
      </xdr:nvSpPr>
      <xdr:spPr bwMode="auto">
        <a:xfrm>
          <a:off x="581025" y="57912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9525</xdr:colOff>
      <xdr:row>47</xdr:row>
      <xdr:rowOff>0</xdr:rowOff>
    </xdr:to>
    <xdr:sp macro="" textlink="">
      <xdr:nvSpPr>
        <xdr:cNvPr id="157" name="Line 156"/>
        <xdr:cNvSpPr>
          <a:spLocks noChangeShapeType="1"/>
        </xdr:cNvSpPr>
      </xdr:nvSpPr>
      <xdr:spPr bwMode="auto">
        <a:xfrm>
          <a:off x="1143000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47</xdr:row>
      <xdr:rowOff>0</xdr:rowOff>
    </xdr:from>
    <xdr:to>
      <xdr:col>6</xdr:col>
      <xdr:colOff>0</xdr:colOff>
      <xdr:row>47</xdr:row>
      <xdr:rowOff>0</xdr:rowOff>
    </xdr:to>
    <xdr:sp macro="" textlink="">
      <xdr:nvSpPr>
        <xdr:cNvPr id="158" name="Line 157"/>
        <xdr:cNvSpPr>
          <a:spLocks noChangeShapeType="1"/>
        </xdr:cNvSpPr>
      </xdr:nvSpPr>
      <xdr:spPr bwMode="auto">
        <a:xfrm>
          <a:off x="1285875" y="57912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47</xdr:row>
      <xdr:rowOff>0</xdr:rowOff>
    </xdr:from>
    <xdr:to>
      <xdr:col>7</xdr:col>
      <xdr:colOff>9525</xdr:colOff>
      <xdr:row>47</xdr:row>
      <xdr:rowOff>0</xdr:rowOff>
    </xdr:to>
    <xdr:sp macro="" textlink="">
      <xdr:nvSpPr>
        <xdr:cNvPr id="159" name="Line 158"/>
        <xdr:cNvSpPr>
          <a:spLocks noChangeShapeType="1"/>
        </xdr:cNvSpPr>
      </xdr:nvSpPr>
      <xdr:spPr bwMode="auto">
        <a:xfrm>
          <a:off x="2085975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47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160" name="Line 159"/>
        <xdr:cNvSpPr>
          <a:spLocks noChangeShapeType="1"/>
        </xdr:cNvSpPr>
      </xdr:nvSpPr>
      <xdr:spPr bwMode="auto">
        <a:xfrm>
          <a:off x="2228850" y="57912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47</xdr:row>
      <xdr:rowOff>0</xdr:rowOff>
    </xdr:from>
    <xdr:to>
      <xdr:col>9</xdr:col>
      <xdr:colOff>0</xdr:colOff>
      <xdr:row>47</xdr:row>
      <xdr:rowOff>0</xdr:rowOff>
    </xdr:to>
    <xdr:sp macro="" textlink="">
      <xdr:nvSpPr>
        <xdr:cNvPr id="161" name="Line 160"/>
        <xdr:cNvSpPr>
          <a:spLocks noChangeShapeType="1"/>
        </xdr:cNvSpPr>
      </xdr:nvSpPr>
      <xdr:spPr bwMode="auto">
        <a:xfrm>
          <a:off x="2724150" y="5791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162" name="Line 161"/>
        <xdr:cNvSpPr>
          <a:spLocks noChangeShapeType="1"/>
        </xdr:cNvSpPr>
      </xdr:nvSpPr>
      <xdr:spPr bwMode="auto">
        <a:xfrm>
          <a:off x="2857500" y="57912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sp macro="" textlink="">
      <xdr:nvSpPr>
        <xdr:cNvPr id="163" name="Line 162"/>
        <xdr:cNvSpPr>
          <a:spLocks noChangeShapeType="1"/>
        </xdr:cNvSpPr>
      </xdr:nvSpPr>
      <xdr:spPr bwMode="auto">
        <a:xfrm>
          <a:off x="3286125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47</xdr:row>
      <xdr:rowOff>0</xdr:rowOff>
    </xdr:from>
    <xdr:to>
      <xdr:col>12</xdr:col>
      <xdr:colOff>0</xdr:colOff>
      <xdr:row>47</xdr:row>
      <xdr:rowOff>0</xdr:rowOff>
    </xdr:to>
    <xdr:sp macro="" textlink="">
      <xdr:nvSpPr>
        <xdr:cNvPr id="164" name="Line 163"/>
        <xdr:cNvSpPr>
          <a:spLocks noChangeShapeType="1"/>
        </xdr:cNvSpPr>
      </xdr:nvSpPr>
      <xdr:spPr bwMode="auto">
        <a:xfrm>
          <a:off x="3429000" y="57912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47</xdr:row>
      <xdr:rowOff>0</xdr:rowOff>
    </xdr:from>
    <xdr:to>
      <xdr:col>13</xdr:col>
      <xdr:colOff>9525</xdr:colOff>
      <xdr:row>47</xdr:row>
      <xdr:rowOff>0</xdr:rowOff>
    </xdr:to>
    <xdr:sp macro="" textlink="">
      <xdr:nvSpPr>
        <xdr:cNvPr id="165" name="Line 164"/>
        <xdr:cNvSpPr>
          <a:spLocks noChangeShapeType="1"/>
        </xdr:cNvSpPr>
      </xdr:nvSpPr>
      <xdr:spPr bwMode="auto">
        <a:xfrm>
          <a:off x="4181475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47</xdr:row>
      <xdr:rowOff>0</xdr:rowOff>
    </xdr:from>
    <xdr:to>
      <xdr:col>14</xdr:col>
      <xdr:colOff>0</xdr:colOff>
      <xdr:row>47</xdr:row>
      <xdr:rowOff>0</xdr:rowOff>
    </xdr:to>
    <xdr:sp macro="" textlink="">
      <xdr:nvSpPr>
        <xdr:cNvPr id="166" name="Line 165"/>
        <xdr:cNvSpPr>
          <a:spLocks noChangeShapeType="1"/>
        </xdr:cNvSpPr>
      </xdr:nvSpPr>
      <xdr:spPr bwMode="auto">
        <a:xfrm>
          <a:off x="4324350" y="57912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47</xdr:row>
      <xdr:rowOff>0</xdr:rowOff>
    </xdr:from>
    <xdr:to>
      <xdr:col>15</xdr:col>
      <xdr:colOff>0</xdr:colOff>
      <xdr:row>47</xdr:row>
      <xdr:rowOff>0</xdr:rowOff>
    </xdr:to>
    <xdr:sp macro="" textlink="">
      <xdr:nvSpPr>
        <xdr:cNvPr id="167" name="Line 166"/>
        <xdr:cNvSpPr>
          <a:spLocks noChangeShapeType="1"/>
        </xdr:cNvSpPr>
      </xdr:nvSpPr>
      <xdr:spPr bwMode="auto">
        <a:xfrm>
          <a:off x="4867275" y="57912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47</xdr:row>
      <xdr:rowOff>0</xdr:rowOff>
    </xdr:from>
    <xdr:to>
      <xdr:col>16</xdr:col>
      <xdr:colOff>0</xdr:colOff>
      <xdr:row>47</xdr:row>
      <xdr:rowOff>0</xdr:rowOff>
    </xdr:to>
    <xdr:sp macro="" textlink="">
      <xdr:nvSpPr>
        <xdr:cNvPr id="168" name="Line 167"/>
        <xdr:cNvSpPr>
          <a:spLocks noChangeShapeType="1"/>
        </xdr:cNvSpPr>
      </xdr:nvSpPr>
      <xdr:spPr bwMode="auto">
        <a:xfrm>
          <a:off x="5000625" y="57912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47</xdr:row>
      <xdr:rowOff>0</xdr:rowOff>
    </xdr:from>
    <xdr:to>
      <xdr:col>17</xdr:col>
      <xdr:colOff>9525</xdr:colOff>
      <xdr:row>47</xdr:row>
      <xdr:rowOff>0</xdr:rowOff>
    </xdr:to>
    <xdr:sp macro="" textlink="">
      <xdr:nvSpPr>
        <xdr:cNvPr id="169" name="Line 168"/>
        <xdr:cNvSpPr>
          <a:spLocks noChangeShapeType="1"/>
        </xdr:cNvSpPr>
      </xdr:nvSpPr>
      <xdr:spPr bwMode="auto">
        <a:xfrm>
          <a:off x="5124450" y="57912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47</xdr:row>
      <xdr:rowOff>0</xdr:rowOff>
    </xdr:from>
    <xdr:to>
      <xdr:col>18</xdr:col>
      <xdr:colOff>9525</xdr:colOff>
      <xdr:row>47</xdr:row>
      <xdr:rowOff>0</xdr:rowOff>
    </xdr:to>
    <xdr:sp macro="" textlink="">
      <xdr:nvSpPr>
        <xdr:cNvPr id="170" name="Line 169"/>
        <xdr:cNvSpPr>
          <a:spLocks noChangeShapeType="1"/>
        </xdr:cNvSpPr>
      </xdr:nvSpPr>
      <xdr:spPr bwMode="auto">
        <a:xfrm>
          <a:off x="5267325" y="57912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49</xdr:row>
      <xdr:rowOff>0</xdr:rowOff>
    </xdr:from>
    <xdr:to>
      <xdr:col>4</xdr:col>
      <xdr:colOff>0</xdr:colOff>
      <xdr:row>49</xdr:row>
      <xdr:rowOff>0</xdr:rowOff>
    </xdr:to>
    <xdr:sp macro="" textlink="">
      <xdr:nvSpPr>
        <xdr:cNvPr id="171" name="Line 170"/>
        <xdr:cNvSpPr>
          <a:spLocks noChangeShapeType="1"/>
        </xdr:cNvSpPr>
      </xdr:nvSpPr>
      <xdr:spPr bwMode="auto">
        <a:xfrm>
          <a:off x="581025" y="605790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9525</xdr:colOff>
      <xdr:row>49</xdr:row>
      <xdr:rowOff>0</xdr:rowOff>
    </xdr:to>
    <xdr:sp macro="" textlink="">
      <xdr:nvSpPr>
        <xdr:cNvPr id="172" name="Line 171"/>
        <xdr:cNvSpPr>
          <a:spLocks noChangeShapeType="1"/>
        </xdr:cNvSpPr>
      </xdr:nvSpPr>
      <xdr:spPr bwMode="auto">
        <a:xfrm>
          <a:off x="1143000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49</xdr:row>
      <xdr:rowOff>0</xdr:rowOff>
    </xdr:from>
    <xdr:to>
      <xdr:col>6</xdr:col>
      <xdr:colOff>0</xdr:colOff>
      <xdr:row>49</xdr:row>
      <xdr:rowOff>0</xdr:rowOff>
    </xdr:to>
    <xdr:sp macro="" textlink="">
      <xdr:nvSpPr>
        <xdr:cNvPr id="173" name="Line 172"/>
        <xdr:cNvSpPr>
          <a:spLocks noChangeShapeType="1"/>
        </xdr:cNvSpPr>
      </xdr:nvSpPr>
      <xdr:spPr bwMode="auto">
        <a:xfrm>
          <a:off x="1285875" y="605790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49</xdr:row>
      <xdr:rowOff>0</xdr:rowOff>
    </xdr:from>
    <xdr:to>
      <xdr:col>7</xdr:col>
      <xdr:colOff>9525</xdr:colOff>
      <xdr:row>49</xdr:row>
      <xdr:rowOff>0</xdr:rowOff>
    </xdr:to>
    <xdr:sp macro="" textlink="">
      <xdr:nvSpPr>
        <xdr:cNvPr id="174" name="Line 173"/>
        <xdr:cNvSpPr>
          <a:spLocks noChangeShapeType="1"/>
        </xdr:cNvSpPr>
      </xdr:nvSpPr>
      <xdr:spPr bwMode="auto">
        <a:xfrm>
          <a:off x="2085975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49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175" name="Line 174"/>
        <xdr:cNvSpPr>
          <a:spLocks noChangeShapeType="1"/>
        </xdr:cNvSpPr>
      </xdr:nvSpPr>
      <xdr:spPr bwMode="auto">
        <a:xfrm>
          <a:off x="2228850" y="605790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49</xdr:row>
      <xdr:rowOff>0</xdr:rowOff>
    </xdr:from>
    <xdr:to>
      <xdr:col>9</xdr:col>
      <xdr:colOff>0</xdr:colOff>
      <xdr:row>49</xdr:row>
      <xdr:rowOff>0</xdr:rowOff>
    </xdr:to>
    <xdr:sp macro="" textlink="">
      <xdr:nvSpPr>
        <xdr:cNvPr id="176" name="Line 175"/>
        <xdr:cNvSpPr>
          <a:spLocks noChangeShapeType="1"/>
        </xdr:cNvSpPr>
      </xdr:nvSpPr>
      <xdr:spPr bwMode="auto">
        <a:xfrm>
          <a:off x="2724150" y="6057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177" name="Line 176"/>
        <xdr:cNvSpPr>
          <a:spLocks noChangeShapeType="1"/>
        </xdr:cNvSpPr>
      </xdr:nvSpPr>
      <xdr:spPr bwMode="auto">
        <a:xfrm>
          <a:off x="2857500" y="605790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49</xdr:row>
      <xdr:rowOff>0</xdr:rowOff>
    </xdr:from>
    <xdr:to>
      <xdr:col>11</xdr:col>
      <xdr:colOff>9525</xdr:colOff>
      <xdr:row>49</xdr:row>
      <xdr:rowOff>0</xdr:rowOff>
    </xdr:to>
    <xdr:sp macro="" textlink="">
      <xdr:nvSpPr>
        <xdr:cNvPr id="178" name="Line 177"/>
        <xdr:cNvSpPr>
          <a:spLocks noChangeShapeType="1"/>
        </xdr:cNvSpPr>
      </xdr:nvSpPr>
      <xdr:spPr bwMode="auto">
        <a:xfrm>
          <a:off x="3286125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49</xdr:row>
      <xdr:rowOff>0</xdr:rowOff>
    </xdr:from>
    <xdr:to>
      <xdr:col>12</xdr:col>
      <xdr:colOff>0</xdr:colOff>
      <xdr:row>49</xdr:row>
      <xdr:rowOff>0</xdr:rowOff>
    </xdr:to>
    <xdr:sp macro="" textlink="">
      <xdr:nvSpPr>
        <xdr:cNvPr id="179" name="Line 178"/>
        <xdr:cNvSpPr>
          <a:spLocks noChangeShapeType="1"/>
        </xdr:cNvSpPr>
      </xdr:nvSpPr>
      <xdr:spPr bwMode="auto">
        <a:xfrm>
          <a:off x="3429000" y="605790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49</xdr:row>
      <xdr:rowOff>0</xdr:rowOff>
    </xdr:from>
    <xdr:to>
      <xdr:col>13</xdr:col>
      <xdr:colOff>9525</xdr:colOff>
      <xdr:row>49</xdr:row>
      <xdr:rowOff>0</xdr:rowOff>
    </xdr:to>
    <xdr:sp macro="" textlink="">
      <xdr:nvSpPr>
        <xdr:cNvPr id="180" name="Line 179"/>
        <xdr:cNvSpPr>
          <a:spLocks noChangeShapeType="1"/>
        </xdr:cNvSpPr>
      </xdr:nvSpPr>
      <xdr:spPr bwMode="auto">
        <a:xfrm>
          <a:off x="4181475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49</xdr:row>
      <xdr:rowOff>0</xdr:rowOff>
    </xdr:from>
    <xdr:to>
      <xdr:col>14</xdr:col>
      <xdr:colOff>0</xdr:colOff>
      <xdr:row>49</xdr:row>
      <xdr:rowOff>0</xdr:rowOff>
    </xdr:to>
    <xdr:sp macro="" textlink="">
      <xdr:nvSpPr>
        <xdr:cNvPr id="181" name="Line 180"/>
        <xdr:cNvSpPr>
          <a:spLocks noChangeShapeType="1"/>
        </xdr:cNvSpPr>
      </xdr:nvSpPr>
      <xdr:spPr bwMode="auto">
        <a:xfrm>
          <a:off x="4324350" y="605790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49</xdr:row>
      <xdr:rowOff>0</xdr:rowOff>
    </xdr:from>
    <xdr:to>
      <xdr:col>15</xdr:col>
      <xdr:colOff>0</xdr:colOff>
      <xdr:row>49</xdr:row>
      <xdr:rowOff>0</xdr:rowOff>
    </xdr:to>
    <xdr:sp macro="" textlink="">
      <xdr:nvSpPr>
        <xdr:cNvPr id="182" name="Line 181"/>
        <xdr:cNvSpPr>
          <a:spLocks noChangeShapeType="1"/>
        </xdr:cNvSpPr>
      </xdr:nvSpPr>
      <xdr:spPr bwMode="auto">
        <a:xfrm>
          <a:off x="4867275" y="605790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49</xdr:row>
      <xdr:rowOff>0</xdr:rowOff>
    </xdr:from>
    <xdr:to>
      <xdr:col>16</xdr:col>
      <xdr:colOff>0</xdr:colOff>
      <xdr:row>49</xdr:row>
      <xdr:rowOff>0</xdr:rowOff>
    </xdr:to>
    <xdr:sp macro="" textlink="">
      <xdr:nvSpPr>
        <xdr:cNvPr id="183" name="Line 182"/>
        <xdr:cNvSpPr>
          <a:spLocks noChangeShapeType="1"/>
        </xdr:cNvSpPr>
      </xdr:nvSpPr>
      <xdr:spPr bwMode="auto">
        <a:xfrm>
          <a:off x="5000625" y="605790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49</xdr:row>
      <xdr:rowOff>0</xdr:rowOff>
    </xdr:from>
    <xdr:to>
      <xdr:col>17</xdr:col>
      <xdr:colOff>9525</xdr:colOff>
      <xdr:row>49</xdr:row>
      <xdr:rowOff>0</xdr:rowOff>
    </xdr:to>
    <xdr:sp macro="" textlink="">
      <xdr:nvSpPr>
        <xdr:cNvPr id="184" name="Line 183"/>
        <xdr:cNvSpPr>
          <a:spLocks noChangeShapeType="1"/>
        </xdr:cNvSpPr>
      </xdr:nvSpPr>
      <xdr:spPr bwMode="auto">
        <a:xfrm>
          <a:off x="5124450" y="605790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49</xdr:row>
      <xdr:rowOff>0</xdr:rowOff>
    </xdr:from>
    <xdr:to>
      <xdr:col>18</xdr:col>
      <xdr:colOff>9525</xdr:colOff>
      <xdr:row>49</xdr:row>
      <xdr:rowOff>0</xdr:rowOff>
    </xdr:to>
    <xdr:sp macro="" textlink="">
      <xdr:nvSpPr>
        <xdr:cNvPr id="185" name="Line 184"/>
        <xdr:cNvSpPr>
          <a:spLocks noChangeShapeType="1"/>
        </xdr:cNvSpPr>
      </xdr:nvSpPr>
      <xdr:spPr bwMode="auto">
        <a:xfrm>
          <a:off x="5267325" y="605790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9525</xdr:colOff>
      <xdr:row>50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186" name="Line 185"/>
        <xdr:cNvSpPr>
          <a:spLocks noChangeShapeType="1"/>
        </xdr:cNvSpPr>
      </xdr:nvSpPr>
      <xdr:spPr bwMode="auto">
        <a:xfrm>
          <a:off x="581025" y="6191250"/>
          <a:ext cx="5619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9525</xdr:colOff>
      <xdr:row>50</xdr:row>
      <xdr:rowOff>0</xdr:rowOff>
    </xdr:to>
    <xdr:sp macro="" textlink="">
      <xdr:nvSpPr>
        <xdr:cNvPr id="187" name="Line 186"/>
        <xdr:cNvSpPr>
          <a:spLocks noChangeShapeType="1"/>
        </xdr:cNvSpPr>
      </xdr:nvSpPr>
      <xdr:spPr bwMode="auto">
        <a:xfrm>
          <a:off x="1143000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50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188" name="Line 187"/>
        <xdr:cNvSpPr>
          <a:spLocks noChangeShapeType="1"/>
        </xdr:cNvSpPr>
      </xdr:nvSpPr>
      <xdr:spPr bwMode="auto">
        <a:xfrm>
          <a:off x="1285875" y="6191250"/>
          <a:ext cx="8001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50</xdr:row>
      <xdr:rowOff>0</xdr:rowOff>
    </xdr:from>
    <xdr:to>
      <xdr:col>7</xdr:col>
      <xdr:colOff>9525</xdr:colOff>
      <xdr:row>50</xdr:row>
      <xdr:rowOff>0</xdr:rowOff>
    </xdr:to>
    <xdr:sp macro="" textlink="">
      <xdr:nvSpPr>
        <xdr:cNvPr id="189" name="Line 188"/>
        <xdr:cNvSpPr>
          <a:spLocks noChangeShapeType="1"/>
        </xdr:cNvSpPr>
      </xdr:nvSpPr>
      <xdr:spPr bwMode="auto">
        <a:xfrm>
          <a:off x="2085975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50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190" name="Line 189"/>
        <xdr:cNvSpPr>
          <a:spLocks noChangeShapeType="1"/>
        </xdr:cNvSpPr>
      </xdr:nvSpPr>
      <xdr:spPr bwMode="auto">
        <a:xfrm>
          <a:off x="2228850" y="6191250"/>
          <a:ext cx="4953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50</xdr:row>
      <xdr:rowOff>0</xdr:rowOff>
    </xdr:from>
    <xdr:to>
      <xdr:col>9</xdr:col>
      <xdr:colOff>0</xdr:colOff>
      <xdr:row>50</xdr:row>
      <xdr:rowOff>0</xdr:rowOff>
    </xdr:to>
    <xdr:sp macro="" textlink="">
      <xdr:nvSpPr>
        <xdr:cNvPr id="191" name="Line 190"/>
        <xdr:cNvSpPr>
          <a:spLocks noChangeShapeType="1"/>
        </xdr:cNvSpPr>
      </xdr:nvSpPr>
      <xdr:spPr bwMode="auto">
        <a:xfrm>
          <a:off x="2724150" y="6191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192" name="Line 191"/>
        <xdr:cNvSpPr>
          <a:spLocks noChangeShapeType="1"/>
        </xdr:cNvSpPr>
      </xdr:nvSpPr>
      <xdr:spPr bwMode="auto">
        <a:xfrm>
          <a:off x="2857500" y="6191250"/>
          <a:ext cx="4286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50</xdr:row>
      <xdr:rowOff>0</xdr:rowOff>
    </xdr:from>
    <xdr:to>
      <xdr:col>11</xdr:col>
      <xdr:colOff>9525</xdr:colOff>
      <xdr:row>50</xdr:row>
      <xdr:rowOff>0</xdr:rowOff>
    </xdr:to>
    <xdr:sp macro="" textlink="">
      <xdr:nvSpPr>
        <xdr:cNvPr id="193" name="Line 192"/>
        <xdr:cNvSpPr>
          <a:spLocks noChangeShapeType="1"/>
        </xdr:cNvSpPr>
      </xdr:nvSpPr>
      <xdr:spPr bwMode="auto">
        <a:xfrm>
          <a:off x="3286125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194" name="Line 193"/>
        <xdr:cNvSpPr>
          <a:spLocks noChangeShapeType="1"/>
        </xdr:cNvSpPr>
      </xdr:nvSpPr>
      <xdr:spPr bwMode="auto">
        <a:xfrm>
          <a:off x="3429000" y="6191250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50</xdr:row>
      <xdr:rowOff>0</xdr:rowOff>
    </xdr:from>
    <xdr:to>
      <xdr:col>13</xdr:col>
      <xdr:colOff>9525</xdr:colOff>
      <xdr:row>50</xdr:row>
      <xdr:rowOff>0</xdr:rowOff>
    </xdr:to>
    <xdr:sp macro="" textlink="">
      <xdr:nvSpPr>
        <xdr:cNvPr id="195" name="Line 194"/>
        <xdr:cNvSpPr>
          <a:spLocks noChangeShapeType="1"/>
        </xdr:cNvSpPr>
      </xdr:nvSpPr>
      <xdr:spPr bwMode="auto">
        <a:xfrm>
          <a:off x="4181475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50</xdr:row>
      <xdr:rowOff>0</xdr:rowOff>
    </xdr:from>
    <xdr:to>
      <xdr:col>14</xdr:col>
      <xdr:colOff>0</xdr:colOff>
      <xdr:row>50</xdr:row>
      <xdr:rowOff>0</xdr:rowOff>
    </xdr:to>
    <xdr:sp macro="" textlink="">
      <xdr:nvSpPr>
        <xdr:cNvPr id="196" name="Line 195"/>
        <xdr:cNvSpPr>
          <a:spLocks noChangeShapeType="1"/>
        </xdr:cNvSpPr>
      </xdr:nvSpPr>
      <xdr:spPr bwMode="auto">
        <a:xfrm>
          <a:off x="4324350" y="6191250"/>
          <a:ext cx="5429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14</xdr:col>
      <xdr:colOff>0</xdr:colOff>
      <xdr:row>50</xdr:row>
      <xdr:rowOff>0</xdr:rowOff>
    </xdr:from>
    <xdr:to>
      <xdr:col>15</xdr:col>
      <xdr:colOff>0</xdr:colOff>
      <xdr:row>50</xdr:row>
      <xdr:rowOff>0</xdr:rowOff>
    </xdr:to>
    <xdr:sp macro="" textlink="">
      <xdr:nvSpPr>
        <xdr:cNvPr id="197" name="Line 196"/>
        <xdr:cNvSpPr>
          <a:spLocks noChangeShapeType="1"/>
        </xdr:cNvSpPr>
      </xdr:nvSpPr>
      <xdr:spPr bwMode="auto">
        <a:xfrm>
          <a:off x="4867275" y="6191250"/>
          <a:ext cx="1333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15</xdr:col>
      <xdr:colOff>0</xdr:colOff>
      <xdr:row>50</xdr:row>
      <xdr:rowOff>0</xdr:rowOff>
    </xdr:from>
    <xdr:to>
      <xdr:col>16</xdr:col>
      <xdr:colOff>0</xdr:colOff>
      <xdr:row>50</xdr:row>
      <xdr:rowOff>0</xdr:rowOff>
    </xdr:to>
    <xdr:sp macro="" textlink="">
      <xdr:nvSpPr>
        <xdr:cNvPr id="198" name="Line 197"/>
        <xdr:cNvSpPr>
          <a:spLocks noChangeShapeType="1"/>
        </xdr:cNvSpPr>
      </xdr:nvSpPr>
      <xdr:spPr bwMode="auto">
        <a:xfrm>
          <a:off x="5000625" y="6191250"/>
          <a:ext cx="1238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16</xdr:col>
      <xdr:colOff>0</xdr:colOff>
      <xdr:row>50</xdr:row>
      <xdr:rowOff>0</xdr:rowOff>
    </xdr:from>
    <xdr:to>
      <xdr:col>17</xdr:col>
      <xdr:colOff>9525</xdr:colOff>
      <xdr:row>50</xdr:row>
      <xdr:rowOff>0</xdr:rowOff>
    </xdr:to>
    <xdr:sp macro="" textlink="">
      <xdr:nvSpPr>
        <xdr:cNvPr id="199" name="Line 198"/>
        <xdr:cNvSpPr>
          <a:spLocks noChangeShapeType="1"/>
        </xdr:cNvSpPr>
      </xdr:nvSpPr>
      <xdr:spPr bwMode="auto">
        <a:xfrm>
          <a:off x="5124450" y="6191250"/>
          <a:ext cx="1428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17</xdr:col>
      <xdr:colOff>9525</xdr:colOff>
      <xdr:row>50</xdr:row>
      <xdr:rowOff>0</xdr:rowOff>
    </xdr:from>
    <xdr:to>
      <xdr:col>18</xdr:col>
      <xdr:colOff>9525</xdr:colOff>
      <xdr:row>50</xdr:row>
      <xdr:rowOff>0</xdr:rowOff>
    </xdr:to>
    <xdr:sp macro="" textlink="">
      <xdr:nvSpPr>
        <xdr:cNvPr id="200" name="Line 199"/>
        <xdr:cNvSpPr>
          <a:spLocks noChangeShapeType="1"/>
        </xdr:cNvSpPr>
      </xdr:nvSpPr>
      <xdr:spPr bwMode="auto">
        <a:xfrm>
          <a:off x="5267325" y="6191250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34</xdr:row>
      <xdr:rowOff>104775</xdr:rowOff>
    </xdr:from>
    <xdr:to>
      <xdr:col>3</xdr:col>
      <xdr:colOff>1609725</xdr:colOff>
      <xdr:row>39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9420225"/>
          <a:ext cx="1619250" cy="400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8575" y="19050"/>
          <a:ext cx="323850" cy="47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5</xdr:row>
      <xdr:rowOff>114300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28575" y="66675"/>
          <a:ext cx="323850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1</xdr:col>
      <xdr:colOff>0</xdr:colOff>
      <xdr:row>34</xdr:row>
      <xdr:rowOff>85725</xdr:rowOff>
    </xdr:from>
    <xdr:to>
      <xdr:col>2</xdr:col>
      <xdr:colOff>0</xdr:colOff>
      <xdr:row>37</xdr:row>
      <xdr:rowOff>0</xdr:rowOff>
    </xdr:to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28575" y="9401175"/>
          <a:ext cx="323850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3</xdr:col>
      <xdr:colOff>19050</xdr:colOff>
      <xdr:row>17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590550" y="27336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17</xdr:row>
      <xdr:rowOff>0</xdr:rowOff>
    </xdr:from>
    <xdr:to>
      <xdr:col>5</xdr:col>
      <xdr:colOff>9525</xdr:colOff>
      <xdr:row>17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2590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2600325" y="2733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17</xdr:row>
      <xdr:rowOff>0</xdr:rowOff>
    </xdr:from>
    <xdr:to>
      <xdr:col>7</xdr:col>
      <xdr:colOff>9525</xdr:colOff>
      <xdr:row>17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3352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17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362325" y="2733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17</xdr:row>
      <xdr:rowOff>0</xdr:rowOff>
    </xdr:from>
    <xdr:to>
      <xdr:col>9</xdr:col>
      <xdr:colOff>9525</xdr:colOff>
      <xdr:row>17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114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17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4124325" y="2733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17</xdr:row>
      <xdr:rowOff>0</xdr:rowOff>
    </xdr:from>
    <xdr:to>
      <xdr:col>11</xdr:col>
      <xdr:colOff>9525</xdr:colOff>
      <xdr:row>17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4876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17</xdr:row>
      <xdr:rowOff>0</xdr:rowOff>
    </xdr:from>
    <xdr:to>
      <xdr:col>12</xdr:col>
      <xdr:colOff>0</xdr:colOff>
      <xdr:row>17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4886325" y="27336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17</xdr:row>
      <xdr:rowOff>0</xdr:rowOff>
    </xdr:from>
    <xdr:to>
      <xdr:col>13</xdr:col>
      <xdr:colOff>9525</xdr:colOff>
      <xdr:row>17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5638800" y="27336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17</xdr:row>
      <xdr:rowOff>0</xdr:rowOff>
    </xdr:from>
    <xdr:to>
      <xdr:col>14</xdr:col>
      <xdr:colOff>9525</xdr:colOff>
      <xdr:row>17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5648325" y="27336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18</xdr:row>
      <xdr:rowOff>0</xdr:rowOff>
    </xdr:from>
    <xdr:to>
      <xdr:col>4</xdr:col>
      <xdr:colOff>0</xdr:colOff>
      <xdr:row>18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590550" y="286702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18</xdr:row>
      <xdr:rowOff>0</xdr:rowOff>
    </xdr:from>
    <xdr:to>
      <xdr:col>5</xdr:col>
      <xdr:colOff>9525</xdr:colOff>
      <xdr:row>18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2590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18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2600325" y="2867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18</xdr:row>
      <xdr:rowOff>0</xdr:rowOff>
    </xdr:from>
    <xdr:to>
      <xdr:col>7</xdr:col>
      <xdr:colOff>9525</xdr:colOff>
      <xdr:row>18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3352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18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3362325" y="2867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18</xdr:row>
      <xdr:rowOff>0</xdr:rowOff>
    </xdr:from>
    <xdr:to>
      <xdr:col>9</xdr:col>
      <xdr:colOff>9525</xdr:colOff>
      <xdr:row>18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4114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18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124325" y="2867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18</xdr:row>
      <xdr:rowOff>0</xdr:rowOff>
    </xdr:from>
    <xdr:to>
      <xdr:col>11</xdr:col>
      <xdr:colOff>9525</xdr:colOff>
      <xdr:row>18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4876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18</xdr:row>
      <xdr:rowOff>0</xdr:rowOff>
    </xdr:from>
    <xdr:to>
      <xdr:col>12</xdr:col>
      <xdr:colOff>0</xdr:colOff>
      <xdr:row>18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4886325" y="28670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18</xdr:row>
      <xdr:rowOff>0</xdr:rowOff>
    </xdr:from>
    <xdr:to>
      <xdr:col>13</xdr:col>
      <xdr:colOff>9525</xdr:colOff>
      <xdr:row>18</xdr:row>
      <xdr:rowOff>0</xdr:rowOff>
    </xdr:to>
    <xdr:sp macro="" textlink="">
      <xdr:nvSpPr>
        <xdr:cNvPr id="26" name="Line 25"/>
        <xdr:cNvSpPr>
          <a:spLocks noChangeShapeType="1"/>
        </xdr:cNvSpPr>
      </xdr:nvSpPr>
      <xdr:spPr bwMode="auto">
        <a:xfrm>
          <a:off x="5638800" y="28670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18</xdr:row>
      <xdr:rowOff>0</xdr:rowOff>
    </xdr:from>
    <xdr:to>
      <xdr:col>14</xdr:col>
      <xdr:colOff>9525</xdr:colOff>
      <xdr:row>18</xdr:row>
      <xdr:rowOff>0</xdr:rowOff>
    </xdr:to>
    <xdr:sp macro="" textlink="">
      <xdr:nvSpPr>
        <xdr:cNvPr id="27" name="Line 26"/>
        <xdr:cNvSpPr>
          <a:spLocks noChangeShapeType="1"/>
        </xdr:cNvSpPr>
      </xdr:nvSpPr>
      <xdr:spPr bwMode="auto">
        <a:xfrm>
          <a:off x="5648325" y="28670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19</xdr:row>
      <xdr:rowOff>0</xdr:rowOff>
    </xdr:from>
    <xdr:to>
      <xdr:col>4</xdr:col>
      <xdr:colOff>0</xdr:colOff>
      <xdr:row>19</xdr:row>
      <xdr:rowOff>0</xdr:rowOff>
    </xdr:to>
    <xdr:sp macro="" textlink="">
      <xdr:nvSpPr>
        <xdr:cNvPr id="28" name="Line 27"/>
        <xdr:cNvSpPr>
          <a:spLocks noChangeShapeType="1"/>
        </xdr:cNvSpPr>
      </xdr:nvSpPr>
      <xdr:spPr bwMode="auto">
        <a:xfrm>
          <a:off x="590550" y="30003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19</xdr:row>
      <xdr:rowOff>0</xdr:rowOff>
    </xdr:from>
    <xdr:to>
      <xdr:col>5</xdr:col>
      <xdr:colOff>9525</xdr:colOff>
      <xdr:row>19</xdr:row>
      <xdr:rowOff>0</xdr:rowOff>
    </xdr:to>
    <xdr:sp macro="" textlink="">
      <xdr:nvSpPr>
        <xdr:cNvPr id="29" name="Line 28"/>
        <xdr:cNvSpPr>
          <a:spLocks noChangeShapeType="1"/>
        </xdr:cNvSpPr>
      </xdr:nvSpPr>
      <xdr:spPr bwMode="auto">
        <a:xfrm>
          <a:off x="2590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19</xdr:row>
      <xdr:rowOff>0</xdr:rowOff>
    </xdr:from>
    <xdr:to>
      <xdr:col>6</xdr:col>
      <xdr:colOff>0</xdr:colOff>
      <xdr:row>19</xdr:row>
      <xdr:rowOff>0</xdr:rowOff>
    </xdr:to>
    <xdr:sp macro="" textlink="">
      <xdr:nvSpPr>
        <xdr:cNvPr id="30" name="Line 29"/>
        <xdr:cNvSpPr>
          <a:spLocks noChangeShapeType="1"/>
        </xdr:cNvSpPr>
      </xdr:nvSpPr>
      <xdr:spPr bwMode="auto">
        <a:xfrm>
          <a:off x="2600325" y="3000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19</xdr:row>
      <xdr:rowOff>0</xdr:rowOff>
    </xdr:from>
    <xdr:to>
      <xdr:col>7</xdr:col>
      <xdr:colOff>9525</xdr:colOff>
      <xdr:row>19</xdr:row>
      <xdr:rowOff>0</xdr:rowOff>
    </xdr:to>
    <xdr:sp macro="" textlink="">
      <xdr:nvSpPr>
        <xdr:cNvPr id="31" name="Line 30"/>
        <xdr:cNvSpPr>
          <a:spLocks noChangeShapeType="1"/>
        </xdr:cNvSpPr>
      </xdr:nvSpPr>
      <xdr:spPr bwMode="auto">
        <a:xfrm>
          <a:off x="3352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19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32" name="Line 31"/>
        <xdr:cNvSpPr>
          <a:spLocks noChangeShapeType="1"/>
        </xdr:cNvSpPr>
      </xdr:nvSpPr>
      <xdr:spPr bwMode="auto">
        <a:xfrm>
          <a:off x="3362325" y="3000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19</xdr:row>
      <xdr:rowOff>0</xdr:rowOff>
    </xdr:from>
    <xdr:to>
      <xdr:col>9</xdr:col>
      <xdr:colOff>9525</xdr:colOff>
      <xdr:row>19</xdr:row>
      <xdr:rowOff>0</xdr:rowOff>
    </xdr:to>
    <xdr:sp macro="" textlink="">
      <xdr:nvSpPr>
        <xdr:cNvPr id="33" name="Line 32"/>
        <xdr:cNvSpPr>
          <a:spLocks noChangeShapeType="1"/>
        </xdr:cNvSpPr>
      </xdr:nvSpPr>
      <xdr:spPr bwMode="auto">
        <a:xfrm>
          <a:off x="4114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34" name="Line 33"/>
        <xdr:cNvSpPr>
          <a:spLocks noChangeShapeType="1"/>
        </xdr:cNvSpPr>
      </xdr:nvSpPr>
      <xdr:spPr bwMode="auto">
        <a:xfrm>
          <a:off x="4124325" y="3000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19</xdr:row>
      <xdr:rowOff>0</xdr:rowOff>
    </xdr:from>
    <xdr:to>
      <xdr:col>11</xdr:col>
      <xdr:colOff>9525</xdr:colOff>
      <xdr:row>19</xdr:row>
      <xdr:rowOff>0</xdr:rowOff>
    </xdr:to>
    <xdr:sp macro="" textlink="">
      <xdr:nvSpPr>
        <xdr:cNvPr id="35" name="Line 34"/>
        <xdr:cNvSpPr>
          <a:spLocks noChangeShapeType="1"/>
        </xdr:cNvSpPr>
      </xdr:nvSpPr>
      <xdr:spPr bwMode="auto">
        <a:xfrm>
          <a:off x="4876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19</xdr:row>
      <xdr:rowOff>0</xdr:rowOff>
    </xdr:from>
    <xdr:to>
      <xdr:col>12</xdr:col>
      <xdr:colOff>0</xdr:colOff>
      <xdr:row>19</xdr:row>
      <xdr:rowOff>0</xdr:rowOff>
    </xdr:to>
    <xdr:sp macro="" textlink="">
      <xdr:nvSpPr>
        <xdr:cNvPr id="36" name="Line 35"/>
        <xdr:cNvSpPr>
          <a:spLocks noChangeShapeType="1"/>
        </xdr:cNvSpPr>
      </xdr:nvSpPr>
      <xdr:spPr bwMode="auto">
        <a:xfrm>
          <a:off x="4886325" y="30003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19</xdr:row>
      <xdr:rowOff>0</xdr:rowOff>
    </xdr:from>
    <xdr:to>
      <xdr:col>13</xdr:col>
      <xdr:colOff>9525</xdr:colOff>
      <xdr:row>19</xdr:row>
      <xdr:rowOff>0</xdr:rowOff>
    </xdr:to>
    <xdr:sp macro="" textlink="">
      <xdr:nvSpPr>
        <xdr:cNvPr id="37" name="Line 36"/>
        <xdr:cNvSpPr>
          <a:spLocks noChangeShapeType="1"/>
        </xdr:cNvSpPr>
      </xdr:nvSpPr>
      <xdr:spPr bwMode="auto">
        <a:xfrm>
          <a:off x="5638800" y="30003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19</xdr:row>
      <xdr:rowOff>0</xdr:rowOff>
    </xdr:from>
    <xdr:to>
      <xdr:col>14</xdr:col>
      <xdr:colOff>9525</xdr:colOff>
      <xdr:row>19</xdr:row>
      <xdr:rowOff>0</xdr:rowOff>
    </xdr:to>
    <xdr:sp macro="" textlink="">
      <xdr:nvSpPr>
        <xdr:cNvPr id="38" name="Line 37"/>
        <xdr:cNvSpPr>
          <a:spLocks noChangeShapeType="1"/>
        </xdr:cNvSpPr>
      </xdr:nvSpPr>
      <xdr:spPr bwMode="auto">
        <a:xfrm>
          <a:off x="5648325" y="30003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21</xdr:row>
      <xdr:rowOff>0</xdr:rowOff>
    </xdr:from>
    <xdr:to>
      <xdr:col>4</xdr:col>
      <xdr:colOff>0</xdr:colOff>
      <xdr:row>21</xdr:row>
      <xdr:rowOff>0</xdr:rowOff>
    </xdr:to>
    <xdr:sp macro="" textlink="">
      <xdr:nvSpPr>
        <xdr:cNvPr id="39" name="Line 38"/>
        <xdr:cNvSpPr>
          <a:spLocks noChangeShapeType="1"/>
        </xdr:cNvSpPr>
      </xdr:nvSpPr>
      <xdr:spPr bwMode="auto">
        <a:xfrm>
          <a:off x="590550" y="32670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21</xdr:row>
      <xdr:rowOff>0</xdr:rowOff>
    </xdr:from>
    <xdr:to>
      <xdr:col>5</xdr:col>
      <xdr:colOff>9525</xdr:colOff>
      <xdr:row>21</xdr:row>
      <xdr:rowOff>0</xdr:rowOff>
    </xdr:to>
    <xdr:sp macro="" textlink="">
      <xdr:nvSpPr>
        <xdr:cNvPr id="40" name="Line 39"/>
        <xdr:cNvSpPr>
          <a:spLocks noChangeShapeType="1"/>
        </xdr:cNvSpPr>
      </xdr:nvSpPr>
      <xdr:spPr bwMode="auto">
        <a:xfrm>
          <a:off x="2590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21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41" name="Line 40"/>
        <xdr:cNvSpPr>
          <a:spLocks noChangeShapeType="1"/>
        </xdr:cNvSpPr>
      </xdr:nvSpPr>
      <xdr:spPr bwMode="auto">
        <a:xfrm>
          <a:off x="2600325" y="32670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21</xdr:row>
      <xdr:rowOff>0</xdr:rowOff>
    </xdr:from>
    <xdr:to>
      <xdr:col>7</xdr:col>
      <xdr:colOff>9525</xdr:colOff>
      <xdr:row>21</xdr:row>
      <xdr:rowOff>0</xdr:rowOff>
    </xdr:to>
    <xdr:sp macro="" textlink="">
      <xdr:nvSpPr>
        <xdr:cNvPr id="42" name="Line 41"/>
        <xdr:cNvSpPr>
          <a:spLocks noChangeShapeType="1"/>
        </xdr:cNvSpPr>
      </xdr:nvSpPr>
      <xdr:spPr bwMode="auto">
        <a:xfrm>
          <a:off x="3352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21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43" name="Line 42"/>
        <xdr:cNvSpPr>
          <a:spLocks noChangeShapeType="1"/>
        </xdr:cNvSpPr>
      </xdr:nvSpPr>
      <xdr:spPr bwMode="auto">
        <a:xfrm>
          <a:off x="3362325" y="32670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21</xdr:row>
      <xdr:rowOff>0</xdr:rowOff>
    </xdr:from>
    <xdr:to>
      <xdr:col>9</xdr:col>
      <xdr:colOff>9525</xdr:colOff>
      <xdr:row>21</xdr:row>
      <xdr:rowOff>0</xdr:rowOff>
    </xdr:to>
    <xdr:sp macro="" textlink="">
      <xdr:nvSpPr>
        <xdr:cNvPr id="44" name="Line 43"/>
        <xdr:cNvSpPr>
          <a:spLocks noChangeShapeType="1"/>
        </xdr:cNvSpPr>
      </xdr:nvSpPr>
      <xdr:spPr bwMode="auto">
        <a:xfrm>
          <a:off x="4114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21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45" name="Line 44"/>
        <xdr:cNvSpPr>
          <a:spLocks noChangeShapeType="1"/>
        </xdr:cNvSpPr>
      </xdr:nvSpPr>
      <xdr:spPr bwMode="auto">
        <a:xfrm>
          <a:off x="4124325" y="32670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21</xdr:row>
      <xdr:rowOff>0</xdr:rowOff>
    </xdr:from>
    <xdr:to>
      <xdr:col>11</xdr:col>
      <xdr:colOff>9525</xdr:colOff>
      <xdr:row>21</xdr:row>
      <xdr:rowOff>0</xdr:rowOff>
    </xdr:to>
    <xdr:sp macro="" textlink="">
      <xdr:nvSpPr>
        <xdr:cNvPr id="46" name="Line 45"/>
        <xdr:cNvSpPr>
          <a:spLocks noChangeShapeType="1"/>
        </xdr:cNvSpPr>
      </xdr:nvSpPr>
      <xdr:spPr bwMode="auto">
        <a:xfrm>
          <a:off x="4876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21</xdr:row>
      <xdr:rowOff>0</xdr:rowOff>
    </xdr:from>
    <xdr:to>
      <xdr:col>12</xdr:col>
      <xdr:colOff>0</xdr:colOff>
      <xdr:row>21</xdr:row>
      <xdr:rowOff>0</xdr:rowOff>
    </xdr:to>
    <xdr:sp macro="" textlink="">
      <xdr:nvSpPr>
        <xdr:cNvPr id="47" name="Line 46"/>
        <xdr:cNvSpPr>
          <a:spLocks noChangeShapeType="1"/>
        </xdr:cNvSpPr>
      </xdr:nvSpPr>
      <xdr:spPr bwMode="auto">
        <a:xfrm>
          <a:off x="4886325" y="32670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21</xdr:row>
      <xdr:rowOff>0</xdr:rowOff>
    </xdr:from>
    <xdr:to>
      <xdr:col>13</xdr:col>
      <xdr:colOff>9525</xdr:colOff>
      <xdr:row>21</xdr:row>
      <xdr:rowOff>0</xdr:rowOff>
    </xdr:to>
    <xdr:sp macro="" textlink="">
      <xdr:nvSpPr>
        <xdr:cNvPr id="48" name="Line 47"/>
        <xdr:cNvSpPr>
          <a:spLocks noChangeShapeType="1"/>
        </xdr:cNvSpPr>
      </xdr:nvSpPr>
      <xdr:spPr bwMode="auto">
        <a:xfrm>
          <a:off x="5638800" y="32670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21</xdr:row>
      <xdr:rowOff>0</xdr:rowOff>
    </xdr:from>
    <xdr:to>
      <xdr:col>14</xdr:col>
      <xdr:colOff>9525</xdr:colOff>
      <xdr:row>21</xdr:row>
      <xdr:rowOff>0</xdr:rowOff>
    </xdr:to>
    <xdr:sp macro="" textlink="">
      <xdr:nvSpPr>
        <xdr:cNvPr id="49" name="Line 48"/>
        <xdr:cNvSpPr>
          <a:spLocks noChangeShapeType="1"/>
        </xdr:cNvSpPr>
      </xdr:nvSpPr>
      <xdr:spPr bwMode="auto">
        <a:xfrm>
          <a:off x="5648325" y="32670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0" name="Line 49"/>
        <xdr:cNvSpPr>
          <a:spLocks noChangeShapeType="1"/>
        </xdr:cNvSpPr>
      </xdr:nvSpPr>
      <xdr:spPr bwMode="auto">
        <a:xfrm>
          <a:off x="590550" y="366712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24</xdr:row>
      <xdr:rowOff>0</xdr:rowOff>
    </xdr:from>
    <xdr:to>
      <xdr:col>5</xdr:col>
      <xdr:colOff>9525</xdr:colOff>
      <xdr:row>24</xdr:row>
      <xdr:rowOff>0</xdr:rowOff>
    </xdr:to>
    <xdr:sp macro="" textlink="">
      <xdr:nvSpPr>
        <xdr:cNvPr id="51" name="Line 50"/>
        <xdr:cNvSpPr>
          <a:spLocks noChangeShapeType="1"/>
        </xdr:cNvSpPr>
      </xdr:nvSpPr>
      <xdr:spPr bwMode="auto">
        <a:xfrm>
          <a:off x="2590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24</xdr:row>
      <xdr:rowOff>0</xdr:rowOff>
    </xdr:from>
    <xdr:to>
      <xdr:col>6</xdr:col>
      <xdr:colOff>0</xdr:colOff>
      <xdr:row>24</xdr:row>
      <xdr:rowOff>0</xdr:rowOff>
    </xdr:to>
    <xdr:sp macro="" textlink="">
      <xdr:nvSpPr>
        <xdr:cNvPr id="52" name="Line 51"/>
        <xdr:cNvSpPr>
          <a:spLocks noChangeShapeType="1"/>
        </xdr:cNvSpPr>
      </xdr:nvSpPr>
      <xdr:spPr bwMode="auto">
        <a:xfrm>
          <a:off x="2600325" y="36671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24</xdr:row>
      <xdr:rowOff>0</xdr:rowOff>
    </xdr:from>
    <xdr:to>
      <xdr:col>7</xdr:col>
      <xdr:colOff>9525</xdr:colOff>
      <xdr:row>24</xdr:row>
      <xdr:rowOff>0</xdr:rowOff>
    </xdr:to>
    <xdr:sp macro="" textlink="">
      <xdr:nvSpPr>
        <xdr:cNvPr id="53" name="Line 52"/>
        <xdr:cNvSpPr>
          <a:spLocks noChangeShapeType="1"/>
        </xdr:cNvSpPr>
      </xdr:nvSpPr>
      <xdr:spPr bwMode="auto">
        <a:xfrm>
          <a:off x="3352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24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54" name="Line 53"/>
        <xdr:cNvSpPr>
          <a:spLocks noChangeShapeType="1"/>
        </xdr:cNvSpPr>
      </xdr:nvSpPr>
      <xdr:spPr bwMode="auto">
        <a:xfrm>
          <a:off x="3362325" y="36671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24</xdr:row>
      <xdr:rowOff>0</xdr:rowOff>
    </xdr:from>
    <xdr:to>
      <xdr:col>9</xdr:col>
      <xdr:colOff>9525</xdr:colOff>
      <xdr:row>24</xdr:row>
      <xdr:rowOff>0</xdr:rowOff>
    </xdr:to>
    <xdr:sp macro="" textlink="">
      <xdr:nvSpPr>
        <xdr:cNvPr id="55" name="Line 54"/>
        <xdr:cNvSpPr>
          <a:spLocks noChangeShapeType="1"/>
        </xdr:cNvSpPr>
      </xdr:nvSpPr>
      <xdr:spPr bwMode="auto">
        <a:xfrm>
          <a:off x="4114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24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56" name="Line 55"/>
        <xdr:cNvSpPr>
          <a:spLocks noChangeShapeType="1"/>
        </xdr:cNvSpPr>
      </xdr:nvSpPr>
      <xdr:spPr bwMode="auto">
        <a:xfrm>
          <a:off x="4124325" y="36671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24</xdr:row>
      <xdr:rowOff>0</xdr:rowOff>
    </xdr:from>
    <xdr:to>
      <xdr:col>11</xdr:col>
      <xdr:colOff>9525</xdr:colOff>
      <xdr:row>24</xdr:row>
      <xdr:rowOff>0</xdr:rowOff>
    </xdr:to>
    <xdr:sp macro="" textlink="">
      <xdr:nvSpPr>
        <xdr:cNvPr id="57" name="Line 56"/>
        <xdr:cNvSpPr>
          <a:spLocks noChangeShapeType="1"/>
        </xdr:cNvSpPr>
      </xdr:nvSpPr>
      <xdr:spPr bwMode="auto">
        <a:xfrm>
          <a:off x="4876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24</xdr:row>
      <xdr:rowOff>0</xdr:rowOff>
    </xdr:from>
    <xdr:to>
      <xdr:col>12</xdr:col>
      <xdr:colOff>0</xdr:colOff>
      <xdr:row>24</xdr:row>
      <xdr:rowOff>0</xdr:rowOff>
    </xdr:to>
    <xdr:sp macro="" textlink="">
      <xdr:nvSpPr>
        <xdr:cNvPr id="58" name="Line 57"/>
        <xdr:cNvSpPr>
          <a:spLocks noChangeShapeType="1"/>
        </xdr:cNvSpPr>
      </xdr:nvSpPr>
      <xdr:spPr bwMode="auto">
        <a:xfrm>
          <a:off x="4886325" y="36671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24</xdr:row>
      <xdr:rowOff>0</xdr:rowOff>
    </xdr:from>
    <xdr:to>
      <xdr:col>13</xdr:col>
      <xdr:colOff>9525</xdr:colOff>
      <xdr:row>24</xdr:row>
      <xdr:rowOff>0</xdr:rowOff>
    </xdr:to>
    <xdr:sp macro="" textlink="">
      <xdr:nvSpPr>
        <xdr:cNvPr id="59" name="Line 58"/>
        <xdr:cNvSpPr>
          <a:spLocks noChangeShapeType="1"/>
        </xdr:cNvSpPr>
      </xdr:nvSpPr>
      <xdr:spPr bwMode="auto">
        <a:xfrm>
          <a:off x="5638800" y="36671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24</xdr:row>
      <xdr:rowOff>0</xdr:rowOff>
    </xdr:from>
    <xdr:to>
      <xdr:col>14</xdr:col>
      <xdr:colOff>9525</xdr:colOff>
      <xdr:row>24</xdr:row>
      <xdr:rowOff>0</xdr:rowOff>
    </xdr:to>
    <xdr:sp macro="" textlink="">
      <xdr:nvSpPr>
        <xdr:cNvPr id="60" name="Line 59"/>
        <xdr:cNvSpPr>
          <a:spLocks noChangeShapeType="1"/>
        </xdr:cNvSpPr>
      </xdr:nvSpPr>
      <xdr:spPr bwMode="auto">
        <a:xfrm>
          <a:off x="5648325" y="36671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25</xdr:row>
      <xdr:rowOff>0</xdr:rowOff>
    </xdr:from>
    <xdr:to>
      <xdr:col>4</xdr:col>
      <xdr:colOff>0</xdr:colOff>
      <xdr:row>25</xdr:row>
      <xdr:rowOff>0</xdr:rowOff>
    </xdr:to>
    <xdr:sp macro="" textlink="">
      <xdr:nvSpPr>
        <xdr:cNvPr id="61" name="Line 60"/>
        <xdr:cNvSpPr>
          <a:spLocks noChangeShapeType="1"/>
        </xdr:cNvSpPr>
      </xdr:nvSpPr>
      <xdr:spPr bwMode="auto">
        <a:xfrm>
          <a:off x="590550" y="38004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25</xdr:row>
      <xdr:rowOff>0</xdr:rowOff>
    </xdr:from>
    <xdr:to>
      <xdr:col>5</xdr:col>
      <xdr:colOff>9525</xdr:colOff>
      <xdr:row>25</xdr:row>
      <xdr:rowOff>0</xdr:rowOff>
    </xdr:to>
    <xdr:sp macro="" textlink="">
      <xdr:nvSpPr>
        <xdr:cNvPr id="62" name="Line 61"/>
        <xdr:cNvSpPr>
          <a:spLocks noChangeShapeType="1"/>
        </xdr:cNvSpPr>
      </xdr:nvSpPr>
      <xdr:spPr bwMode="auto">
        <a:xfrm>
          <a:off x="2590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25</xdr:row>
      <xdr:rowOff>0</xdr:rowOff>
    </xdr:from>
    <xdr:to>
      <xdr:col>6</xdr:col>
      <xdr:colOff>0</xdr:colOff>
      <xdr:row>25</xdr:row>
      <xdr:rowOff>0</xdr:rowOff>
    </xdr:to>
    <xdr:sp macro="" textlink="">
      <xdr:nvSpPr>
        <xdr:cNvPr id="63" name="Line 62"/>
        <xdr:cNvSpPr>
          <a:spLocks noChangeShapeType="1"/>
        </xdr:cNvSpPr>
      </xdr:nvSpPr>
      <xdr:spPr bwMode="auto">
        <a:xfrm>
          <a:off x="2600325" y="38004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25</xdr:row>
      <xdr:rowOff>0</xdr:rowOff>
    </xdr:from>
    <xdr:to>
      <xdr:col>7</xdr:col>
      <xdr:colOff>9525</xdr:colOff>
      <xdr:row>25</xdr:row>
      <xdr:rowOff>0</xdr:rowOff>
    </xdr:to>
    <xdr:sp macro="" textlink="">
      <xdr:nvSpPr>
        <xdr:cNvPr id="64" name="Line 63"/>
        <xdr:cNvSpPr>
          <a:spLocks noChangeShapeType="1"/>
        </xdr:cNvSpPr>
      </xdr:nvSpPr>
      <xdr:spPr bwMode="auto">
        <a:xfrm>
          <a:off x="3352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25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65" name="Line 64"/>
        <xdr:cNvSpPr>
          <a:spLocks noChangeShapeType="1"/>
        </xdr:cNvSpPr>
      </xdr:nvSpPr>
      <xdr:spPr bwMode="auto">
        <a:xfrm>
          <a:off x="3362325" y="38004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25</xdr:row>
      <xdr:rowOff>0</xdr:rowOff>
    </xdr:from>
    <xdr:to>
      <xdr:col>9</xdr:col>
      <xdr:colOff>9525</xdr:colOff>
      <xdr:row>25</xdr:row>
      <xdr:rowOff>0</xdr:rowOff>
    </xdr:to>
    <xdr:sp macro="" textlink="">
      <xdr:nvSpPr>
        <xdr:cNvPr id="66" name="Line 65"/>
        <xdr:cNvSpPr>
          <a:spLocks noChangeShapeType="1"/>
        </xdr:cNvSpPr>
      </xdr:nvSpPr>
      <xdr:spPr bwMode="auto">
        <a:xfrm>
          <a:off x="4114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25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67" name="Line 66"/>
        <xdr:cNvSpPr>
          <a:spLocks noChangeShapeType="1"/>
        </xdr:cNvSpPr>
      </xdr:nvSpPr>
      <xdr:spPr bwMode="auto">
        <a:xfrm>
          <a:off x="4124325" y="38004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25</xdr:row>
      <xdr:rowOff>0</xdr:rowOff>
    </xdr:from>
    <xdr:to>
      <xdr:col>11</xdr:col>
      <xdr:colOff>9525</xdr:colOff>
      <xdr:row>25</xdr:row>
      <xdr:rowOff>0</xdr:rowOff>
    </xdr:to>
    <xdr:sp macro="" textlink="">
      <xdr:nvSpPr>
        <xdr:cNvPr id="68" name="Line 67"/>
        <xdr:cNvSpPr>
          <a:spLocks noChangeShapeType="1"/>
        </xdr:cNvSpPr>
      </xdr:nvSpPr>
      <xdr:spPr bwMode="auto">
        <a:xfrm>
          <a:off x="4876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25</xdr:row>
      <xdr:rowOff>0</xdr:rowOff>
    </xdr:from>
    <xdr:to>
      <xdr:col>12</xdr:col>
      <xdr:colOff>0</xdr:colOff>
      <xdr:row>25</xdr:row>
      <xdr:rowOff>0</xdr:rowOff>
    </xdr:to>
    <xdr:sp macro="" textlink="">
      <xdr:nvSpPr>
        <xdr:cNvPr id="69" name="Line 68"/>
        <xdr:cNvSpPr>
          <a:spLocks noChangeShapeType="1"/>
        </xdr:cNvSpPr>
      </xdr:nvSpPr>
      <xdr:spPr bwMode="auto">
        <a:xfrm>
          <a:off x="4886325" y="38004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25</xdr:row>
      <xdr:rowOff>0</xdr:rowOff>
    </xdr:from>
    <xdr:to>
      <xdr:col>13</xdr:col>
      <xdr:colOff>9525</xdr:colOff>
      <xdr:row>25</xdr:row>
      <xdr:rowOff>0</xdr:rowOff>
    </xdr:to>
    <xdr:sp macro="" textlink="">
      <xdr:nvSpPr>
        <xdr:cNvPr id="70" name="Line 69"/>
        <xdr:cNvSpPr>
          <a:spLocks noChangeShapeType="1"/>
        </xdr:cNvSpPr>
      </xdr:nvSpPr>
      <xdr:spPr bwMode="auto">
        <a:xfrm>
          <a:off x="5638800" y="38004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25</xdr:row>
      <xdr:rowOff>0</xdr:rowOff>
    </xdr:from>
    <xdr:to>
      <xdr:col>14</xdr:col>
      <xdr:colOff>9525</xdr:colOff>
      <xdr:row>25</xdr:row>
      <xdr:rowOff>0</xdr:rowOff>
    </xdr:to>
    <xdr:sp macro="" textlink="">
      <xdr:nvSpPr>
        <xdr:cNvPr id="71" name="Line 70"/>
        <xdr:cNvSpPr>
          <a:spLocks noChangeShapeType="1"/>
        </xdr:cNvSpPr>
      </xdr:nvSpPr>
      <xdr:spPr bwMode="auto">
        <a:xfrm>
          <a:off x="5648325" y="38004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26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72" name="Line 71"/>
        <xdr:cNvSpPr>
          <a:spLocks noChangeShapeType="1"/>
        </xdr:cNvSpPr>
      </xdr:nvSpPr>
      <xdr:spPr bwMode="auto">
        <a:xfrm>
          <a:off x="590550" y="393382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26</xdr:row>
      <xdr:rowOff>0</xdr:rowOff>
    </xdr:from>
    <xdr:to>
      <xdr:col>5</xdr:col>
      <xdr:colOff>9525</xdr:colOff>
      <xdr:row>26</xdr:row>
      <xdr:rowOff>0</xdr:rowOff>
    </xdr:to>
    <xdr:sp macro="" textlink="">
      <xdr:nvSpPr>
        <xdr:cNvPr id="73" name="Line 72"/>
        <xdr:cNvSpPr>
          <a:spLocks noChangeShapeType="1"/>
        </xdr:cNvSpPr>
      </xdr:nvSpPr>
      <xdr:spPr bwMode="auto">
        <a:xfrm>
          <a:off x="2590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26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74" name="Line 73"/>
        <xdr:cNvSpPr>
          <a:spLocks noChangeShapeType="1"/>
        </xdr:cNvSpPr>
      </xdr:nvSpPr>
      <xdr:spPr bwMode="auto">
        <a:xfrm>
          <a:off x="2600325" y="39338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26</xdr:row>
      <xdr:rowOff>0</xdr:rowOff>
    </xdr:from>
    <xdr:to>
      <xdr:col>7</xdr:col>
      <xdr:colOff>9525</xdr:colOff>
      <xdr:row>26</xdr:row>
      <xdr:rowOff>0</xdr:rowOff>
    </xdr:to>
    <xdr:sp macro="" textlink="">
      <xdr:nvSpPr>
        <xdr:cNvPr id="75" name="Line 74"/>
        <xdr:cNvSpPr>
          <a:spLocks noChangeShapeType="1"/>
        </xdr:cNvSpPr>
      </xdr:nvSpPr>
      <xdr:spPr bwMode="auto">
        <a:xfrm>
          <a:off x="3352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26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76" name="Line 75"/>
        <xdr:cNvSpPr>
          <a:spLocks noChangeShapeType="1"/>
        </xdr:cNvSpPr>
      </xdr:nvSpPr>
      <xdr:spPr bwMode="auto">
        <a:xfrm>
          <a:off x="3362325" y="39338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26</xdr:row>
      <xdr:rowOff>0</xdr:rowOff>
    </xdr:from>
    <xdr:to>
      <xdr:col>9</xdr:col>
      <xdr:colOff>9525</xdr:colOff>
      <xdr:row>26</xdr:row>
      <xdr:rowOff>0</xdr:rowOff>
    </xdr:to>
    <xdr:sp macro="" textlink="">
      <xdr:nvSpPr>
        <xdr:cNvPr id="77" name="Line 76"/>
        <xdr:cNvSpPr>
          <a:spLocks noChangeShapeType="1"/>
        </xdr:cNvSpPr>
      </xdr:nvSpPr>
      <xdr:spPr bwMode="auto">
        <a:xfrm>
          <a:off x="4114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26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78" name="Line 77"/>
        <xdr:cNvSpPr>
          <a:spLocks noChangeShapeType="1"/>
        </xdr:cNvSpPr>
      </xdr:nvSpPr>
      <xdr:spPr bwMode="auto">
        <a:xfrm>
          <a:off x="4124325" y="39338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26</xdr:row>
      <xdr:rowOff>0</xdr:rowOff>
    </xdr:from>
    <xdr:to>
      <xdr:col>11</xdr:col>
      <xdr:colOff>9525</xdr:colOff>
      <xdr:row>26</xdr:row>
      <xdr:rowOff>0</xdr:rowOff>
    </xdr:to>
    <xdr:sp macro="" textlink="">
      <xdr:nvSpPr>
        <xdr:cNvPr id="79" name="Line 78"/>
        <xdr:cNvSpPr>
          <a:spLocks noChangeShapeType="1"/>
        </xdr:cNvSpPr>
      </xdr:nvSpPr>
      <xdr:spPr bwMode="auto">
        <a:xfrm>
          <a:off x="4876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26</xdr:row>
      <xdr:rowOff>0</xdr:rowOff>
    </xdr:from>
    <xdr:to>
      <xdr:col>12</xdr:col>
      <xdr:colOff>0</xdr:colOff>
      <xdr:row>26</xdr:row>
      <xdr:rowOff>0</xdr:rowOff>
    </xdr:to>
    <xdr:sp macro="" textlink="">
      <xdr:nvSpPr>
        <xdr:cNvPr id="80" name="Line 79"/>
        <xdr:cNvSpPr>
          <a:spLocks noChangeShapeType="1"/>
        </xdr:cNvSpPr>
      </xdr:nvSpPr>
      <xdr:spPr bwMode="auto">
        <a:xfrm>
          <a:off x="4886325" y="39338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26</xdr:row>
      <xdr:rowOff>0</xdr:rowOff>
    </xdr:from>
    <xdr:to>
      <xdr:col>13</xdr:col>
      <xdr:colOff>9525</xdr:colOff>
      <xdr:row>26</xdr:row>
      <xdr:rowOff>0</xdr:rowOff>
    </xdr:to>
    <xdr:sp macro="" textlink="">
      <xdr:nvSpPr>
        <xdr:cNvPr id="81" name="Line 80"/>
        <xdr:cNvSpPr>
          <a:spLocks noChangeShapeType="1"/>
        </xdr:cNvSpPr>
      </xdr:nvSpPr>
      <xdr:spPr bwMode="auto">
        <a:xfrm>
          <a:off x="5638800" y="39338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26</xdr:row>
      <xdr:rowOff>0</xdr:rowOff>
    </xdr:from>
    <xdr:to>
      <xdr:col>14</xdr:col>
      <xdr:colOff>9525</xdr:colOff>
      <xdr:row>26</xdr:row>
      <xdr:rowOff>0</xdr:rowOff>
    </xdr:to>
    <xdr:sp macro="" textlink="">
      <xdr:nvSpPr>
        <xdr:cNvPr id="82" name="Line 81"/>
        <xdr:cNvSpPr>
          <a:spLocks noChangeShapeType="1"/>
        </xdr:cNvSpPr>
      </xdr:nvSpPr>
      <xdr:spPr bwMode="auto">
        <a:xfrm>
          <a:off x="5648325" y="39338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27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83" name="Line 82"/>
        <xdr:cNvSpPr>
          <a:spLocks noChangeShapeType="1"/>
        </xdr:cNvSpPr>
      </xdr:nvSpPr>
      <xdr:spPr bwMode="auto">
        <a:xfrm>
          <a:off x="590550" y="40671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27</xdr:row>
      <xdr:rowOff>0</xdr:rowOff>
    </xdr:from>
    <xdr:to>
      <xdr:col>5</xdr:col>
      <xdr:colOff>9525</xdr:colOff>
      <xdr:row>27</xdr:row>
      <xdr:rowOff>0</xdr:rowOff>
    </xdr:to>
    <xdr:sp macro="" textlink="">
      <xdr:nvSpPr>
        <xdr:cNvPr id="84" name="Line 83"/>
        <xdr:cNvSpPr>
          <a:spLocks noChangeShapeType="1"/>
        </xdr:cNvSpPr>
      </xdr:nvSpPr>
      <xdr:spPr bwMode="auto">
        <a:xfrm>
          <a:off x="2590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27</xdr:row>
      <xdr:rowOff>0</xdr:rowOff>
    </xdr:from>
    <xdr:to>
      <xdr:col>6</xdr:col>
      <xdr:colOff>0</xdr:colOff>
      <xdr:row>27</xdr:row>
      <xdr:rowOff>0</xdr:rowOff>
    </xdr:to>
    <xdr:sp macro="" textlink="">
      <xdr:nvSpPr>
        <xdr:cNvPr id="85" name="Line 84"/>
        <xdr:cNvSpPr>
          <a:spLocks noChangeShapeType="1"/>
        </xdr:cNvSpPr>
      </xdr:nvSpPr>
      <xdr:spPr bwMode="auto">
        <a:xfrm>
          <a:off x="2600325" y="40671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27</xdr:row>
      <xdr:rowOff>0</xdr:rowOff>
    </xdr:from>
    <xdr:to>
      <xdr:col>7</xdr:col>
      <xdr:colOff>9525</xdr:colOff>
      <xdr:row>27</xdr:row>
      <xdr:rowOff>0</xdr:rowOff>
    </xdr:to>
    <xdr:sp macro="" textlink="">
      <xdr:nvSpPr>
        <xdr:cNvPr id="86" name="Line 85"/>
        <xdr:cNvSpPr>
          <a:spLocks noChangeShapeType="1"/>
        </xdr:cNvSpPr>
      </xdr:nvSpPr>
      <xdr:spPr bwMode="auto">
        <a:xfrm>
          <a:off x="3352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27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7" name="Line 86"/>
        <xdr:cNvSpPr>
          <a:spLocks noChangeShapeType="1"/>
        </xdr:cNvSpPr>
      </xdr:nvSpPr>
      <xdr:spPr bwMode="auto">
        <a:xfrm>
          <a:off x="3362325" y="40671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27</xdr:row>
      <xdr:rowOff>0</xdr:rowOff>
    </xdr:from>
    <xdr:to>
      <xdr:col>9</xdr:col>
      <xdr:colOff>9525</xdr:colOff>
      <xdr:row>27</xdr:row>
      <xdr:rowOff>0</xdr:rowOff>
    </xdr:to>
    <xdr:sp macro="" textlink="">
      <xdr:nvSpPr>
        <xdr:cNvPr id="88" name="Line 87"/>
        <xdr:cNvSpPr>
          <a:spLocks noChangeShapeType="1"/>
        </xdr:cNvSpPr>
      </xdr:nvSpPr>
      <xdr:spPr bwMode="auto">
        <a:xfrm>
          <a:off x="4114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27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9" name="Line 88"/>
        <xdr:cNvSpPr>
          <a:spLocks noChangeShapeType="1"/>
        </xdr:cNvSpPr>
      </xdr:nvSpPr>
      <xdr:spPr bwMode="auto">
        <a:xfrm>
          <a:off x="4124325" y="40671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27</xdr:row>
      <xdr:rowOff>0</xdr:rowOff>
    </xdr:from>
    <xdr:to>
      <xdr:col>11</xdr:col>
      <xdr:colOff>9525</xdr:colOff>
      <xdr:row>27</xdr:row>
      <xdr:rowOff>0</xdr:rowOff>
    </xdr:to>
    <xdr:sp macro="" textlink="">
      <xdr:nvSpPr>
        <xdr:cNvPr id="90" name="Line 89"/>
        <xdr:cNvSpPr>
          <a:spLocks noChangeShapeType="1"/>
        </xdr:cNvSpPr>
      </xdr:nvSpPr>
      <xdr:spPr bwMode="auto">
        <a:xfrm>
          <a:off x="4876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27</xdr:row>
      <xdr:rowOff>0</xdr:rowOff>
    </xdr:from>
    <xdr:to>
      <xdr:col>12</xdr:col>
      <xdr:colOff>0</xdr:colOff>
      <xdr:row>27</xdr:row>
      <xdr:rowOff>0</xdr:rowOff>
    </xdr:to>
    <xdr:sp macro="" textlink="">
      <xdr:nvSpPr>
        <xdr:cNvPr id="91" name="Line 90"/>
        <xdr:cNvSpPr>
          <a:spLocks noChangeShapeType="1"/>
        </xdr:cNvSpPr>
      </xdr:nvSpPr>
      <xdr:spPr bwMode="auto">
        <a:xfrm>
          <a:off x="4886325" y="40671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27</xdr:row>
      <xdr:rowOff>0</xdr:rowOff>
    </xdr:from>
    <xdr:to>
      <xdr:col>13</xdr:col>
      <xdr:colOff>9525</xdr:colOff>
      <xdr:row>27</xdr:row>
      <xdr:rowOff>0</xdr:rowOff>
    </xdr:to>
    <xdr:sp macro="" textlink="">
      <xdr:nvSpPr>
        <xdr:cNvPr id="92" name="Line 91"/>
        <xdr:cNvSpPr>
          <a:spLocks noChangeShapeType="1"/>
        </xdr:cNvSpPr>
      </xdr:nvSpPr>
      <xdr:spPr bwMode="auto">
        <a:xfrm>
          <a:off x="5638800" y="40671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27</xdr:row>
      <xdr:rowOff>0</xdr:rowOff>
    </xdr:from>
    <xdr:to>
      <xdr:col>14</xdr:col>
      <xdr:colOff>9525</xdr:colOff>
      <xdr:row>27</xdr:row>
      <xdr:rowOff>0</xdr:rowOff>
    </xdr:to>
    <xdr:sp macro="" textlink="">
      <xdr:nvSpPr>
        <xdr:cNvPr id="93" name="Line 92"/>
        <xdr:cNvSpPr>
          <a:spLocks noChangeShapeType="1"/>
        </xdr:cNvSpPr>
      </xdr:nvSpPr>
      <xdr:spPr bwMode="auto">
        <a:xfrm>
          <a:off x="5648325" y="40671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28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94" name="Line 93"/>
        <xdr:cNvSpPr>
          <a:spLocks noChangeShapeType="1"/>
        </xdr:cNvSpPr>
      </xdr:nvSpPr>
      <xdr:spPr bwMode="auto">
        <a:xfrm>
          <a:off x="590550" y="420052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28</xdr:row>
      <xdr:rowOff>0</xdr:rowOff>
    </xdr:from>
    <xdr:to>
      <xdr:col>5</xdr:col>
      <xdr:colOff>9525</xdr:colOff>
      <xdr:row>28</xdr:row>
      <xdr:rowOff>0</xdr:rowOff>
    </xdr:to>
    <xdr:sp macro="" textlink="">
      <xdr:nvSpPr>
        <xdr:cNvPr id="95" name="Line 94"/>
        <xdr:cNvSpPr>
          <a:spLocks noChangeShapeType="1"/>
        </xdr:cNvSpPr>
      </xdr:nvSpPr>
      <xdr:spPr bwMode="auto">
        <a:xfrm>
          <a:off x="2590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28</xdr:row>
      <xdr:rowOff>0</xdr:rowOff>
    </xdr:from>
    <xdr:to>
      <xdr:col>6</xdr:col>
      <xdr:colOff>0</xdr:colOff>
      <xdr:row>28</xdr:row>
      <xdr:rowOff>0</xdr:rowOff>
    </xdr:to>
    <xdr:sp macro="" textlink="">
      <xdr:nvSpPr>
        <xdr:cNvPr id="96" name="Line 95"/>
        <xdr:cNvSpPr>
          <a:spLocks noChangeShapeType="1"/>
        </xdr:cNvSpPr>
      </xdr:nvSpPr>
      <xdr:spPr bwMode="auto">
        <a:xfrm>
          <a:off x="2600325" y="4200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28</xdr:row>
      <xdr:rowOff>0</xdr:rowOff>
    </xdr:from>
    <xdr:to>
      <xdr:col>7</xdr:col>
      <xdr:colOff>9525</xdr:colOff>
      <xdr:row>28</xdr:row>
      <xdr:rowOff>0</xdr:rowOff>
    </xdr:to>
    <xdr:sp macro="" textlink="">
      <xdr:nvSpPr>
        <xdr:cNvPr id="97" name="Line 96"/>
        <xdr:cNvSpPr>
          <a:spLocks noChangeShapeType="1"/>
        </xdr:cNvSpPr>
      </xdr:nvSpPr>
      <xdr:spPr bwMode="auto">
        <a:xfrm>
          <a:off x="3352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28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98" name="Line 97"/>
        <xdr:cNvSpPr>
          <a:spLocks noChangeShapeType="1"/>
        </xdr:cNvSpPr>
      </xdr:nvSpPr>
      <xdr:spPr bwMode="auto">
        <a:xfrm>
          <a:off x="3362325" y="4200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28</xdr:row>
      <xdr:rowOff>0</xdr:rowOff>
    </xdr:from>
    <xdr:to>
      <xdr:col>9</xdr:col>
      <xdr:colOff>9525</xdr:colOff>
      <xdr:row>28</xdr:row>
      <xdr:rowOff>0</xdr:rowOff>
    </xdr:to>
    <xdr:sp macro="" textlink="">
      <xdr:nvSpPr>
        <xdr:cNvPr id="99" name="Line 98"/>
        <xdr:cNvSpPr>
          <a:spLocks noChangeShapeType="1"/>
        </xdr:cNvSpPr>
      </xdr:nvSpPr>
      <xdr:spPr bwMode="auto">
        <a:xfrm>
          <a:off x="4114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28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100" name="Line 99"/>
        <xdr:cNvSpPr>
          <a:spLocks noChangeShapeType="1"/>
        </xdr:cNvSpPr>
      </xdr:nvSpPr>
      <xdr:spPr bwMode="auto">
        <a:xfrm>
          <a:off x="4124325" y="4200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28</xdr:row>
      <xdr:rowOff>0</xdr:rowOff>
    </xdr:from>
    <xdr:to>
      <xdr:col>11</xdr:col>
      <xdr:colOff>9525</xdr:colOff>
      <xdr:row>28</xdr:row>
      <xdr:rowOff>0</xdr:rowOff>
    </xdr:to>
    <xdr:sp macro="" textlink="">
      <xdr:nvSpPr>
        <xdr:cNvPr id="101" name="Line 100"/>
        <xdr:cNvSpPr>
          <a:spLocks noChangeShapeType="1"/>
        </xdr:cNvSpPr>
      </xdr:nvSpPr>
      <xdr:spPr bwMode="auto">
        <a:xfrm>
          <a:off x="4876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28</xdr:row>
      <xdr:rowOff>0</xdr:rowOff>
    </xdr:from>
    <xdr:to>
      <xdr:col>12</xdr:col>
      <xdr:colOff>0</xdr:colOff>
      <xdr:row>28</xdr:row>
      <xdr:rowOff>0</xdr:rowOff>
    </xdr:to>
    <xdr:sp macro="" textlink="">
      <xdr:nvSpPr>
        <xdr:cNvPr id="102" name="Line 101"/>
        <xdr:cNvSpPr>
          <a:spLocks noChangeShapeType="1"/>
        </xdr:cNvSpPr>
      </xdr:nvSpPr>
      <xdr:spPr bwMode="auto">
        <a:xfrm>
          <a:off x="4886325" y="420052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28</xdr:row>
      <xdr:rowOff>0</xdr:rowOff>
    </xdr:from>
    <xdr:to>
      <xdr:col>13</xdr:col>
      <xdr:colOff>9525</xdr:colOff>
      <xdr:row>28</xdr:row>
      <xdr:rowOff>0</xdr:rowOff>
    </xdr:to>
    <xdr:sp macro="" textlink="">
      <xdr:nvSpPr>
        <xdr:cNvPr id="103" name="Line 102"/>
        <xdr:cNvSpPr>
          <a:spLocks noChangeShapeType="1"/>
        </xdr:cNvSpPr>
      </xdr:nvSpPr>
      <xdr:spPr bwMode="auto">
        <a:xfrm>
          <a:off x="5638800" y="420052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9525</xdr:colOff>
      <xdr:row>28</xdr:row>
      <xdr:rowOff>0</xdr:rowOff>
    </xdr:from>
    <xdr:to>
      <xdr:col>14</xdr:col>
      <xdr:colOff>9525</xdr:colOff>
      <xdr:row>28</xdr:row>
      <xdr:rowOff>0</xdr:rowOff>
    </xdr:to>
    <xdr:sp macro="" textlink="">
      <xdr:nvSpPr>
        <xdr:cNvPr id="104" name="Line 103"/>
        <xdr:cNvSpPr>
          <a:spLocks noChangeShapeType="1"/>
        </xdr:cNvSpPr>
      </xdr:nvSpPr>
      <xdr:spPr bwMode="auto">
        <a:xfrm>
          <a:off x="5648325" y="420052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29</xdr:row>
      <xdr:rowOff>0</xdr:rowOff>
    </xdr:from>
    <xdr:to>
      <xdr:col>4</xdr:col>
      <xdr:colOff>0</xdr:colOff>
      <xdr:row>29</xdr:row>
      <xdr:rowOff>0</xdr:rowOff>
    </xdr:to>
    <xdr:sp macro="" textlink="">
      <xdr:nvSpPr>
        <xdr:cNvPr id="105" name="Line 104"/>
        <xdr:cNvSpPr>
          <a:spLocks noChangeShapeType="1"/>
        </xdr:cNvSpPr>
      </xdr:nvSpPr>
      <xdr:spPr bwMode="auto">
        <a:xfrm>
          <a:off x="590550" y="43338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29</xdr:row>
      <xdr:rowOff>0</xdr:rowOff>
    </xdr:from>
    <xdr:to>
      <xdr:col>5</xdr:col>
      <xdr:colOff>9525</xdr:colOff>
      <xdr:row>29</xdr:row>
      <xdr:rowOff>0</xdr:rowOff>
    </xdr:to>
    <xdr:sp macro="" textlink="">
      <xdr:nvSpPr>
        <xdr:cNvPr id="106" name="Line 105"/>
        <xdr:cNvSpPr>
          <a:spLocks noChangeShapeType="1"/>
        </xdr:cNvSpPr>
      </xdr:nvSpPr>
      <xdr:spPr bwMode="auto">
        <a:xfrm>
          <a:off x="2590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29</xdr:row>
      <xdr:rowOff>0</xdr:rowOff>
    </xdr:from>
    <xdr:to>
      <xdr:col>6</xdr:col>
      <xdr:colOff>0</xdr:colOff>
      <xdr:row>29</xdr:row>
      <xdr:rowOff>0</xdr:rowOff>
    </xdr:to>
    <xdr:sp macro="" textlink="">
      <xdr:nvSpPr>
        <xdr:cNvPr id="107" name="Line 106"/>
        <xdr:cNvSpPr>
          <a:spLocks noChangeShapeType="1"/>
        </xdr:cNvSpPr>
      </xdr:nvSpPr>
      <xdr:spPr bwMode="auto">
        <a:xfrm>
          <a:off x="2600325" y="4333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6</xdr:col>
      <xdr:colOff>0</xdr:colOff>
      <xdr:row>29</xdr:row>
      <xdr:rowOff>0</xdr:rowOff>
    </xdr:from>
    <xdr:to>
      <xdr:col>7</xdr:col>
      <xdr:colOff>9525</xdr:colOff>
      <xdr:row>29</xdr:row>
      <xdr:rowOff>0</xdr:rowOff>
    </xdr:to>
    <xdr:sp macro="" textlink="">
      <xdr:nvSpPr>
        <xdr:cNvPr id="108" name="Line 107"/>
        <xdr:cNvSpPr>
          <a:spLocks noChangeShapeType="1"/>
        </xdr:cNvSpPr>
      </xdr:nvSpPr>
      <xdr:spPr bwMode="auto">
        <a:xfrm>
          <a:off x="3352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29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109" name="Line 108"/>
        <xdr:cNvSpPr>
          <a:spLocks noChangeShapeType="1"/>
        </xdr:cNvSpPr>
      </xdr:nvSpPr>
      <xdr:spPr bwMode="auto">
        <a:xfrm>
          <a:off x="3362325" y="4333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29</xdr:row>
      <xdr:rowOff>0</xdr:rowOff>
    </xdr:from>
    <xdr:to>
      <xdr:col>9</xdr:col>
      <xdr:colOff>9525</xdr:colOff>
      <xdr:row>29</xdr:row>
      <xdr:rowOff>0</xdr:rowOff>
    </xdr:to>
    <xdr:sp macro="" textlink="">
      <xdr:nvSpPr>
        <xdr:cNvPr id="110" name="Line 109"/>
        <xdr:cNvSpPr>
          <a:spLocks noChangeShapeType="1"/>
        </xdr:cNvSpPr>
      </xdr:nvSpPr>
      <xdr:spPr bwMode="auto">
        <a:xfrm>
          <a:off x="4114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9</xdr:col>
      <xdr:colOff>9525</xdr:colOff>
      <xdr:row>29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111" name="Line 110"/>
        <xdr:cNvSpPr>
          <a:spLocks noChangeShapeType="1"/>
        </xdr:cNvSpPr>
      </xdr:nvSpPr>
      <xdr:spPr bwMode="auto">
        <a:xfrm>
          <a:off x="4124325" y="4333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10</xdr:col>
      <xdr:colOff>0</xdr:colOff>
      <xdr:row>29</xdr:row>
      <xdr:rowOff>0</xdr:rowOff>
    </xdr:from>
    <xdr:to>
      <xdr:col>11</xdr:col>
      <xdr:colOff>9525</xdr:colOff>
      <xdr:row>29</xdr:row>
      <xdr:rowOff>0</xdr:rowOff>
    </xdr:to>
    <xdr:sp macro="" textlink="">
      <xdr:nvSpPr>
        <xdr:cNvPr id="112" name="Line 111"/>
        <xdr:cNvSpPr>
          <a:spLocks noChangeShapeType="1"/>
        </xdr:cNvSpPr>
      </xdr:nvSpPr>
      <xdr:spPr bwMode="auto">
        <a:xfrm>
          <a:off x="4876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29</xdr:row>
      <xdr:rowOff>0</xdr:rowOff>
    </xdr:from>
    <xdr:to>
      <xdr:col>12</xdr:col>
      <xdr:colOff>0</xdr:colOff>
      <xdr:row>29</xdr:row>
      <xdr:rowOff>0</xdr:rowOff>
    </xdr:to>
    <xdr:sp macro="" textlink="">
      <xdr:nvSpPr>
        <xdr:cNvPr id="113" name="Line 112"/>
        <xdr:cNvSpPr>
          <a:spLocks noChangeShapeType="1"/>
        </xdr:cNvSpPr>
      </xdr:nvSpPr>
      <xdr:spPr bwMode="auto">
        <a:xfrm>
          <a:off x="4886325" y="43338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12</xdr:col>
      <xdr:colOff>0</xdr:colOff>
      <xdr:row>29</xdr:row>
      <xdr:rowOff>0</xdr:rowOff>
    </xdr:from>
    <xdr:to>
      <xdr:col>13</xdr:col>
      <xdr:colOff>9525</xdr:colOff>
      <xdr:row>29</xdr:row>
      <xdr:rowOff>0</xdr:rowOff>
    </xdr:to>
    <xdr:sp macro="" textlink="">
      <xdr:nvSpPr>
        <xdr:cNvPr id="114" name="Line 113"/>
        <xdr:cNvSpPr>
          <a:spLocks noChangeShapeType="1"/>
        </xdr:cNvSpPr>
      </xdr:nvSpPr>
      <xdr:spPr bwMode="auto">
        <a:xfrm>
          <a:off x="5638800" y="43338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29</xdr:row>
      <xdr:rowOff>0</xdr:rowOff>
    </xdr:from>
    <xdr:to>
      <xdr:col>14</xdr:col>
      <xdr:colOff>9525</xdr:colOff>
      <xdr:row>29</xdr:row>
      <xdr:rowOff>0</xdr:rowOff>
    </xdr:to>
    <xdr:sp macro="" textlink="">
      <xdr:nvSpPr>
        <xdr:cNvPr id="115" name="Line 114"/>
        <xdr:cNvSpPr>
          <a:spLocks noChangeShapeType="1"/>
        </xdr:cNvSpPr>
      </xdr:nvSpPr>
      <xdr:spPr bwMode="auto">
        <a:xfrm>
          <a:off x="5648325" y="43338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3</xdr:col>
      <xdr:colOff>19050</xdr:colOff>
      <xdr:row>31</xdr:row>
      <xdr:rowOff>0</xdr:rowOff>
    </xdr:from>
    <xdr:to>
      <xdr:col>4</xdr:col>
      <xdr:colOff>0</xdr:colOff>
      <xdr:row>31</xdr:row>
      <xdr:rowOff>0</xdr:rowOff>
    </xdr:to>
    <xdr:sp macro="" textlink="">
      <xdr:nvSpPr>
        <xdr:cNvPr id="116" name="Line 115"/>
        <xdr:cNvSpPr>
          <a:spLocks noChangeShapeType="1"/>
        </xdr:cNvSpPr>
      </xdr:nvSpPr>
      <xdr:spPr bwMode="auto">
        <a:xfrm>
          <a:off x="590550" y="4600575"/>
          <a:ext cx="200025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4</xdr:col>
      <xdr:colOff>0</xdr:colOff>
      <xdr:row>31</xdr:row>
      <xdr:rowOff>0</xdr:rowOff>
    </xdr:from>
    <xdr:to>
      <xdr:col>5</xdr:col>
      <xdr:colOff>9525</xdr:colOff>
      <xdr:row>31</xdr:row>
      <xdr:rowOff>0</xdr:rowOff>
    </xdr:to>
    <xdr:sp macro="" textlink="">
      <xdr:nvSpPr>
        <xdr:cNvPr id="117" name="Line 116"/>
        <xdr:cNvSpPr>
          <a:spLocks noChangeShapeType="1"/>
        </xdr:cNvSpPr>
      </xdr:nvSpPr>
      <xdr:spPr bwMode="auto">
        <a:xfrm>
          <a:off x="2590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5</xdr:col>
      <xdr:colOff>9525</xdr:colOff>
      <xdr:row>31</xdr:row>
      <xdr:rowOff>0</xdr:rowOff>
    </xdr:from>
    <xdr:to>
      <xdr:col>6</xdr:col>
      <xdr:colOff>0</xdr:colOff>
      <xdr:row>31</xdr:row>
      <xdr:rowOff>0</xdr:rowOff>
    </xdr:to>
    <xdr:sp macro="" textlink="">
      <xdr:nvSpPr>
        <xdr:cNvPr id="118" name="Line 117"/>
        <xdr:cNvSpPr>
          <a:spLocks noChangeShapeType="1"/>
        </xdr:cNvSpPr>
      </xdr:nvSpPr>
      <xdr:spPr bwMode="auto">
        <a:xfrm>
          <a:off x="2600325" y="4600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31</xdr:row>
      <xdr:rowOff>0</xdr:rowOff>
    </xdr:from>
    <xdr:to>
      <xdr:col>7</xdr:col>
      <xdr:colOff>9525</xdr:colOff>
      <xdr:row>31</xdr:row>
      <xdr:rowOff>0</xdr:rowOff>
    </xdr:to>
    <xdr:sp macro="" textlink="">
      <xdr:nvSpPr>
        <xdr:cNvPr id="119" name="Line 118"/>
        <xdr:cNvSpPr>
          <a:spLocks noChangeShapeType="1"/>
        </xdr:cNvSpPr>
      </xdr:nvSpPr>
      <xdr:spPr bwMode="auto">
        <a:xfrm>
          <a:off x="3352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7</xdr:col>
      <xdr:colOff>9525</xdr:colOff>
      <xdr:row>31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120" name="Line 119"/>
        <xdr:cNvSpPr>
          <a:spLocks noChangeShapeType="1"/>
        </xdr:cNvSpPr>
      </xdr:nvSpPr>
      <xdr:spPr bwMode="auto">
        <a:xfrm>
          <a:off x="3362325" y="4600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8</xdr:col>
      <xdr:colOff>0</xdr:colOff>
      <xdr:row>31</xdr:row>
      <xdr:rowOff>0</xdr:rowOff>
    </xdr:from>
    <xdr:to>
      <xdr:col>9</xdr:col>
      <xdr:colOff>9525</xdr:colOff>
      <xdr:row>31</xdr:row>
      <xdr:rowOff>0</xdr:rowOff>
    </xdr:to>
    <xdr:sp macro="" textlink="">
      <xdr:nvSpPr>
        <xdr:cNvPr id="121" name="Line 120"/>
        <xdr:cNvSpPr>
          <a:spLocks noChangeShapeType="1"/>
        </xdr:cNvSpPr>
      </xdr:nvSpPr>
      <xdr:spPr bwMode="auto">
        <a:xfrm>
          <a:off x="4114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31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122" name="Line 121"/>
        <xdr:cNvSpPr>
          <a:spLocks noChangeShapeType="1"/>
        </xdr:cNvSpPr>
      </xdr:nvSpPr>
      <xdr:spPr bwMode="auto">
        <a:xfrm>
          <a:off x="4124325" y="4600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0</xdr:colOff>
      <xdr:row>31</xdr:row>
      <xdr:rowOff>0</xdr:rowOff>
    </xdr:from>
    <xdr:to>
      <xdr:col>11</xdr:col>
      <xdr:colOff>9525</xdr:colOff>
      <xdr:row>31</xdr:row>
      <xdr:rowOff>0</xdr:rowOff>
    </xdr:to>
    <xdr:sp macro="" textlink="">
      <xdr:nvSpPr>
        <xdr:cNvPr id="123" name="Line 122"/>
        <xdr:cNvSpPr>
          <a:spLocks noChangeShapeType="1"/>
        </xdr:cNvSpPr>
      </xdr:nvSpPr>
      <xdr:spPr bwMode="auto">
        <a:xfrm>
          <a:off x="4876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11</xdr:col>
      <xdr:colOff>9525</xdr:colOff>
      <xdr:row>31</xdr:row>
      <xdr:rowOff>0</xdr:rowOff>
    </xdr:from>
    <xdr:to>
      <xdr:col>12</xdr:col>
      <xdr:colOff>0</xdr:colOff>
      <xdr:row>31</xdr:row>
      <xdr:rowOff>0</xdr:rowOff>
    </xdr:to>
    <xdr:sp macro="" textlink="">
      <xdr:nvSpPr>
        <xdr:cNvPr id="124" name="Line 123"/>
        <xdr:cNvSpPr>
          <a:spLocks noChangeShapeType="1"/>
        </xdr:cNvSpPr>
      </xdr:nvSpPr>
      <xdr:spPr bwMode="auto">
        <a:xfrm>
          <a:off x="4886325" y="4600575"/>
          <a:ext cx="75247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0</xdr:colOff>
      <xdr:row>31</xdr:row>
      <xdr:rowOff>0</xdr:rowOff>
    </xdr:from>
    <xdr:to>
      <xdr:col>13</xdr:col>
      <xdr:colOff>9525</xdr:colOff>
      <xdr:row>31</xdr:row>
      <xdr:rowOff>0</xdr:rowOff>
    </xdr:to>
    <xdr:sp macro="" textlink="">
      <xdr:nvSpPr>
        <xdr:cNvPr id="125" name="Line 124"/>
        <xdr:cNvSpPr>
          <a:spLocks noChangeShapeType="1"/>
        </xdr:cNvSpPr>
      </xdr:nvSpPr>
      <xdr:spPr bwMode="auto">
        <a:xfrm>
          <a:off x="5638800" y="4600575"/>
          <a:ext cx="9525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  <xdr:twoCellAnchor>
    <xdr:from>
      <xdr:col>13</xdr:col>
      <xdr:colOff>9525</xdr:colOff>
      <xdr:row>31</xdr:row>
      <xdr:rowOff>0</xdr:rowOff>
    </xdr:from>
    <xdr:to>
      <xdr:col>14</xdr:col>
      <xdr:colOff>9525</xdr:colOff>
      <xdr:row>31</xdr:row>
      <xdr:rowOff>0</xdr:rowOff>
    </xdr:to>
    <xdr:sp macro="" textlink="">
      <xdr:nvSpPr>
        <xdr:cNvPr id="126" name="Line 125"/>
        <xdr:cNvSpPr>
          <a:spLocks noChangeShapeType="1"/>
        </xdr:cNvSpPr>
      </xdr:nvSpPr>
      <xdr:spPr bwMode="auto">
        <a:xfrm>
          <a:off x="5648325" y="4600575"/>
          <a:ext cx="762000" cy="0"/>
        </a:xfrm>
        <a:prstGeom prst="line">
          <a:avLst/>
        </a:prstGeom>
        <a:noFill/>
        <a:ln w="1" cap="flat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prstDash val="solid"/>
          <a:round/>
          <a:headEnd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LocksWithSheet="0"/>
  </xdr:twoCellAnchor>
</xdr:wsDr>
</file>

<file path=xl/queryTables/queryTable1.xml><?xml version="1.0" encoding="utf-8"?>
<queryTable xmlns="http://schemas.openxmlformats.org/spreadsheetml/2006/main" name="(local) Ehlers vw_IssuesData" connectionId="3" autoFormatId="16" applyNumberFormats="0" applyBorderFormats="0" applyFontFormats="0" applyPatternFormats="0" applyAlignmentFormats="0" applyWidthHeightFormats="0">
  <queryTableRefresh nextId="41">
    <queryTableFields count="5">
      <queryTableField id="29" name="IssueID" tableColumnId="29"/>
      <queryTableField id="31" name="IssueName" tableColumnId="31"/>
      <queryTableField id="32" name="Amount" tableColumnId="32"/>
      <queryTableField id="33" name="SaleDate" tableColumnId="33"/>
      <queryTableField id="35" name="IssuerName" tableColumnId="2"/>
    </queryTableFields>
  </queryTableRefresh>
</queryTable>
</file>

<file path=xl/queryTables/queryTable2.xml><?xml version="1.0" encoding="utf-8"?>
<queryTable xmlns="http://schemas.openxmlformats.org/spreadsheetml/2006/main" name="(local) Ehlers vw_IssuesData_3" connectionId="4" autoFormatId="16" applyNumberFormats="0" applyBorderFormats="0" applyFontFormats="0" applyPatternFormats="0" applyAlignmentFormats="0" applyWidthHeightFormats="0">
  <queryTableRefresh nextId="44" unboundColumnsRight="1">
    <queryTableFields count="4">
      <queryTableField id="40" name="PurposeID" tableColumnId="1"/>
      <queryTableField id="41" name="PurposeName" tableColumnId="2"/>
      <queryTableField id="42" name="PurposeAmount" tableColumnId="3"/>
      <queryTableField id="43" dataBound="0" tableColumnId="4"/>
    </queryTableFields>
  </queryTableRefresh>
</queryTable>
</file>

<file path=xl/queryTables/queryTable3.xml><?xml version="1.0" encoding="utf-8"?>
<queryTable xmlns="http://schemas.openxmlformats.org/spreadsheetml/2006/main" name="(local) Ehlers vw_IssuesData_2" connectionId="1" autoFormatId="16" applyNumberFormats="0" applyBorderFormats="0" applyFontFormats="0" applyPatternFormats="0" applyAlignmentFormats="0" applyWidthHeightFormats="0">
  <queryTableRefresh nextId="48" unboundColumnsRight="2">
    <queryTableFields count="8">
      <queryTableField id="29" name="IssueID" tableColumnId="29"/>
      <queryTableField id="37" name="PurposeID" tableColumnId="3"/>
      <queryTableField id="38" name="PurposeName" tableColumnId="4"/>
      <queryTableField id="39" name="PurposeAmount" tableColumnId="5"/>
      <queryTableField id="42" name="IssueName" tableColumnId="8"/>
      <queryTableField id="43" name="Amount" tableColumnId="9"/>
      <queryTableField id="44" dataBound="0" tableColumnId="10"/>
      <queryTableField id="41" dataBound="0" tableColumnId="7"/>
    </queryTableFields>
  </queryTableRefresh>
</queryTable>
</file>

<file path=xl/queryTables/queryTable4.xml><?xml version="1.0" encoding="utf-8"?>
<queryTable xmlns="http://schemas.openxmlformats.org/spreadsheetml/2006/main" name="(local) Ehlers vw_IssuesData_1" connectionId="2" autoFormatId="16" applyNumberFormats="0" applyBorderFormats="0" applyFontFormats="0" applyPatternFormats="0" applyAlignmentFormats="0" applyWidthHeightFormats="0">
  <queryTableRefresh nextId="42" unboundColumnsRight="1">
    <queryTableFields count="5">
      <queryTableField id="29" name="IssueID" tableColumnId="29"/>
      <queryTableField id="31" name="IssueName" tableColumnId="31"/>
      <queryTableField id="32" name="Amount" tableColumnId="32"/>
      <queryTableField id="33" name="SaleDate" tableColumnId="33"/>
      <queryTableField id="40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3" name="tblIssue" displayName="tblIssue" ref="A1:E2" tableType="queryTable" totalsRowShown="0">
  <tableColumns count="5">
    <tableColumn id="29" uniqueName="29" name="IssueID" queryTableFieldId="29"/>
    <tableColumn id="31" uniqueName="31" name="IssueName" queryTableFieldId="31"/>
    <tableColumn id="32" uniqueName="32" name="Amount" queryTableFieldId="32"/>
    <tableColumn id="33" uniqueName="33" name="SaleDate" queryTableFieldId="33"/>
    <tableColumn id="2" uniqueName="2" name="IssuerName" queryTableField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IssuePurpose" displayName="tblIssuePurpose" ref="G1:J2" tableType="queryTable" totalsRowShown="0">
  <tableColumns count="4">
    <tableColumn id="1" uniqueName="1" name="PurposeID" queryTableFieldId="40"/>
    <tableColumn id="2" uniqueName="2" name="PurposeName" queryTableFieldId="41"/>
    <tableColumn id="3" uniqueName="3" name="PurposeAmount" queryTableFieldId="42"/>
    <tableColumn id="4" uniqueName="4" name="FormattedEhlersPurpose" queryTableFieldId="43">
      <calculatedColumnFormula>TEXT( tblIssuePurpose[[#This Row],[PurposeAmount]], "$???,???,???") &amp; "  " &amp; tblIssuePurpose[[#This Row],[PurposeName]]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AllIssuesPurposes" displayName="tblAllIssuesPurposes" ref="A1:H63" tableType="queryTable" totalsRowShown="0">
  <tableColumns count="8">
    <tableColumn id="29" uniqueName="29" name="IssueID" queryTableFieldId="29"/>
    <tableColumn id="3" uniqueName="3" name="PurposeID" queryTableFieldId="37"/>
    <tableColumn id="4" uniqueName="4" name="PurposeName" queryTableFieldId="38"/>
    <tableColumn id="5" uniqueName="5" name="PurposeAmount" queryTableFieldId="39" dataDxfId="4"/>
    <tableColumn id="8" uniqueName="8" name="IssueName" queryTableFieldId="42" dataDxfId="3"/>
    <tableColumn id="9" uniqueName="9" name="Amount" queryTableFieldId="43" dataDxfId="2"/>
    <tableColumn id="10" uniqueName="10" name="FormattedIssueName" queryTableFieldId="44" dataDxfId="1">
      <calculatedColumnFormula>TEXT( tblAllIssuesPurposes[[#This Row],[Amount]], "$???,???,???") &amp; "  " &amp; tblAllIssuesPurposes[[#This Row],[IssueName]]</calculatedColumnFormula>
    </tableColumn>
    <tableColumn id="7" uniqueName="7" name="FormattedPurposeName" queryTableFieldId="41" dataDxfId="0">
      <calculatedColumnFormula>TEXT( tblAllIssuesPurposes[[#This Row],[PurposeAmount]], "$???,???,???") &amp; "  " &amp; tblAllIssuesPurposes[[#This Row],[PurposeName]]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ClientIssues" displayName="tblClientIssues" ref="A1:E63" tableType="queryTable" totalsRowShown="0">
  <tableColumns count="5">
    <tableColumn id="29" uniqueName="29" name="IssueID" queryTableFieldId="29"/>
    <tableColumn id="31" uniqueName="31" name="IssueName" queryTableFieldId="31"/>
    <tableColumn id="32" uniqueName="32" name="Amount" queryTableFieldId="32" dataDxfId="6"/>
    <tableColumn id="33" uniqueName="33" name="SaleDate" queryTableFieldId="33"/>
    <tableColumn id="6" uniqueName="6" name="FormattedIssueName" queryTableFieldId="40" dataDxfId="5">
      <calculatedColumnFormula>TEXT( tblClientIssues[[#This Row],[Amount]], "$???,???,???") &amp; "  " &amp; tblClientIssues[[#This Row],[IssueName]]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"/>
  <dimension ref="A1:W53"/>
  <sheetViews>
    <sheetView showGridLines="0" showRowColHeaders="0" defaultGridColor="0" colorId="22" zoomScale="125" zoomScaleNormal="125" workbookViewId="0">
      <selection activeCell="O11" sqref="O11:P13"/>
    </sheetView>
  </sheetViews>
  <sheetFormatPr defaultColWidth="0" defaultRowHeight="7.5" customHeight="1" zeroHeight="1" x14ac:dyDescent="0.25"/>
  <cols>
    <col min="1" max="1" width="1.7109375" customWidth="1"/>
    <col min="2" max="3" width="0.28515625" customWidth="1"/>
    <col min="4" max="4" width="4.5703125" customWidth="1"/>
    <col min="5" max="5" width="8.5703125" customWidth="1"/>
    <col min="6" max="6" width="1.42578125" customWidth="1"/>
    <col min="7" max="9" width="8.28515625" customWidth="1"/>
    <col min="10" max="10" width="1.42578125" customWidth="1"/>
    <col min="11" max="11" width="11.7109375" customWidth="1"/>
    <col min="12" max="15" width="0.42578125" customWidth="1"/>
    <col min="16" max="16" width="82.7109375" customWidth="1"/>
    <col min="17" max="22" width="0.28515625" customWidth="1"/>
    <col min="23" max="23" width="1.7109375" customWidth="1"/>
    <col min="24" max="16384" width="4.85546875" hidden="1"/>
  </cols>
  <sheetData>
    <row r="1" spans="1:23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</row>
    <row r="2" spans="1:23" ht="1.5" customHeight="1" x14ac:dyDescent="0.25">
      <c r="A2" s="7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72"/>
    </row>
    <row r="3" spans="1:23" ht="1.5" customHeight="1" x14ac:dyDescent="0.25">
      <c r="A3" s="72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2"/>
      <c r="W3" s="72"/>
    </row>
    <row r="4" spans="1:23" ht="30" customHeight="1" x14ac:dyDescent="0.25">
      <c r="A4" s="72"/>
      <c r="B4" s="12"/>
      <c r="C4" s="13"/>
      <c r="D4" s="10" t="s">
        <v>49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6"/>
      <c r="U4" s="13"/>
      <c r="V4" s="12"/>
      <c r="W4" s="72"/>
    </row>
    <row r="5" spans="1:23" ht="11.25" customHeight="1" x14ac:dyDescent="0.25">
      <c r="A5" s="72"/>
      <c r="B5" s="12"/>
      <c r="C5" s="13"/>
      <c r="D5" s="10"/>
      <c r="E5" s="185" t="s">
        <v>51</v>
      </c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185"/>
      <c r="S5" s="11"/>
      <c r="T5" s="6"/>
      <c r="U5" s="13"/>
      <c r="V5" s="12"/>
      <c r="W5" s="72"/>
    </row>
    <row r="6" spans="1:23" s="1" customFormat="1" ht="11.25" customHeight="1" x14ac:dyDescent="0.25">
      <c r="A6" s="72"/>
      <c r="B6" s="12"/>
      <c r="C6" s="13"/>
      <c r="D6" s="10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1"/>
      <c r="T6" s="6"/>
      <c r="U6" s="13"/>
      <c r="V6" s="12"/>
      <c r="W6" s="72"/>
    </row>
    <row r="7" spans="1:23" ht="11.25" customHeight="1" x14ac:dyDescent="0.25">
      <c r="A7" s="72"/>
      <c r="B7" s="12"/>
      <c r="C7" s="13"/>
      <c r="D7" s="10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1"/>
      <c r="T7" s="6"/>
      <c r="U7" s="13"/>
      <c r="V7" s="12"/>
      <c r="W7" s="72"/>
    </row>
    <row r="8" spans="1:23" ht="1.5" customHeight="1" x14ac:dyDescent="0.25">
      <c r="A8" s="72"/>
      <c r="B8" s="12"/>
      <c r="C8" s="13"/>
      <c r="D8" s="6"/>
      <c r="E8" s="187" t="s"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5"/>
      <c r="T8" s="6"/>
      <c r="U8" s="13"/>
      <c r="V8" s="12"/>
      <c r="W8" s="72"/>
    </row>
    <row r="9" spans="1:23" ht="1.5" customHeight="1" x14ac:dyDescent="0.25">
      <c r="A9" s="72"/>
      <c r="B9" s="12"/>
      <c r="C9" s="13"/>
      <c r="D9" s="6"/>
      <c r="E9" s="188"/>
      <c r="F9" s="20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2"/>
      <c r="S9" s="16"/>
      <c r="T9" s="6"/>
      <c r="U9" s="13"/>
      <c r="V9" s="12"/>
      <c r="W9" s="72"/>
    </row>
    <row r="10" spans="1:23" ht="1.5" customHeight="1" x14ac:dyDescent="0.25">
      <c r="A10" s="72"/>
      <c r="B10" s="12"/>
      <c r="C10" s="13"/>
      <c r="D10" s="6"/>
      <c r="E10" s="188"/>
      <c r="F10" s="23"/>
      <c r="G10" s="4"/>
      <c r="H10" s="4"/>
      <c r="I10" s="4"/>
      <c r="J10" s="4"/>
      <c r="K10" s="47"/>
      <c r="L10" s="48"/>
      <c r="M10" s="48"/>
      <c r="N10" s="48"/>
      <c r="O10" s="48"/>
      <c r="P10" s="48"/>
      <c r="Q10" s="49"/>
      <c r="R10" s="24"/>
      <c r="S10" s="16"/>
      <c r="T10" s="6"/>
      <c r="U10" s="13"/>
      <c r="V10" s="12"/>
      <c r="W10" s="72"/>
    </row>
    <row r="11" spans="1:23" ht="17.25" customHeight="1" x14ac:dyDescent="0.25">
      <c r="A11" s="72"/>
      <c r="B11" s="12"/>
      <c r="C11" s="13"/>
      <c r="D11" s="6"/>
      <c r="E11" s="188"/>
      <c r="F11" s="23"/>
      <c r="G11" s="4"/>
      <c r="H11" s="4"/>
      <c r="I11" s="4"/>
      <c r="J11" s="4"/>
      <c r="K11" s="190" t="s">
        <v>14</v>
      </c>
      <c r="L11" s="5"/>
      <c r="M11" s="5"/>
      <c r="N11" s="5"/>
      <c r="O11" s="199" t="s">
        <v>346</v>
      </c>
      <c r="P11" s="200"/>
      <c r="Q11" s="50"/>
      <c r="R11" s="24"/>
      <c r="S11" s="16"/>
      <c r="T11" s="6"/>
      <c r="U11" s="13"/>
      <c r="V11" s="12"/>
      <c r="W11" s="72"/>
    </row>
    <row r="12" spans="1:23" ht="15" x14ac:dyDescent="0.25">
      <c r="A12" s="72"/>
      <c r="B12" s="12"/>
      <c r="C12" s="13"/>
      <c r="D12" s="6"/>
      <c r="E12" s="188"/>
      <c r="F12" s="23"/>
      <c r="G12" s="4"/>
      <c r="H12" s="4"/>
      <c r="I12" s="4"/>
      <c r="J12" s="4"/>
      <c r="K12" s="191"/>
      <c r="L12" s="5"/>
      <c r="M12" s="5"/>
      <c r="N12" s="5"/>
      <c r="O12" s="201"/>
      <c r="P12" s="202"/>
      <c r="Q12" s="50"/>
      <c r="R12" s="24"/>
      <c r="S12" s="16"/>
      <c r="T12" s="6"/>
      <c r="U12" s="13"/>
      <c r="V12" s="12"/>
      <c r="W12" s="72"/>
    </row>
    <row r="13" spans="1:23" ht="15" x14ac:dyDescent="0.25">
      <c r="A13" s="72"/>
      <c r="B13" s="12"/>
      <c r="C13" s="13"/>
      <c r="D13" s="6"/>
      <c r="E13" s="188"/>
      <c r="F13" s="23"/>
      <c r="G13" s="4"/>
      <c r="H13" s="4"/>
      <c r="I13" s="4"/>
      <c r="J13" s="4"/>
      <c r="K13" s="191"/>
      <c r="L13" s="5"/>
      <c r="M13" s="5"/>
      <c r="N13" s="5"/>
      <c r="O13" s="203"/>
      <c r="P13" s="204"/>
      <c r="Q13" s="50"/>
      <c r="R13" s="24"/>
      <c r="S13" s="16"/>
      <c r="T13" s="6"/>
      <c r="U13" s="13"/>
      <c r="V13" s="12"/>
      <c r="W13" s="72"/>
    </row>
    <row r="14" spans="1:23" ht="1.5" customHeight="1" x14ac:dyDescent="0.25">
      <c r="A14" s="72"/>
      <c r="B14" s="12"/>
      <c r="C14" s="13"/>
      <c r="D14" s="6"/>
      <c r="E14" s="188"/>
      <c r="F14" s="23"/>
      <c r="G14" s="4"/>
      <c r="H14" s="4"/>
      <c r="I14" s="4"/>
      <c r="J14" s="4"/>
      <c r="K14" s="51"/>
      <c r="L14" s="52"/>
      <c r="M14" s="52"/>
      <c r="N14" s="52"/>
      <c r="O14" s="52"/>
      <c r="P14" s="52"/>
      <c r="Q14" s="53"/>
      <c r="R14" s="24"/>
      <c r="S14" s="16"/>
      <c r="T14" s="6"/>
      <c r="U14" s="13"/>
      <c r="V14" s="12"/>
      <c r="W14" s="72"/>
    </row>
    <row r="15" spans="1:23" ht="1.5" customHeight="1" x14ac:dyDescent="0.25">
      <c r="A15" s="72"/>
      <c r="B15" s="12"/>
      <c r="C15" s="13"/>
      <c r="D15" s="6"/>
      <c r="E15" s="188"/>
      <c r="F15" s="25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26"/>
      <c r="S15" s="16"/>
      <c r="T15" s="6"/>
      <c r="U15" s="13"/>
      <c r="V15" s="12"/>
      <c r="W15" s="72"/>
    </row>
    <row r="16" spans="1:23" ht="1.5" customHeight="1" x14ac:dyDescent="0.25">
      <c r="A16" s="72"/>
      <c r="B16" s="12"/>
      <c r="C16" s="13"/>
      <c r="D16" s="6"/>
      <c r="E16" s="18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8"/>
      <c r="T16" s="6"/>
      <c r="U16" s="13"/>
      <c r="V16" s="12"/>
      <c r="W16" s="72"/>
    </row>
    <row r="17" spans="1:23" ht="7.5" customHeight="1" x14ac:dyDescent="0.25">
      <c r="A17" s="72"/>
      <c r="B17" s="12"/>
      <c r="C17" s="13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13"/>
      <c r="V17" s="12"/>
      <c r="W17" s="72"/>
    </row>
    <row r="18" spans="1:23" ht="1.5" customHeight="1" x14ac:dyDescent="0.25">
      <c r="A18" s="72"/>
      <c r="B18" s="12"/>
      <c r="C18" s="13"/>
      <c r="D18" s="6"/>
      <c r="E18" s="209" t="s">
        <v>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5"/>
      <c r="T18" s="6"/>
      <c r="U18" s="13"/>
      <c r="V18" s="12"/>
      <c r="W18" s="72"/>
    </row>
    <row r="19" spans="1:23" ht="1.5" customHeight="1" x14ac:dyDescent="0.25">
      <c r="A19" s="72"/>
      <c r="B19" s="12"/>
      <c r="C19" s="13"/>
      <c r="D19" s="6"/>
      <c r="E19" s="210"/>
      <c r="F19" s="20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2"/>
      <c r="S19" s="16"/>
      <c r="T19" s="6"/>
      <c r="U19" s="13"/>
      <c r="V19" s="12"/>
      <c r="W19" s="72"/>
    </row>
    <row r="20" spans="1:23" ht="1.5" customHeight="1" x14ac:dyDescent="0.25">
      <c r="A20" s="72"/>
      <c r="B20" s="12"/>
      <c r="C20" s="13"/>
      <c r="D20" s="6"/>
      <c r="E20" s="210"/>
      <c r="F20" s="23"/>
      <c r="G20" s="4"/>
      <c r="H20" s="4"/>
      <c r="I20" s="4"/>
      <c r="J20" s="4"/>
      <c r="K20" s="27"/>
      <c r="L20" s="28"/>
      <c r="M20" s="28"/>
      <c r="N20" s="28"/>
      <c r="O20" s="28"/>
      <c r="P20" s="28"/>
      <c r="Q20" s="29"/>
      <c r="R20" s="24"/>
      <c r="S20" s="16"/>
      <c r="T20" s="6"/>
      <c r="U20" s="13"/>
      <c r="V20" s="12"/>
      <c r="W20" s="72"/>
    </row>
    <row r="21" spans="1:23" ht="18" customHeight="1" x14ac:dyDescent="0.25">
      <c r="A21" s="72"/>
      <c r="B21" s="12"/>
      <c r="C21" s="13"/>
      <c r="D21" s="6"/>
      <c r="E21" s="210"/>
      <c r="F21" s="23"/>
      <c r="G21" s="4"/>
      <c r="H21" s="4"/>
      <c r="I21" s="4"/>
      <c r="J21" s="4"/>
      <c r="K21" s="57" t="s">
        <v>15</v>
      </c>
      <c r="L21" s="7"/>
      <c r="M21" s="7"/>
      <c r="N21" s="7"/>
      <c r="O21" s="192">
        <v>38456</v>
      </c>
      <c r="P21" s="193"/>
      <c r="Q21" s="30"/>
      <c r="R21" s="24"/>
      <c r="S21" s="16"/>
      <c r="T21" s="6"/>
      <c r="U21" s="13"/>
      <c r="V21" s="12"/>
      <c r="W21" s="72"/>
    </row>
    <row r="22" spans="1:23" ht="18" customHeight="1" x14ac:dyDescent="0.25">
      <c r="A22" s="72"/>
      <c r="B22" s="12"/>
      <c r="C22" s="13"/>
      <c r="D22" s="6"/>
      <c r="E22" s="210"/>
      <c r="F22" s="23"/>
      <c r="G22" s="4"/>
      <c r="H22" s="4"/>
      <c r="I22" s="4"/>
      <c r="J22" s="4"/>
      <c r="K22" s="57" t="s">
        <v>11</v>
      </c>
      <c r="L22" s="7"/>
      <c r="M22" s="7"/>
      <c r="N22" s="7"/>
      <c r="O22" s="194" t="s">
        <v>33</v>
      </c>
      <c r="P22" s="194"/>
      <c r="Q22" s="30"/>
      <c r="R22" s="24"/>
      <c r="S22" s="16"/>
      <c r="T22" s="6"/>
      <c r="U22" s="13"/>
      <c r="V22" s="12"/>
      <c r="W22" s="72"/>
    </row>
    <row r="23" spans="1:23" ht="9" customHeight="1" x14ac:dyDescent="0.25">
      <c r="A23" s="72"/>
      <c r="B23" s="12"/>
      <c r="C23" s="13"/>
      <c r="D23" s="6"/>
      <c r="E23" s="210"/>
      <c r="F23" s="76"/>
      <c r="G23" s="77"/>
      <c r="H23" s="77"/>
      <c r="I23" s="77"/>
      <c r="J23" s="78"/>
      <c r="K23" s="206" t="s">
        <v>10</v>
      </c>
      <c r="L23" s="7"/>
      <c r="M23" s="7"/>
      <c r="N23" s="7"/>
      <c r="O23" s="208" t="s">
        <v>34</v>
      </c>
      <c r="P23" s="194"/>
      <c r="Q23" s="30"/>
      <c r="R23" s="24"/>
      <c r="S23" s="16"/>
      <c r="T23" s="6"/>
      <c r="U23" s="13"/>
      <c r="V23" s="12"/>
      <c r="W23" s="72"/>
    </row>
    <row r="24" spans="1:23" ht="9" customHeight="1" x14ac:dyDescent="0.25">
      <c r="A24" s="72"/>
      <c r="B24" s="12"/>
      <c r="C24" s="13"/>
      <c r="D24" s="6"/>
      <c r="E24" s="211" t="s">
        <v>2</v>
      </c>
      <c r="F24" s="23"/>
      <c r="G24" s="4"/>
      <c r="H24" s="4"/>
      <c r="I24" s="4"/>
      <c r="J24" s="75"/>
      <c r="K24" s="207"/>
      <c r="L24" s="7"/>
      <c r="M24" s="7"/>
      <c r="N24" s="7"/>
      <c r="O24" s="194"/>
      <c r="P24" s="194"/>
      <c r="Q24" s="30"/>
      <c r="R24" s="24"/>
      <c r="S24" s="16"/>
      <c r="T24" s="6"/>
      <c r="U24" s="13"/>
      <c r="V24" s="12"/>
      <c r="W24" s="72"/>
    </row>
    <row r="25" spans="1:23" ht="18" customHeight="1" x14ac:dyDescent="0.25">
      <c r="A25" s="72"/>
      <c r="B25" s="12"/>
      <c r="C25" s="13"/>
      <c r="D25" s="6"/>
      <c r="E25" s="210"/>
      <c r="F25" s="23"/>
      <c r="G25" s="4"/>
      <c r="H25" s="4"/>
      <c r="I25" s="4"/>
      <c r="J25" s="4"/>
      <c r="K25" s="57" t="s">
        <v>12</v>
      </c>
      <c r="L25" s="7"/>
      <c r="M25" s="7"/>
      <c r="N25" s="7"/>
      <c r="O25" s="195" t="s">
        <v>188</v>
      </c>
      <c r="P25" s="196"/>
      <c r="Q25" s="30"/>
      <c r="R25" s="24"/>
      <c r="S25" s="16"/>
      <c r="T25" s="6"/>
      <c r="U25" s="13"/>
      <c r="V25" s="12"/>
      <c r="W25" s="72"/>
    </row>
    <row r="26" spans="1:23" ht="18" customHeight="1" x14ac:dyDescent="0.25">
      <c r="A26" s="72"/>
      <c r="B26" s="12"/>
      <c r="C26" s="13"/>
      <c r="D26" s="6"/>
      <c r="E26" s="210"/>
      <c r="F26" s="23"/>
      <c r="G26" s="4"/>
      <c r="H26" s="4"/>
      <c r="I26" s="4"/>
      <c r="J26" s="4"/>
      <c r="K26" s="57" t="s">
        <v>13</v>
      </c>
      <c r="L26" s="7"/>
      <c r="M26" s="7"/>
      <c r="N26" s="7"/>
      <c r="O26" s="197">
        <v>7880000</v>
      </c>
      <c r="P26" s="198"/>
      <c r="Q26" s="30"/>
      <c r="R26" s="24"/>
      <c r="S26" s="16"/>
      <c r="T26" s="6"/>
      <c r="U26" s="13"/>
      <c r="V26" s="12"/>
      <c r="W26" s="72"/>
    </row>
    <row r="27" spans="1:23" ht="1.5" customHeight="1" x14ac:dyDescent="0.25">
      <c r="A27" s="72"/>
      <c r="B27" s="12"/>
      <c r="C27" s="13"/>
      <c r="D27" s="6"/>
      <c r="E27" s="210"/>
      <c r="F27" s="23"/>
      <c r="G27" s="4"/>
      <c r="H27" s="4"/>
      <c r="I27" s="4"/>
      <c r="J27" s="4"/>
      <c r="K27" s="54"/>
      <c r="L27" s="55"/>
      <c r="M27" s="55"/>
      <c r="N27" s="55"/>
      <c r="O27" s="55"/>
      <c r="P27" s="55"/>
      <c r="Q27" s="56"/>
      <c r="R27" s="24"/>
      <c r="S27" s="16"/>
      <c r="T27" s="6"/>
      <c r="U27" s="13"/>
      <c r="V27" s="12"/>
      <c r="W27" s="72"/>
    </row>
    <row r="28" spans="1:23" ht="1.5" customHeight="1" x14ac:dyDescent="0.25">
      <c r="A28" s="72"/>
      <c r="B28" s="12"/>
      <c r="C28" s="13"/>
      <c r="D28" s="6"/>
      <c r="E28" s="210"/>
      <c r="F28" s="25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26"/>
      <c r="S28" s="16"/>
      <c r="T28" s="6"/>
      <c r="U28" s="13"/>
      <c r="V28" s="12"/>
      <c r="W28" s="72"/>
    </row>
    <row r="29" spans="1:23" ht="1.5" customHeight="1" x14ac:dyDescent="0.25">
      <c r="A29" s="72"/>
      <c r="B29" s="12"/>
      <c r="C29" s="13"/>
      <c r="D29" s="6"/>
      <c r="E29" s="212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8"/>
      <c r="T29" s="6"/>
      <c r="U29" s="13"/>
      <c r="V29" s="12"/>
      <c r="W29" s="72"/>
    </row>
    <row r="30" spans="1:23" ht="7.5" customHeight="1" x14ac:dyDescent="0.25">
      <c r="A30" s="72"/>
      <c r="B30" s="12"/>
      <c r="C30" s="13"/>
      <c r="D30" s="6"/>
      <c r="E30" s="6"/>
      <c r="F30" s="6"/>
      <c r="G30" s="6"/>
      <c r="H30" s="6"/>
      <c r="I30" s="6"/>
      <c r="J30" s="6"/>
      <c r="K30" s="8"/>
      <c r="L30" s="8"/>
      <c r="M30" s="8"/>
      <c r="N30" s="8"/>
      <c r="O30" s="8"/>
      <c r="P30" s="9"/>
      <c r="Q30" s="9"/>
      <c r="R30" s="9"/>
      <c r="S30" s="9"/>
      <c r="T30" s="6"/>
      <c r="U30" s="13"/>
      <c r="V30" s="12"/>
      <c r="W30" s="72"/>
    </row>
    <row r="31" spans="1:23" ht="1.5" customHeight="1" x14ac:dyDescent="0.25">
      <c r="A31" s="72"/>
      <c r="B31" s="12"/>
      <c r="C31" s="13"/>
      <c r="D31" s="6"/>
      <c r="E31" s="187" t="s">
        <v>3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6"/>
      <c r="U31" s="13"/>
      <c r="V31" s="12"/>
      <c r="W31" s="72"/>
    </row>
    <row r="32" spans="1:23" ht="1.5" customHeight="1" x14ac:dyDescent="0.25">
      <c r="A32" s="72"/>
      <c r="B32" s="12"/>
      <c r="C32" s="13"/>
      <c r="D32" s="6"/>
      <c r="E32" s="188"/>
      <c r="F32" s="20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2"/>
      <c r="S32" s="16"/>
      <c r="T32" s="6"/>
      <c r="U32" s="13"/>
      <c r="V32" s="12"/>
      <c r="W32" s="72"/>
    </row>
    <row r="33" spans="1:23" ht="11.25" customHeight="1" x14ac:dyDescent="0.25">
      <c r="A33" s="72"/>
      <c r="B33" s="12"/>
      <c r="C33" s="13"/>
      <c r="D33" s="6"/>
      <c r="E33" s="188"/>
      <c r="F33" s="23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24"/>
      <c r="S33" s="16"/>
      <c r="T33" s="6"/>
      <c r="U33" s="13"/>
      <c r="V33" s="12"/>
      <c r="W33" s="72"/>
    </row>
    <row r="34" spans="1:23" ht="11.25" customHeight="1" x14ac:dyDescent="0.25">
      <c r="A34" s="72"/>
      <c r="B34" s="12"/>
      <c r="C34" s="13"/>
      <c r="D34" s="6"/>
      <c r="E34" s="188"/>
      <c r="F34" s="23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24"/>
      <c r="S34" s="16"/>
      <c r="T34" s="6"/>
      <c r="U34" s="13"/>
      <c r="V34" s="12"/>
      <c r="W34" s="72"/>
    </row>
    <row r="35" spans="1:23" ht="11.25" customHeight="1" x14ac:dyDescent="0.25">
      <c r="A35" s="72"/>
      <c r="B35" s="12"/>
      <c r="C35" s="13"/>
      <c r="D35" s="6"/>
      <c r="E35" s="188"/>
      <c r="F35" s="23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4"/>
      <c r="S35" s="16"/>
      <c r="T35" s="6"/>
      <c r="U35" s="13"/>
      <c r="V35" s="12"/>
      <c r="W35" s="72"/>
    </row>
    <row r="36" spans="1:23" ht="1.5" customHeight="1" x14ac:dyDescent="0.25">
      <c r="A36" s="72"/>
      <c r="B36" s="12"/>
      <c r="C36" s="13"/>
      <c r="D36" s="6"/>
      <c r="E36" s="188"/>
      <c r="F36" s="25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26"/>
      <c r="S36" s="16"/>
      <c r="T36" s="6"/>
      <c r="U36" s="13"/>
      <c r="V36" s="12"/>
      <c r="W36" s="72"/>
    </row>
    <row r="37" spans="1:23" ht="1.5" customHeight="1" x14ac:dyDescent="0.25">
      <c r="A37" s="72"/>
      <c r="B37" s="12"/>
      <c r="C37" s="13"/>
      <c r="D37" s="6"/>
      <c r="E37" s="205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8"/>
      <c r="T37" s="6"/>
      <c r="U37" s="13"/>
      <c r="V37" s="12"/>
      <c r="W37" s="72"/>
    </row>
    <row r="38" spans="1:23" ht="9.75" customHeight="1" x14ac:dyDescent="0.25">
      <c r="A38" s="72"/>
      <c r="B38" s="12"/>
      <c r="C38" s="13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13"/>
      <c r="V38" s="12"/>
      <c r="W38" s="72"/>
    </row>
    <row r="39" spans="1:23" ht="9.75" customHeight="1" x14ac:dyDescent="0.25">
      <c r="A39" s="72"/>
      <c r="B39" s="12"/>
      <c r="C39" s="13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13"/>
      <c r="V39" s="12"/>
      <c r="W39" s="72"/>
    </row>
    <row r="40" spans="1:23" ht="9.75" customHeight="1" x14ac:dyDescent="0.25">
      <c r="A40" s="72"/>
      <c r="B40" s="12"/>
      <c r="C40" s="1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13"/>
      <c r="V40" s="12"/>
      <c r="W40" s="72"/>
    </row>
    <row r="41" spans="1:23" ht="10.5" customHeight="1" x14ac:dyDescent="0.25">
      <c r="A41" s="72"/>
      <c r="B41" s="12"/>
      <c r="C41" s="13"/>
      <c r="D41" s="6"/>
      <c r="E41" s="186" t="s">
        <v>50</v>
      </c>
      <c r="F41" s="186"/>
      <c r="G41" s="18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13"/>
      <c r="V41" s="12"/>
      <c r="W41" s="72"/>
    </row>
    <row r="42" spans="1:23" s="1" customFormat="1" ht="10.5" customHeight="1" x14ac:dyDescent="0.25">
      <c r="A42" s="72"/>
      <c r="B42" s="12"/>
      <c r="C42" s="13"/>
      <c r="D42" s="6"/>
      <c r="E42" s="74"/>
      <c r="F42" s="74"/>
      <c r="G42" s="74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13"/>
      <c r="V42" s="12"/>
      <c r="W42" s="72"/>
    </row>
    <row r="43" spans="1:23" ht="1.5" customHeight="1" x14ac:dyDescent="0.25">
      <c r="A43" s="72"/>
      <c r="B43" s="12"/>
      <c r="C43" s="13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13"/>
      <c r="V43" s="12"/>
      <c r="W43" s="72"/>
    </row>
    <row r="44" spans="1:23" ht="1.5" customHeight="1" x14ac:dyDescent="0.25">
      <c r="A44" s="72"/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2"/>
      <c r="W44" s="72"/>
    </row>
    <row r="45" spans="1:23" ht="1.5" customHeight="1" x14ac:dyDescent="0.25">
      <c r="A45" s="7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72"/>
    </row>
    <row r="46" spans="1:23" ht="8.25" customHeight="1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</row>
    <row r="47" spans="1:23" ht="7.5" hidden="1" customHeight="1" x14ac:dyDescent="0.25"/>
    <row r="48" spans="1:23" ht="7.5" hidden="1" customHeight="1" x14ac:dyDescent="0.25"/>
    <row r="49" ht="7.5" hidden="1" customHeight="1" x14ac:dyDescent="0.25"/>
    <row r="50" ht="7.5" hidden="1" customHeight="1" x14ac:dyDescent="0.25"/>
    <row r="51" ht="7.5" hidden="1" customHeight="1" x14ac:dyDescent="0.25"/>
    <row r="52" ht="7.5" hidden="1" customHeight="1" x14ac:dyDescent="0.25"/>
    <row r="53" ht="7.5" hidden="1" customHeight="1" x14ac:dyDescent="0.25"/>
  </sheetData>
  <dataConsolidate/>
  <mergeCells count="14">
    <mergeCell ref="E5:R7"/>
    <mergeCell ref="E41:G41"/>
    <mergeCell ref="E8:E16"/>
    <mergeCell ref="K11:K13"/>
    <mergeCell ref="O21:P21"/>
    <mergeCell ref="O22:P22"/>
    <mergeCell ref="O25:P25"/>
    <mergeCell ref="O26:P26"/>
    <mergeCell ref="O11:P13"/>
    <mergeCell ref="E31:E37"/>
    <mergeCell ref="K23:K24"/>
    <mergeCell ref="O23:P24"/>
    <mergeCell ref="E18:E23"/>
    <mergeCell ref="E24:E29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4" name="Button 12">
              <controlPr defaultSize="0" print="0" autoFill="0" autoPict="0" macro="[0]!getMunexFile">
                <anchor moveWithCells="1">
                  <from>
                    <xdr:col>6</xdr:col>
                    <xdr:colOff>85725</xdr:colOff>
                    <xdr:row>10</xdr:row>
                    <xdr:rowOff>171450</xdr:rowOff>
                  </from>
                  <to>
                    <xdr:col>8</xdr:col>
                    <xdr:colOff>447675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getIssueData">
                <anchor moveWithCells="1">
                  <from>
                    <xdr:col>6</xdr:col>
                    <xdr:colOff>85725</xdr:colOff>
                    <xdr:row>20</xdr:row>
                    <xdr:rowOff>123825</xdr:rowOff>
                  </from>
                  <to>
                    <xdr:col>8</xdr:col>
                    <xdr:colOff>447675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'switchSheets &quot;Purposes&quot;'">
                <anchor moveWithCells="1">
                  <from>
                    <xdr:col>6</xdr:col>
                    <xdr:colOff>85725</xdr:colOff>
                    <xdr:row>32</xdr:row>
                    <xdr:rowOff>95250</xdr:rowOff>
                  </from>
                  <to>
                    <xdr:col>8</xdr:col>
                    <xdr:colOff>447675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7" name="Button 17">
              <controlPr defaultSize="0" print="0" autoFill="0" autoPict="0" macro="[0]!updateIssue">
                <anchor moveWithCells="1">
                  <from>
                    <xdr:col>6</xdr:col>
                    <xdr:colOff>85725</xdr:colOff>
                    <xdr:row>24</xdr:row>
                    <xdr:rowOff>57150</xdr:rowOff>
                  </from>
                  <to>
                    <xdr:col>8</xdr:col>
                    <xdr:colOff>447675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urposes"/>
  <dimension ref="A1:Z53"/>
  <sheetViews>
    <sheetView showGridLines="0" showRowColHeaders="0" tabSelected="1" defaultGridColor="0" colorId="31" zoomScale="125" zoomScaleNormal="125" workbookViewId="0">
      <selection activeCell="K14" sqref="K14:R14"/>
    </sheetView>
  </sheetViews>
  <sheetFormatPr defaultColWidth="0" defaultRowHeight="10.5" customHeight="1" zeroHeight="1" x14ac:dyDescent="0.25"/>
  <cols>
    <col min="1" max="1" width="1.7109375" style="1" customWidth="1"/>
    <col min="2" max="2" width="0.42578125" style="1" customWidth="1"/>
    <col min="3" max="3" width="0.42578125" customWidth="1"/>
    <col min="4" max="4" width="4.28515625" customWidth="1"/>
    <col min="5" max="5" width="10.28515625" customWidth="1"/>
    <col min="6" max="6" width="2.85546875" customWidth="1"/>
    <col min="7" max="7" width="13.7109375" customWidth="1"/>
    <col min="8" max="8" width="9.140625" customWidth="1"/>
    <col min="9" max="9" width="1.5703125" customWidth="1"/>
    <col min="10" max="10" width="5.28515625" customWidth="1"/>
    <col min="11" max="11" width="0.85546875" customWidth="1"/>
    <col min="12" max="12" width="3.5703125" customWidth="1"/>
    <col min="13" max="13" width="6.140625" customWidth="1"/>
    <col min="14" max="14" width="0.28515625" customWidth="1"/>
    <col min="15" max="15" width="4.140625" customWidth="1"/>
    <col min="16" max="16" width="10.28515625" customWidth="1"/>
    <col min="17" max="17" width="2.85546875" customWidth="1"/>
    <col min="18" max="18" width="33.7109375" customWidth="1"/>
    <col min="19" max="19" width="19.42578125" customWidth="1"/>
    <col min="20" max="22" width="0.28515625" customWidth="1"/>
    <col min="23" max="23" width="4.85546875" customWidth="1"/>
    <col min="24" max="24" width="0.42578125" customWidth="1"/>
    <col min="25" max="25" width="0.42578125" style="1" customWidth="1"/>
    <col min="26" max="26" width="1.7109375" customWidth="1"/>
    <col min="27" max="16384" width="4.85546875" hidden="1"/>
  </cols>
  <sheetData>
    <row r="1" spans="1:26" s="1" customFormat="1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</row>
    <row r="2" spans="1:26" s="1" customFormat="1" ht="2.1" customHeight="1" x14ac:dyDescent="0.25">
      <c r="A2" s="7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72"/>
    </row>
    <row r="3" spans="1:26" ht="2.1" customHeight="1" x14ac:dyDescent="0.25">
      <c r="A3" s="72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2"/>
      <c r="Z3" s="72"/>
    </row>
    <row r="4" spans="1:26" ht="30" customHeight="1" x14ac:dyDescent="0.25">
      <c r="A4" s="72"/>
      <c r="B4" s="12"/>
      <c r="C4" s="13"/>
      <c r="D4" s="3" t="s">
        <v>49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13"/>
      <c r="Y4" s="12"/>
      <c r="Z4" s="72"/>
    </row>
    <row r="5" spans="1:26" s="89" customFormat="1" ht="22.5" customHeight="1" x14ac:dyDescent="0.25">
      <c r="A5" s="85"/>
      <c r="B5" s="86"/>
      <c r="C5" s="87"/>
      <c r="D5" s="88"/>
      <c r="E5" s="213" t="str">
        <f xml:space="preserve"> Issuer &amp; " -- " &amp; IssueName</f>
        <v>Woodbury -- General Obligation Improvement and Refunding Bonds, Series 2012A</v>
      </c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31">
        <f>IssueAmount</f>
        <v>7880000</v>
      </c>
      <c r="T5" s="32"/>
      <c r="U5" s="32"/>
      <c r="V5" s="34"/>
      <c r="W5" s="88"/>
      <c r="X5" s="87"/>
      <c r="Y5" s="86"/>
      <c r="Z5" s="72"/>
    </row>
    <row r="6" spans="1:26" s="94" customFormat="1" ht="15" customHeight="1" x14ac:dyDescent="0.25">
      <c r="A6" s="90"/>
      <c r="B6" s="91"/>
      <c r="C6" s="92"/>
      <c r="D6" s="93"/>
      <c r="E6" s="226" t="str">
        <f>"Sale Date:   " &amp; TEXT(SaleDate,"mm/dd/yyyy")</f>
        <v>Sale Date:   05/23/2012</v>
      </c>
      <c r="F6" s="227"/>
      <c r="G6" s="227"/>
      <c r="H6" s="95"/>
      <c r="I6" s="95"/>
      <c r="J6" s="95"/>
      <c r="K6" s="95"/>
      <c r="L6" s="95"/>
      <c r="M6" s="96"/>
      <c r="N6" s="96"/>
      <c r="O6" s="96"/>
      <c r="P6" s="96"/>
      <c r="Q6" s="96"/>
      <c r="R6" s="228" t="str">
        <f>"Ehlers Issue ID:  " &amp; IssueID</f>
        <v>Ehlers Issue ID:  38456</v>
      </c>
      <c r="S6" s="229"/>
      <c r="T6" s="96"/>
      <c r="U6" s="96"/>
      <c r="V6" s="97"/>
      <c r="W6" s="93"/>
      <c r="X6" s="92"/>
      <c r="Y6" s="91"/>
      <c r="Z6" s="72"/>
    </row>
    <row r="7" spans="1:26" ht="1.5" customHeight="1" x14ac:dyDescent="0.25">
      <c r="A7" s="72"/>
      <c r="B7" s="12"/>
      <c r="C7" s="13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6"/>
      <c r="W7" s="2"/>
      <c r="X7" s="13"/>
      <c r="Y7" s="12"/>
      <c r="Z7" s="72"/>
    </row>
    <row r="8" spans="1:26" s="1" customFormat="1" ht="11.25" customHeight="1" x14ac:dyDescent="0.25">
      <c r="A8" s="72"/>
      <c r="B8" s="12"/>
      <c r="C8" s="13"/>
      <c r="D8" s="2"/>
      <c r="E8" s="219" t="s">
        <v>51</v>
      </c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2"/>
      <c r="X8" s="13"/>
      <c r="Y8" s="12"/>
      <c r="Z8" s="72"/>
    </row>
    <row r="9" spans="1:26" s="1" customFormat="1" ht="11.25" customHeight="1" x14ac:dyDescent="0.25">
      <c r="A9" s="72"/>
      <c r="B9" s="12"/>
      <c r="C9" s="13"/>
      <c r="D9" s="2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2"/>
      <c r="X9" s="13"/>
      <c r="Y9" s="12"/>
      <c r="Z9" s="72"/>
    </row>
    <row r="10" spans="1:26" s="1" customFormat="1" ht="1.5" customHeight="1" x14ac:dyDescent="0.25">
      <c r="A10" s="72"/>
      <c r="B10" s="12"/>
      <c r="C10" s="1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6"/>
      <c r="W10" s="2"/>
      <c r="X10" s="13"/>
      <c r="Y10" s="12"/>
      <c r="Z10" s="72"/>
    </row>
    <row r="11" spans="1:26" ht="1.5" customHeight="1" x14ac:dyDescent="0.25">
      <c r="A11" s="72"/>
      <c r="B11" s="12"/>
      <c r="C11" s="13"/>
      <c r="D11" s="2"/>
      <c r="E11" s="187" t="s">
        <v>4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5"/>
      <c r="W11" s="2"/>
      <c r="X11" s="13"/>
      <c r="Y11" s="12"/>
      <c r="Z11" s="72"/>
    </row>
    <row r="12" spans="1:26" ht="1.5" customHeight="1" x14ac:dyDescent="0.25">
      <c r="A12" s="72"/>
      <c r="B12" s="12"/>
      <c r="C12" s="13"/>
      <c r="D12" s="2"/>
      <c r="E12" s="233"/>
      <c r="F12" s="40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2"/>
      <c r="V12" s="16"/>
      <c r="W12" s="2"/>
      <c r="X12" s="13"/>
      <c r="Y12" s="12"/>
      <c r="Z12" s="72"/>
    </row>
    <row r="13" spans="1:26" ht="1.5" customHeight="1" x14ac:dyDescent="0.25">
      <c r="A13" s="72"/>
      <c r="B13" s="12"/>
      <c r="C13" s="13"/>
      <c r="D13" s="2"/>
      <c r="E13" s="233"/>
      <c r="F13" s="43"/>
      <c r="G13" s="36"/>
      <c r="H13" s="36"/>
      <c r="I13" s="36"/>
      <c r="J13" s="217"/>
      <c r="K13" s="218"/>
      <c r="L13" s="218"/>
      <c r="M13" s="218"/>
      <c r="N13" s="218"/>
      <c r="O13" s="218"/>
      <c r="P13" s="218"/>
      <c r="Q13" s="218"/>
      <c r="R13" s="218"/>
      <c r="S13" s="58"/>
      <c r="T13" s="59"/>
      <c r="U13" s="44"/>
      <c r="V13" s="16"/>
      <c r="W13" s="2"/>
      <c r="X13" s="13"/>
      <c r="Y13" s="12"/>
      <c r="Z13" s="72"/>
    </row>
    <row r="14" spans="1:26" ht="15" customHeight="1" x14ac:dyDescent="0.25">
      <c r="A14" s="72"/>
      <c r="B14" s="12"/>
      <c r="C14" s="13"/>
      <c r="D14" s="2"/>
      <c r="E14" s="233"/>
      <c r="F14" s="43"/>
      <c r="G14" s="36"/>
      <c r="H14" s="36"/>
      <c r="I14" s="36"/>
      <c r="J14" s="60" t="s">
        <v>17</v>
      </c>
      <c r="K14" s="223" t="s">
        <v>206</v>
      </c>
      <c r="L14" s="224"/>
      <c r="M14" s="224"/>
      <c r="N14" s="224"/>
      <c r="O14" s="224"/>
      <c r="P14" s="224"/>
      <c r="Q14" s="224"/>
      <c r="R14" s="225"/>
      <c r="S14" s="38">
        <v>1770000</v>
      </c>
      <c r="T14" s="61"/>
      <c r="U14" s="44"/>
      <c r="V14" s="16"/>
      <c r="W14" s="2"/>
      <c r="X14" s="13"/>
      <c r="Y14" s="12"/>
      <c r="Z14" s="72"/>
    </row>
    <row r="15" spans="1:26" ht="13.5" customHeight="1" x14ac:dyDescent="0.25">
      <c r="A15" s="72"/>
      <c r="B15" s="12"/>
      <c r="C15" s="13"/>
      <c r="D15" s="2"/>
      <c r="E15" s="233"/>
      <c r="F15" s="43"/>
      <c r="G15" s="36"/>
      <c r="H15" s="36"/>
      <c r="I15" s="36"/>
      <c r="J15" s="60" t="s">
        <v>18</v>
      </c>
      <c r="K15" s="220" t="s">
        <v>207</v>
      </c>
      <c r="L15" s="221"/>
      <c r="M15" s="221"/>
      <c r="N15" s="221"/>
      <c r="O15" s="221"/>
      <c r="P15" s="221"/>
      <c r="Q15" s="221"/>
      <c r="R15" s="222"/>
      <c r="S15" s="39">
        <v>3520000</v>
      </c>
      <c r="T15" s="61"/>
      <c r="U15" s="44"/>
      <c r="V15" s="16"/>
      <c r="W15" s="2"/>
      <c r="X15" s="13"/>
      <c r="Y15" s="12"/>
      <c r="Z15" s="72"/>
    </row>
    <row r="16" spans="1:26" ht="13.5" customHeight="1" x14ac:dyDescent="0.25">
      <c r="A16" s="72"/>
      <c r="B16" s="12"/>
      <c r="C16" s="13"/>
      <c r="D16" s="2"/>
      <c r="E16" s="234"/>
      <c r="F16" s="79"/>
      <c r="G16" s="80"/>
      <c r="H16" s="80"/>
      <c r="I16" s="81"/>
      <c r="J16" s="60" t="s">
        <v>19</v>
      </c>
      <c r="K16" s="220" t="s">
        <v>208</v>
      </c>
      <c r="L16" s="221"/>
      <c r="M16" s="221"/>
      <c r="N16" s="221"/>
      <c r="O16" s="221"/>
      <c r="P16" s="221"/>
      <c r="Q16" s="221"/>
      <c r="R16" s="222"/>
      <c r="S16" s="39">
        <v>975000</v>
      </c>
      <c r="T16" s="61"/>
      <c r="U16" s="44"/>
      <c r="V16" s="16"/>
      <c r="W16" s="2"/>
      <c r="X16" s="13"/>
      <c r="Y16" s="12"/>
      <c r="Z16" s="72"/>
    </row>
    <row r="17" spans="1:26" ht="13.5" customHeight="1" x14ac:dyDescent="0.25">
      <c r="A17" s="72"/>
      <c r="B17" s="12"/>
      <c r="C17" s="13"/>
      <c r="D17" s="2"/>
      <c r="E17" s="215" t="s">
        <v>5</v>
      </c>
      <c r="F17" s="82"/>
      <c r="G17" s="83"/>
      <c r="H17" s="83"/>
      <c r="I17" s="84"/>
      <c r="J17" s="60" t="s">
        <v>20</v>
      </c>
      <c r="K17" s="220" t="s">
        <v>209</v>
      </c>
      <c r="L17" s="221"/>
      <c r="M17" s="221"/>
      <c r="N17" s="221"/>
      <c r="O17" s="221"/>
      <c r="P17" s="221"/>
      <c r="Q17" s="221"/>
      <c r="R17" s="222"/>
      <c r="S17" s="39">
        <v>1615000</v>
      </c>
      <c r="T17" s="61"/>
      <c r="U17" s="44"/>
      <c r="V17" s="16"/>
      <c r="W17" s="2"/>
      <c r="X17" s="13"/>
      <c r="Y17" s="12"/>
      <c r="Z17" s="72"/>
    </row>
    <row r="18" spans="1:26" ht="13.5" customHeight="1" x14ac:dyDescent="0.25">
      <c r="A18" s="72"/>
      <c r="B18" s="12"/>
      <c r="C18" s="13"/>
      <c r="D18" s="2"/>
      <c r="E18" s="216"/>
      <c r="F18" s="43"/>
      <c r="G18" s="36"/>
      <c r="H18" s="36"/>
      <c r="I18" s="36"/>
      <c r="J18" s="60" t="s">
        <v>21</v>
      </c>
      <c r="K18" s="220"/>
      <c r="L18" s="221"/>
      <c r="M18" s="221"/>
      <c r="N18" s="221"/>
      <c r="O18" s="221"/>
      <c r="P18" s="221"/>
      <c r="Q18" s="221"/>
      <c r="R18" s="222"/>
      <c r="S18" s="39"/>
      <c r="T18" s="61"/>
      <c r="U18" s="44"/>
      <c r="V18" s="16"/>
      <c r="W18" s="2"/>
      <c r="X18" s="13"/>
      <c r="Y18" s="12"/>
      <c r="Z18" s="72"/>
    </row>
    <row r="19" spans="1:26" ht="13.5" customHeight="1" x14ac:dyDescent="0.25">
      <c r="A19" s="72"/>
      <c r="B19" s="12"/>
      <c r="C19" s="13"/>
      <c r="D19" s="2"/>
      <c r="E19" s="216"/>
      <c r="F19" s="79"/>
      <c r="G19" s="80"/>
      <c r="H19" s="80"/>
      <c r="I19" s="81"/>
      <c r="J19" s="60" t="s">
        <v>22</v>
      </c>
      <c r="K19" s="220"/>
      <c r="L19" s="221"/>
      <c r="M19" s="221"/>
      <c r="N19" s="221"/>
      <c r="O19" s="221"/>
      <c r="P19" s="221"/>
      <c r="Q19" s="221"/>
      <c r="R19" s="222"/>
      <c r="S19" s="39"/>
      <c r="T19" s="61"/>
      <c r="U19" s="44"/>
      <c r="V19" s="16"/>
      <c r="W19" s="2"/>
      <c r="X19" s="13"/>
      <c r="Y19" s="12"/>
      <c r="Z19" s="72"/>
    </row>
    <row r="20" spans="1:26" ht="13.5" customHeight="1" x14ac:dyDescent="0.25">
      <c r="A20" s="72"/>
      <c r="B20" s="12"/>
      <c r="C20" s="13"/>
      <c r="D20" s="2"/>
      <c r="E20" s="215" t="s">
        <v>35</v>
      </c>
      <c r="F20" s="82"/>
      <c r="G20" s="83"/>
      <c r="H20" s="83"/>
      <c r="I20" s="84"/>
      <c r="J20" s="60" t="s">
        <v>23</v>
      </c>
      <c r="K20" s="220"/>
      <c r="L20" s="221"/>
      <c r="M20" s="221"/>
      <c r="N20" s="221"/>
      <c r="O20" s="221"/>
      <c r="P20" s="221"/>
      <c r="Q20" s="221"/>
      <c r="R20" s="222"/>
      <c r="S20" s="39"/>
      <c r="T20" s="61"/>
      <c r="U20" s="44"/>
      <c r="V20" s="16"/>
      <c r="W20" s="2"/>
      <c r="X20" s="13"/>
      <c r="Y20" s="12"/>
      <c r="Z20" s="72"/>
    </row>
    <row r="21" spans="1:26" ht="13.5" customHeight="1" x14ac:dyDescent="0.25">
      <c r="A21" s="72"/>
      <c r="B21" s="12"/>
      <c r="C21" s="13"/>
      <c r="D21" s="2"/>
      <c r="E21" s="216"/>
      <c r="F21" s="43"/>
      <c r="G21" s="36"/>
      <c r="H21" s="36"/>
      <c r="I21" s="36"/>
      <c r="J21" s="60" t="s">
        <v>24</v>
      </c>
      <c r="K21" s="220"/>
      <c r="L21" s="221"/>
      <c r="M21" s="221"/>
      <c r="N21" s="221"/>
      <c r="O21" s="221"/>
      <c r="P21" s="221"/>
      <c r="Q21" s="221"/>
      <c r="R21" s="222"/>
      <c r="S21" s="39"/>
      <c r="T21" s="61"/>
      <c r="U21" s="44"/>
      <c r="V21" s="16"/>
      <c r="W21" s="2"/>
      <c r="X21" s="13"/>
      <c r="Y21" s="12"/>
      <c r="Z21" s="72"/>
    </row>
    <row r="22" spans="1:26" ht="13.5" customHeight="1" x14ac:dyDescent="0.25">
      <c r="A22" s="72"/>
      <c r="B22" s="12"/>
      <c r="C22" s="13"/>
      <c r="D22" s="2"/>
      <c r="E22" s="216"/>
      <c r="F22" s="79"/>
      <c r="G22" s="80"/>
      <c r="H22" s="80"/>
      <c r="I22" s="81"/>
      <c r="J22" s="60" t="s">
        <v>25</v>
      </c>
      <c r="K22" s="220"/>
      <c r="L22" s="221"/>
      <c r="M22" s="221"/>
      <c r="N22" s="221"/>
      <c r="O22" s="221"/>
      <c r="P22" s="221"/>
      <c r="Q22" s="221"/>
      <c r="R22" s="222"/>
      <c r="S22" s="39"/>
      <c r="T22" s="61"/>
      <c r="U22" s="44"/>
      <c r="V22" s="16"/>
      <c r="W22" s="2"/>
      <c r="X22" s="13"/>
      <c r="Y22" s="12"/>
      <c r="Z22" s="72"/>
    </row>
    <row r="23" spans="1:26" ht="13.5" customHeight="1" x14ac:dyDescent="0.25">
      <c r="A23" s="72"/>
      <c r="B23" s="12"/>
      <c r="C23" s="13"/>
      <c r="D23" s="2"/>
      <c r="E23" s="235" t="s">
        <v>36</v>
      </c>
      <c r="F23" s="82"/>
      <c r="G23" s="83"/>
      <c r="H23" s="83"/>
      <c r="I23" s="84"/>
      <c r="J23" s="60" t="s">
        <v>26</v>
      </c>
      <c r="K23" s="220"/>
      <c r="L23" s="221"/>
      <c r="M23" s="221"/>
      <c r="N23" s="221"/>
      <c r="O23" s="221"/>
      <c r="P23" s="221"/>
      <c r="Q23" s="221"/>
      <c r="R23" s="222"/>
      <c r="S23" s="39"/>
      <c r="T23" s="61"/>
      <c r="U23" s="44"/>
      <c r="V23" s="16"/>
      <c r="W23" s="2"/>
      <c r="X23" s="13"/>
      <c r="Y23" s="12"/>
      <c r="Z23" s="72"/>
    </row>
    <row r="24" spans="1:26" ht="13.5" customHeight="1" x14ac:dyDescent="0.25">
      <c r="A24" s="72"/>
      <c r="B24" s="12"/>
      <c r="C24" s="13"/>
      <c r="D24" s="2"/>
      <c r="E24" s="236"/>
      <c r="F24" s="43"/>
      <c r="G24" s="36"/>
      <c r="H24" s="36"/>
      <c r="I24" s="36"/>
      <c r="J24" s="60" t="s">
        <v>27</v>
      </c>
      <c r="K24" s="220"/>
      <c r="L24" s="221"/>
      <c r="M24" s="221"/>
      <c r="N24" s="221"/>
      <c r="O24" s="221"/>
      <c r="P24" s="221"/>
      <c r="Q24" s="221"/>
      <c r="R24" s="222"/>
      <c r="S24" s="39"/>
      <c r="T24" s="61"/>
      <c r="U24" s="44"/>
      <c r="V24" s="16"/>
      <c r="W24" s="2"/>
      <c r="X24" s="13"/>
      <c r="Y24" s="12"/>
      <c r="Z24" s="72"/>
    </row>
    <row r="25" spans="1:26" ht="13.5" customHeight="1" x14ac:dyDescent="0.25">
      <c r="A25" s="72"/>
      <c r="B25" s="12"/>
      <c r="C25" s="13"/>
      <c r="D25" s="2"/>
      <c r="E25" s="236"/>
      <c r="F25" s="43"/>
      <c r="G25" s="36"/>
      <c r="H25" s="36"/>
      <c r="I25" s="36"/>
      <c r="J25" s="60" t="s">
        <v>28</v>
      </c>
      <c r="K25" s="230"/>
      <c r="L25" s="231"/>
      <c r="M25" s="231"/>
      <c r="N25" s="231"/>
      <c r="O25" s="231"/>
      <c r="P25" s="231"/>
      <c r="Q25" s="231"/>
      <c r="R25" s="232"/>
      <c r="S25" s="100"/>
      <c r="T25" s="61"/>
      <c r="U25" s="44"/>
      <c r="V25" s="16"/>
      <c r="W25" s="2"/>
      <c r="X25" s="13"/>
      <c r="Y25" s="12"/>
      <c r="Z25" s="72"/>
    </row>
    <row r="26" spans="1:26" ht="1.5" customHeight="1" x14ac:dyDescent="0.25">
      <c r="A26" s="72"/>
      <c r="B26" s="12"/>
      <c r="C26" s="13"/>
      <c r="D26" s="2"/>
      <c r="E26" s="233"/>
      <c r="F26" s="43"/>
      <c r="G26" s="36"/>
      <c r="H26" s="36"/>
      <c r="I26" s="36"/>
      <c r="J26" s="62"/>
      <c r="K26" s="63"/>
      <c r="L26" s="63"/>
      <c r="M26" s="63"/>
      <c r="N26" s="63"/>
      <c r="O26" s="63"/>
      <c r="P26" s="63"/>
      <c r="Q26" s="63"/>
      <c r="R26" s="63"/>
      <c r="S26" s="63"/>
      <c r="T26" s="64"/>
      <c r="U26" s="44"/>
      <c r="V26" s="16"/>
      <c r="W26" s="2"/>
      <c r="X26" s="13"/>
      <c r="Y26" s="12"/>
      <c r="Z26" s="72"/>
    </row>
    <row r="27" spans="1:26" ht="1.5" customHeight="1" x14ac:dyDescent="0.25">
      <c r="A27" s="72"/>
      <c r="B27" s="12"/>
      <c r="C27" s="13"/>
      <c r="D27" s="2"/>
      <c r="E27" s="233"/>
      <c r="F27" s="45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46"/>
      <c r="V27" s="16"/>
      <c r="W27" s="2"/>
      <c r="X27" s="13"/>
      <c r="Y27" s="12"/>
      <c r="Z27" s="72"/>
    </row>
    <row r="28" spans="1:26" ht="1.5" customHeight="1" x14ac:dyDescent="0.25">
      <c r="A28" s="72"/>
      <c r="B28" s="12"/>
      <c r="C28" s="13"/>
      <c r="D28" s="2"/>
      <c r="E28" s="237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8"/>
      <c r="W28" s="2"/>
      <c r="X28" s="13"/>
      <c r="Y28" s="12"/>
      <c r="Z28" s="72"/>
    </row>
    <row r="29" spans="1:26" ht="7.5" customHeight="1" x14ac:dyDescent="0.25">
      <c r="A29" s="72"/>
      <c r="B29" s="12"/>
      <c r="C29" s="1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13"/>
      <c r="Y29" s="12"/>
      <c r="Z29" s="72"/>
    </row>
    <row r="30" spans="1:26" ht="7.5" customHeight="1" x14ac:dyDescent="0.25">
      <c r="A30" s="72"/>
      <c r="B30" s="12"/>
      <c r="C30" s="1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13"/>
      <c r="Y30" s="12"/>
      <c r="Z30" s="72"/>
    </row>
    <row r="31" spans="1:26" ht="7.5" customHeight="1" x14ac:dyDescent="0.25">
      <c r="A31" s="72"/>
      <c r="B31" s="12"/>
      <c r="C31" s="1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13"/>
      <c r="Y31" s="12"/>
      <c r="Z31" s="72"/>
    </row>
    <row r="32" spans="1:26" ht="11.25" customHeight="1" x14ac:dyDescent="0.25">
      <c r="A32" s="72"/>
      <c r="B32" s="12"/>
      <c r="C32" s="1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13"/>
      <c r="Y32" s="12"/>
      <c r="Z32" s="72"/>
    </row>
    <row r="33" spans="1:26" ht="2.1" customHeight="1" x14ac:dyDescent="0.25">
      <c r="A33" s="72"/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2"/>
      <c r="Z33" s="72"/>
    </row>
    <row r="34" spans="1:26" s="1" customFormat="1" ht="2.1" customHeight="1" x14ac:dyDescent="0.25">
      <c r="A34" s="7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72"/>
    </row>
    <row r="35" spans="1:26" ht="7.5" customHeight="1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ht="10.5" hidden="1" customHeight="1" x14ac:dyDescent="0.25"/>
    <row r="37" spans="1:26" ht="10.5" hidden="1" customHeight="1" x14ac:dyDescent="0.25"/>
    <row r="38" spans="1:26" ht="10.5" hidden="1" customHeight="1" x14ac:dyDescent="0.25"/>
    <row r="39" spans="1:26" ht="10.5" hidden="1" customHeight="1" x14ac:dyDescent="0.25"/>
    <row r="40" spans="1:26" ht="10.5" hidden="1" customHeight="1" x14ac:dyDescent="0.25"/>
    <row r="41" spans="1:26" ht="10.5" hidden="1" customHeight="1" x14ac:dyDescent="0.25"/>
    <row r="42" spans="1:26" ht="10.5" hidden="1" customHeight="1" x14ac:dyDescent="0.25"/>
    <row r="43" spans="1:26" ht="10.5" hidden="1" customHeight="1" x14ac:dyDescent="0.25"/>
    <row r="44" spans="1:26" ht="10.5" hidden="1" customHeight="1" x14ac:dyDescent="0.25"/>
    <row r="45" spans="1:26" ht="10.5" hidden="1" customHeight="1" x14ac:dyDescent="0.25"/>
    <row r="46" spans="1:26" ht="10.5" hidden="1" customHeight="1" x14ac:dyDescent="0.25"/>
    <row r="47" spans="1:26" ht="10.5" hidden="1" customHeight="1" x14ac:dyDescent="0.25"/>
    <row r="48" spans="1:26" ht="10.5" hidden="1" customHeight="1" x14ac:dyDescent="0.25"/>
    <row r="49" ht="10.5" hidden="1" customHeight="1" x14ac:dyDescent="0.25"/>
    <row r="50" ht="10.5" hidden="1" customHeight="1" x14ac:dyDescent="0.25"/>
    <row r="51" ht="10.5" hidden="1" customHeight="1" x14ac:dyDescent="0.25"/>
    <row r="52" ht="10.5" hidden="1" customHeight="1" x14ac:dyDescent="0.25"/>
    <row r="53" ht="10.5" hidden="1" customHeight="1" x14ac:dyDescent="0.25"/>
  </sheetData>
  <mergeCells count="21">
    <mergeCell ref="K24:R24"/>
    <mergeCell ref="K25:R25"/>
    <mergeCell ref="E11:E16"/>
    <mergeCell ref="E23:E28"/>
    <mergeCell ref="K23:R23"/>
    <mergeCell ref="E5:R5"/>
    <mergeCell ref="E17:E19"/>
    <mergeCell ref="E20:E22"/>
    <mergeCell ref="J13:R13"/>
    <mergeCell ref="E8:V9"/>
    <mergeCell ref="K19:R19"/>
    <mergeCell ref="K20:R20"/>
    <mergeCell ref="K21:R21"/>
    <mergeCell ref="K22:R22"/>
    <mergeCell ref="K14:R14"/>
    <mergeCell ref="K15:R15"/>
    <mergeCell ref="K16:R16"/>
    <mergeCell ref="K17:R17"/>
    <mergeCell ref="K18:R18"/>
    <mergeCell ref="E6:G6"/>
    <mergeCell ref="R6:S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3" name="Button 9">
              <controlPr defaultSize="0" print="0" autoFill="0" autoPict="0" macro="[0]!'switchSheets &quot;MatchPurposes&quot;'">
                <anchor moveWithCells="1">
                  <from>
                    <xdr:col>5</xdr:col>
                    <xdr:colOff>152400</xdr:colOff>
                    <xdr:row>13</xdr:row>
                    <xdr:rowOff>114300</xdr:rowOff>
                  </from>
                  <to>
                    <xdr:col>7</xdr:col>
                    <xdr:colOff>495300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loadEhlersFromMunex">
                <anchor moveWithCells="1">
                  <from>
                    <xdr:col>5</xdr:col>
                    <xdr:colOff>152400</xdr:colOff>
                    <xdr:row>19</xdr:row>
                    <xdr:rowOff>133350</xdr:rowOff>
                  </from>
                  <to>
                    <xdr:col>7</xdr:col>
                    <xdr:colOff>495300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'switchSheets &quot;Import&quot;'">
                <anchor moveWithCells="1">
                  <from>
                    <xdr:col>4</xdr:col>
                    <xdr:colOff>19050</xdr:colOff>
                    <xdr:row>29</xdr:row>
                    <xdr:rowOff>28575</xdr:rowOff>
                  </from>
                  <to>
                    <xdr:col>4</xdr:col>
                    <xdr:colOff>390525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6" name="Button 15">
              <controlPr defaultSize="0" print="0" autoFill="0" autoPict="0" macro="[0]!'switchSheets &quot;Refundings&quot;'">
                <anchor moveWithCells="1">
                  <from>
                    <xdr:col>5</xdr:col>
                    <xdr:colOff>142875</xdr:colOff>
                    <xdr:row>16</xdr:row>
                    <xdr:rowOff>123825</xdr:rowOff>
                  </from>
                  <to>
                    <xdr:col>7</xdr:col>
                    <xdr:colOff>495300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7" name="Button 17">
              <controlPr defaultSize="0" print="0" autoFill="0" autoPict="0" macro="[0]!loadEhlersFromMunex">
                <anchor moveWithCells="1">
                  <from>
                    <xdr:col>5</xdr:col>
                    <xdr:colOff>152400</xdr:colOff>
                    <xdr:row>22</xdr:row>
                    <xdr:rowOff>133350</xdr:rowOff>
                  </from>
                  <to>
                    <xdr:col>7</xdr:col>
                    <xdr:colOff>495300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chPurposes"/>
  <dimension ref="A1:AB81"/>
  <sheetViews>
    <sheetView showGridLines="0" showRowColHeaders="0" topLeftCell="A13" zoomScale="125" zoomScaleNormal="125" workbookViewId="0">
      <selection activeCell="I12" sqref="I12:U12"/>
    </sheetView>
  </sheetViews>
  <sheetFormatPr defaultColWidth="0" defaultRowHeight="27" customHeight="1" zeroHeight="1" x14ac:dyDescent="0.25"/>
  <cols>
    <col min="1" max="1" width="1.7109375" style="1" customWidth="1"/>
    <col min="2" max="3" width="0.28515625" style="1" customWidth="1"/>
    <col min="4" max="4" width="4.28515625" style="1" customWidth="1"/>
    <col min="5" max="5" width="11.85546875" style="1" customWidth="1"/>
    <col min="6" max="6" width="0.28515625" style="1" customWidth="1"/>
    <col min="7" max="7" width="14.28515625" style="1" customWidth="1"/>
    <col min="8" max="8" width="0.28515625" style="1" customWidth="1"/>
    <col min="9" max="21" width="7.140625" style="1" customWidth="1"/>
    <col min="22" max="24" width="0.28515625" style="1" customWidth="1"/>
    <col min="25" max="25" width="5.140625" style="1" customWidth="1"/>
    <col min="26" max="27" width="0.28515625" style="1" customWidth="1"/>
    <col min="28" max="28" width="1.7109375" style="1" customWidth="1"/>
    <col min="29" max="16384" width="5" style="1" hidden="1"/>
  </cols>
  <sheetData>
    <row r="1" spans="1:28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</row>
    <row r="2" spans="1:28" ht="1.5" customHeight="1" x14ac:dyDescent="0.25">
      <c r="A2" s="7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72"/>
    </row>
    <row r="3" spans="1:28" ht="1.5" customHeight="1" x14ac:dyDescent="0.25">
      <c r="A3" s="72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2"/>
      <c r="AB3" s="72"/>
    </row>
    <row r="4" spans="1:28" ht="30" customHeight="1" x14ac:dyDescent="0.25">
      <c r="A4" s="72"/>
      <c r="B4" s="12"/>
      <c r="C4" s="13"/>
      <c r="D4" s="3" t="s">
        <v>49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13"/>
      <c r="AA4" s="12"/>
      <c r="AB4" s="72"/>
    </row>
    <row r="5" spans="1:28" ht="27" customHeight="1" x14ac:dyDescent="0.25">
      <c r="A5" s="72"/>
      <c r="B5" s="12"/>
      <c r="C5" s="13"/>
      <c r="D5" s="2"/>
      <c r="E5" s="238" t="str">
        <f xml:space="preserve"> Issuer &amp; " -- " &amp; IssueName</f>
        <v>Woodbury -- General Obligation Improvement and Refunding Bonds, Series 2012A</v>
      </c>
      <c r="F5" s="239"/>
      <c r="G5" s="239"/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40">
        <f>IssueAmount</f>
        <v>7880000</v>
      </c>
      <c r="U5" s="240"/>
      <c r="V5" s="240"/>
      <c r="W5" s="240"/>
      <c r="X5" s="241"/>
      <c r="Y5" s="2"/>
      <c r="Z5" s="13"/>
      <c r="AA5" s="12"/>
      <c r="AB5" s="72"/>
    </row>
    <row r="6" spans="1:28" ht="3" customHeight="1" x14ac:dyDescent="0.25">
      <c r="A6" s="72"/>
      <c r="B6" s="12"/>
      <c r="C6" s="13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13"/>
      <c r="AA6" s="12"/>
      <c r="AB6" s="72"/>
    </row>
    <row r="7" spans="1:28" s="70" customFormat="1" ht="52.5" customHeight="1" x14ac:dyDescent="0.25">
      <c r="A7" s="73"/>
      <c r="B7" s="67"/>
      <c r="C7" s="68"/>
      <c r="D7" s="69"/>
      <c r="E7" s="242" t="s">
        <v>193</v>
      </c>
      <c r="F7" s="242"/>
      <c r="G7" s="242"/>
      <c r="H7" s="242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69"/>
      <c r="Z7" s="68"/>
      <c r="AA7" s="67"/>
      <c r="AB7" s="72"/>
    </row>
    <row r="8" spans="1:28" ht="1.5" customHeight="1" x14ac:dyDescent="0.25">
      <c r="A8" s="72"/>
      <c r="B8" s="12"/>
      <c r="C8" s="13"/>
      <c r="D8" s="2"/>
      <c r="E8" s="71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13"/>
      <c r="AA8" s="12"/>
      <c r="AB8" s="72"/>
    </row>
    <row r="9" spans="1:28" ht="1.5" customHeight="1" x14ac:dyDescent="0.25">
      <c r="A9" s="72"/>
      <c r="B9" s="12"/>
      <c r="C9" s="13"/>
      <c r="D9" s="2"/>
      <c r="E9" s="35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5"/>
      <c r="Y9" s="2"/>
      <c r="Z9" s="13"/>
      <c r="AA9" s="12"/>
      <c r="AB9" s="72"/>
    </row>
    <row r="10" spans="1:28" ht="1.5" customHeight="1" x14ac:dyDescent="0.25">
      <c r="A10" s="72"/>
      <c r="B10" s="12"/>
      <c r="C10" s="13"/>
      <c r="D10" s="2"/>
      <c r="E10" s="108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16"/>
      <c r="Y10" s="2"/>
      <c r="Z10" s="13"/>
      <c r="AA10" s="12"/>
      <c r="AB10" s="72"/>
    </row>
    <row r="11" spans="1:28" ht="1.5" customHeight="1" x14ac:dyDescent="0.25">
      <c r="A11" s="72"/>
      <c r="B11" s="12"/>
      <c r="C11" s="13"/>
      <c r="D11" s="2"/>
      <c r="E11" s="244" t="s">
        <v>37</v>
      </c>
      <c r="F11" s="36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36"/>
      <c r="X11" s="16"/>
      <c r="Y11" s="2"/>
      <c r="Z11" s="13"/>
      <c r="AA11" s="12"/>
      <c r="AB11" s="72"/>
    </row>
    <row r="12" spans="1:28" ht="22.5" customHeight="1" x14ac:dyDescent="0.25">
      <c r="A12" s="72"/>
      <c r="B12" s="12"/>
      <c r="C12" s="13"/>
      <c r="D12" s="2"/>
      <c r="E12" s="245"/>
      <c r="F12" s="36"/>
      <c r="G12" s="66" t="s">
        <v>191</v>
      </c>
      <c r="H12" s="66"/>
      <c r="I12" s="246" t="s">
        <v>333</v>
      </c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  <c r="U12" s="248"/>
      <c r="V12" s="65"/>
      <c r="W12" s="36"/>
      <c r="X12" s="16"/>
      <c r="Y12" s="2"/>
      <c r="Z12" s="13"/>
      <c r="AA12" s="12"/>
      <c r="AB12" s="72"/>
    </row>
    <row r="13" spans="1:28" ht="22.5" customHeight="1" x14ac:dyDescent="0.25">
      <c r="A13" s="72"/>
      <c r="B13" s="12"/>
      <c r="C13" s="13"/>
      <c r="D13" s="2"/>
      <c r="E13" s="245"/>
      <c r="F13" s="36"/>
      <c r="G13" s="66" t="s">
        <v>192</v>
      </c>
      <c r="H13" s="66"/>
      <c r="I13" s="249" t="s">
        <v>337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65"/>
      <c r="W13" s="36"/>
      <c r="X13" s="16"/>
      <c r="Y13" s="2"/>
      <c r="Z13" s="13"/>
      <c r="AA13" s="12"/>
      <c r="AB13" s="72"/>
    </row>
    <row r="14" spans="1:28" ht="22.5" customHeight="1" x14ac:dyDescent="0.25">
      <c r="A14" s="72"/>
      <c r="B14" s="12"/>
      <c r="C14" s="13"/>
      <c r="D14" s="2"/>
      <c r="E14" s="245"/>
      <c r="F14" s="36"/>
      <c r="G14" s="66" t="s">
        <v>189</v>
      </c>
      <c r="H14" s="66"/>
      <c r="I14" s="252" t="s">
        <v>195</v>
      </c>
      <c r="J14" s="253"/>
      <c r="K14" s="253"/>
      <c r="L14" s="253"/>
      <c r="M14" s="253"/>
      <c r="N14" s="253"/>
      <c r="O14" s="253"/>
      <c r="P14" s="253"/>
      <c r="Q14" s="253"/>
      <c r="R14" s="253"/>
      <c r="S14" s="253"/>
      <c r="T14" s="253"/>
      <c r="U14" s="254"/>
      <c r="V14" s="65"/>
      <c r="W14" s="36"/>
      <c r="X14" s="16"/>
      <c r="Y14" s="2"/>
      <c r="Z14" s="13"/>
      <c r="AA14" s="12"/>
      <c r="AB14" s="72"/>
    </row>
    <row r="15" spans="1:28" ht="2.1" customHeight="1" x14ac:dyDescent="0.25">
      <c r="A15" s="72"/>
      <c r="B15" s="12"/>
      <c r="C15" s="13"/>
      <c r="D15" s="2"/>
      <c r="E15" s="245"/>
      <c r="F15" s="36"/>
      <c r="G15" s="66"/>
      <c r="H15" s="66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36"/>
      <c r="X15" s="16"/>
      <c r="Y15" s="2"/>
      <c r="Z15" s="13"/>
      <c r="AA15" s="12"/>
      <c r="AB15" s="72"/>
    </row>
    <row r="16" spans="1:28" ht="2.1" customHeight="1" x14ac:dyDescent="0.25">
      <c r="A16" s="72"/>
      <c r="B16" s="12"/>
      <c r="C16" s="13"/>
      <c r="D16" s="2"/>
      <c r="E16" s="255" t="s">
        <v>41</v>
      </c>
      <c r="F16" s="36"/>
      <c r="G16" s="66"/>
      <c r="H16" s="66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36"/>
      <c r="X16" s="16"/>
      <c r="Y16" s="2"/>
      <c r="Z16" s="13"/>
      <c r="AA16" s="12"/>
      <c r="AB16" s="72"/>
    </row>
    <row r="17" spans="1:28" ht="22.5" customHeight="1" x14ac:dyDescent="0.25">
      <c r="A17" s="72"/>
      <c r="B17" s="12"/>
      <c r="C17" s="13"/>
      <c r="D17" s="2"/>
      <c r="E17" s="245"/>
      <c r="F17" s="36"/>
      <c r="G17" s="66" t="s">
        <v>191</v>
      </c>
      <c r="H17" s="66"/>
      <c r="I17" s="246" t="s">
        <v>334</v>
      </c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  <c r="U17" s="248"/>
      <c r="V17" s="65"/>
      <c r="W17" s="36"/>
      <c r="X17" s="16"/>
      <c r="Y17" s="2"/>
      <c r="Z17" s="13"/>
      <c r="AA17" s="12"/>
      <c r="AB17" s="72"/>
    </row>
    <row r="18" spans="1:28" ht="22.5" customHeight="1" x14ac:dyDescent="0.25">
      <c r="A18" s="72"/>
      <c r="B18" s="12"/>
      <c r="C18" s="13"/>
      <c r="D18" s="2"/>
      <c r="E18" s="245"/>
      <c r="F18" s="36"/>
      <c r="G18" s="66" t="s">
        <v>192</v>
      </c>
      <c r="H18" s="66"/>
      <c r="I18" s="249"/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65"/>
      <c r="W18" s="36"/>
      <c r="X18" s="16"/>
      <c r="Y18" s="2"/>
      <c r="Z18" s="13"/>
      <c r="AA18" s="12"/>
      <c r="AB18" s="72"/>
    </row>
    <row r="19" spans="1:28" ht="22.5" customHeight="1" x14ac:dyDescent="0.25">
      <c r="A19" s="72"/>
      <c r="B19" s="12"/>
      <c r="C19" s="13"/>
      <c r="D19" s="2"/>
      <c r="E19" s="245"/>
      <c r="F19" s="36"/>
      <c r="G19" s="66" t="s">
        <v>189</v>
      </c>
      <c r="H19" s="66"/>
      <c r="I19" s="252" t="s">
        <v>194</v>
      </c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4"/>
      <c r="V19" s="65"/>
      <c r="W19" s="36"/>
      <c r="X19" s="16"/>
      <c r="Y19" s="2"/>
      <c r="Z19" s="13"/>
      <c r="AA19" s="12"/>
      <c r="AB19" s="72"/>
    </row>
    <row r="20" spans="1:28" ht="2.1" customHeight="1" x14ac:dyDescent="0.25">
      <c r="A20" s="72"/>
      <c r="B20" s="12"/>
      <c r="C20" s="13"/>
      <c r="D20" s="2"/>
      <c r="E20" s="245"/>
      <c r="F20" s="36"/>
      <c r="G20" s="66"/>
      <c r="H20" s="66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36"/>
      <c r="X20" s="16"/>
      <c r="Y20" s="2"/>
      <c r="Z20" s="13"/>
      <c r="AA20" s="12"/>
      <c r="AB20" s="72"/>
    </row>
    <row r="21" spans="1:28" ht="2.1" customHeight="1" x14ac:dyDescent="0.25">
      <c r="A21" s="72"/>
      <c r="B21" s="12"/>
      <c r="C21" s="13"/>
      <c r="D21" s="2"/>
      <c r="E21" s="255" t="s">
        <v>42</v>
      </c>
      <c r="F21" s="36"/>
      <c r="G21" s="66"/>
      <c r="H21" s="66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36"/>
      <c r="X21" s="16"/>
      <c r="Y21" s="2"/>
      <c r="Z21" s="13"/>
      <c r="AA21" s="12"/>
      <c r="AB21" s="72"/>
    </row>
    <row r="22" spans="1:28" ht="22.5" customHeight="1" x14ac:dyDescent="0.25">
      <c r="A22" s="72"/>
      <c r="B22" s="12"/>
      <c r="C22" s="13"/>
      <c r="D22" s="2"/>
      <c r="E22" s="245"/>
      <c r="F22" s="36"/>
      <c r="G22" s="66" t="s">
        <v>191</v>
      </c>
      <c r="H22" s="66"/>
      <c r="I22" s="246" t="s">
        <v>335</v>
      </c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  <c r="U22" s="248"/>
      <c r="V22" s="65"/>
      <c r="W22" s="36"/>
      <c r="X22" s="16"/>
      <c r="Y22" s="2"/>
      <c r="Z22" s="13"/>
      <c r="AA22" s="12"/>
      <c r="AB22" s="72"/>
    </row>
    <row r="23" spans="1:28" ht="22.5" customHeight="1" x14ac:dyDescent="0.25">
      <c r="A23" s="72"/>
      <c r="B23" s="12"/>
      <c r="C23" s="13"/>
      <c r="D23" s="2"/>
      <c r="E23" s="245"/>
      <c r="F23" s="36"/>
      <c r="G23" s="66" t="s">
        <v>192</v>
      </c>
      <c r="H23" s="66"/>
      <c r="I23" s="249"/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65"/>
      <c r="W23" s="36"/>
      <c r="X23" s="16"/>
      <c r="Y23" s="2"/>
      <c r="Z23" s="13"/>
      <c r="AA23" s="12"/>
      <c r="AB23" s="72"/>
    </row>
    <row r="24" spans="1:28" ht="22.5" customHeight="1" x14ac:dyDescent="0.25">
      <c r="A24" s="72"/>
      <c r="B24" s="12"/>
      <c r="C24" s="13"/>
      <c r="D24" s="2"/>
      <c r="E24" s="245"/>
      <c r="F24" s="36"/>
      <c r="G24" s="66" t="s">
        <v>189</v>
      </c>
      <c r="H24" s="66"/>
      <c r="I24" s="252" t="s">
        <v>194</v>
      </c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4"/>
      <c r="V24" s="65"/>
      <c r="W24" s="36"/>
      <c r="X24" s="16"/>
      <c r="Y24" s="2"/>
      <c r="Z24" s="13"/>
      <c r="AA24" s="12"/>
      <c r="AB24" s="72"/>
    </row>
    <row r="25" spans="1:28" ht="2.1" customHeight="1" x14ac:dyDescent="0.25">
      <c r="A25" s="72"/>
      <c r="B25" s="12"/>
      <c r="C25" s="13"/>
      <c r="D25" s="2"/>
      <c r="E25" s="245"/>
      <c r="F25" s="36"/>
      <c r="G25" s="66"/>
      <c r="H25" s="66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36"/>
      <c r="X25" s="16"/>
      <c r="Y25" s="2"/>
      <c r="Z25" s="13"/>
      <c r="AA25" s="12"/>
      <c r="AB25" s="72"/>
    </row>
    <row r="26" spans="1:28" ht="2.1" customHeight="1" x14ac:dyDescent="0.25">
      <c r="A26" s="72"/>
      <c r="B26" s="12"/>
      <c r="C26" s="13"/>
      <c r="D26" s="2"/>
      <c r="E26" s="255" t="s">
        <v>43</v>
      </c>
      <c r="F26" s="36"/>
      <c r="G26" s="66"/>
      <c r="H26" s="66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36"/>
      <c r="X26" s="16"/>
      <c r="Y26" s="2"/>
      <c r="Z26" s="13"/>
      <c r="AA26" s="12"/>
      <c r="AB26" s="72"/>
    </row>
    <row r="27" spans="1:28" ht="22.5" customHeight="1" x14ac:dyDescent="0.25">
      <c r="A27" s="72"/>
      <c r="B27" s="12"/>
      <c r="C27" s="13"/>
      <c r="D27" s="2"/>
      <c r="E27" s="245"/>
      <c r="F27" s="36"/>
      <c r="G27" s="66" t="s">
        <v>191</v>
      </c>
      <c r="H27" s="66"/>
      <c r="I27" s="246" t="s">
        <v>336</v>
      </c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  <c r="U27" s="248"/>
      <c r="V27" s="65"/>
      <c r="W27" s="36"/>
      <c r="X27" s="16"/>
      <c r="Y27" s="2"/>
      <c r="Z27" s="13"/>
      <c r="AA27" s="12"/>
      <c r="AB27" s="72"/>
    </row>
    <row r="28" spans="1:28" ht="22.5" customHeight="1" x14ac:dyDescent="0.25">
      <c r="A28" s="72"/>
      <c r="B28" s="12"/>
      <c r="C28" s="13"/>
      <c r="D28" s="2"/>
      <c r="E28" s="245"/>
      <c r="F28" s="36"/>
      <c r="G28" s="66" t="s">
        <v>192</v>
      </c>
      <c r="H28" s="66"/>
      <c r="I28" s="249"/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65"/>
      <c r="W28" s="36"/>
      <c r="X28" s="16"/>
      <c r="Y28" s="2"/>
      <c r="Z28" s="13"/>
      <c r="AA28" s="12"/>
      <c r="AB28" s="72"/>
    </row>
    <row r="29" spans="1:28" ht="22.5" customHeight="1" x14ac:dyDescent="0.25">
      <c r="A29" s="72"/>
      <c r="B29" s="12"/>
      <c r="C29" s="13"/>
      <c r="D29" s="2"/>
      <c r="E29" s="245"/>
      <c r="F29" s="36"/>
      <c r="G29" s="66" t="s">
        <v>189</v>
      </c>
      <c r="H29" s="66"/>
      <c r="I29" s="252" t="s">
        <v>194</v>
      </c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4"/>
      <c r="V29" s="65"/>
      <c r="W29" s="36"/>
      <c r="X29" s="16"/>
      <c r="Y29" s="2"/>
      <c r="Z29" s="13"/>
      <c r="AA29" s="12"/>
      <c r="AB29" s="72"/>
    </row>
    <row r="30" spans="1:28" ht="2.1" customHeight="1" x14ac:dyDescent="0.25">
      <c r="A30" s="72"/>
      <c r="B30" s="12"/>
      <c r="C30" s="13"/>
      <c r="D30" s="2"/>
      <c r="E30" s="245"/>
      <c r="F30" s="36"/>
      <c r="G30" s="66"/>
      <c r="H30" s="66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36"/>
      <c r="X30" s="16"/>
      <c r="Y30" s="2"/>
      <c r="Z30" s="13"/>
      <c r="AA30" s="12"/>
      <c r="AB30" s="72"/>
    </row>
    <row r="31" spans="1:28" ht="2.1" customHeight="1" x14ac:dyDescent="0.25">
      <c r="A31" s="72"/>
      <c r="B31" s="12"/>
      <c r="C31" s="13"/>
      <c r="D31" s="2"/>
      <c r="E31" s="255" t="s">
        <v>44</v>
      </c>
      <c r="F31" s="36"/>
      <c r="G31" s="66"/>
      <c r="H31" s="66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36"/>
      <c r="X31" s="16"/>
      <c r="Y31" s="2"/>
      <c r="Z31" s="13"/>
      <c r="AA31" s="12"/>
      <c r="AB31" s="72"/>
    </row>
    <row r="32" spans="1:28" ht="22.5" customHeight="1" x14ac:dyDescent="0.25">
      <c r="A32" s="72"/>
      <c r="B32" s="12"/>
      <c r="C32" s="13"/>
      <c r="D32" s="2"/>
      <c r="E32" s="245"/>
      <c r="F32" s="36"/>
      <c r="G32" s="66" t="s">
        <v>191</v>
      </c>
      <c r="H32" s="66"/>
      <c r="I32" s="246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8"/>
      <c r="V32" s="65"/>
      <c r="W32" s="36"/>
      <c r="X32" s="16"/>
      <c r="Y32" s="2"/>
      <c r="Z32" s="13"/>
      <c r="AA32" s="12"/>
      <c r="AB32" s="72"/>
    </row>
    <row r="33" spans="1:28" ht="22.5" customHeight="1" x14ac:dyDescent="0.25">
      <c r="A33" s="72"/>
      <c r="B33" s="12"/>
      <c r="C33" s="13"/>
      <c r="D33" s="2"/>
      <c r="E33" s="245"/>
      <c r="F33" s="36"/>
      <c r="G33" s="66" t="s">
        <v>192</v>
      </c>
      <c r="H33" s="66"/>
      <c r="I33" s="249"/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65"/>
      <c r="W33" s="36"/>
      <c r="X33" s="16"/>
      <c r="Y33" s="2"/>
      <c r="Z33" s="13"/>
      <c r="AA33" s="12"/>
      <c r="AB33" s="72"/>
    </row>
    <row r="34" spans="1:28" ht="22.5" customHeight="1" x14ac:dyDescent="0.25">
      <c r="A34" s="72"/>
      <c r="B34" s="12"/>
      <c r="C34" s="13"/>
      <c r="D34" s="2"/>
      <c r="E34" s="245"/>
      <c r="F34" s="36"/>
      <c r="G34" s="66" t="s">
        <v>189</v>
      </c>
      <c r="H34" s="66"/>
      <c r="I34" s="252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4"/>
      <c r="V34" s="65"/>
      <c r="W34" s="36"/>
      <c r="X34" s="16"/>
      <c r="Y34" s="2"/>
      <c r="Z34" s="13"/>
      <c r="AA34" s="12"/>
      <c r="AB34" s="72"/>
    </row>
    <row r="35" spans="1:28" ht="2.1" customHeight="1" x14ac:dyDescent="0.25">
      <c r="A35" s="72"/>
      <c r="B35" s="12"/>
      <c r="C35" s="13"/>
      <c r="D35" s="2"/>
      <c r="E35" s="245"/>
      <c r="F35" s="36"/>
      <c r="G35" s="66"/>
      <c r="H35" s="66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36"/>
      <c r="X35" s="16"/>
      <c r="Y35" s="2"/>
      <c r="Z35" s="13"/>
      <c r="AA35" s="12"/>
      <c r="AB35" s="72"/>
    </row>
    <row r="36" spans="1:28" ht="2.1" hidden="1" customHeight="1" x14ac:dyDescent="0.25">
      <c r="A36" s="72"/>
      <c r="B36" s="12"/>
      <c r="C36" s="13"/>
      <c r="D36" s="2"/>
      <c r="E36" s="255" t="s">
        <v>45</v>
      </c>
      <c r="F36" s="36"/>
      <c r="G36" s="66"/>
      <c r="H36" s="66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36"/>
      <c r="X36" s="16"/>
      <c r="Y36" s="2"/>
      <c r="Z36" s="13"/>
      <c r="AA36" s="12"/>
      <c r="AB36" s="72"/>
    </row>
    <row r="37" spans="1:28" ht="22.5" hidden="1" customHeight="1" x14ac:dyDescent="0.25">
      <c r="A37" s="72"/>
      <c r="B37" s="12"/>
      <c r="C37" s="13"/>
      <c r="D37" s="2"/>
      <c r="E37" s="245"/>
      <c r="F37" s="36"/>
      <c r="G37" s="66" t="s">
        <v>191</v>
      </c>
      <c r="H37" s="66"/>
      <c r="I37" s="246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  <c r="U37" s="248"/>
      <c r="V37" s="65"/>
      <c r="W37" s="36"/>
      <c r="X37" s="16"/>
      <c r="Y37" s="2"/>
      <c r="Z37" s="13"/>
      <c r="AA37" s="12"/>
      <c r="AB37" s="72"/>
    </row>
    <row r="38" spans="1:28" ht="22.5" hidden="1" customHeight="1" x14ac:dyDescent="0.25">
      <c r="A38" s="72"/>
      <c r="B38" s="12"/>
      <c r="C38" s="13"/>
      <c r="D38" s="2"/>
      <c r="E38" s="245"/>
      <c r="F38" s="36"/>
      <c r="G38" s="66" t="s">
        <v>192</v>
      </c>
      <c r="H38" s="66"/>
      <c r="I38" s="249"/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  <c r="U38" s="251"/>
      <c r="V38" s="65"/>
      <c r="W38" s="36"/>
      <c r="X38" s="16"/>
      <c r="Y38" s="2"/>
      <c r="Z38" s="13"/>
      <c r="AA38" s="12"/>
      <c r="AB38" s="72"/>
    </row>
    <row r="39" spans="1:28" ht="22.5" hidden="1" customHeight="1" x14ac:dyDescent="0.25">
      <c r="A39" s="72"/>
      <c r="B39" s="12"/>
      <c r="C39" s="13"/>
      <c r="D39" s="2"/>
      <c r="E39" s="245"/>
      <c r="F39" s="36"/>
      <c r="G39" s="66" t="s">
        <v>189</v>
      </c>
      <c r="H39" s="66"/>
      <c r="I39" s="252"/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4"/>
      <c r="V39" s="65"/>
      <c r="W39" s="36"/>
      <c r="X39" s="16"/>
      <c r="Y39" s="2"/>
      <c r="Z39" s="13"/>
      <c r="AA39" s="12"/>
      <c r="AB39" s="72"/>
    </row>
    <row r="40" spans="1:28" ht="2.1" hidden="1" customHeight="1" x14ac:dyDescent="0.25">
      <c r="A40" s="72"/>
      <c r="B40" s="12"/>
      <c r="C40" s="13"/>
      <c r="D40" s="2"/>
      <c r="E40" s="245"/>
      <c r="F40" s="36"/>
      <c r="G40" s="66"/>
      <c r="H40" s="66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36"/>
      <c r="X40" s="16"/>
      <c r="Y40" s="2"/>
      <c r="Z40" s="13"/>
      <c r="AA40" s="12"/>
      <c r="AB40" s="72"/>
    </row>
    <row r="41" spans="1:28" ht="2.1" hidden="1" customHeight="1" x14ac:dyDescent="0.25">
      <c r="A41" s="72"/>
      <c r="B41" s="12"/>
      <c r="C41" s="13"/>
      <c r="D41" s="2"/>
      <c r="E41" s="255" t="s">
        <v>46</v>
      </c>
      <c r="F41" s="36"/>
      <c r="G41" s="66"/>
      <c r="H41" s="66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36"/>
      <c r="X41" s="16"/>
      <c r="Y41" s="2"/>
      <c r="Z41" s="13"/>
      <c r="AA41" s="12"/>
      <c r="AB41" s="72"/>
    </row>
    <row r="42" spans="1:28" ht="22.5" hidden="1" customHeight="1" x14ac:dyDescent="0.25">
      <c r="A42" s="72"/>
      <c r="B42" s="12"/>
      <c r="C42" s="13"/>
      <c r="D42" s="2"/>
      <c r="E42" s="245"/>
      <c r="F42" s="36"/>
      <c r="G42" s="66" t="s">
        <v>191</v>
      </c>
      <c r="H42" s="66"/>
      <c r="I42" s="246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  <c r="U42" s="248"/>
      <c r="V42" s="65"/>
      <c r="W42" s="36"/>
      <c r="X42" s="16"/>
      <c r="Y42" s="2"/>
      <c r="Z42" s="13"/>
      <c r="AA42" s="12"/>
      <c r="AB42" s="72"/>
    </row>
    <row r="43" spans="1:28" ht="22.5" hidden="1" customHeight="1" x14ac:dyDescent="0.25">
      <c r="A43" s="72"/>
      <c r="B43" s="12"/>
      <c r="C43" s="13"/>
      <c r="D43" s="2"/>
      <c r="E43" s="245"/>
      <c r="F43" s="36"/>
      <c r="G43" s="66" t="s">
        <v>192</v>
      </c>
      <c r="H43" s="66"/>
      <c r="I43" s="249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1"/>
      <c r="V43" s="65"/>
      <c r="W43" s="36"/>
      <c r="X43" s="16"/>
      <c r="Y43" s="2"/>
      <c r="Z43" s="13"/>
      <c r="AA43" s="12"/>
      <c r="AB43" s="72"/>
    </row>
    <row r="44" spans="1:28" ht="22.5" hidden="1" customHeight="1" x14ac:dyDescent="0.25">
      <c r="A44" s="72"/>
      <c r="B44" s="12"/>
      <c r="C44" s="13"/>
      <c r="D44" s="2"/>
      <c r="E44" s="245"/>
      <c r="F44" s="36"/>
      <c r="G44" s="66" t="s">
        <v>189</v>
      </c>
      <c r="H44" s="66"/>
      <c r="I44" s="252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4"/>
      <c r="V44" s="65"/>
      <c r="W44" s="36"/>
      <c r="X44" s="16"/>
      <c r="Y44" s="2"/>
      <c r="Z44" s="13"/>
      <c r="AA44" s="12"/>
      <c r="AB44" s="72"/>
    </row>
    <row r="45" spans="1:28" ht="2.1" hidden="1" customHeight="1" x14ac:dyDescent="0.25">
      <c r="A45" s="72"/>
      <c r="B45" s="12"/>
      <c r="C45" s="13"/>
      <c r="D45" s="2"/>
      <c r="E45" s="245"/>
      <c r="F45" s="36"/>
      <c r="G45" s="66"/>
      <c r="H45" s="66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36"/>
      <c r="X45" s="16"/>
      <c r="Y45" s="2"/>
      <c r="Z45" s="13"/>
      <c r="AA45" s="12"/>
      <c r="AB45" s="72"/>
    </row>
    <row r="46" spans="1:28" ht="2.1" hidden="1" customHeight="1" x14ac:dyDescent="0.25">
      <c r="A46" s="72"/>
      <c r="B46" s="12"/>
      <c r="C46" s="13"/>
      <c r="D46" s="2"/>
      <c r="E46" s="255" t="s">
        <v>47</v>
      </c>
      <c r="F46" s="36"/>
      <c r="G46" s="66"/>
      <c r="H46" s="66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36"/>
      <c r="X46" s="16"/>
      <c r="Y46" s="2"/>
      <c r="Z46" s="13"/>
      <c r="AA46" s="12"/>
      <c r="AB46" s="72"/>
    </row>
    <row r="47" spans="1:28" ht="22.5" hidden="1" customHeight="1" x14ac:dyDescent="0.25">
      <c r="A47" s="72"/>
      <c r="B47" s="12"/>
      <c r="C47" s="13"/>
      <c r="D47" s="2"/>
      <c r="E47" s="245"/>
      <c r="F47" s="36"/>
      <c r="G47" s="66" t="s">
        <v>191</v>
      </c>
      <c r="H47" s="66"/>
      <c r="I47" s="246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  <c r="U47" s="248"/>
      <c r="V47" s="65"/>
      <c r="W47" s="36"/>
      <c r="X47" s="16"/>
      <c r="Y47" s="2"/>
      <c r="Z47" s="13"/>
      <c r="AA47" s="12"/>
      <c r="AB47" s="72"/>
    </row>
    <row r="48" spans="1:28" ht="22.5" hidden="1" customHeight="1" x14ac:dyDescent="0.25">
      <c r="A48" s="72"/>
      <c r="B48" s="12"/>
      <c r="C48" s="13"/>
      <c r="D48" s="2"/>
      <c r="E48" s="245"/>
      <c r="F48" s="36"/>
      <c r="G48" s="66" t="s">
        <v>192</v>
      </c>
      <c r="H48" s="66"/>
      <c r="I48" s="249"/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  <c r="U48" s="251"/>
      <c r="V48" s="65"/>
      <c r="W48" s="36"/>
      <c r="X48" s="16"/>
      <c r="Y48" s="2"/>
      <c r="Z48" s="13"/>
      <c r="AA48" s="12"/>
      <c r="AB48" s="72"/>
    </row>
    <row r="49" spans="1:28" ht="22.5" hidden="1" customHeight="1" x14ac:dyDescent="0.25">
      <c r="A49" s="72"/>
      <c r="B49" s="12"/>
      <c r="C49" s="13"/>
      <c r="D49" s="2"/>
      <c r="E49" s="245"/>
      <c r="F49" s="36"/>
      <c r="G49" s="66" t="s">
        <v>189</v>
      </c>
      <c r="H49" s="66"/>
      <c r="I49" s="252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  <c r="U49" s="254"/>
      <c r="V49" s="65"/>
      <c r="W49" s="36"/>
      <c r="X49" s="16"/>
      <c r="Y49" s="2"/>
      <c r="Z49" s="13"/>
      <c r="AA49" s="12"/>
      <c r="AB49" s="72"/>
    </row>
    <row r="50" spans="1:28" ht="2.1" hidden="1" customHeight="1" x14ac:dyDescent="0.25">
      <c r="A50" s="72"/>
      <c r="B50" s="12"/>
      <c r="C50" s="13"/>
      <c r="D50" s="2"/>
      <c r="E50" s="245"/>
      <c r="F50" s="36"/>
      <c r="G50" s="66"/>
      <c r="H50" s="66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36"/>
      <c r="X50" s="16"/>
      <c r="Y50" s="2"/>
      <c r="Z50" s="13"/>
      <c r="AA50" s="12"/>
      <c r="AB50" s="72"/>
    </row>
    <row r="51" spans="1:28" ht="2.1" hidden="1" customHeight="1" x14ac:dyDescent="0.25">
      <c r="A51" s="72"/>
      <c r="B51" s="12"/>
      <c r="C51" s="13"/>
      <c r="D51" s="2"/>
      <c r="E51" s="255" t="s">
        <v>48</v>
      </c>
      <c r="F51" s="36"/>
      <c r="G51" s="66"/>
      <c r="H51" s="66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36"/>
      <c r="X51" s="16"/>
      <c r="Y51" s="2"/>
      <c r="Z51" s="13"/>
      <c r="AA51" s="12"/>
      <c r="AB51" s="72"/>
    </row>
    <row r="52" spans="1:28" ht="22.5" hidden="1" customHeight="1" x14ac:dyDescent="0.25">
      <c r="A52" s="72"/>
      <c r="B52" s="12"/>
      <c r="C52" s="13"/>
      <c r="D52" s="2"/>
      <c r="E52" s="245"/>
      <c r="F52" s="36"/>
      <c r="G52" s="66" t="s">
        <v>191</v>
      </c>
      <c r="H52" s="66"/>
      <c r="I52" s="246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8"/>
      <c r="V52" s="65"/>
      <c r="W52" s="36"/>
      <c r="X52" s="16"/>
      <c r="Y52" s="2"/>
      <c r="Z52" s="13"/>
      <c r="AA52" s="12"/>
      <c r="AB52" s="72"/>
    </row>
    <row r="53" spans="1:28" ht="22.5" hidden="1" customHeight="1" x14ac:dyDescent="0.25">
      <c r="A53" s="72"/>
      <c r="B53" s="12"/>
      <c r="C53" s="13"/>
      <c r="D53" s="2"/>
      <c r="E53" s="245"/>
      <c r="F53" s="36"/>
      <c r="G53" s="66" t="s">
        <v>192</v>
      </c>
      <c r="H53" s="66"/>
      <c r="I53" s="249"/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  <c r="U53" s="251"/>
      <c r="V53" s="65"/>
      <c r="W53" s="36"/>
      <c r="X53" s="16"/>
      <c r="Y53" s="2"/>
      <c r="Z53" s="13"/>
      <c r="AA53" s="12"/>
      <c r="AB53" s="72"/>
    </row>
    <row r="54" spans="1:28" ht="22.5" hidden="1" customHeight="1" x14ac:dyDescent="0.25">
      <c r="A54" s="72"/>
      <c r="B54" s="12"/>
      <c r="C54" s="13"/>
      <c r="D54" s="2"/>
      <c r="E54" s="245"/>
      <c r="F54" s="36"/>
      <c r="G54" s="66" t="s">
        <v>189</v>
      </c>
      <c r="H54" s="66"/>
      <c r="I54" s="252"/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4"/>
      <c r="V54" s="65"/>
      <c r="W54" s="36"/>
      <c r="X54" s="16"/>
      <c r="Y54" s="2"/>
      <c r="Z54" s="13"/>
      <c r="AA54" s="12"/>
      <c r="AB54" s="72"/>
    </row>
    <row r="55" spans="1:28" ht="2.1" hidden="1" customHeight="1" x14ac:dyDescent="0.25">
      <c r="A55" s="72"/>
      <c r="B55" s="12"/>
      <c r="C55" s="13"/>
      <c r="D55" s="2"/>
      <c r="E55" s="245"/>
      <c r="F55" s="36"/>
      <c r="G55" s="66"/>
      <c r="H55" s="66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36"/>
      <c r="X55" s="16"/>
      <c r="Y55" s="2"/>
      <c r="Z55" s="13"/>
      <c r="AA55" s="12"/>
      <c r="AB55" s="72"/>
    </row>
    <row r="56" spans="1:28" ht="2.1" hidden="1" customHeight="1" x14ac:dyDescent="0.25">
      <c r="A56" s="72"/>
      <c r="B56" s="12"/>
      <c r="C56" s="13"/>
      <c r="D56" s="2"/>
      <c r="E56" s="255" t="s">
        <v>40</v>
      </c>
      <c r="F56" s="36"/>
      <c r="G56" s="66"/>
      <c r="H56" s="66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36"/>
      <c r="X56" s="16"/>
      <c r="Y56" s="2"/>
      <c r="Z56" s="13"/>
      <c r="AA56" s="12"/>
      <c r="AB56" s="72"/>
    </row>
    <row r="57" spans="1:28" ht="22.5" hidden="1" customHeight="1" x14ac:dyDescent="0.25">
      <c r="A57" s="72"/>
      <c r="B57" s="12"/>
      <c r="C57" s="13"/>
      <c r="D57" s="2"/>
      <c r="E57" s="245"/>
      <c r="F57" s="36"/>
      <c r="G57" s="66" t="s">
        <v>191</v>
      </c>
      <c r="H57" s="66"/>
      <c r="I57" s="246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  <c r="U57" s="248"/>
      <c r="V57" s="65"/>
      <c r="W57" s="36"/>
      <c r="X57" s="16"/>
      <c r="Y57" s="2"/>
      <c r="Z57" s="13"/>
      <c r="AA57" s="12"/>
      <c r="AB57" s="72"/>
    </row>
    <row r="58" spans="1:28" ht="22.5" hidden="1" customHeight="1" x14ac:dyDescent="0.25">
      <c r="A58" s="72"/>
      <c r="B58" s="12"/>
      <c r="C58" s="13"/>
      <c r="D58" s="2"/>
      <c r="E58" s="245"/>
      <c r="F58" s="36"/>
      <c r="G58" s="66" t="s">
        <v>192</v>
      </c>
      <c r="H58" s="66"/>
      <c r="I58" s="249"/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  <c r="U58" s="251"/>
      <c r="V58" s="65"/>
      <c r="W58" s="36"/>
      <c r="X58" s="16"/>
      <c r="Y58" s="2"/>
      <c r="Z58" s="13"/>
      <c r="AA58" s="12"/>
      <c r="AB58" s="72"/>
    </row>
    <row r="59" spans="1:28" ht="22.5" hidden="1" customHeight="1" x14ac:dyDescent="0.25">
      <c r="A59" s="72"/>
      <c r="B59" s="12"/>
      <c r="C59" s="13"/>
      <c r="D59" s="2"/>
      <c r="E59" s="245"/>
      <c r="F59" s="36"/>
      <c r="G59" s="66" t="s">
        <v>189</v>
      </c>
      <c r="H59" s="66"/>
      <c r="I59" s="252"/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  <c r="U59" s="254"/>
      <c r="V59" s="65"/>
      <c r="W59" s="36"/>
      <c r="X59" s="16"/>
      <c r="Y59" s="2"/>
      <c r="Z59" s="13"/>
      <c r="AA59" s="12"/>
      <c r="AB59" s="72"/>
    </row>
    <row r="60" spans="1:28" ht="2.1" hidden="1" customHeight="1" x14ac:dyDescent="0.25">
      <c r="A60" s="72"/>
      <c r="B60" s="12"/>
      <c r="C60" s="13"/>
      <c r="D60" s="2"/>
      <c r="E60" s="245"/>
      <c r="F60" s="36"/>
      <c r="G60" s="66"/>
      <c r="H60" s="66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36"/>
      <c r="X60" s="16"/>
      <c r="Y60" s="2"/>
      <c r="Z60" s="13"/>
      <c r="AA60" s="12"/>
      <c r="AB60" s="72"/>
    </row>
    <row r="61" spans="1:28" ht="2.1" hidden="1" customHeight="1" x14ac:dyDescent="0.25">
      <c r="A61" s="72"/>
      <c r="B61" s="12"/>
      <c r="C61" s="13"/>
      <c r="D61" s="2"/>
      <c r="E61" s="255" t="s">
        <v>39</v>
      </c>
      <c r="F61" s="36"/>
      <c r="G61" s="66"/>
      <c r="H61" s="66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36"/>
      <c r="X61" s="16"/>
      <c r="Y61" s="2"/>
      <c r="Z61" s="13"/>
      <c r="AA61" s="12"/>
      <c r="AB61" s="72"/>
    </row>
    <row r="62" spans="1:28" ht="22.5" hidden="1" customHeight="1" x14ac:dyDescent="0.25">
      <c r="A62" s="72"/>
      <c r="B62" s="12"/>
      <c r="C62" s="13"/>
      <c r="D62" s="2"/>
      <c r="E62" s="245"/>
      <c r="F62" s="36"/>
      <c r="G62" s="66" t="s">
        <v>191</v>
      </c>
      <c r="H62" s="66"/>
      <c r="I62" s="246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  <c r="U62" s="248"/>
      <c r="V62" s="65"/>
      <c r="W62" s="36"/>
      <c r="X62" s="16"/>
      <c r="Y62" s="2"/>
      <c r="Z62" s="13"/>
      <c r="AA62" s="12"/>
      <c r="AB62" s="72"/>
    </row>
    <row r="63" spans="1:28" ht="22.5" hidden="1" customHeight="1" x14ac:dyDescent="0.25">
      <c r="A63" s="72"/>
      <c r="B63" s="12"/>
      <c r="C63" s="13"/>
      <c r="D63" s="2"/>
      <c r="E63" s="245"/>
      <c r="F63" s="36"/>
      <c r="G63" s="66" t="s">
        <v>192</v>
      </c>
      <c r="H63" s="66"/>
      <c r="I63" s="249"/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  <c r="U63" s="251"/>
      <c r="V63" s="65"/>
      <c r="W63" s="36"/>
      <c r="X63" s="16"/>
      <c r="Y63" s="2"/>
      <c r="Z63" s="13"/>
      <c r="AA63" s="12"/>
      <c r="AB63" s="72"/>
    </row>
    <row r="64" spans="1:28" ht="22.5" hidden="1" customHeight="1" x14ac:dyDescent="0.25">
      <c r="A64" s="72"/>
      <c r="B64" s="12"/>
      <c r="C64" s="13"/>
      <c r="D64" s="2"/>
      <c r="E64" s="245"/>
      <c r="F64" s="36"/>
      <c r="G64" s="66" t="s">
        <v>189</v>
      </c>
      <c r="H64" s="66"/>
      <c r="I64" s="252"/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4"/>
      <c r="V64" s="65"/>
      <c r="W64" s="36"/>
      <c r="X64" s="16"/>
      <c r="Y64" s="2"/>
      <c r="Z64" s="13"/>
      <c r="AA64" s="12"/>
      <c r="AB64" s="72"/>
    </row>
    <row r="65" spans="1:28" ht="2.1" hidden="1" customHeight="1" x14ac:dyDescent="0.25">
      <c r="A65" s="72"/>
      <c r="B65" s="12"/>
      <c r="C65" s="13"/>
      <c r="D65" s="2"/>
      <c r="E65" s="245"/>
      <c r="F65" s="36"/>
      <c r="G65" s="66"/>
      <c r="H65" s="66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36"/>
      <c r="X65" s="16"/>
      <c r="Y65" s="2"/>
      <c r="Z65" s="13"/>
      <c r="AA65" s="12"/>
      <c r="AB65" s="72"/>
    </row>
    <row r="66" spans="1:28" ht="2.1" hidden="1" customHeight="1" x14ac:dyDescent="0.25">
      <c r="A66" s="72"/>
      <c r="B66" s="12"/>
      <c r="C66" s="13"/>
      <c r="D66" s="2"/>
      <c r="E66" s="255" t="s">
        <v>38</v>
      </c>
      <c r="F66" s="36"/>
      <c r="G66" s="66"/>
      <c r="H66" s="66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36"/>
      <c r="X66" s="16"/>
      <c r="Y66" s="2"/>
      <c r="Z66" s="13"/>
      <c r="AA66" s="12"/>
      <c r="AB66" s="72"/>
    </row>
    <row r="67" spans="1:28" ht="22.5" hidden="1" customHeight="1" x14ac:dyDescent="0.25">
      <c r="A67" s="72"/>
      <c r="B67" s="12"/>
      <c r="C67" s="13"/>
      <c r="D67" s="2"/>
      <c r="E67" s="245"/>
      <c r="F67" s="36"/>
      <c r="G67" s="66" t="s">
        <v>191</v>
      </c>
      <c r="H67" s="66"/>
      <c r="I67" s="246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  <c r="U67" s="248"/>
      <c r="V67" s="65"/>
      <c r="W67" s="36"/>
      <c r="X67" s="16"/>
      <c r="Y67" s="2"/>
      <c r="Z67" s="13"/>
      <c r="AA67" s="12"/>
      <c r="AB67" s="72"/>
    </row>
    <row r="68" spans="1:28" ht="22.5" hidden="1" customHeight="1" x14ac:dyDescent="0.25">
      <c r="A68" s="72"/>
      <c r="B68" s="12"/>
      <c r="C68" s="13"/>
      <c r="D68" s="2"/>
      <c r="E68" s="245"/>
      <c r="F68" s="36"/>
      <c r="G68" s="66" t="s">
        <v>192</v>
      </c>
      <c r="H68" s="66"/>
      <c r="I68" s="249"/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  <c r="U68" s="251"/>
      <c r="V68" s="65"/>
      <c r="W68" s="36"/>
      <c r="X68" s="16"/>
      <c r="Y68" s="2"/>
      <c r="Z68" s="13"/>
      <c r="AA68" s="12"/>
      <c r="AB68" s="72"/>
    </row>
    <row r="69" spans="1:28" ht="22.5" hidden="1" customHeight="1" x14ac:dyDescent="0.25">
      <c r="A69" s="72"/>
      <c r="B69" s="12"/>
      <c r="C69" s="13"/>
      <c r="D69" s="2"/>
      <c r="E69" s="245"/>
      <c r="F69" s="36"/>
      <c r="G69" s="66" t="s">
        <v>189</v>
      </c>
      <c r="H69" s="66"/>
      <c r="I69" s="252"/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4"/>
      <c r="V69" s="65"/>
      <c r="W69" s="36"/>
      <c r="X69" s="16"/>
      <c r="Y69" s="2"/>
      <c r="Z69" s="13"/>
      <c r="AA69" s="12"/>
      <c r="AB69" s="72"/>
    </row>
    <row r="70" spans="1:28" ht="2.1" hidden="1" customHeight="1" x14ac:dyDescent="0.25">
      <c r="A70" s="72"/>
      <c r="B70" s="12"/>
      <c r="C70" s="13"/>
      <c r="D70" s="2"/>
      <c r="E70" s="256"/>
      <c r="F70" s="36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36"/>
      <c r="X70" s="16"/>
      <c r="Y70" s="2"/>
      <c r="Z70" s="13"/>
      <c r="AA70" s="12"/>
      <c r="AB70" s="72"/>
    </row>
    <row r="71" spans="1:28" ht="2.1" customHeight="1" x14ac:dyDescent="0.25">
      <c r="A71" s="72"/>
      <c r="B71" s="12"/>
      <c r="C71" s="13"/>
      <c r="D71" s="2"/>
      <c r="E71" s="108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16"/>
      <c r="Y71" s="2"/>
      <c r="Z71" s="13"/>
      <c r="AA71" s="12"/>
      <c r="AB71" s="72"/>
    </row>
    <row r="72" spans="1:28" ht="2.1" customHeight="1" x14ac:dyDescent="0.25">
      <c r="A72" s="72"/>
      <c r="B72" s="12"/>
      <c r="C72" s="13"/>
      <c r="D72" s="2"/>
      <c r="E72" s="37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8"/>
      <c r="Y72" s="2"/>
      <c r="Z72" s="13"/>
      <c r="AA72" s="12"/>
      <c r="AB72" s="72"/>
    </row>
    <row r="73" spans="1:28" ht="27" customHeight="1" x14ac:dyDescent="0.25">
      <c r="A73" s="72"/>
      <c r="B73" s="12"/>
      <c r="C73" s="1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13"/>
      <c r="AA73" s="12"/>
      <c r="AB73" s="72"/>
    </row>
    <row r="74" spans="1:28" ht="27" customHeight="1" x14ac:dyDescent="0.25">
      <c r="A74" s="72"/>
      <c r="B74" s="12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13"/>
      <c r="AA74" s="12"/>
      <c r="AB74" s="72"/>
    </row>
    <row r="75" spans="1:28" ht="2.1" customHeight="1" x14ac:dyDescent="0.25">
      <c r="A75" s="72"/>
      <c r="B75" s="12"/>
      <c r="C75" s="1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13"/>
      <c r="AA75" s="12"/>
      <c r="AB75" s="72"/>
    </row>
    <row r="76" spans="1:28" ht="2.1" customHeight="1" x14ac:dyDescent="0.25">
      <c r="A76" s="72"/>
      <c r="B76" s="12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2"/>
      <c r="AB76" s="72"/>
    </row>
    <row r="77" spans="1:28" ht="2.1" customHeight="1" x14ac:dyDescent="0.25">
      <c r="A77" s="7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72"/>
    </row>
    <row r="78" spans="1:28" ht="7.5" customHeight="1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</row>
    <row r="79" spans="1:28" ht="27" hidden="1" customHeight="1" x14ac:dyDescent="0.25"/>
    <row r="80" spans="1:28" ht="27" hidden="1" customHeight="1" x14ac:dyDescent="0.25"/>
    <row r="81" ht="27" hidden="1" customHeight="1" x14ac:dyDescent="0.25"/>
  </sheetData>
  <mergeCells count="51">
    <mergeCell ref="E66:E70"/>
    <mergeCell ref="I67:U67"/>
    <mergeCell ref="I68:U68"/>
    <mergeCell ref="I69:U69"/>
    <mergeCell ref="E56:E60"/>
    <mergeCell ref="I57:U57"/>
    <mergeCell ref="I58:U58"/>
    <mergeCell ref="I59:U59"/>
    <mergeCell ref="E61:E65"/>
    <mergeCell ref="I62:U62"/>
    <mergeCell ref="I63:U63"/>
    <mergeCell ref="I64:U64"/>
    <mergeCell ref="E46:E50"/>
    <mergeCell ref="I47:U47"/>
    <mergeCell ref="I48:U48"/>
    <mergeCell ref="I49:U49"/>
    <mergeCell ref="E51:E55"/>
    <mergeCell ref="I52:U52"/>
    <mergeCell ref="I53:U53"/>
    <mergeCell ref="I54:U54"/>
    <mergeCell ref="E36:E40"/>
    <mergeCell ref="I37:U37"/>
    <mergeCell ref="I38:U38"/>
    <mergeCell ref="I39:U39"/>
    <mergeCell ref="E41:E45"/>
    <mergeCell ref="I42:U42"/>
    <mergeCell ref="I43:U43"/>
    <mergeCell ref="I44:U44"/>
    <mergeCell ref="E26:E30"/>
    <mergeCell ref="I27:U27"/>
    <mergeCell ref="I28:U28"/>
    <mergeCell ref="I29:U29"/>
    <mergeCell ref="E31:E35"/>
    <mergeCell ref="I32:U32"/>
    <mergeCell ref="I33:U33"/>
    <mergeCell ref="I34:U34"/>
    <mergeCell ref="E16:E20"/>
    <mergeCell ref="I17:U17"/>
    <mergeCell ref="I18:U18"/>
    <mergeCell ref="I19:U19"/>
    <mergeCell ref="E21:E25"/>
    <mergeCell ref="I22:U22"/>
    <mergeCell ref="I23:U23"/>
    <mergeCell ref="I24:U24"/>
    <mergeCell ref="E5:S5"/>
    <mergeCell ref="T5:X5"/>
    <mergeCell ref="E7:X7"/>
    <mergeCell ref="E11:E15"/>
    <mergeCell ref="I12:U12"/>
    <mergeCell ref="I13:U13"/>
    <mergeCell ref="I14:U14"/>
  </mergeCells>
  <dataValidations count="3">
    <dataValidation type="list" allowBlank="1" showInputMessage="1" showErrorMessage="1" sqref="I14:U14 I19:U19 I24:U24 I29:U29 I34:U34 I39:U39 I44:U44 I49:U49 I54:U54 I59:U59 I64:U64 I69:U69">
      <formula1>purposeActions</formula1>
    </dataValidation>
    <dataValidation type="list" allowBlank="1" showInputMessage="1" showErrorMessage="1" sqref="I27:U27 I12:U12 I17:U17 I22:U22 I32:U32 I37:U37 I42:U42 I47:U47 I52:U52 I57:U57 I62:U62 I67:U67">
      <formula1>listMunexPurposes</formula1>
    </dataValidation>
    <dataValidation type="list" allowBlank="1" showInputMessage="1" showErrorMessage="1" sqref="I13:U13 I18:U18 I23:U23 I28:U28 I33:U33 I38:U38 I43:U43 I48:U48 I53:U53 I58:U58 I63:U63 I68:U68">
      <formula1>listEhlersPurposes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'switchSheets &quot;Purposes&quot;'">
                <anchor moveWithCells="1">
                  <from>
                    <xdr:col>4</xdr:col>
                    <xdr:colOff>19050</xdr:colOff>
                    <xdr:row>73</xdr:row>
                    <xdr:rowOff>0</xdr:rowOff>
                  </from>
                  <to>
                    <xdr:col>4</xdr:col>
                    <xdr:colOff>390525</xdr:colOff>
                    <xdr:row>73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fundings"/>
  <dimension ref="A1:AD122"/>
  <sheetViews>
    <sheetView showGridLines="0" showRowColHeaders="0" zoomScale="125" zoomScaleNormal="125" workbookViewId="0">
      <selection activeCell="J14" sqref="J14:R14"/>
    </sheetView>
  </sheetViews>
  <sheetFormatPr defaultColWidth="0" defaultRowHeight="29.25" customHeight="1" zeroHeight="1" x14ac:dyDescent="0.25"/>
  <cols>
    <col min="1" max="1" width="1.7109375" customWidth="1"/>
    <col min="2" max="3" width="0.28515625" customWidth="1"/>
    <col min="4" max="4" width="4.28515625" customWidth="1"/>
    <col min="5" max="5" width="11.85546875" customWidth="1"/>
    <col min="6" max="6" width="0.28515625" customWidth="1"/>
    <col min="7" max="7" width="8.85546875" customWidth="1"/>
    <col min="8" max="8" width="19.28515625" style="1" bestFit="1" customWidth="1"/>
    <col min="9" max="9" width="0.28515625" customWidth="1"/>
    <col min="10" max="17" width="9.140625" customWidth="1"/>
    <col min="18" max="18" width="7.140625" customWidth="1"/>
    <col min="19" max="21" width="0.28515625" customWidth="1"/>
    <col min="22" max="22" width="5.140625" customWidth="1"/>
    <col min="23" max="24" width="0.28515625" customWidth="1"/>
    <col min="25" max="25" width="1.7109375" customWidth="1"/>
    <col min="26" max="30" width="0" hidden="1" customWidth="1"/>
    <col min="31" max="16384" width="5" hidden="1"/>
  </cols>
  <sheetData>
    <row r="1" spans="1:25" s="1" customFormat="1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</row>
    <row r="2" spans="1:25" s="1" customFormat="1" ht="1.5" customHeight="1" x14ac:dyDescent="0.25">
      <c r="A2" s="7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72"/>
    </row>
    <row r="3" spans="1:25" s="1" customFormat="1" ht="1.5" customHeight="1" x14ac:dyDescent="0.25">
      <c r="A3" s="72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2"/>
      <c r="Y3" s="72"/>
    </row>
    <row r="4" spans="1:25" s="1" customFormat="1" ht="30" customHeight="1" x14ac:dyDescent="0.25">
      <c r="A4" s="72"/>
      <c r="B4" s="12"/>
      <c r="C4" s="13"/>
      <c r="D4" s="3" t="s">
        <v>49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13"/>
      <c r="X4" s="12"/>
      <c r="Y4" s="72"/>
    </row>
    <row r="5" spans="1:25" s="1" customFormat="1" ht="27" customHeight="1" x14ac:dyDescent="0.25">
      <c r="A5" s="72"/>
      <c r="B5" s="12"/>
      <c r="C5" s="13"/>
      <c r="D5" s="2"/>
      <c r="E5" s="238" t="str">
        <f xml:space="preserve"> Issuer &amp; " -- " &amp; IssueName</f>
        <v>Woodbury -- General Obligation Improvement and Refunding Bonds, Series 2012A</v>
      </c>
      <c r="F5" s="239"/>
      <c r="G5" s="239"/>
      <c r="H5" s="239"/>
      <c r="I5" s="239"/>
      <c r="J5" s="239"/>
      <c r="K5" s="239"/>
      <c r="L5" s="239"/>
      <c r="M5" s="239"/>
      <c r="N5" s="239"/>
      <c r="O5" s="239"/>
      <c r="P5" s="239"/>
      <c r="Q5" s="240">
        <f>IssueAmount</f>
        <v>7880000</v>
      </c>
      <c r="R5" s="240"/>
      <c r="S5" s="240"/>
      <c r="T5" s="240"/>
      <c r="U5" s="241"/>
      <c r="V5" s="2"/>
      <c r="W5" s="13"/>
      <c r="X5" s="12"/>
      <c r="Y5" s="72"/>
    </row>
    <row r="6" spans="1:25" s="70" customFormat="1" ht="30" customHeight="1" x14ac:dyDescent="0.25">
      <c r="A6" s="73"/>
      <c r="B6" s="67"/>
      <c r="C6" s="68"/>
      <c r="D6" s="69"/>
      <c r="E6" s="242" t="s">
        <v>181</v>
      </c>
      <c r="F6" s="242"/>
      <c r="G6" s="242"/>
      <c r="H6" s="242"/>
      <c r="I6" s="242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69"/>
      <c r="W6" s="68"/>
      <c r="X6" s="67"/>
      <c r="Y6" s="72"/>
    </row>
    <row r="7" spans="1:25" s="1" customFormat="1" ht="1.5" customHeight="1" x14ac:dyDescent="0.25">
      <c r="A7" s="72"/>
      <c r="B7" s="12"/>
      <c r="C7" s="13"/>
      <c r="D7" s="2"/>
      <c r="E7" s="3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5"/>
      <c r="V7" s="2"/>
      <c r="W7" s="13"/>
      <c r="X7" s="12"/>
      <c r="Y7" s="72"/>
    </row>
    <row r="8" spans="1:25" s="1" customFormat="1" ht="2.25" customHeight="1" x14ac:dyDescent="0.25">
      <c r="A8" s="72"/>
      <c r="B8" s="12"/>
      <c r="C8" s="13"/>
      <c r="D8" s="2"/>
      <c r="E8" s="257" t="s">
        <v>37</v>
      </c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16"/>
      <c r="V8" s="2"/>
      <c r="W8" s="13"/>
      <c r="X8" s="12"/>
      <c r="Y8" s="72"/>
    </row>
    <row r="9" spans="1:25" s="1" customFormat="1" ht="1.5" customHeight="1" x14ac:dyDescent="0.25">
      <c r="A9" s="72"/>
      <c r="B9" s="12"/>
      <c r="C9" s="13"/>
      <c r="D9" s="2"/>
      <c r="E9" s="236"/>
      <c r="F9" s="36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36"/>
      <c r="U9" s="16"/>
      <c r="V9" s="2"/>
      <c r="W9" s="13"/>
      <c r="X9" s="12"/>
      <c r="Y9" s="72"/>
    </row>
    <row r="10" spans="1:25" s="1" customFormat="1" ht="18" customHeight="1" x14ac:dyDescent="0.25">
      <c r="A10" s="72"/>
      <c r="B10" s="12"/>
      <c r="C10" s="13"/>
      <c r="D10" s="2"/>
      <c r="E10" s="236"/>
      <c r="F10" s="36"/>
      <c r="G10" s="271" t="s">
        <v>341</v>
      </c>
      <c r="H10" s="272"/>
      <c r="I10" s="66"/>
      <c r="J10" s="259" t="s">
        <v>333</v>
      </c>
      <c r="K10" s="260"/>
      <c r="L10" s="260"/>
      <c r="M10" s="260"/>
      <c r="N10" s="260"/>
      <c r="O10" s="260"/>
      <c r="P10" s="260"/>
      <c r="Q10" s="260"/>
      <c r="R10" s="261"/>
      <c r="S10" s="65"/>
      <c r="T10" s="36"/>
      <c r="U10" s="16"/>
      <c r="V10" s="2"/>
      <c r="W10" s="13"/>
      <c r="X10" s="12"/>
      <c r="Y10" s="72"/>
    </row>
    <row r="11" spans="1:25" s="1" customFormat="1" ht="6" customHeight="1" x14ac:dyDescent="0.25">
      <c r="A11" s="72"/>
      <c r="B11" s="12"/>
      <c r="C11" s="13"/>
      <c r="D11" s="2"/>
      <c r="E11" s="236"/>
      <c r="F11" s="36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36"/>
      <c r="U11" s="16"/>
      <c r="V11" s="2"/>
      <c r="W11" s="13"/>
      <c r="X11" s="12"/>
      <c r="Y11" s="72"/>
    </row>
    <row r="12" spans="1:25" s="1" customFormat="1" ht="18" customHeight="1" x14ac:dyDescent="0.25">
      <c r="A12" s="72"/>
      <c r="B12" s="12"/>
      <c r="C12" s="13"/>
      <c r="D12" s="2"/>
      <c r="E12" s="236"/>
      <c r="F12" s="36"/>
      <c r="G12" s="271" t="s">
        <v>342</v>
      </c>
      <c r="H12" s="272"/>
      <c r="I12" s="66"/>
      <c r="J12" s="262" t="s">
        <v>340</v>
      </c>
      <c r="K12" s="263"/>
      <c r="L12" s="263"/>
      <c r="M12" s="263"/>
      <c r="N12" s="263"/>
      <c r="O12" s="263"/>
      <c r="P12" s="263"/>
      <c r="Q12" s="263"/>
      <c r="R12" s="264"/>
      <c r="S12" s="65"/>
      <c r="T12" s="36"/>
      <c r="U12" s="16"/>
      <c r="V12" s="2"/>
      <c r="W12" s="13"/>
      <c r="X12" s="12"/>
      <c r="Y12" s="72"/>
    </row>
    <row r="13" spans="1:25" s="1" customFormat="1" ht="18" customHeight="1" x14ac:dyDescent="0.25">
      <c r="A13" s="72"/>
      <c r="B13" s="12"/>
      <c r="C13" s="13"/>
      <c r="D13" s="2"/>
      <c r="E13" s="236"/>
      <c r="F13" s="36"/>
      <c r="G13" s="271" t="s">
        <v>343</v>
      </c>
      <c r="H13" s="272"/>
      <c r="I13" s="66"/>
      <c r="J13" s="265" t="s">
        <v>347</v>
      </c>
      <c r="K13" s="266"/>
      <c r="L13" s="266"/>
      <c r="M13" s="266"/>
      <c r="N13" s="266"/>
      <c r="O13" s="266"/>
      <c r="P13" s="266"/>
      <c r="Q13" s="266"/>
      <c r="R13" s="267"/>
      <c r="S13" s="65"/>
      <c r="T13" s="36"/>
      <c r="U13" s="16"/>
      <c r="V13" s="2"/>
      <c r="W13" s="13"/>
      <c r="X13" s="12"/>
      <c r="Y13" s="72"/>
    </row>
    <row r="14" spans="1:25" s="1" customFormat="1" ht="18" customHeight="1" x14ac:dyDescent="0.25">
      <c r="A14" s="72"/>
      <c r="B14" s="12"/>
      <c r="C14" s="13"/>
      <c r="D14" s="2"/>
      <c r="E14" s="236"/>
      <c r="F14" s="36"/>
      <c r="G14" s="271" t="s">
        <v>344</v>
      </c>
      <c r="H14" s="272"/>
      <c r="I14" s="66"/>
      <c r="J14" s="268" t="s">
        <v>348</v>
      </c>
      <c r="K14" s="269"/>
      <c r="L14" s="269"/>
      <c r="M14" s="269"/>
      <c r="N14" s="269"/>
      <c r="O14" s="269"/>
      <c r="P14" s="269"/>
      <c r="Q14" s="269"/>
      <c r="R14" s="270"/>
      <c r="S14" s="65"/>
      <c r="T14" s="36"/>
      <c r="U14" s="16"/>
      <c r="V14" s="2"/>
      <c r="W14" s="13"/>
      <c r="X14" s="12"/>
      <c r="Y14" s="72"/>
    </row>
    <row r="15" spans="1:25" s="1" customFormat="1" ht="1.5" customHeight="1" x14ac:dyDescent="0.25">
      <c r="A15" s="72"/>
      <c r="B15" s="12"/>
      <c r="C15" s="13"/>
      <c r="D15" s="2"/>
      <c r="E15" s="236"/>
      <c r="F15" s="36"/>
      <c r="G15" s="66"/>
      <c r="H15" s="110"/>
      <c r="I15" s="66"/>
      <c r="J15" s="113"/>
      <c r="K15" s="113"/>
      <c r="L15" s="113"/>
      <c r="M15" s="113"/>
      <c r="N15" s="113"/>
      <c r="O15" s="113"/>
      <c r="P15" s="113"/>
      <c r="Q15" s="113"/>
      <c r="R15" s="113"/>
      <c r="S15" s="65"/>
      <c r="T15" s="36"/>
      <c r="U15" s="16"/>
      <c r="V15" s="2"/>
      <c r="W15" s="13"/>
      <c r="X15" s="12"/>
      <c r="Y15" s="72"/>
    </row>
    <row r="16" spans="1:25" s="1" customFormat="1" ht="3" customHeight="1" x14ac:dyDescent="0.25">
      <c r="A16" s="72"/>
      <c r="B16" s="12"/>
      <c r="C16" s="13"/>
      <c r="D16" s="2"/>
      <c r="E16" s="258"/>
      <c r="F16" s="36"/>
      <c r="G16" s="36"/>
      <c r="H16" s="111"/>
      <c r="I16" s="36"/>
      <c r="J16" s="114"/>
      <c r="K16" s="114"/>
      <c r="L16" s="114"/>
      <c r="M16" s="114"/>
      <c r="N16" s="114"/>
      <c r="O16" s="114"/>
      <c r="P16" s="114"/>
      <c r="Q16" s="114"/>
      <c r="R16" s="114"/>
      <c r="S16" s="36"/>
      <c r="T16" s="36"/>
      <c r="U16" s="16"/>
      <c r="V16" s="2"/>
      <c r="W16" s="13"/>
      <c r="X16" s="12"/>
      <c r="Y16" s="72"/>
    </row>
    <row r="17" spans="1:25" s="1" customFormat="1" ht="3" customHeight="1" x14ac:dyDescent="0.25">
      <c r="A17" s="72"/>
      <c r="B17" s="12"/>
      <c r="C17" s="13"/>
      <c r="D17" s="2"/>
      <c r="E17" s="257" t="s">
        <v>41</v>
      </c>
      <c r="F17" s="36"/>
      <c r="G17" s="36"/>
      <c r="H17" s="111"/>
      <c r="I17" s="36"/>
      <c r="J17" s="114"/>
      <c r="K17" s="114"/>
      <c r="L17" s="114"/>
      <c r="M17" s="114"/>
      <c r="N17" s="114"/>
      <c r="O17" s="114"/>
      <c r="P17" s="114"/>
      <c r="Q17" s="114"/>
      <c r="R17" s="114"/>
      <c r="S17" s="36"/>
      <c r="T17" s="36"/>
      <c r="U17" s="16"/>
      <c r="V17" s="2"/>
      <c r="W17" s="13"/>
      <c r="X17" s="12"/>
      <c r="Y17" s="72"/>
    </row>
    <row r="18" spans="1:25" s="1" customFormat="1" ht="1.5" customHeight="1" x14ac:dyDescent="0.25">
      <c r="A18" s="72"/>
      <c r="B18" s="12"/>
      <c r="C18" s="13"/>
      <c r="D18" s="2"/>
      <c r="E18" s="236"/>
      <c r="F18" s="36"/>
      <c r="G18" s="65"/>
      <c r="H18" s="65"/>
      <c r="I18" s="65"/>
      <c r="J18" s="115"/>
      <c r="K18" s="115"/>
      <c r="L18" s="115"/>
      <c r="M18" s="115"/>
      <c r="N18" s="115"/>
      <c r="O18" s="115"/>
      <c r="P18" s="115"/>
      <c r="Q18" s="115"/>
      <c r="R18" s="115"/>
      <c r="S18" s="65"/>
      <c r="T18" s="36"/>
      <c r="U18" s="16"/>
      <c r="V18" s="2"/>
      <c r="W18" s="13"/>
      <c r="X18" s="12"/>
      <c r="Y18" s="72"/>
    </row>
    <row r="19" spans="1:25" s="1" customFormat="1" ht="18" customHeight="1" x14ac:dyDescent="0.25">
      <c r="A19" s="72"/>
      <c r="B19" s="12"/>
      <c r="C19" s="13"/>
      <c r="D19" s="2"/>
      <c r="E19" s="236"/>
      <c r="F19" s="36"/>
      <c r="G19" s="271" t="s">
        <v>341</v>
      </c>
      <c r="H19" s="272"/>
      <c r="I19" s="66"/>
      <c r="J19" s="259" t="s">
        <v>334</v>
      </c>
      <c r="K19" s="260"/>
      <c r="L19" s="260"/>
      <c r="M19" s="260"/>
      <c r="N19" s="260"/>
      <c r="O19" s="260"/>
      <c r="P19" s="260"/>
      <c r="Q19" s="260"/>
      <c r="R19" s="261"/>
      <c r="S19" s="65"/>
      <c r="T19" s="36"/>
      <c r="U19" s="16"/>
      <c r="V19" s="2"/>
      <c r="W19" s="13"/>
      <c r="X19" s="12"/>
      <c r="Y19" s="72"/>
    </row>
    <row r="20" spans="1:25" s="1" customFormat="1" ht="6" customHeight="1" x14ac:dyDescent="0.25">
      <c r="A20" s="72"/>
      <c r="B20" s="12"/>
      <c r="C20" s="13"/>
      <c r="D20" s="2"/>
      <c r="E20" s="236"/>
      <c r="F20" s="36"/>
      <c r="G20" s="109"/>
      <c r="H20" s="110"/>
      <c r="I20" s="66"/>
      <c r="J20" s="112"/>
      <c r="K20" s="112"/>
      <c r="L20" s="112"/>
      <c r="M20" s="112"/>
      <c r="N20" s="112"/>
      <c r="O20" s="112"/>
      <c r="P20" s="112"/>
      <c r="Q20" s="112"/>
      <c r="R20" s="112"/>
      <c r="S20" s="65"/>
      <c r="T20" s="36"/>
      <c r="U20" s="16"/>
      <c r="V20" s="2"/>
      <c r="W20" s="13"/>
      <c r="X20" s="12"/>
      <c r="Y20" s="72"/>
    </row>
    <row r="21" spans="1:25" s="1" customFormat="1" ht="18" customHeight="1" x14ac:dyDescent="0.25">
      <c r="A21" s="72"/>
      <c r="B21" s="12"/>
      <c r="C21" s="13"/>
      <c r="D21" s="2"/>
      <c r="E21" s="236"/>
      <c r="F21" s="36"/>
      <c r="G21" s="271" t="s">
        <v>342</v>
      </c>
      <c r="H21" s="272"/>
      <c r="I21" s="66"/>
      <c r="J21" s="262" t="s">
        <v>339</v>
      </c>
      <c r="K21" s="263"/>
      <c r="L21" s="263"/>
      <c r="M21" s="263"/>
      <c r="N21" s="263"/>
      <c r="O21" s="263"/>
      <c r="P21" s="263"/>
      <c r="Q21" s="263"/>
      <c r="R21" s="264"/>
      <c r="S21" s="65"/>
      <c r="T21" s="36"/>
      <c r="U21" s="16"/>
      <c r="V21" s="2"/>
      <c r="W21" s="13"/>
      <c r="X21" s="12"/>
      <c r="Y21" s="72"/>
    </row>
    <row r="22" spans="1:25" s="1" customFormat="1" ht="18" customHeight="1" x14ac:dyDescent="0.25">
      <c r="A22" s="72"/>
      <c r="B22" s="12"/>
      <c r="C22" s="13"/>
      <c r="D22" s="2"/>
      <c r="E22" s="236"/>
      <c r="F22" s="36"/>
      <c r="G22" s="271" t="s">
        <v>343</v>
      </c>
      <c r="H22" s="272"/>
      <c r="I22" s="66"/>
      <c r="J22" s="265" t="s">
        <v>349</v>
      </c>
      <c r="K22" s="266"/>
      <c r="L22" s="266"/>
      <c r="M22" s="266"/>
      <c r="N22" s="266"/>
      <c r="O22" s="266"/>
      <c r="P22" s="266"/>
      <c r="Q22" s="266"/>
      <c r="R22" s="267"/>
      <c r="S22" s="65"/>
      <c r="T22" s="36"/>
      <c r="U22" s="16"/>
      <c r="V22" s="2"/>
      <c r="W22" s="13"/>
      <c r="X22" s="12"/>
      <c r="Y22" s="72"/>
    </row>
    <row r="23" spans="1:25" s="1" customFormat="1" ht="18" customHeight="1" x14ac:dyDescent="0.25">
      <c r="A23" s="72"/>
      <c r="B23" s="12"/>
      <c r="C23" s="13"/>
      <c r="D23" s="2"/>
      <c r="E23" s="236"/>
      <c r="F23" s="36"/>
      <c r="G23" s="271" t="s">
        <v>344</v>
      </c>
      <c r="H23" s="272"/>
      <c r="I23" s="66"/>
      <c r="J23" s="268" t="s">
        <v>350</v>
      </c>
      <c r="K23" s="269"/>
      <c r="L23" s="269"/>
      <c r="M23" s="269"/>
      <c r="N23" s="269"/>
      <c r="O23" s="269"/>
      <c r="P23" s="269"/>
      <c r="Q23" s="269"/>
      <c r="R23" s="270"/>
      <c r="S23" s="65"/>
      <c r="T23" s="36"/>
      <c r="U23" s="16"/>
      <c r="V23" s="2"/>
      <c r="W23" s="13"/>
      <c r="X23" s="12"/>
      <c r="Y23" s="72"/>
    </row>
    <row r="24" spans="1:25" s="1" customFormat="1" ht="1.5" customHeight="1" x14ac:dyDescent="0.25">
      <c r="A24" s="72"/>
      <c r="B24" s="12"/>
      <c r="C24" s="13"/>
      <c r="D24" s="2"/>
      <c r="E24" s="236"/>
      <c r="F24" s="36"/>
      <c r="G24" s="66"/>
      <c r="H24" s="110"/>
      <c r="I24" s="66"/>
      <c r="J24" s="113"/>
      <c r="K24" s="113"/>
      <c r="L24" s="113"/>
      <c r="M24" s="113"/>
      <c r="N24" s="113"/>
      <c r="O24" s="113"/>
      <c r="P24" s="113"/>
      <c r="Q24" s="113"/>
      <c r="R24" s="113"/>
      <c r="S24" s="65"/>
      <c r="T24" s="36"/>
      <c r="U24" s="16"/>
      <c r="V24" s="2"/>
      <c r="W24" s="13"/>
      <c r="X24" s="12"/>
      <c r="Y24" s="72"/>
    </row>
    <row r="25" spans="1:25" s="1" customFormat="1" ht="3" customHeight="1" x14ac:dyDescent="0.25">
      <c r="A25" s="72"/>
      <c r="B25" s="12"/>
      <c r="C25" s="13"/>
      <c r="D25" s="2"/>
      <c r="E25" s="258"/>
      <c r="F25" s="36"/>
      <c r="G25" s="36"/>
      <c r="H25" s="111"/>
      <c r="I25" s="36"/>
      <c r="J25" s="114"/>
      <c r="K25" s="114"/>
      <c r="L25" s="114"/>
      <c r="M25" s="114"/>
      <c r="N25" s="114"/>
      <c r="O25" s="114"/>
      <c r="P25" s="114"/>
      <c r="Q25" s="114"/>
      <c r="R25" s="114"/>
      <c r="S25" s="36"/>
      <c r="T25" s="36"/>
      <c r="U25" s="16"/>
      <c r="V25" s="2"/>
      <c r="W25" s="13"/>
      <c r="X25" s="12"/>
      <c r="Y25" s="72"/>
    </row>
    <row r="26" spans="1:25" s="1" customFormat="1" ht="3" customHeight="1" x14ac:dyDescent="0.25">
      <c r="A26" s="72"/>
      <c r="B26" s="12"/>
      <c r="C26" s="13"/>
      <c r="D26" s="2"/>
      <c r="E26" s="257" t="s">
        <v>42</v>
      </c>
      <c r="F26" s="36"/>
      <c r="G26" s="36"/>
      <c r="H26" s="111"/>
      <c r="I26" s="36"/>
      <c r="J26" s="114"/>
      <c r="K26" s="114"/>
      <c r="L26" s="114"/>
      <c r="M26" s="114"/>
      <c r="N26" s="114"/>
      <c r="O26" s="114"/>
      <c r="P26" s="114"/>
      <c r="Q26" s="114"/>
      <c r="R26" s="114"/>
      <c r="S26" s="36"/>
      <c r="T26" s="36"/>
      <c r="U26" s="16"/>
      <c r="V26" s="2"/>
      <c r="W26" s="13"/>
      <c r="X26" s="12"/>
      <c r="Y26" s="72"/>
    </row>
    <row r="27" spans="1:25" s="1" customFormat="1" ht="1.5" customHeight="1" x14ac:dyDescent="0.25">
      <c r="A27" s="72"/>
      <c r="B27" s="12"/>
      <c r="C27" s="13"/>
      <c r="D27" s="2"/>
      <c r="E27" s="236"/>
      <c r="F27" s="36"/>
      <c r="G27" s="65"/>
      <c r="H27" s="65"/>
      <c r="I27" s="65"/>
      <c r="J27" s="115"/>
      <c r="K27" s="115"/>
      <c r="L27" s="115"/>
      <c r="M27" s="115"/>
      <c r="N27" s="115"/>
      <c r="O27" s="115"/>
      <c r="P27" s="115"/>
      <c r="Q27" s="115"/>
      <c r="R27" s="115"/>
      <c r="S27" s="65"/>
      <c r="T27" s="36"/>
      <c r="U27" s="16"/>
      <c r="V27" s="2"/>
      <c r="W27" s="13"/>
      <c r="X27" s="12"/>
      <c r="Y27" s="72"/>
    </row>
    <row r="28" spans="1:25" s="1" customFormat="1" ht="18" customHeight="1" x14ac:dyDescent="0.25">
      <c r="A28" s="72"/>
      <c r="B28" s="12"/>
      <c r="C28" s="13"/>
      <c r="D28" s="2"/>
      <c r="E28" s="236"/>
      <c r="F28" s="36"/>
      <c r="G28" s="271" t="s">
        <v>341</v>
      </c>
      <c r="H28" s="272"/>
      <c r="I28" s="66"/>
      <c r="J28" s="259" t="s">
        <v>335</v>
      </c>
      <c r="K28" s="260"/>
      <c r="L28" s="260"/>
      <c r="M28" s="260"/>
      <c r="N28" s="260"/>
      <c r="O28" s="260"/>
      <c r="P28" s="260"/>
      <c r="Q28" s="260"/>
      <c r="R28" s="261"/>
      <c r="S28" s="65"/>
      <c r="T28" s="36"/>
      <c r="U28" s="16"/>
      <c r="V28" s="2"/>
      <c r="W28" s="13"/>
      <c r="X28" s="12"/>
      <c r="Y28" s="72"/>
    </row>
    <row r="29" spans="1:25" s="1" customFormat="1" ht="6" customHeight="1" x14ac:dyDescent="0.25">
      <c r="A29" s="72"/>
      <c r="B29" s="12"/>
      <c r="C29" s="13"/>
      <c r="D29" s="2"/>
      <c r="E29" s="236"/>
      <c r="F29" s="36"/>
      <c r="G29" s="109"/>
      <c r="H29" s="110"/>
      <c r="I29" s="66"/>
      <c r="J29" s="112"/>
      <c r="K29" s="112"/>
      <c r="L29" s="112"/>
      <c r="M29" s="112"/>
      <c r="N29" s="112"/>
      <c r="O29" s="112"/>
      <c r="P29" s="112"/>
      <c r="Q29" s="112"/>
      <c r="R29" s="112"/>
      <c r="S29" s="65"/>
      <c r="T29" s="36"/>
      <c r="U29" s="16"/>
      <c r="V29" s="2"/>
      <c r="W29" s="13"/>
      <c r="X29" s="12"/>
      <c r="Y29" s="72"/>
    </row>
    <row r="30" spans="1:25" s="1" customFormat="1" ht="18" customHeight="1" x14ac:dyDescent="0.25">
      <c r="A30" s="72"/>
      <c r="B30" s="12"/>
      <c r="C30" s="13"/>
      <c r="D30" s="2"/>
      <c r="E30" s="236"/>
      <c r="F30" s="36"/>
      <c r="G30" s="271" t="s">
        <v>342</v>
      </c>
      <c r="H30" s="272"/>
      <c r="I30" s="66"/>
      <c r="J30" s="262" t="s">
        <v>338</v>
      </c>
      <c r="K30" s="263"/>
      <c r="L30" s="263"/>
      <c r="M30" s="263"/>
      <c r="N30" s="263"/>
      <c r="O30" s="263"/>
      <c r="P30" s="263"/>
      <c r="Q30" s="263"/>
      <c r="R30" s="264"/>
      <c r="S30" s="65"/>
      <c r="T30" s="36"/>
      <c r="U30" s="16"/>
      <c r="V30" s="2"/>
      <c r="W30" s="13"/>
      <c r="X30" s="12"/>
      <c r="Y30" s="72"/>
    </row>
    <row r="31" spans="1:25" s="1" customFormat="1" ht="18" customHeight="1" x14ac:dyDescent="0.25">
      <c r="A31" s="72"/>
      <c r="B31" s="12"/>
      <c r="C31" s="13"/>
      <c r="D31" s="2"/>
      <c r="E31" s="236"/>
      <c r="F31" s="36"/>
      <c r="G31" s="271" t="s">
        <v>343</v>
      </c>
      <c r="H31" s="272"/>
      <c r="I31" s="66"/>
      <c r="J31" s="265" t="s">
        <v>351</v>
      </c>
      <c r="K31" s="266"/>
      <c r="L31" s="266"/>
      <c r="M31" s="266"/>
      <c r="N31" s="266"/>
      <c r="O31" s="266"/>
      <c r="P31" s="266"/>
      <c r="Q31" s="266"/>
      <c r="R31" s="267"/>
      <c r="S31" s="65"/>
      <c r="T31" s="36"/>
      <c r="U31" s="16"/>
      <c r="V31" s="2"/>
      <c r="W31" s="13"/>
      <c r="X31" s="12"/>
      <c r="Y31" s="72"/>
    </row>
    <row r="32" spans="1:25" s="1" customFormat="1" ht="18" customHeight="1" x14ac:dyDescent="0.25">
      <c r="A32" s="72"/>
      <c r="B32" s="12"/>
      <c r="C32" s="13"/>
      <c r="D32" s="2"/>
      <c r="E32" s="236"/>
      <c r="F32" s="36"/>
      <c r="G32" s="271" t="s">
        <v>344</v>
      </c>
      <c r="H32" s="272"/>
      <c r="I32" s="66"/>
      <c r="J32" s="268" t="s">
        <v>352</v>
      </c>
      <c r="K32" s="269"/>
      <c r="L32" s="269"/>
      <c r="M32" s="269"/>
      <c r="N32" s="269"/>
      <c r="O32" s="269"/>
      <c r="P32" s="269"/>
      <c r="Q32" s="269"/>
      <c r="R32" s="270"/>
      <c r="S32" s="65"/>
      <c r="T32" s="36"/>
      <c r="U32" s="16"/>
      <c r="V32" s="2"/>
      <c r="W32" s="13"/>
      <c r="X32" s="12"/>
      <c r="Y32" s="72"/>
    </row>
    <row r="33" spans="1:25" s="1" customFormat="1" ht="1.5" customHeight="1" x14ac:dyDescent="0.25">
      <c r="A33" s="72"/>
      <c r="B33" s="12"/>
      <c r="C33" s="13"/>
      <c r="D33" s="2"/>
      <c r="E33" s="236"/>
      <c r="F33" s="36"/>
      <c r="G33" s="66"/>
      <c r="H33" s="110"/>
      <c r="I33" s="66"/>
      <c r="J33" s="113"/>
      <c r="K33" s="113"/>
      <c r="L33" s="113"/>
      <c r="M33" s="113"/>
      <c r="N33" s="113"/>
      <c r="O33" s="113"/>
      <c r="P33" s="113"/>
      <c r="Q33" s="113"/>
      <c r="R33" s="113"/>
      <c r="S33" s="65"/>
      <c r="T33" s="36"/>
      <c r="U33" s="16"/>
      <c r="V33" s="2"/>
      <c r="W33" s="13"/>
      <c r="X33" s="12"/>
      <c r="Y33" s="72"/>
    </row>
    <row r="34" spans="1:25" s="1" customFormat="1" ht="3" customHeight="1" x14ac:dyDescent="0.25">
      <c r="A34" s="72"/>
      <c r="B34" s="12"/>
      <c r="C34" s="13"/>
      <c r="D34" s="2"/>
      <c r="E34" s="258"/>
      <c r="F34" s="36"/>
      <c r="G34" s="36"/>
      <c r="H34" s="111"/>
      <c r="I34" s="36"/>
      <c r="J34" s="114"/>
      <c r="K34" s="114"/>
      <c r="L34" s="114"/>
      <c r="M34" s="114"/>
      <c r="N34" s="114"/>
      <c r="O34" s="114"/>
      <c r="P34" s="114"/>
      <c r="Q34" s="114"/>
      <c r="R34" s="114"/>
      <c r="S34" s="36"/>
      <c r="T34" s="36"/>
      <c r="U34" s="16"/>
      <c r="V34" s="2"/>
      <c r="W34" s="13"/>
      <c r="X34" s="12"/>
      <c r="Y34" s="72"/>
    </row>
    <row r="35" spans="1:25" s="1" customFormat="1" ht="3" hidden="1" customHeight="1" x14ac:dyDescent="0.25">
      <c r="A35" s="72"/>
      <c r="B35" s="12"/>
      <c r="C35" s="13"/>
      <c r="D35" s="2"/>
      <c r="E35" s="257" t="s">
        <v>43</v>
      </c>
      <c r="F35" s="36"/>
      <c r="G35" s="36"/>
      <c r="H35" s="111"/>
      <c r="I35" s="36"/>
      <c r="J35" s="114"/>
      <c r="K35" s="114"/>
      <c r="L35" s="114"/>
      <c r="M35" s="114"/>
      <c r="N35" s="114"/>
      <c r="O35" s="114"/>
      <c r="P35" s="114"/>
      <c r="Q35" s="114"/>
      <c r="R35" s="114"/>
      <c r="S35" s="36"/>
      <c r="T35" s="36"/>
      <c r="U35" s="16"/>
      <c r="V35" s="2"/>
      <c r="W35" s="13"/>
      <c r="X35" s="12"/>
      <c r="Y35" s="72"/>
    </row>
    <row r="36" spans="1:25" s="1" customFormat="1" ht="1.5" hidden="1" customHeight="1" x14ac:dyDescent="0.25">
      <c r="A36" s="72"/>
      <c r="B36" s="12"/>
      <c r="C36" s="13"/>
      <c r="D36" s="2"/>
      <c r="E36" s="236"/>
      <c r="F36" s="36"/>
      <c r="G36" s="65"/>
      <c r="H36" s="65"/>
      <c r="I36" s="65"/>
      <c r="J36" s="115"/>
      <c r="K36" s="115"/>
      <c r="L36" s="115"/>
      <c r="M36" s="115"/>
      <c r="N36" s="115"/>
      <c r="O36" s="115"/>
      <c r="P36" s="115"/>
      <c r="Q36" s="115"/>
      <c r="R36" s="115"/>
      <c r="S36" s="65"/>
      <c r="T36" s="36"/>
      <c r="U36" s="16"/>
      <c r="V36" s="2"/>
      <c r="W36" s="13"/>
      <c r="X36" s="12"/>
      <c r="Y36" s="72"/>
    </row>
    <row r="37" spans="1:25" s="1" customFormat="1" ht="18" hidden="1" customHeight="1" x14ac:dyDescent="0.25">
      <c r="A37" s="72"/>
      <c r="B37" s="12"/>
      <c r="C37" s="13"/>
      <c r="D37" s="2"/>
      <c r="E37" s="236"/>
      <c r="F37" s="36"/>
      <c r="G37" s="271" t="s">
        <v>341</v>
      </c>
      <c r="H37" s="272"/>
      <c r="I37" s="66"/>
      <c r="J37" s="259"/>
      <c r="K37" s="260"/>
      <c r="L37" s="260"/>
      <c r="M37" s="260"/>
      <c r="N37" s="260"/>
      <c r="O37" s="260"/>
      <c r="P37" s="260"/>
      <c r="Q37" s="260"/>
      <c r="R37" s="261"/>
      <c r="S37" s="65"/>
      <c r="T37" s="36"/>
      <c r="U37" s="16"/>
      <c r="V37" s="2"/>
      <c r="W37" s="13"/>
      <c r="X37" s="12"/>
      <c r="Y37" s="72"/>
    </row>
    <row r="38" spans="1:25" s="1" customFormat="1" ht="6" hidden="1" customHeight="1" x14ac:dyDescent="0.25">
      <c r="A38" s="72"/>
      <c r="B38" s="12"/>
      <c r="C38" s="13"/>
      <c r="D38" s="2"/>
      <c r="E38" s="236"/>
      <c r="F38" s="36"/>
      <c r="G38" s="109"/>
      <c r="H38" s="110"/>
      <c r="I38" s="66"/>
      <c r="J38" s="112"/>
      <c r="K38" s="112"/>
      <c r="L38" s="112"/>
      <c r="M38" s="112"/>
      <c r="N38" s="112"/>
      <c r="O38" s="112"/>
      <c r="P38" s="112"/>
      <c r="Q38" s="112"/>
      <c r="R38" s="112"/>
      <c r="S38" s="65"/>
      <c r="T38" s="36"/>
      <c r="U38" s="16"/>
      <c r="V38" s="2"/>
      <c r="W38" s="13"/>
      <c r="X38" s="12"/>
      <c r="Y38" s="72"/>
    </row>
    <row r="39" spans="1:25" s="1" customFormat="1" ht="18" hidden="1" customHeight="1" x14ac:dyDescent="0.25">
      <c r="A39" s="72"/>
      <c r="B39" s="12"/>
      <c r="C39" s="13"/>
      <c r="D39" s="2"/>
      <c r="E39" s="236"/>
      <c r="F39" s="36"/>
      <c r="G39" s="271" t="s">
        <v>342</v>
      </c>
      <c r="H39" s="272"/>
      <c r="I39" s="66"/>
      <c r="J39" s="262"/>
      <c r="K39" s="263"/>
      <c r="L39" s="263"/>
      <c r="M39" s="263"/>
      <c r="N39" s="263"/>
      <c r="O39" s="263"/>
      <c r="P39" s="263"/>
      <c r="Q39" s="263"/>
      <c r="R39" s="264"/>
      <c r="S39" s="65"/>
      <c r="T39" s="36"/>
      <c r="U39" s="16"/>
      <c r="V39" s="2"/>
      <c r="W39" s="13"/>
      <c r="X39" s="12"/>
      <c r="Y39" s="72"/>
    </row>
    <row r="40" spans="1:25" s="1" customFormat="1" ht="18" hidden="1" customHeight="1" x14ac:dyDescent="0.25">
      <c r="A40" s="72"/>
      <c r="B40" s="12"/>
      <c r="C40" s="13"/>
      <c r="D40" s="2"/>
      <c r="E40" s="236"/>
      <c r="F40" s="36"/>
      <c r="G40" s="271" t="s">
        <v>343</v>
      </c>
      <c r="H40" s="272"/>
      <c r="I40" s="66"/>
      <c r="J40" s="265"/>
      <c r="K40" s="266"/>
      <c r="L40" s="266"/>
      <c r="M40" s="266"/>
      <c r="N40" s="266"/>
      <c r="O40" s="266"/>
      <c r="P40" s="266"/>
      <c r="Q40" s="266"/>
      <c r="R40" s="267"/>
      <c r="S40" s="65"/>
      <c r="T40" s="36"/>
      <c r="U40" s="16"/>
      <c r="V40" s="2"/>
      <c r="W40" s="13"/>
      <c r="X40" s="12"/>
      <c r="Y40" s="72"/>
    </row>
    <row r="41" spans="1:25" s="1" customFormat="1" ht="18" hidden="1" customHeight="1" x14ac:dyDescent="0.25">
      <c r="A41" s="72"/>
      <c r="B41" s="12"/>
      <c r="C41" s="13"/>
      <c r="D41" s="2"/>
      <c r="E41" s="236"/>
      <c r="F41" s="36"/>
      <c r="G41" s="271" t="s">
        <v>344</v>
      </c>
      <c r="H41" s="272"/>
      <c r="I41" s="66"/>
      <c r="J41" s="268"/>
      <c r="K41" s="269"/>
      <c r="L41" s="269"/>
      <c r="M41" s="269"/>
      <c r="N41" s="269"/>
      <c r="O41" s="269"/>
      <c r="P41" s="269"/>
      <c r="Q41" s="269"/>
      <c r="R41" s="270"/>
      <c r="S41" s="65"/>
      <c r="T41" s="36"/>
      <c r="U41" s="16"/>
      <c r="V41" s="2"/>
      <c r="W41" s="13"/>
      <c r="X41" s="12"/>
      <c r="Y41" s="72"/>
    </row>
    <row r="42" spans="1:25" s="1" customFormat="1" ht="1.5" hidden="1" customHeight="1" x14ac:dyDescent="0.25">
      <c r="A42" s="72"/>
      <c r="B42" s="12"/>
      <c r="C42" s="13"/>
      <c r="D42" s="2"/>
      <c r="E42" s="236"/>
      <c r="F42" s="36"/>
      <c r="G42" s="66"/>
      <c r="H42" s="110"/>
      <c r="I42" s="66"/>
      <c r="J42" s="113"/>
      <c r="K42" s="113"/>
      <c r="L42" s="113"/>
      <c r="M42" s="113"/>
      <c r="N42" s="113"/>
      <c r="O42" s="113"/>
      <c r="P42" s="113"/>
      <c r="Q42" s="113"/>
      <c r="R42" s="113"/>
      <c r="S42" s="65"/>
      <c r="T42" s="36"/>
      <c r="U42" s="16"/>
      <c r="V42" s="2"/>
      <c r="W42" s="13"/>
      <c r="X42" s="12"/>
      <c r="Y42" s="72"/>
    </row>
    <row r="43" spans="1:25" s="1" customFormat="1" ht="3" hidden="1" customHeight="1" x14ac:dyDescent="0.25">
      <c r="A43" s="72"/>
      <c r="B43" s="12"/>
      <c r="C43" s="13"/>
      <c r="D43" s="2"/>
      <c r="E43" s="258"/>
      <c r="F43" s="36"/>
      <c r="G43" s="36"/>
      <c r="H43" s="111"/>
      <c r="I43" s="36"/>
      <c r="J43" s="114"/>
      <c r="K43" s="114"/>
      <c r="L43" s="114"/>
      <c r="M43" s="114"/>
      <c r="N43" s="114"/>
      <c r="O43" s="114"/>
      <c r="P43" s="114"/>
      <c r="Q43" s="114"/>
      <c r="R43" s="114"/>
      <c r="S43" s="36"/>
      <c r="T43" s="36"/>
      <c r="U43" s="16"/>
      <c r="V43" s="2"/>
      <c r="W43" s="13"/>
      <c r="X43" s="12"/>
      <c r="Y43" s="72"/>
    </row>
    <row r="44" spans="1:25" s="1" customFormat="1" ht="3" hidden="1" customHeight="1" x14ac:dyDescent="0.25">
      <c r="A44" s="72"/>
      <c r="B44" s="12"/>
      <c r="C44" s="13"/>
      <c r="D44" s="2"/>
      <c r="E44" s="257" t="s">
        <v>44</v>
      </c>
      <c r="F44" s="36"/>
      <c r="G44" s="36"/>
      <c r="H44" s="111"/>
      <c r="I44" s="36"/>
      <c r="J44" s="114"/>
      <c r="K44" s="114"/>
      <c r="L44" s="114"/>
      <c r="M44" s="114"/>
      <c r="N44" s="114"/>
      <c r="O44" s="114"/>
      <c r="P44" s="114"/>
      <c r="Q44" s="114"/>
      <c r="R44" s="114"/>
      <c r="S44" s="36"/>
      <c r="T44" s="36"/>
      <c r="U44" s="16"/>
      <c r="V44" s="2"/>
      <c r="W44" s="13"/>
      <c r="X44" s="12"/>
      <c r="Y44" s="72"/>
    </row>
    <row r="45" spans="1:25" s="1" customFormat="1" ht="1.5" hidden="1" customHeight="1" x14ac:dyDescent="0.25">
      <c r="A45" s="72"/>
      <c r="B45" s="12"/>
      <c r="C45" s="13"/>
      <c r="D45" s="2"/>
      <c r="E45" s="236"/>
      <c r="F45" s="36"/>
      <c r="G45" s="65"/>
      <c r="H45" s="65"/>
      <c r="I45" s="65"/>
      <c r="J45" s="115"/>
      <c r="K45" s="115"/>
      <c r="L45" s="115"/>
      <c r="M45" s="115"/>
      <c r="N45" s="115"/>
      <c r="O45" s="115"/>
      <c r="P45" s="115"/>
      <c r="Q45" s="115"/>
      <c r="R45" s="115"/>
      <c r="S45" s="65"/>
      <c r="T45" s="36"/>
      <c r="U45" s="16"/>
      <c r="V45" s="2"/>
      <c r="W45" s="13"/>
      <c r="X45" s="12"/>
      <c r="Y45" s="72"/>
    </row>
    <row r="46" spans="1:25" s="1" customFormat="1" ht="18" hidden="1" customHeight="1" x14ac:dyDescent="0.25">
      <c r="A46" s="72"/>
      <c r="B46" s="12"/>
      <c r="C46" s="13"/>
      <c r="D46" s="2"/>
      <c r="E46" s="236"/>
      <c r="F46" s="36"/>
      <c r="G46" s="271" t="s">
        <v>341</v>
      </c>
      <c r="H46" s="272"/>
      <c r="I46" s="66"/>
      <c r="J46" s="259"/>
      <c r="K46" s="260"/>
      <c r="L46" s="260"/>
      <c r="M46" s="260"/>
      <c r="N46" s="260"/>
      <c r="O46" s="260"/>
      <c r="P46" s="260"/>
      <c r="Q46" s="260"/>
      <c r="R46" s="261"/>
      <c r="S46" s="65"/>
      <c r="T46" s="36"/>
      <c r="U46" s="16"/>
      <c r="V46" s="2"/>
      <c r="W46" s="13"/>
      <c r="X46" s="12"/>
      <c r="Y46" s="72"/>
    </row>
    <row r="47" spans="1:25" s="1" customFormat="1" ht="6" hidden="1" customHeight="1" x14ac:dyDescent="0.25">
      <c r="A47" s="72"/>
      <c r="B47" s="12"/>
      <c r="C47" s="13"/>
      <c r="D47" s="2"/>
      <c r="E47" s="236"/>
      <c r="F47" s="36"/>
      <c r="G47" s="109"/>
      <c r="H47" s="110"/>
      <c r="I47" s="66"/>
      <c r="J47" s="112"/>
      <c r="K47" s="112"/>
      <c r="L47" s="112"/>
      <c r="M47" s="112"/>
      <c r="N47" s="112"/>
      <c r="O47" s="112"/>
      <c r="P47" s="112"/>
      <c r="Q47" s="112"/>
      <c r="R47" s="112"/>
      <c r="S47" s="65"/>
      <c r="T47" s="36"/>
      <c r="U47" s="16"/>
      <c r="V47" s="2"/>
      <c r="W47" s="13"/>
      <c r="X47" s="12"/>
      <c r="Y47" s="72"/>
    </row>
    <row r="48" spans="1:25" s="1" customFormat="1" ht="18" hidden="1" customHeight="1" x14ac:dyDescent="0.25">
      <c r="A48" s="72"/>
      <c r="B48" s="12"/>
      <c r="C48" s="13"/>
      <c r="D48" s="2"/>
      <c r="E48" s="236"/>
      <c r="F48" s="36"/>
      <c r="G48" s="271" t="s">
        <v>342</v>
      </c>
      <c r="H48" s="272"/>
      <c r="I48" s="66"/>
      <c r="J48" s="262"/>
      <c r="K48" s="263"/>
      <c r="L48" s="263"/>
      <c r="M48" s="263"/>
      <c r="N48" s="263"/>
      <c r="O48" s="263"/>
      <c r="P48" s="263"/>
      <c r="Q48" s="263"/>
      <c r="R48" s="264"/>
      <c r="S48" s="65"/>
      <c r="T48" s="36"/>
      <c r="U48" s="16"/>
      <c r="V48" s="2"/>
      <c r="W48" s="13"/>
      <c r="X48" s="12"/>
      <c r="Y48" s="72"/>
    </row>
    <row r="49" spans="1:25" s="1" customFormat="1" ht="18" hidden="1" customHeight="1" x14ac:dyDescent="0.25">
      <c r="A49" s="72"/>
      <c r="B49" s="12"/>
      <c r="C49" s="13"/>
      <c r="D49" s="2"/>
      <c r="E49" s="236"/>
      <c r="F49" s="36"/>
      <c r="G49" s="271" t="s">
        <v>343</v>
      </c>
      <c r="H49" s="272"/>
      <c r="I49" s="66"/>
      <c r="J49" s="265"/>
      <c r="K49" s="266"/>
      <c r="L49" s="266"/>
      <c r="M49" s="266"/>
      <c r="N49" s="266"/>
      <c r="O49" s="266"/>
      <c r="P49" s="266"/>
      <c r="Q49" s="266"/>
      <c r="R49" s="267"/>
      <c r="S49" s="65"/>
      <c r="T49" s="36"/>
      <c r="U49" s="16"/>
      <c r="V49" s="2"/>
      <c r="W49" s="13"/>
      <c r="X49" s="12"/>
      <c r="Y49" s="72"/>
    </row>
    <row r="50" spans="1:25" s="1" customFormat="1" ht="18" hidden="1" customHeight="1" x14ac:dyDescent="0.25">
      <c r="A50" s="72"/>
      <c r="B50" s="12"/>
      <c r="C50" s="13"/>
      <c r="D50" s="2"/>
      <c r="E50" s="236"/>
      <c r="F50" s="36"/>
      <c r="G50" s="271" t="s">
        <v>344</v>
      </c>
      <c r="H50" s="272"/>
      <c r="I50" s="66"/>
      <c r="J50" s="268"/>
      <c r="K50" s="269"/>
      <c r="L50" s="269"/>
      <c r="M50" s="269"/>
      <c r="N50" s="269"/>
      <c r="O50" s="269"/>
      <c r="P50" s="269"/>
      <c r="Q50" s="269"/>
      <c r="R50" s="270"/>
      <c r="S50" s="65"/>
      <c r="T50" s="36"/>
      <c r="U50" s="16"/>
      <c r="V50" s="2"/>
      <c r="W50" s="13"/>
      <c r="X50" s="12"/>
      <c r="Y50" s="72"/>
    </row>
    <row r="51" spans="1:25" s="1" customFormat="1" ht="1.5" hidden="1" customHeight="1" x14ac:dyDescent="0.25">
      <c r="A51" s="72"/>
      <c r="B51" s="12"/>
      <c r="C51" s="13"/>
      <c r="D51" s="2"/>
      <c r="E51" s="236"/>
      <c r="F51" s="36"/>
      <c r="G51" s="66"/>
      <c r="H51" s="110"/>
      <c r="I51" s="66"/>
      <c r="J51" s="113"/>
      <c r="K51" s="113"/>
      <c r="L51" s="113"/>
      <c r="M51" s="113"/>
      <c r="N51" s="113"/>
      <c r="O51" s="113"/>
      <c r="P51" s="113"/>
      <c r="Q51" s="113"/>
      <c r="R51" s="113"/>
      <c r="S51" s="65"/>
      <c r="T51" s="36"/>
      <c r="U51" s="16"/>
      <c r="V51" s="2"/>
      <c r="W51" s="13"/>
      <c r="X51" s="12"/>
      <c r="Y51" s="72"/>
    </row>
    <row r="52" spans="1:25" s="1" customFormat="1" ht="3" hidden="1" customHeight="1" x14ac:dyDescent="0.25">
      <c r="A52" s="72"/>
      <c r="B52" s="12"/>
      <c r="C52" s="13"/>
      <c r="D52" s="2"/>
      <c r="E52" s="258"/>
      <c r="F52" s="36"/>
      <c r="G52" s="36"/>
      <c r="H52" s="111"/>
      <c r="I52" s="36"/>
      <c r="J52" s="114"/>
      <c r="K52" s="114"/>
      <c r="L52" s="114"/>
      <c r="M52" s="114"/>
      <c r="N52" s="114"/>
      <c r="O52" s="114"/>
      <c r="P52" s="114"/>
      <c r="Q52" s="114"/>
      <c r="R52" s="114"/>
      <c r="S52" s="36"/>
      <c r="T52" s="36"/>
      <c r="U52" s="16"/>
      <c r="V52" s="2"/>
      <c r="W52" s="13"/>
      <c r="X52" s="12"/>
      <c r="Y52" s="72"/>
    </row>
    <row r="53" spans="1:25" s="1" customFormat="1" ht="3" hidden="1" customHeight="1" x14ac:dyDescent="0.25">
      <c r="A53" s="72"/>
      <c r="B53" s="12"/>
      <c r="C53" s="13"/>
      <c r="D53" s="2"/>
      <c r="E53" s="257" t="s">
        <v>45</v>
      </c>
      <c r="F53" s="36"/>
      <c r="G53" s="36"/>
      <c r="H53" s="111"/>
      <c r="I53" s="36"/>
      <c r="J53" s="114"/>
      <c r="K53" s="114"/>
      <c r="L53" s="114"/>
      <c r="M53" s="114"/>
      <c r="N53" s="114"/>
      <c r="O53" s="114"/>
      <c r="P53" s="114"/>
      <c r="Q53" s="114"/>
      <c r="R53" s="114"/>
      <c r="S53" s="36"/>
      <c r="T53" s="36"/>
      <c r="U53" s="16"/>
      <c r="V53" s="2"/>
      <c r="W53" s="13"/>
      <c r="X53" s="12"/>
      <c r="Y53" s="72"/>
    </row>
    <row r="54" spans="1:25" s="1" customFormat="1" ht="1.5" hidden="1" customHeight="1" x14ac:dyDescent="0.25">
      <c r="A54" s="72"/>
      <c r="B54" s="12"/>
      <c r="C54" s="13"/>
      <c r="D54" s="2"/>
      <c r="E54" s="236"/>
      <c r="F54" s="36"/>
      <c r="G54" s="65"/>
      <c r="H54" s="65"/>
      <c r="I54" s="65"/>
      <c r="J54" s="115"/>
      <c r="K54" s="115"/>
      <c r="L54" s="115"/>
      <c r="M54" s="115"/>
      <c r="N54" s="115"/>
      <c r="O54" s="115"/>
      <c r="P54" s="115"/>
      <c r="Q54" s="115"/>
      <c r="R54" s="115"/>
      <c r="S54" s="65"/>
      <c r="T54" s="36"/>
      <c r="U54" s="16"/>
      <c r="V54" s="2"/>
      <c r="W54" s="13"/>
      <c r="X54" s="12"/>
      <c r="Y54" s="72"/>
    </row>
    <row r="55" spans="1:25" s="1" customFormat="1" ht="18" hidden="1" customHeight="1" x14ac:dyDescent="0.25">
      <c r="A55" s="72"/>
      <c r="B55" s="12"/>
      <c r="C55" s="13"/>
      <c r="D55" s="2"/>
      <c r="E55" s="236"/>
      <c r="F55" s="36"/>
      <c r="G55" s="271" t="s">
        <v>341</v>
      </c>
      <c r="H55" s="272"/>
      <c r="I55" s="66"/>
      <c r="J55" s="259"/>
      <c r="K55" s="260"/>
      <c r="L55" s="260"/>
      <c r="M55" s="260"/>
      <c r="N55" s="260"/>
      <c r="O55" s="260"/>
      <c r="P55" s="260"/>
      <c r="Q55" s="260"/>
      <c r="R55" s="261"/>
      <c r="S55" s="65"/>
      <c r="T55" s="36"/>
      <c r="U55" s="16"/>
      <c r="V55" s="2"/>
      <c r="W55" s="13"/>
      <c r="X55" s="12"/>
      <c r="Y55" s="72"/>
    </row>
    <row r="56" spans="1:25" s="1" customFormat="1" ht="6" hidden="1" customHeight="1" x14ac:dyDescent="0.25">
      <c r="A56" s="72"/>
      <c r="B56" s="12"/>
      <c r="C56" s="13"/>
      <c r="D56" s="2"/>
      <c r="E56" s="236"/>
      <c r="F56" s="36"/>
      <c r="G56" s="109"/>
      <c r="H56" s="110"/>
      <c r="I56" s="66"/>
      <c r="J56" s="112"/>
      <c r="K56" s="112"/>
      <c r="L56" s="112"/>
      <c r="M56" s="112"/>
      <c r="N56" s="112"/>
      <c r="O56" s="112"/>
      <c r="P56" s="112"/>
      <c r="Q56" s="112"/>
      <c r="R56" s="112"/>
      <c r="S56" s="65"/>
      <c r="T56" s="36"/>
      <c r="U56" s="16"/>
      <c r="V56" s="2"/>
      <c r="W56" s="13"/>
      <c r="X56" s="12"/>
      <c r="Y56" s="72"/>
    </row>
    <row r="57" spans="1:25" s="1" customFormat="1" ht="18" hidden="1" customHeight="1" x14ac:dyDescent="0.25">
      <c r="A57" s="72"/>
      <c r="B57" s="12"/>
      <c r="C57" s="13"/>
      <c r="D57" s="2"/>
      <c r="E57" s="236"/>
      <c r="F57" s="36"/>
      <c r="G57" s="271" t="s">
        <v>342</v>
      </c>
      <c r="H57" s="272"/>
      <c r="I57" s="66"/>
      <c r="J57" s="262"/>
      <c r="K57" s="263"/>
      <c r="L57" s="263"/>
      <c r="M57" s="263"/>
      <c r="N57" s="263"/>
      <c r="O57" s="263"/>
      <c r="P57" s="263"/>
      <c r="Q57" s="263"/>
      <c r="R57" s="264"/>
      <c r="S57" s="65"/>
      <c r="T57" s="36"/>
      <c r="U57" s="16"/>
      <c r="V57" s="2"/>
      <c r="W57" s="13"/>
      <c r="X57" s="12"/>
      <c r="Y57" s="72"/>
    </row>
    <row r="58" spans="1:25" s="1" customFormat="1" ht="18" hidden="1" customHeight="1" x14ac:dyDescent="0.25">
      <c r="A58" s="72"/>
      <c r="B58" s="12"/>
      <c r="C58" s="13"/>
      <c r="D58" s="2"/>
      <c r="E58" s="236"/>
      <c r="F58" s="36"/>
      <c r="G58" s="271" t="s">
        <v>343</v>
      </c>
      <c r="H58" s="272"/>
      <c r="I58" s="66"/>
      <c r="J58" s="265"/>
      <c r="K58" s="266"/>
      <c r="L58" s="266"/>
      <c r="M58" s="266"/>
      <c r="N58" s="266"/>
      <c r="O58" s="266"/>
      <c r="P58" s="266"/>
      <c r="Q58" s="266"/>
      <c r="R58" s="267"/>
      <c r="S58" s="65"/>
      <c r="T58" s="36"/>
      <c r="U58" s="16"/>
      <c r="V58" s="2"/>
      <c r="W58" s="13"/>
      <c r="X58" s="12"/>
      <c r="Y58" s="72"/>
    </row>
    <row r="59" spans="1:25" s="1" customFormat="1" ht="18" hidden="1" customHeight="1" x14ac:dyDescent="0.25">
      <c r="A59" s="72"/>
      <c r="B59" s="12"/>
      <c r="C59" s="13"/>
      <c r="D59" s="2"/>
      <c r="E59" s="236"/>
      <c r="F59" s="36"/>
      <c r="G59" s="271" t="s">
        <v>344</v>
      </c>
      <c r="H59" s="272"/>
      <c r="I59" s="66"/>
      <c r="J59" s="268"/>
      <c r="K59" s="269"/>
      <c r="L59" s="269"/>
      <c r="M59" s="269"/>
      <c r="N59" s="269"/>
      <c r="O59" s="269"/>
      <c r="P59" s="269"/>
      <c r="Q59" s="269"/>
      <c r="R59" s="270"/>
      <c r="S59" s="65"/>
      <c r="T59" s="36"/>
      <c r="U59" s="16"/>
      <c r="V59" s="2"/>
      <c r="W59" s="13"/>
      <c r="X59" s="12"/>
      <c r="Y59" s="72"/>
    </row>
    <row r="60" spans="1:25" s="1" customFormat="1" ht="1.5" hidden="1" customHeight="1" x14ac:dyDescent="0.25">
      <c r="A60" s="72"/>
      <c r="B60" s="12"/>
      <c r="C60" s="13"/>
      <c r="D60" s="2"/>
      <c r="E60" s="236"/>
      <c r="F60" s="36"/>
      <c r="G60" s="66"/>
      <c r="H60" s="110"/>
      <c r="I60" s="66"/>
      <c r="J60" s="113"/>
      <c r="K60" s="113"/>
      <c r="L60" s="113"/>
      <c r="M60" s="113"/>
      <c r="N60" s="113"/>
      <c r="O60" s="113"/>
      <c r="P60" s="113"/>
      <c r="Q60" s="113"/>
      <c r="R60" s="113"/>
      <c r="S60" s="65"/>
      <c r="T60" s="36"/>
      <c r="U60" s="16"/>
      <c r="V60" s="2"/>
      <c r="W60" s="13"/>
      <c r="X60" s="12"/>
      <c r="Y60" s="72"/>
    </row>
    <row r="61" spans="1:25" s="1" customFormat="1" ht="3" hidden="1" customHeight="1" x14ac:dyDescent="0.25">
      <c r="A61" s="72"/>
      <c r="B61" s="12"/>
      <c r="C61" s="13"/>
      <c r="D61" s="2"/>
      <c r="E61" s="258"/>
      <c r="F61" s="36"/>
      <c r="G61" s="36"/>
      <c r="H61" s="111"/>
      <c r="I61" s="36"/>
      <c r="J61" s="114"/>
      <c r="K61" s="114"/>
      <c r="L61" s="114"/>
      <c r="M61" s="114"/>
      <c r="N61" s="114"/>
      <c r="O61" s="114"/>
      <c r="P61" s="114"/>
      <c r="Q61" s="114"/>
      <c r="R61" s="114"/>
      <c r="S61" s="36"/>
      <c r="T61" s="36"/>
      <c r="U61" s="16"/>
      <c r="V61" s="2"/>
      <c r="W61" s="13"/>
      <c r="X61" s="12"/>
      <c r="Y61" s="72"/>
    </row>
    <row r="62" spans="1:25" s="1" customFormat="1" ht="3" hidden="1" customHeight="1" x14ac:dyDescent="0.25">
      <c r="A62" s="72"/>
      <c r="B62" s="12"/>
      <c r="C62" s="13"/>
      <c r="D62" s="2"/>
      <c r="E62" s="257" t="s">
        <v>46</v>
      </c>
      <c r="F62" s="36"/>
      <c r="G62" s="36"/>
      <c r="H62" s="111"/>
      <c r="I62" s="36"/>
      <c r="J62" s="114"/>
      <c r="K62" s="114"/>
      <c r="L62" s="114"/>
      <c r="M62" s="114"/>
      <c r="N62" s="114"/>
      <c r="O62" s="114"/>
      <c r="P62" s="114"/>
      <c r="Q62" s="114"/>
      <c r="R62" s="114"/>
      <c r="S62" s="36"/>
      <c r="T62" s="36"/>
      <c r="U62" s="16"/>
      <c r="V62" s="2"/>
      <c r="W62" s="13"/>
      <c r="X62" s="12"/>
      <c r="Y62" s="72"/>
    </row>
    <row r="63" spans="1:25" s="1" customFormat="1" ht="1.5" hidden="1" customHeight="1" x14ac:dyDescent="0.25">
      <c r="A63" s="72"/>
      <c r="B63" s="12"/>
      <c r="C63" s="13"/>
      <c r="D63" s="2"/>
      <c r="E63" s="236"/>
      <c r="F63" s="36"/>
      <c r="G63" s="65"/>
      <c r="H63" s="65"/>
      <c r="I63" s="65"/>
      <c r="J63" s="115"/>
      <c r="K63" s="115"/>
      <c r="L63" s="115"/>
      <c r="M63" s="115"/>
      <c r="N63" s="115"/>
      <c r="O63" s="115"/>
      <c r="P63" s="115"/>
      <c r="Q63" s="115"/>
      <c r="R63" s="115"/>
      <c r="S63" s="65"/>
      <c r="T63" s="36"/>
      <c r="U63" s="16"/>
      <c r="V63" s="2"/>
      <c r="W63" s="13"/>
      <c r="X63" s="12"/>
      <c r="Y63" s="72"/>
    </row>
    <row r="64" spans="1:25" s="1" customFormat="1" ht="18" hidden="1" customHeight="1" x14ac:dyDescent="0.25">
      <c r="A64" s="72"/>
      <c r="B64" s="12"/>
      <c r="C64" s="13"/>
      <c r="D64" s="2"/>
      <c r="E64" s="236"/>
      <c r="F64" s="36"/>
      <c r="G64" s="271" t="s">
        <v>341</v>
      </c>
      <c r="H64" s="272"/>
      <c r="I64" s="66"/>
      <c r="J64" s="259"/>
      <c r="K64" s="260"/>
      <c r="L64" s="260"/>
      <c r="M64" s="260"/>
      <c r="N64" s="260"/>
      <c r="O64" s="260"/>
      <c r="P64" s="260"/>
      <c r="Q64" s="260"/>
      <c r="R64" s="261"/>
      <c r="S64" s="65"/>
      <c r="T64" s="36"/>
      <c r="U64" s="16"/>
      <c r="V64" s="2"/>
      <c r="W64" s="13"/>
      <c r="X64" s="12"/>
      <c r="Y64" s="72"/>
    </row>
    <row r="65" spans="1:25" s="1" customFormat="1" ht="6" hidden="1" customHeight="1" x14ac:dyDescent="0.25">
      <c r="A65" s="72"/>
      <c r="B65" s="12"/>
      <c r="C65" s="13"/>
      <c r="D65" s="2"/>
      <c r="E65" s="236"/>
      <c r="F65" s="36"/>
      <c r="G65" s="109"/>
      <c r="H65" s="110"/>
      <c r="I65" s="66"/>
      <c r="J65" s="112"/>
      <c r="K65" s="112"/>
      <c r="L65" s="112"/>
      <c r="M65" s="112"/>
      <c r="N65" s="112"/>
      <c r="O65" s="112"/>
      <c r="P65" s="112"/>
      <c r="Q65" s="112"/>
      <c r="R65" s="112"/>
      <c r="S65" s="65"/>
      <c r="T65" s="36"/>
      <c r="U65" s="16"/>
      <c r="V65" s="2"/>
      <c r="W65" s="13"/>
      <c r="X65" s="12"/>
      <c r="Y65" s="72"/>
    </row>
    <row r="66" spans="1:25" s="1" customFormat="1" ht="18" hidden="1" customHeight="1" x14ac:dyDescent="0.25">
      <c r="A66" s="72"/>
      <c r="B66" s="12"/>
      <c r="C66" s="13"/>
      <c r="D66" s="2"/>
      <c r="E66" s="236"/>
      <c r="F66" s="36"/>
      <c r="G66" s="271" t="s">
        <v>342</v>
      </c>
      <c r="H66" s="272"/>
      <c r="I66" s="66"/>
      <c r="J66" s="262"/>
      <c r="K66" s="263"/>
      <c r="L66" s="263"/>
      <c r="M66" s="263"/>
      <c r="N66" s="263"/>
      <c r="O66" s="263"/>
      <c r="P66" s="263"/>
      <c r="Q66" s="263"/>
      <c r="R66" s="264"/>
      <c r="S66" s="65"/>
      <c r="T66" s="36"/>
      <c r="U66" s="16"/>
      <c r="V66" s="2"/>
      <c r="W66" s="13"/>
      <c r="X66" s="12"/>
      <c r="Y66" s="72"/>
    </row>
    <row r="67" spans="1:25" s="1" customFormat="1" ht="18" hidden="1" customHeight="1" x14ac:dyDescent="0.25">
      <c r="A67" s="72"/>
      <c r="B67" s="12"/>
      <c r="C67" s="13"/>
      <c r="D67" s="2"/>
      <c r="E67" s="236"/>
      <c r="F67" s="36"/>
      <c r="G67" s="271" t="s">
        <v>343</v>
      </c>
      <c r="H67" s="272"/>
      <c r="I67" s="66"/>
      <c r="J67" s="265"/>
      <c r="K67" s="266"/>
      <c r="L67" s="266"/>
      <c r="M67" s="266"/>
      <c r="N67" s="266"/>
      <c r="O67" s="266"/>
      <c r="P67" s="266"/>
      <c r="Q67" s="266"/>
      <c r="R67" s="267"/>
      <c r="S67" s="65"/>
      <c r="T67" s="36"/>
      <c r="U67" s="16"/>
      <c r="V67" s="2"/>
      <c r="W67" s="13"/>
      <c r="X67" s="12"/>
      <c r="Y67" s="72"/>
    </row>
    <row r="68" spans="1:25" s="1" customFormat="1" ht="18" hidden="1" customHeight="1" x14ac:dyDescent="0.25">
      <c r="A68" s="72"/>
      <c r="B68" s="12"/>
      <c r="C68" s="13"/>
      <c r="D68" s="2"/>
      <c r="E68" s="236"/>
      <c r="F68" s="36"/>
      <c r="G68" s="271" t="s">
        <v>344</v>
      </c>
      <c r="H68" s="272"/>
      <c r="I68" s="66"/>
      <c r="J68" s="268"/>
      <c r="K68" s="269"/>
      <c r="L68" s="269"/>
      <c r="M68" s="269"/>
      <c r="N68" s="269"/>
      <c r="O68" s="269"/>
      <c r="P68" s="269"/>
      <c r="Q68" s="269"/>
      <c r="R68" s="270"/>
      <c r="S68" s="65"/>
      <c r="T68" s="36"/>
      <c r="U68" s="16"/>
      <c r="V68" s="2"/>
      <c r="W68" s="13"/>
      <c r="X68" s="12"/>
      <c r="Y68" s="72"/>
    </row>
    <row r="69" spans="1:25" s="1" customFormat="1" ht="1.5" hidden="1" customHeight="1" x14ac:dyDescent="0.25">
      <c r="A69" s="72"/>
      <c r="B69" s="12"/>
      <c r="C69" s="13"/>
      <c r="D69" s="2"/>
      <c r="E69" s="236"/>
      <c r="F69" s="36"/>
      <c r="G69" s="66"/>
      <c r="H69" s="110"/>
      <c r="I69" s="66"/>
      <c r="J69" s="113"/>
      <c r="K69" s="113"/>
      <c r="L69" s="113"/>
      <c r="M69" s="113"/>
      <c r="N69" s="113"/>
      <c r="O69" s="113"/>
      <c r="P69" s="113"/>
      <c r="Q69" s="113"/>
      <c r="R69" s="113"/>
      <c r="S69" s="65"/>
      <c r="T69" s="36"/>
      <c r="U69" s="16"/>
      <c r="V69" s="2"/>
      <c r="W69" s="13"/>
      <c r="X69" s="12"/>
      <c r="Y69" s="72"/>
    </row>
    <row r="70" spans="1:25" s="1" customFormat="1" ht="3" hidden="1" customHeight="1" x14ac:dyDescent="0.25">
      <c r="A70" s="72"/>
      <c r="B70" s="12"/>
      <c r="C70" s="13"/>
      <c r="D70" s="2"/>
      <c r="E70" s="258"/>
      <c r="F70" s="36"/>
      <c r="G70" s="36"/>
      <c r="H70" s="111"/>
      <c r="I70" s="36"/>
      <c r="J70" s="114"/>
      <c r="K70" s="114"/>
      <c r="L70" s="114"/>
      <c r="M70" s="114"/>
      <c r="N70" s="114"/>
      <c r="O70" s="114"/>
      <c r="P70" s="114"/>
      <c r="Q70" s="114"/>
      <c r="R70" s="114"/>
      <c r="S70" s="36"/>
      <c r="T70" s="36"/>
      <c r="U70" s="16"/>
      <c r="V70" s="2"/>
      <c r="W70" s="13"/>
      <c r="X70" s="12"/>
      <c r="Y70" s="72"/>
    </row>
    <row r="71" spans="1:25" s="1" customFormat="1" ht="3" hidden="1" customHeight="1" x14ac:dyDescent="0.25">
      <c r="A71" s="72"/>
      <c r="B71" s="12"/>
      <c r="C71" s="13"/>
      <c r="D71" s="2"/>
      <c r="E71" s="257" t="s">
        <v>47</v>
      </c>
      <c r="F71" s="36"/>
      <c r="G71" s="36"/>
      <c r="H71" s="111"/>
      <c r="I71" s="36"/>
      <c r="J71" s="114"/>
      <c r="K71" s="114"/>
      <c r="L71" s="114"/>
      <c r="M71" s="114"/>
      <c r="N71" s="114"/>
      <c r="O71" s="114"/>
      <c r="P71" s="114"/>
      <c r="Q71" s="114"/>
      <c r="R71" s="114"/>
      <c r="S71" s="36"/>
      <c r="T71" s="36"/>
      <c r="U71" s="16"/>
      <c r="V71" s="2"/>
      <c r="W71" s="13"/>
      <c r="X71" s="12"/>
      <c r="Y71" s="72"/>
    </row>
    <row r="72" spans="1:25" s="1" customFormat="1" ht="1.5" hidden="1" customHeight="1" x14ac:dyDescent="0.25">
      <c r="A72" s="72"/>
      <c r="B72" s="12"/>
      <c r="C72" s="13"/>
      <c r="D72" s="2"/>
      <c r="E72" s="236"/>
      <c r="F72" s="36"/>
      <c r="G72" s="65"/>
      <c r="H72" s="65"/>
      <c r="I72" s="65"/>
      <c r="J72" s="115"/>
      <c r="K72" s="115"/>
      <c r="L72" s="115"/>
      <c r="M72" s="115"/>
      <c r="N72" s="115"/>
      <c r="O72" s="115"/>
      <c r="P72" s="115"/>
      <c r="Q72" s="115"/>
      <c r="R72" s="115"/>
      <c r="S72" s="65"/>
      <c r="T72" s="36"/>
      <c r="U72" s="16"/>
      <c r="V72" s="2"/>
      <c r="W72" s="13"/>
      <c r="X72" s="12"/>
      <c r="Y72" s="72"/>
    </row>
    <row r="73" spans="1:25" s="1" customFormat="1" ht="18" hidden="1" customHeight="1" x14ac:dyDescent="0.25">
      <c r="A73" s="72"/>
      <c r="B73" s="12"/>
      <c r="C73" s="13"/>
      <c r="D73" s="2"/>
      <c r="E73" s="236"/>
      <c r="F73" s="36"/>
      <c r="G73" s="271" t="s">
        <v>341</v>
      </c>
      <c r="H73" s="272"/>
      <c r="I73" s="66"/>
      <c r="J73" s="259"/>
      <c r="K73" s="260"/>
      <c r="L73" s="260"/>
      <c r="M73" s="260"/>
      <c r="N73" s="260"/>
      <c r="O73" s="260"/>
      <c r="P73" s="260"/>
      <c r="Q73" s="260"/>
      <c r="R73" s="261"/>
      <c r="S73" s="65"/>
      <c r="T73" s="36"/>
      <c r="U73" s="16"/>
      <c r="V73" s="2"/>
      <c r="W73" s="13"/>
      <c r="X73" s="12"/>
      <c r="Y73" s="72"/>
    </row>
    <row r="74" spans="1:25" s="1" customFormat="1" ht="6" hidden="1" customHeight="1" x14ac:dyDescent="0.25">
      <c r="A74" s="72"/>
      <c r="B74" s="12"/>
      <c r="C74" s="13"/>
      <c r="D74" s="2"/>
      <c r="E74" s="236"/>
      <c r="F74" s="36"/>
      <c r="G74" s="109"/>
      <c r="H74" s="110"/>
      <c r="I74" s="66"/>
      <c r="J74" s="112"/>
      <c r="K74" s="112"/>
      <c r="L74" s="112"/>
      <c r="M74" s="112"/>
      <c r="N74" s="112"/>
      <c r="O74" s="112"/>
      <c r="P74" s="112"/>
      <c r="Q74" s="112"/>
      <c r="R74" s="112"/>
      <c r="S74" s="65"/>
      <c r="T74" s="36"/>
      <c r="U74" s="16"/>
      <c r="V74" s="2"/>
      <c r="W74" s="13"/>
      <c r="X74" s="12"/>
      <c r="Y74" s="72"/>
    </row>
    <row r="75" spans="1:25" s="1" customFormat="1" ht="18" hidden="1" customHeight="1" x14ac:dyDescent="0.25">
      <c r="A75" s="72"/>
      <c r="B75" s="12"/>
      <c r="C75" s="13"/>
      <c r="D75" s="2"/>
      <c r="E75" s="236"/>
      <c r="F75" s="36"/>
      <c r="G75" s="271" t="s">
        <v>342</v>
      </c>
      <c r="H75" s="272"/>
      <c r="I75" s="66"/>
      <c r="J75" s="262"/>
      <c r="K75" s="263"/>
      <c r="L75" s="263"/>
      <c r="M75" s="263"/>
      <c r="N75" s="263"/>
      <c r="O75" s="263"/>
      <c r="P75" s="263"/>
      <c r="Q75" s="263"/>
      <c r="R75" s="264"/>
      <c r="S75" s="65"/>
      <c r="T75" s="36"/>
      <c r="U75" s="16"/>
      <c r="V75" s="2"/>
      <c r="W75" s="13"/>
      <c r="X75" s="12"/>
      <c r="Y75" s="72"/>
    </row>
    <row r="76" spans="1:25" s="1" customFormat="1" ht="18" hidden="1" customHeight="1" x14ac:dyDescent="0.25">
      <c r="A76" s="72"/>
      <c r="B76" s="12"/>
      <c r="C76" s="13"/>
      <c r="D76" s="2"/>
      <c r="E76" s="236"/>
      <c r="F76" s="36"/>
      <c r="G76" s="271" t="s">
        <v>343</v>
      </c>
      <c r="H76" s="272"/>
      <c r="I76" s="66"/>
      <c r="J76" s="265"/>
      <c r="K76" s="266"/>
      <c r="L76" s="266"/>
      <c r="M76" s="266"/>
      <c r="N76" s="266"/>
      <c r="O76" s="266"/>
      <c r="P76" s="266"/>
      <c r="Q76" s="266"/>
      <c r="R76" s="267"/>
      <c r="S76" s="65"/>
      <c r="T76" s="36"/>
      <c r="U76" s="16"/>
      <c r="V76" s="2"/>
      <c r="W76" s="13"/>
      <c r="X76" s="12"/>
      <c r="Y76" s="72"/>
    </row>
    <row r="77" spans="1:25" s="1" customFormat="1" ht="18" hidden="1" customHeight="1" x14ac:dyDescent="0.25">
      <c r="A77" s="72"/>
      <c r="B77" s="12"/>
      <c r="C77" s="13"/>
      <c r="D77" s="2"/>
      <c r="E77" s="236"/>
      <c r="F77" s="36"/>
      <c r="G77" s="271" t="s">
        <v>344</v>
      </c>
      <c r="H77" s="272"/>
      <c r="I77" s="66"/>
      <c r="J77" s="268"/>
      <c r="K77" s="269"/>
      <c r="L77" s="269"/>
      <c r="M77" s="269"/>
      <c r="N77" s="269"/>
      <c r="O77" s="269"/>
      <c r="P77" s="269"/>
      <c r="Q77" s="269"/>
      <c r="R77" s="270"/>
      <c r="S77" s="65"/>
      <c r="T77" s="36"/>
      <c r="U77" s="16"/>
      <c r="V77" s="2"/>
      <c r="W77" s="13"/>
      <c r="X77" s="12"/>
      <c r="Y77" s="72"/>
    </row>
    <row r="78" spans="1:25" s="1" customFormat="1" ht="1.5" hidden="1" customHeight="1" x14ac:dyDescent="0.25">
      <c r="A78" s="72"/>
      <c r="B78" s="12"/>
      <c r="C78" s="13"/>
      <c r="D78" s="2"/>
      <c r="E78" s="236"/>
      <c r="F78" s="36"/>
      <c r="G78" s="66"/>
      <c r="H78" s="110"/>
      <c r="I78" s="66"/>
      <c r="J78" s="113"/>
      <c r="K78" s="113"/>
      <c r="L78" s="113"/>
      <c r="M78" s="113"/>
      <c r="N78" s="113"/>
      <c r="O78" s="113"/>
      <c r="P78" s="113"/>
      <c r="Q78" s="113"/>
      <c r="R78" s="113"/>
      <c r="S78" s="65"/>
      <c r="T78" s="36"/>
      <c r="U78" s="16"/>
      <c r="V78" s="2"/>
      <c r="W78" s="13"/>
      <c r="X78" s="12"/>
      <c r="Y78" s="72"/>
    </row>
    <row r="79" spans="1:25" s="1" customFormat="1" ht="3" hidden="1" customHeight="1" x14ac:dyDescent="0.25">
      <c r="A79" s="72"/>
      <c r="B79" s="12"/>
      <c r="C79" s="13"/>
      <c r="D79" s="2"/>
      <c r="E79" s="258"/>
      <c r="F79" s="36"/>
      <c r="G79" s="36"/>
      <c r="H79" s="111"/>
      <c r="I79" s="36"/>
      <c r="J79" s="114"/>
      <c r="K79" s="114"/>
      <c r="L79" s="114"/>
      <c r="M79" s="114"/>
      <c r="N79" s="114"/>
      <c r="O79" s="114"/>
      <c r="P79" s="114"/>
      <c r="Q79" s="114"/>
      <c r="R79" s="114"/>
      <c r="S79" s="36"/>
      <c r="T79" s="36"/>
      <c r="U79" s="16"/>
      <c r="V79" s="2"/>
      <c r="W79" s="13"/>
      <c r="X79" s="12"/>
      <c r="Y79" s="72"/>
    </row>
    <row r="80" spans="1:25" s="1" customFormat="1" ht="3" hidden="1" customHeight="1" x14ac:dyDescent="0.25">
      <c r="A80" s="72"/>
      <c r="B80" s="12"/>
      <c r="C80" s="13"/>
      <c r="D80" s="2"/>
      <c r="E80" s="257" t="s">
        <v>48</v>
      </c>
      <c r="F80" s="36"/>
      <c r="G80" s="36"/>
      <c r="H80" s="111"/>
      <c r="I80" s="36"/>
      <c r="J80" s="114"/>
      <c r="K80" s="114"/>
      <c r="L80" s="114"/>
      <c r="M80" s="114"/>
      <c r="N80" s="114"/>
      <c r="O80" s="114"/>
      <c r="P80" s="114"/>
      <c r="Q80" s="114"/>
      <c r="R80" s="114"/>
      <c r="S80" s="36"/>
      <c r="T80" s="36"/>
      <c r="U80" s="16"/>
      <c r="V80" s="2"/>
      <c r="W80" s="13"/>
      <c r="X80" s="12"/>
      <c r="Y80" s="72"/>
    </row>
    <row r="81" spans="1:25" s="1" customFormat="1" ht="1.5" hidden="1" customHeight="1" x14ac:dyDescent="0.25">
      <c r="A81" s="72"/>
      <c r="B81" s="12"/>
      <c r="C81" s="13"/>
      <c r="D81" s="2"/>
      <c r="E81" s="236"/>
      <c r="F81" s="36"/>
      <c r="G81" s="65"/>
      <c r="H81" s="65"/>
      <c r="I81" s="65"/>
      <c r="J81" s="115"/>
      <c r="K81" s="115"/>
      <c r="L81" s="115"/>
      <c r="M81" s="115"/>
      <c r="N81" s="115"/>
      <c r="O81" s="115"/>
      <c r="P81" s="115"/>
      <c r="Q81" s="115"/>
      <c r="R81" s="115"/>
      <c r="S81" s="65"/>
      <c r="T81" s="36"/>
      <c r="U81" s="16"/>
      <c r="V81" s="2"/>
      <c r="W81" s="13"/>
      <c r="X81" s="12"/>
      <c r="Y81" s="72"/>
    </row>
    <row r="82" spans="1:25" s="1" customFormat="1" ht="18" hidden="1" customHeight="1" x14ac:dyDescent="0.25">
      <c r="A82" s="72"/>
      <c r="B82" s="12"/>
      <c r="C82" s="13"/>
      <c r="D82" s="2"/>
      <c r="E82" s="236"/>
      <c r="F82" s="36"/>
      <c r="G82" s="271" t="s">
        <v>341</v>
      </c>
      <c r="H82" s="272"/>
      <c r="I82" s="66"/>
      <c r="J82" s="259"/>
      <c r="K82" s="260"/>
      <c r="L82" s="260"/>
      <c r="M82" s="260"/>
      <c r="N82" s="260"/>
      <c r="O82" s="260"/>
      <c r="P82" s="260"/>
      <c r="Q82" s="260"/>
      <c r="R82" s="261"/>
      <c r="S82" s="65"/>
      <c r="T82" s="36"/>
      <c r="U82" s="16"/>
      <c r="V82" s="2"/>
      <c r="W82" s="13"/>
      <c r="X82" s="12"/>
      <c r="Y82" s="72"/>
    </row>
    <row r="83" spans="1:25" s="1" customFormat="1" ht="6" hidden="1" customHeight="1" x14ac:dyDescent="0.25">
      <c r="A83" s="72"/>
      <c r="B83" s="12"/>
      <c r="C83" s="13"/>
      <c r="D83" s="2"/>
      <c r="E83" s="236"/>
      <c r="F83" s="36"/>
      <c r="G83" s="109"/>
      <c r="H83" s="110"/>
      <c r="I83" s="66"/>
      <c r="J83" s="112"/>
      <c r="K83" s="112"/>
      <c r="L83" s="112"/>
      <c r="M83" s="112"/>
      <c r="N83" s="112"/>
      <c r="O83" s="112"/>
      <c r="P83" s="112"/>
      <c r="Q83" s="112"/>
      <c r="R83" s="112"/>
      <c r="S83" s="65"/>
      <c r="T83" s="36"/>
      <c r="U83" s="16"/>
      <c r="V83" s="2"/>
      <c r="W83" s="13"/>
      <c r="X83" s="12"/>
      <c r="Y83" s="72"/>
    </row>
    <row r="84" spans="1:25" s="1" customFormat="1" ht="18" hidden="1" customHeight="1" x14ac:dyDescent="0.25">
      <c r="A84" s="72"/>
      <c r="B84" s="12"/>
      <c r="C84" s="13"/>
      <c r="D84" s="2"/>
      <c r="E84" s="236"/>
      <c r="F84" s="36"/>
      <c r="G84" s="271" t="s">
        <v>342</v>
      </c>
      <c r="H84" s="272"/>
      <c r="I84" s="66"/>
      <c r="J84" s="262"/>
      <c r="K84" s="263"/>
      <c r="L84" s="263"/>
      <c r="M84" s="263"/>
      <c r="N84" s="263"/>
      <c r="O84" s="263"/>
      <c r="P84" s="263"/>
      <c r="Q84" s="263"/>
      <c r="R84" s="264"/>
      <c r="S84" s="65"/>
      <c r="T84" s="36"/>
      <c r="U84" s="16"/>
      <c r="V84" s="2"/>
      <c r="W84" s="13"/>
      <c r="X84" s="12"/>
      <c r="Y84" s="72"/>
    </row>
    <row r="85" spans="1:25" s="1" customFormat="1" ht="18" hidden="1" customHeight="1" x14ac:dyDescent="0.25">
      <c r="A85" s="72"/>
      <c r="B85" s="12"/>
      <c r="C85" s="13"/>
      <c r="D85" s="2"/>
      <c r="E85" s="236"/>
      <c r="F85" s="36"/>
      <c r="G85" s="271" t="s">
        <v>343</v>
      </c>
      <c r="H85" s="272"/>
      <c r="I85" s="66"/>
      <c r="J85" s="265"/>
      <c r="K85" s="266"/>
      <c r="L85" s="266"/>
      <c r="M85" s="266"/>
      <c r="N85" s="266"/>
      <c r="O85" s="266"/>
      <c r="P85" s="266"/>
      <c r="Q85" s="266"/>
      <c r="R85" s="267"/>
      <c r="S85" s="65"/>
      <c r="T85" s="36"/>
      <c r="U85" s="16"/>
      <c r="V85" s="2"/>
      <c r="W85" s="13"/>
      <c r="X85" s="12"/>
      <c r="Y85" s="72"/>
    </row>
    <row r="86" spans="1:25" s="1" customFormat="1" ht="18" hidden="1" customHeight="1" x14ac:dyDescent="0.25">
      <c r="A86" s="72"/>
      <c r="B86" s="12"/>
      <c r="C86" s="13"/>
      <c r="D86" s="2"/>
      <c r="E86" s="236"/>
      <c r="F86" s="36"/>
      <c r="G86" s="271" t="s">
        <v>344</v>
      </c>
      <c r="H86" s="272"/>
      <c r="I86" s="66"/>
      <c r="J86" s="268"/>
      <c r="K86" s="269"/>
      <c r="L86" s="269"/>
      <c r="M86" s="269"/>
      <c r="N86" s="269"/>
      <c r="O86" s="269"/>
      <c r="P86" s="269"/>
      <c r="Q86" s="269"/>
      <c r="R86" s="270"/>
      <c r="S86" s="65"/>
      <c r="T86" s="36"/>
      <c r="U86" s="16"/>
      <c r="V86" s="2"/>
      <c r="W86" s="13"/>
      <c r="X86" s="12"/>
      <c r="Y86" s="72"/>
    </row>
    <row r="87" spans="1:25" s="1" customFormat="1" ht="1.5" hidden="1" customHeight="1" x14ac:dyDescent="0.25">
      <c r="A87" s="72"/>
      <c r="B87" s="12"/>
      <c r="C87" s="13"/>
      <c r="D87" s="2"/>
      <c r="E87" s="236"/>
      <c r="F87" s="36"/>
      <c r="G87" s="66"/>
      <c r="H87" s="110"/>
      <c r="I87" s="66"/>
      <c r="J87" s="113"/>
      <c r="K87" s="113"/>
      <c r="L87" s="113"/>
      <c r="M87" s="113"/>
      <c r="N87" s="113"/>
      <c r="O87" s="113"/>
      <c r="P87" s="113"/>
      <c r="Q87" s="113"/>
      <c r="R87" s="113"/>
      <c r="S87" s="65"/>
      <c r="T87" s="36"/>
      <c r="U87" s="16"/>
      <c r="V87" s="2"/>
      <c r="W87" s="13"/>
      <c r="X87" s="12"/>
      <c r="Y87" s="72"/>
    </row>
    <row r="88" spans="1:25" s="1" customFormat="1" ht="3" hidden="1" customHeight="1" x14ac:dyDescent="0.25">
      <c r="A88" s="72"/>
      <c r="B88" s="12"/>
      <c r="C88" s="13"/>
      <c r="D88" s="2"/>
      <c r="E88" s="258"/>
      <c r="F88" s="36"/>
      <c r="G88" s="36"/>
      <c r="H88" s="111"/>
      <c r="I88" s="36"/>
      <c r="J88" s="114"/>
      <c r="K88" s="114"/>
      <c r="L88" s="114"/>
      <c r="M88" s="114"/>
      <c r="N88" s="114"/>
      <c r="O88" s="114"/>
      <c r="P88" s="114"/>
      <c r="Q88" s="114"/>
      <c r="R88" s="114"/>
      <c r="S88" s="36"/>
      <c r="T88" s="36"/>
      <c r="U88" s="16"/>
      <c r="V88" s="2"/>
      <c r="W88" s="13"/>
      <c r="X88" s="12"/>
      <c r="Y88" s="72"/>
    </row>
    <row r="89" spans="1:25" s="1" customFormat="1" ht="3" hidden="1" customHeight="1" x14ac:dyDescent="0.25">
      <c r="A89" s="72"/>
      <c r="B89" s="12"/>
      <c r="C89" s="13"/>
      <c r="D89" s="2"/>
      <c r="E89" s="257" t="s">
        <v>40</v>
      </c>
      <c r="F89" s="36"/>
      <c r="G89" s="36"/>
      <c r="H89" s="111"/>
      <c r="I89" s="36"/>
      <c r="J89" s="114"/>
      <c r="K89" s="114"/>
      <c r="L89" s="114"/>
      <c r="M89" s="114"/>
      <c r="N89" s="114"/>
      <c r="O89" s="114"/>
      <c r="P89" s="114"/>
      <c r="Q89" s="114"/>
      <c r="R89" s="114"/>
      <c r="S89" s="36"/>
      <c r="T89" s="36"/>
      <c r="U89" s="16"/>
      <c r="V89" s="2"/>
      <c r="W89" s="13"/>
      <c r="X89" s="12"/>
      <c r="Y89" s="72"/>
    </row>
    <row r="90" spans="1:25" s="1" customFormat="1" ht="1.5" hidden="1" customHeight="1" x14ac:dyDescent="0.25">
      <c r="A90" s="72"/>
      <c r="B90" s="12"/>
      <c r="C90" s="13"/>
      <c r="D90" s="2"/>
      <c r="E90" s="236"/>
      <c r="F90" s="36"/>
      <c r="G90" s="65"/>
      <c r="H90" s="65"/>
      <c r="I90" s="65"/>
      <c r="J90" s="115"/>
      <c r="K90" s="115"/>
      <c r="L90" s="115"/>
      <c r="M90" s="115"/>
      <c r="N90" s="115"/>
      <c r="O90" s="115"/>
      <c r="P90" s="115"/>
      <c r="Q90" s="115"/>
      <c r="R90" s="115"/>
      <c r="S90" s="65"/>
      <c r="T90" s="36"/>
      <c r="U90" s="16"/>
      <c r="V90" s="2"/>
      <c r="W90" s="13"/>
      <c r="X90" s="12"/>
      <c r="Y90" s="72"/>
    </row>
    <row r="91" spans="1:25" s="1" customFormat="1" ht="18" hidden="1" customHeight="1" x14ac:dyDescent="0.25">
      <c r="A91" s="72"/>
      <c r="B91" s="12"/>
      <c r="C91" s="13"/>
      <c r="D91" s="2"/>
      <c r="E91" s="236"/>
      <c r="F91" s="36"/>
      <c r="G91" s="271" t="s">
        <v>341</v>
      </c>
      <c r="H91" s="272"/>
      <c r="I91" s="66"/>
      <c r="J91" s="259"/>
      <c r="K91" s="260"/>
      <c r="L91" s="260"/>
      <c r="M91" s="260"/>
      <c r="N91" s="260"/>
      <c r="O91" s="260"/>
      <c r="P91" s="260"/>
      <c r="Q91" s="260"/>
      <c r="R91" s="261"/>
      <c r="S91" s="65"/>
      <c r="T91" s="36"/>
      <c r="U91" s="16"/>
      <c r="V91" s="2"/>
      <c r="W91" s="13"/>
      <c r="X91" s="12"/>
      <c r="Y91" s="72"/>
    </row>
    <row r="92" spans="1:25" s="1" customFormat="1" ht="6" hidden="1" customHeight="1" x14ac:dyDescent="0.25">
      <c r="A92" s="72"/>
      <c r="B92" s="12"/>
      <c r="C92" s="13"/>
      <c r="D92" s="2"/>
      <c r="E92" s="236"/>
      <c r="F92" s="36"/>
      <c r="G92" s="109"/>
      <c r="H92" s="110"/>
      <c r="I92" s="66"/>
      <c r="J92" s="112"/>
      <c r="K92" s="112"/>
      <c r="L92" s="112"/>
      <c r="M92" s="112"/>
      <c r="N92" s="112"/>
      <c r="O92" s="112"/>
      <c r="P92" s="112"/>
      <c r="Q92" s="112"/>
      <c r="R92" s="112"/>
      <c r="S92" s="65"/>
      <c r="T92" s="36"/>
      <c r="U92" s="16"/>
      <c r="V92" s="2"/>
      <c r="W92" s="13"/>
      <c r="X92" s="12"/>
      <c r="Y92" s="72"/>
    </row>
    <row r="93" spans="1:25" s="1" customFormat="1" ht="18" hidden="1" customHeight="1" x14ac:dyDescent="0.25">
      <c r="A93" s="72"/>
      <c r="B93" s="12"/>
      <c r="C93" s="13"/>
      <c r="D93" s="2"/>
      <c r="E93" s="236"/>
      <c r="F93" s="36"/>
      <c r="G93" s="271" t="s">
        <v>342</v>
      </c>
      <c r="H93" s="272"/>
      <c r="I93" s="66"/>
      <c r="J93" s="262"/>
      <c r="K93" s="263"/>
      <c r="L93" s="263"/>
      <c r="M93" s="263"/>
      <c r="N93" s="263"/>
      <c r="O93" s="263"/>
      <c r="P93" s="263"/>
      <c r="Q93" s="263"/>
      <c r="R93" s="264"/>
      <c r="S93" s="65"/>
      <c r="T93" s="36"/>
      <c r="U93" s="16"/>
      <c r="V93" s="2"/>
      <c r="W93" s="13"/>
      <c r="X93" s="12"/>
      <c r="Y93" s="72"/>
    </row>
    <row r="94" spans="1:25" s="1" customFormat="1" ht="18" hidden="1" customHeight="1" x14ac:dyDescent="0.25">
      <c r="A94" s="72"/>
      <c r="B94" s="12"/>
      <c r="C94" s="13"/>
      <c r="D94" s="2"/>
      <c r="E94" s="236"/>
      <c r="F94" s="36"/>
      <c r="G94" s="271" t="s">
        <v>343</v>
      </c>
      <c r="H94" s="272"/>
      <c r="I94" s="66"/>
      <c r="J94" s="265"/>
      <c r="K94" s="266"/>
      <c r="L94" s="266"/>
      <c r="M94" s="266"/>
      <c r="N94" s="266"/>
      <c r="O94" s="266"/>
      <c r="P94" s="266"/>
      <c r="Q94" s="266"/>
      <c r="R94" s="267"/>
      <c r="S94" s="65"/>
      <c r="T94" s="36"/>
      <c r="U94" s="16"/>
      <c r="V94" s="2"/>
      <c r="W94" s="13"/>
      <c r="X94" s="12"/>
      <c r="Y94" s="72"/>
    </row>
    <row r="95" spans="1:25" s="1" customFormat="1" ht="18" hidden="1" customHeight="1" x14ac:dyDescent="0.25">
      <c r="A95" s="72"/>
      <c r="B95" s="12"/>
      <c r="C95" s="13"/>
      <c r="D95" s="2"/>
      <c r="E95" s="236"/>
      <c r="F95" s="36"/>
      <c r="G95" s="271" t="s">
        <v>344</v>
      </c>
      <c r="H95" s="272"/>
      <c r="I95" s="66"/>
      <c r="J95" s="268"/>
      <c r="K95" s="269"/>
      <c r="L95" s="269"/>
      <c r="M95" s="269"/>
      <c r="N95" s="269"/>
      <c r="O95" s="269"/>
      <c r="P95" s="269"/>
      <c r="Q95" s="269"/>
      <c r="R95" s="270"/>
      <c r="S95" s="65"/>
      <c r="T95" s="36"/>
      <c r="U95" s="16"/>
      <c r="V95" s="2"/>
      <c r="W95" s="13"/>
      <c r="X95" s="12"/>
      <c r="Y95" s="72"/>
    </row>
    <row r="96" spans="1:25" s="1" customFormat="1" ht="1.5" hidden="1" customHeight="1" x14ac:dyDescent="0.25">
      <c r="A96" s="72"/>
      <c r="B96" s="12"/>
      <c r="C96" s="13"/>
      <c r="D96" s="2"/>
      <c r="E96" s="236"/>
      <c r="F96" s="36"/>
      <c r="G96" s="66"/>
      <c r="H96" s="110"/>
      <c r="I96" s="66"/>
      <c r="J96" s="113"/>
      <c r="K96" s="113"/>
      <c r="L96" s="113"/>
      <c r="M96" s="113"/>
      <c r="N96" s="113"/>
      <c r="O96" s="113"/>
      <c r="P96" s="113"/>
      <c r="Q96" s="113"/>
      <c r="R96" s="113"/>
      <c r="S96" s="65"/>
      <c r="T96" s="36"/>
      <c r="U96" s="16"/>
      <c r="V96" s="2"/>
      <c r="W96" s="13"/>
      <c r="X96" s="12"/>
      <c r="Y96" s="72"/>
    </row>
    <row r="97" spans="1:25" s="1" customFormat="1" ht="3" hidden="1" customHeight="1" x14ac:dyDescent="0.25">
      <c r="A97" s="72"/>
      <c r="B97" s="12"/>
      <c r="C97" s="13"/>
      <c r="D97" s="2"/>
      <c r="E97" s="258"/>
      <c r="F97" s="36"/>
      <c r="G97" s="36"/>
      <c r="H97" s="111"/>
      <c r="I97" s="36"/>
      <c r="J97" s="114"/>
      <c r="K97" s="114"/>
      <c r="L97" s="114"/>
      <c r="M97" s="114"/>
      <c r="N97" s="114"/>
      <c r="O97" s="114"/>
      <c r="P97" s="114"/>
      <c r="Q97" s="114"/>
      <c r="R97" s="114"/>
      <c r="S97" s="36"/>
      <c r="T97" s="36"/>
      <c r="U97" s="16"/>
      <c r="V97" s="2"/>
      <c r="W97" s="13"/>
      <c r="X97" s="12"/>
      <c r="Y97" s="72"/>
    </row>
    <row r="98" spans="1:25" s="1" customFormat="1" ht="3" hidden="1" customHeight="1" x14ac:dyDescent="0.25">
      <c r="A98" s="72"/>
      <c r="B98" s="12"/>
      <c r="C98" s="13"/>
      <c r="D98" s="2"/>
      <c r="E98" s="257" t="s">
        <v>39</v>
      </c>
      <c r="F98" s="36"/>
      <c r="G98" s="36"/>
      <c r="H98" s="111"/>
      <c r="I98" s="36"/>
      <c r="J98" s="114"/>
      <c r="K98" s="114"/>
      <c r="L98" s="114"/>
      <c r="M98" s="114"/>
      <c r="N98" s="114"/>
      <c r="O98" s="114"/>
      <c r="P98" s="114"/>
      <c r="Q98" s="114"/>
      <c r="R98" s="114"/>
      <c r="S98" s="36"/>
      <c r="T98" s="36"/>
      <c r="U98" s="16"/>
      <c r="V98" s="2"/>
      <c r="W98" s="13"/>
      <c r="X98" s="12"/>
      <c r="Y98" s="72"/>
    </row>
    <row r="99" spans="1:25" s="1" customFormat="1" ht="1.5" hidden="1" customHeight="1" x14ac:dyDescent="0.25">
      <c r="A99" s="72"/>
      <c r="B99" s="12"/>
      <c r="C99" s="13"/>
      <c r="D99" s="2"/>
      <c r="E99" s="236"/>
      <c r="F99" s="36"/>
      <c r="G99" s="65"/>
      <c r="H99" s="65"/>
      <c r="I99" s="65"/>
      <c r="J99" s="115"/>
      <c r="K99" s="115"/>
      <c r="L99" s="115"/>
      <c r="M99" s="115"/>
      <c r="N99" s="115"/>
      <c r="O99" s="115"/>
      <c r="P99" s="115"/>
      <c r="Q99" s="115"/>
      <c r="R99" s="115"/>
      <c r="S99" s="65"/>
      <c r="T99" s="36"/>
      <c r="U99" s="16"/>
      <c r="V99" s="2"/>
      <c r="W99" s="13"/>
      <c r="X99" s="12"/>
      <c r="Y99" s="72"/>
    </row>
    <row r="100" spans="1:25" s="1" customFormat="1" ht="18" hidden="1" customHeight="1" x14ac:dyDescent="0.25">
      <c r="A100" s="72"/>
      <c r="B100" s="12"/>
      <c r="C100" s="13"/>
      <c r="D100" s="2"/>
      <c r="E100" s="236"/>
      <c r="F100" s="36"/>
      <c r="G100" s="271" t="s">
        <v>341</v>
      </c>
      <c r="H100" s="272"/>
      <c r="I100" s="66"/>
      <c r="J100" s="259"/>
      <c r="K100" s="260"/>
      <c r="L100" s="260"/>
      <c r="M100" s="260"/>
      <c r="N100" s="260"/>
      <c r="O100" s="260"/>
      <c r="P100" s="260"/>
      <c r="Q100" s="260"/>
      <c r="R100" s="261"/>
      <c r="S100" s="65"/>
      <c r="T100" s="36"/>
      <c r="U100" s="16"/>
      <c r="V100" s="2"/>
      <c r="W100" s="13"/>
      <c r="X100" s="12"/>
      <c r="Y100" s="72"/>
    </row>
    <row r="101" spans="1:25" s="1" customFormat="1" ht="6" hidden="1" customHeight="1" x14ac:dyDescent="0.25">
      <c r="A101" s="72"/>
      <c r="B101" s="12"/>
      <c r="C101" s="13"/>
      <c r="D101" s="2"/>
      <c r="E101" s="236"/>
      <c r="F101" s="36"/>
      <c r="G101" s="109"/>
      <c r="H101" s="110"/>
      <c r="I101" s="66"/>
      <c r="J101" s="112"/>
      <c r="K101" s="112"/>
      <c r="L101" s="112"/>
      <c r="M101" s="112"/>
      <c r="N101" s="112"/>
      <c r="O101" s="112"/>
      <c r="P101" s="112"/>
      <c r="Q101" s="112"/>
      <c r="R101" s="112"/>
      <c r="S101" s="65"/>
      <c r="T101" s="36"/>
      <c r="U101" s="16"/>
      <c r="V101" s="2"/>
      <c r="W101" s="13"/>
      <c r="X101" s="12"/>
      <c r="Y101" s="72"/>
    </row>
    <row r="102" spans="1:25" s="1" customFormat="1" ht="18" hidden="1" customHeight="1" x14ac:dyDescent="0.25">
      <c r="A102" s="72"/>
      <c r="B102" s="12"/>
      <c r="C102" s="13"/>
      <c r="D102" s="2"/>
      <c r="E102" s="236"/>
      <c r="F102" s="36"/>
      <c r="G102" s="271" t="s">
        <v>342</v>
      </c>
      <c r="H102" s="272"/>
      <c r="I102" s="66"/>
      <c r="J102" s="262"/>
      <c r="K102" s="263"/>
      <c r="L102" s="263"/>
      <c r="M102" s="263"/>
      <c r="N102" s="263"/>
      <c r="O102" s="263"/>
      <c r="P102" s="263"/>
      <c r="Q102" s="263"/>
      <c r="R102" s="264"/>
      <c r="S102" s="65"/>
      <c r="T102" s="36"/>
      <c r="U102" s="16"/>
      <c r="V102" s="2"/>
      <c r="W102" s="13"/>
      <c r="X102" s="12"/>
      <c r="Y102" s="72"/>
    </row>
    <row r="103" spans="1:25" s="1" customFormat="1" ht="18" hidden="1" customHeight="1" x14ac:dyDescent="0.25">
      <c r="A103" s="72"/>
      <c r="B103" s="12"/>
      <c r="C103" s="13"/>
      <c r="D103" s="2"/>
      <c r="E103" s="236"/>
      <c r="F103" s="36"/>
      <c r="G103" s="271" t="s">
        <v>343</v>
      </c>
      <c r="H103" s="272"/>
      <c r="I103" s="66"/>
      <c r="J103" s="265"/>
      <c r="K103" s="266"/>
      <c r="L103" s="266"/>
      <c r="M103" s="266"/>
      <c r="N103" s="266"/>
      <c r="O103" s="266"/>
      <c r="P103" s="266"/>
      <c r="Q103" s="266"/>
      <c r="R103" s="267"/>
      <c r="S103" s="65"/>
      <c r="T103" s="36"/>
      <c r="U103" s="16"/>
      <c r="V103" s="2"/>
      <c r="W103" s="13"/>
      <c r="X103" s="12"/>
      <c r="Y103" s="72"/>
    </row>
    <row r="104" spans="1:25" s="1" customFormat="1" ht="18" hidden="1" customHeight="1" x14ac:dyDescent="0.25">
      <c r="A104" s="72"/>
      <c r="B104" s="12"/>
      <c r="C104" s="13"/>
      <c r="D104" s="2"/>
      <c r="E104" s="236"/>
      <c r="F104" s="36"/>
      <c r="G104" s="271" t="s">
        <v>344</v>
      </c>
      <c r="H104" s="272"/>
      <c r="I104" s="66"/>
      <c r="J104" s="268"/>
      <c r="K104" s="269"/>
      <c r="L104" s="269"/>
      <c r="M104" s="269"/>
      <c r="N104" s="269"/>
      <c r="O104" s="269"/>
      <c r="P104" s="269"/>
      <c r="Q104" s="269"/>
      <c r="R104" s="270"/>
      <c r="S104" s="65"/>
      <c r="T104" s="36"/>
      <c r="U104" s="16"/>
      <c r="V104" s="2"/>
      <c r="W104" s="13"/>
      <c r="X104" s="12"/>
      <c r="Y104" s="72"/>
    </row>
    <row r="105" spans="1:25" s="1" customFormat="1" ht="1.5" hidden="1" customHeight="1" x14ac:dyDescent="0.25">
      <c r="A105" s="72"/>
      <c r="B105" s="12"/>
      <c r="C105" s="13"/>
      <c r="D105" s="2"/>
      <c r="E105" s="236"/>
      <c r="F105" s="36"/>
      <c r="G105" s="66"/>
      <c r="H105" s="110"/>
      <c r="I105" s="66"/>
      <c r="J105" s="113"/>
      <c r="K105" s="113"/>
      <c r="L105" s="113"/>
      <c r="M105" s="113"/>
      <c r="N105" s="113"/>
      <c r="O105" s="113"/>
      <c r="P105" s="113"/>
      <c r="Q105" s="113"/>
      <c r="R105" s="113"/>
      <c r="S105" s="65"/>
      <c r="T105" s="36"/>
      <c r="U105" s="16"/>
      <c r="V105" s="2"/>
      <c r="W105" s="13"/>
      <c r="X105" s="12"/>
      <c r="Y105" s="72"/>
    </row>
    <row r="106" spans="1:25" s="1" customFormat="1" ht="3" hidden="1" customHeight="1" x14ac:dyDescent="0.25">
      <c r="A106" s="72"/>
      <c r="B106" s="12"/>
      <c r="C106" s="13"/>
      <c r="D106" s="2"/>
      <c r="E106" s="258"/>
      <c r="F106" s="36"/>
      <c r="G106" s="36"/>
      <c r="H106" s="111"/>
      <c r="I106" s="36"/>
      <c r="J106" s="114"/>
      <c r="K106" s="114"/>
      <c r="L106" s="114"/>
      <c r="M106" s="114"/>
      <c r="N106" s="114"/>
      <c r="O106" s="114"/>
      <c r="P106" s="114"/>
      <c r="Q106" s="114"/>
      <c r="R106" s="114"/>
      <c r="S106" s="36"/>
      <c r="T106" s="36"/>
      <c r="U106" s="16"/>
      <c r="V106" s="2"/>
      <c r="W106" s="13"/>
      <c r="X106" s="12"/>
      <c r="Y106" s="72"/>
    </row>
    <row r="107" spans="1:25" s="1" customFormat="1" ht="3" hidden="1" customHeight="1" x14ac:dyDescent="0.25">
      <c r="A107" s="72"/>
      <c r="B107" s="12"/>
      <c r="C107" s="13"/>
      <c r="D107" s="2"/>
      <c r="E107" s="257" t="s">
        <v>38</v>
      </c>
      <c r="F107" s="36"/>
      <c r="G107" s="36"/>
      <c r="H107" s="111"/>
      <c r="I107" s="36"/>
      <c r="J107" s="114"/>
      <c r="K107" s="114"/>
      <c r="L107" s="114"/>
      <c r="M107" s="114"/>
      <c r="N107" s="114"/>
      <c r="O107" s="114"/>
      <c r="P107" s="114"/>
      <c r="Q107" s="114"/>
      <c r="R107" s="114"/>
      <c r="S107" s="36"/>
      <c r="T107" s="36"/>
      <c r="U107" s="16"/>
      <c r="V107" s="2"/>
      <c r="W107" s="13"/>
      <c r="X107" s="12"/>
      <c r="Y107" s="72"/>
    </row>
    <row r="108" spans="1:25" s="1" customFormat="1" ht="1.5" hidden="1" customHeight="1" x14ac:dyDescent="0.25">
      <c r="A108" s="72"/>
      <c r="B108" s="12"/>
      <c r="C108" s="13"/>
      <c r="D108" s="2"/>
      <c r="E108" s="236"/>
      <c r="F108" s="36"/>
      <c r="G108" s="65"/>
      <c r="H108" s="65"/>
      <c r="I108" s="65"/>
      <c r="J108" s="115"/>
      <c r="K108" s="115"/>
      <c r="L108" s="115"/>
      <c r="M108" s="115"/>
      <c r="N108" s="115"/>
      <c r="O108" s="115"/>
      <c r="P108" s="115"/>
      <c r="Q108" s="115"/>
      <c r="R108" s="115"/>
      <c r="S108" s="65"/>
      <c r="T108" s="36"/>
      <c r="U108" s="16"/>
      <c r="V108" s="2"/>
      <c r="W108" s="13"/>
      <c r="X108" s="12"/>
      <c r="Y108" s="72"/>
    </row>
    <row r="109" spans="1:25" s="1" customFormat="1" ht="18" hidden="1" customHeight="1" x14ac:dyDescent="0.25">
      <c r="A109" s="72"/>
      <c r="B109" s="12"/>
      <c r="C109" s="13"/>
      <c r="D109" s="2"/>
      <c r="E109" s="236"/>
      <c r="F109" s="36"/>
      <c r="G109" s="271" t="s">
        <v>341</v>
      </c>
      <c r="H109" s="272"/>
      <c r="I109" s="66"/>
      <c r="J109" s="259"/>
      <c r="K109" s="260"/>
      <c r="L109" s="260"/>
      <c r="M109" s="260"/>
      <c r="N109" s="260"/>
      <c r="O109" s="260"/>
      <c r="P109" s="260"/>
      <c r="Q109" s="260"/>
      <c r="R109" s="261"/>
      <c r="S109" s="65"/>
      <c r="T109" s="36"/>
      <c r="U109" s="16"/>
      <c r="V109" s="2"/>
      <c r="W109" s="13"/>
      <c r="X109" s="12"/>
      <c r="Y109" s="72"/>
    </row>
    <row r="110" spans="1:25" s="1" customFormat="1" ht="6" hidden="1" customHeight="1" x14ac:dyDescent="0.25">
      <c r="A110" s="72"/>
      <c r="B110" s="12"/>
      <c r="C110" s="13"/>
      <c r="D110" s="2"/>
      <c r="E110" s="236"/>
      <c r="F110" s="36"/>
      <c r="G110" s="109"/>
      <c r="H110" s="110"/>
      <c r="I110" s="66"/>
      <c r="J110" s="112"/>
      <c r="K110" s="112"/>
      <c r="L110" s="112"/>
      <c r="M110" s="112"/>
      <c r="N110" s="112"/>
      <c r="O110" s="112"/>
      <c r="P110" s="112"/>
      <c r="Q110" s="112"/>
      <c r="R110" s="112"/>
      <c r="S110" s="65"/>
      <c r="T110" s="36"/>
      <c r="U110" s="16"/>
      <c r="V110" s="2"/>
      <c r="W110" s="13"/>
      <c r="X110" s="12"/>
      <c r="Y110" s="72"/>
    </row>
    <row r="111" spans="1:25" s="1" customFormat="1" ht="18" hidden="1" customHeight="1" x14ac:dyDescent="0.25">
      <c r="A111" s="72"/>
      <c r="B111" s="12"/>
      <c r="C111" s="13"/>
      <c r="D111" s="2"/>
      <c r="E111" s="236"/>
      <c r="F111" s="36"/>
      <c r="G111" s="271" t="s">
        <v>342</v>
      </c>
      <c r="H111" s="272"/>
      <c r="I111" s="66"/>
      <c r="J111" s="262"/>
      <c r="K111" s="263"/>
      <c r="L111" s="263"/>
      <c r="M111" s="263"/>
      <c r="N111" s="263"/>
      <c r="O111" s="263"/>
      <c r="P111" s="263"/>
      <c r="Q111" s="263"/>
      <c r="R111" s="264"/>
      <c r="S111" s="65"/>
      <c r="T111" s="36"/>
      <c r="U111" s="16"/>
      <c r="V111" s="2"/>
      <c r="W111" s="13"/>
      <c r="X111" s="12"/>
      <c r="Y111" s="72"/>
    </row>
    <row r="112" spans="1:25" s="1" customFormat="1" ht="18" hidden="1" customHeight="1" x14ac:dyDescent="0.25">
      <c r="A112" s="72"/>
      <c r="B112" s="12"/>
      <c r="C112" s="13"/>
      <c r="D112" s="2"/>
      <c r="E112" s="236"/>
      <c r="F112" s="36"/>
      <c r="G112" s="271" t="s">
        <v>343</v>
      </c>
      <c r="H112" s="272"/>
      <c r="I112" s="66"/>
      <c r="J112" s="265"/>
      <c r="K112" s="266"/>
      <c r="L112" s="266"/>
      <c r="M112" s="266"/>
      <c r="N112" s="266"/>
      <c r="O112" s="266"/>
      <c r="P112" s="266"/>
      <c r="Q112" s="266"/>
      <c r="R112" s="267"/>
      <c r="S112" s="65"/>
      <c r="T112" s="36"/>
      <c r="U112" s="16"/>
      <c r="V112" s="2"/>
      <c r="W112" s="13"/>
      <c r="X112" s="12"/>
      <c r="Y112" s="72"/>
    </row>
    <row r="113" spans="1:25" s="1" customFormat="1" ht="18" hidden="1" customHeight="1" x14ac:dyDescent="0.25">
      <c r="A113" s="72"/>
      <c r="B113" s="12"/>
      <c r="C113" s="13"/>
      <c r="D113" s="2"/>
      <c r="E113" s="236"/>
      <c r="F113" s="36"/>
      <c r="G113" s="271" t="s">
        <v>344</v>
      </c>
      <c r="H113" s="272"/>
      <c r="I113" s="66"/>
      <c r="J113" s="268"/>
      <c r="K113" s="269"/>
      <c r="L113" s="269"/>
      <c r="M113" s="269"/>
      <c r="N113" s="269"/>
      <c r="O113" s="269"/>
      <c r="P113" s="269"/>
      <c r="Q113" s="269"/>
      <c r="R113" s="270"/>
      <c r="S113" s="65"/>
      <c r="T113" s="36"/>
      <c r="U113" s="16"/>
      <c r="V113" s="2"/>
      <c r="W113" s="13"/>
      <c r="X113" s="12"/>
      <c r="Y113" s="72"/>
    </row>
    <row r="114" spans="1:25" s="1" customFormat="1" ht="1.5" hidden="1" customHeight="1" x14ac:dyDescent="0.25">
      <c r="A114" s="72"/>
      <c r="B114" s="12"/>
      <c r="C114" s="13"/>
      <c r="D114" s="2"/>
      <c r="E114" s="236"/>
      <c r="F114" s="36"/>
      <c r="G114" s="66"/>
      <c r="H114" s="110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5"/>
      <c r="T114" s="36"/>
      <c r="U114" s="16"/>
      <c r="V114" s="2"/>
      <c r="W114" s="13"/>
      <c r="X114" s="12"/>
      <c r="Y114" s="72"/>
    </row>
    <row r="115" spans="1:25" s="1" customFormat="1" ht="2.25" hidden="1" customHeight="1" x14ac:dyDescent="0.25">
      <c r="A115" s="72"/>
      <c r="B115" s="12"/>
      <c r="C115" s="13"/>
      <c r="D115" s="2"/>
      <c r="E115" s="258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16"/>
      <c r="V115" s="2"/>
      <c r="W115" s="13"/>
      <c r="X115" s="12"/>
      <c r="Y115" s="72"/>
    </row>
    <row r="116" spans="1:25" s="1" customFormat="1" ht="1.5" customHeight="1" x14ac:dyDescent="0.25">
      <c r="A116" s="72"/>
      <c r="B116" s="12"/>
      <c r="C116" s="13"/>
      <c r="D116" s="2"/>
      <c r="E116" s="37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8"/>
      <c r="V116" s="2"/>
      <c r="W116" s="13"/>
      <c r="X116" s="12"/>
      <c r="Y116" s="72"/>
    </row>
    <row r="117" spans="1:25" s="1" customFormat="1" ht="12" customHeight="1" x14ac:dyDescent="0.25">
      <c r="A117" s="72"/>
      <c r="B117" s="12"/>
      <c r="C117" s="13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13"/>
      <c r="X117" s="12"/>
      <c r="Y117" s="72"/>
    </row>
    <row r="118" spans="1:25" s="1" customFormat="1" ht="27" customHeight="1" x14ac:dyDescent="0.25">
      <c r="A118" s="72"/>
      <c r="B118" s="12"/>
      <c r="C118" s="1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13"/>
      <c r="X118" s="12"/>
      <c r="Y118" s="72"/>
    </row>
    <row r="119" spans="1:25" s="1" customFormat="1" ht="2.1" customHeight="1" x14ac:dyDescent="0.25">
      <c r="A119" s="72"/>
      <c r="B119" s="12"/>
      <c r="C119" s="13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13"/>
      <c r="X119" s="12"/>
      <c r="Y119" s="72"/>
    </row>
    <row r="120" spans="1:25" s="1" customFormat="1" ht="2.1" customHeight="1" x14ac:dyDescent="0.25">
      <c r="A120" s="72"/>
      <c r="B120" s="12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2"/>
      <c r="Y120" s="72"/>
    </row>
    <row r="121" spans="1:25" s="1" customFormat="1" ht="2.1" customHeight="1" x14ac:dyDescent="0.25">
      <c r="A121" s="7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72"/>
    </row>
    <row r="122" spans="1:25" ht="7.5" customHeight="1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</row>
  </sheetData>
  <mergeCells count="111">
    <mergeCell ref="E5:P5"/>
    <mergeCell ref="J13:R13"/>
    <mergeCell ref="J14:R14"/>
    <mergeCell ref="Q5:U5"/>
    <mergeCell ref="E6:U6"/>
    <mergeCell ref="J10:R10"/>
    <mergeCell ref="J12:R12"/>
    <mergeCell ref="E8:E16"/>
    <mergeCell ref="G10:H10"/>
    <mergeCell ref="G12:H12"/>
    <mergeCell ref="G13:H13"/>
    <mergeCell ref="G14:H14"/>
    <mergeCell ref="E17:E25"/>
    <mergeCell ref="J19:R19"/>
    <mergeCell ref="J21:R21"/>
    <mergeCell ref="J22:R22"/>
    <mergeCell ref="J23:R23"/>
    <mergeCell ref="G19:H19"/>
    <mergeCell ref="G21:H21"/>
    <mergeCell ref="G22:H22"/>
    <mergeCell ref="G23:H23"/>
    <mergeCell ref="E26:E34"/>
    <mergeCell ref="J28:R28"/>
    <mergeCell ref="J30:R30"/>
    <mergeCell ref="J31:R31"/>
    <mergeCell ref="J32:R32"/>
    <mergeCell ref="G28:H28"/>
    <mergeCell ref="G30:H30"/>
    <mergeCell ref="G31:H31"/>
    <mergeCell ref="G32:H32"/>
    <mergeCell ref="E35:E43"/>
    <mergeCell ref="J37:R37"/>
    <mergeCell ref="J39:R39"/>
    <mergeCell ref="J40:R40"/>
    <mergeCell ref="J41:R41"/>
    <mergeCell ref="G37:H37"/>
    <mergeCell ref="G39:H39"/>
    <mergeCell ref="G40:H40"/>
    <mergeCell ref="G41:H41"/>
    <mergeCell ref="E44:E52"/>
    <mergeCell ref="J46:R46"/>
    <mergeCell ref="J48:R48"/>
    <mergeCell ref="J49:R49"/>
    <mergeCell ref="J50:R50"/>
    <mergeCell ref="G46:H46"/>
    <mergeCell ref="G48:H48"/>
    <mergeCell ref="G49:H49"/>
    <mergeCell ref="G50:H50"/>
    <mergeCell ref="E53:E61"/>
    <mergeCell ref="J55:R55"/>
    <mergeCell ref="J57:R57"/>
    <mergeCell ref="J58:R58"/>
    <mergeCell ref="J59:R59"/>
    <mergeCell ref="G55:H55"/>
    <mergeCell ref="G57:H57"/>
    <mergeCell ref="G58:H58"/>
    <mergeCell ref="G59:H59"/>
    <mergeCell ref="E62:E70"/>
    <mergeCell ref="J64:R64"/>
    <mergeCell ref="J66:R66"/>
    <mergeCell ref="J67:R67"/>
    <mergeCell ref="J68:R68"/>
    <mergeCell ref="G64:H64"/>
    <mergeCell ref="G66:H66"/>
    <mergeCell ref="G67:H67"/>
    <mergeCell ref="G68:H68"/>
    <mergeCell ref="E71:E79"/>
    <mergeCell ref="J73:R73"/>
    <mergeCell ref="J75:R75"/>
    <mergeCell ref="J76:R76"/>
    <mergeCell ref="J77:R77"/>
    <mergeCell ref="G73:H73"/>
    <mergeCell ref="G76:H76"/>
    <mergeCell ref="G75:H75"/>
    <mergeCell ref="G77:H77"/>
    <mergeCell ref="E80:E88"/>
    <mergeCell ref="J82:R82"/>
    <mergeCell ref="J84:R84"/>
    <mergeCell ref="J85:R85"/>
    <mergeCell ref="J86:R86"/>
    <mergeCell ref="G82:H82"/>
    <mergeCell ref="G84:H84"/>
    <mergeCell ref="G85:H85"/>
    <mergeCell ref="G86:H86"/>
    <mergeCell ref="E89:E97"/>
    <mergeCell ref="J91:R91"/>
    <mergeCell ref="J93:R93"/>
    <mergeCell ref="J94:R94"/>
    <mergeCell ref="J95:R95"/>
    <mergeCell ref="G91:H91"/>
    <mergeCell ref="G93:H93"/>
    <mergeCell ref="G94:H94"/>
    <mergeCell ref="G95:H95"/>
    <mergeCell ref="E98:E106"/>
    <mergeCell ref="J100:R100"/>
    <mergeCell ref="J102:R102"/>
    <mergeCell ref="J103:R103"/>
    <mergeCell ref="J104:R104"/>
    <mergeCell ref="G100:H100"/>
    <mergeCell ref="G102:H102"/>
    <mergeCell ref="G103:H103"/>
    <mergeCell ref="G104:H104"/>
    <mergeCell ref="E107:E115"/>
    <mergeCell ref="J109:R109"/>
    <mergeCell ref="J111:R111"/>
    <mergeCell ref="J112:R112"/>
    <mergeCell ref="J113:R113"/>
    <mergeCell ref="G109:H109"/>
    <mergeCell ref="G111:H111"/>
    <mergeCell ref="G112:H112"/>
    <mergeCell ref="G113:H113"/>
  </mergeCells>
  <dataValidations count="15">
    <dataValidation type="list" allowBlank="1" showInputMessage="1" showErrorMessage="1" sqref="J37 J10 J19 J28 J55 J64 J73 J82 J91 J100 J109 J46">
      <formula1>listMunexPurposes</formula1>
    </dataValidation>
    <dataValidation type="list" allowBlank="1" showInputMessage="1" showErrorMessage="1" sqref="J12:O12 J21:O21 J30:O30 J39:O39 J48:O48 J57:O57 J66:O66 J75:O75 J84:O84 J93:O93 J102:O102 J111:O111">
      <formula1>listMunexRefundedDescriptions</formula1>
    </dataValidation>
    <dataValidation type="list" allowBlank="1" showInputMessage="1" showErrorMessage="1" sqref="J13:R13 J22:R22 J31:R31 J40:R40 J49:R49 J58:R58 J67:R67 J76:R76 J85:R85 J94:R94 J103:R103 J112:R112">
      <formula1>listIssues</formula1>
    </dataValidation>
    <dataValidation type="list" allowBlank="1" showInputMessage="1" showErrorMessage="1" sqref="J14:R14">
      <formula1>listRefundedPurposes1</formula1>
    </dataValidation>
    <dataValidation type="list" allowBlank="1" showInputMessage="1" showErrorMessage="1" sqref="J23:R23">
      <formula1>listRefundedPurposes2</formula1>
    </dataValidation>
    <dataValidation type="list" allowBlank="1" showInputMessage="1" showErrorMessage="1" sqref="J32:R32">
      <formula1>listRefundedPurposes3</formula1>
    </dataValidation>
    <dataValidation type="list" allowBlank="1" showInputMessage="1" showErrorMessage="1" sqref="J41:R41">
      <formula1>listRefundedPurposes4</formula1>
    </dataValidation>
    <dataValidation type="list" allowBlank="1" showInputMessage="1" showErrorMessage="1" sqref="J50:R50">
      <formula1>listRefundedPurposes5</formula1>
    </dataValidation>
    <dataValidation type="list" allowBlank="1" showInputMessage="1" showErrorMessage="1" sqref="J59:R59">
      <formula1>listRefundedPurposes6</formula1>
    </dataValidation>
    <dataValidation type="list" allowBlank="1" showInputMessage="1" showErrorMessage="1" sqref="J68:R68">
      <formula1>listRefundedPurposes7</formula1>
    </dataValidation>
    <dataValidation type="list" allowBlank="1" showInputMessage="1" showErrorMessage="1" sqref="J77:R77">
      <formula1>listRefundedPurposes8</formula1>
    </dataValidation>
    <dataValidation type="list" allowBlank="1" showInputMessage="1" showErrorMessage="1" sqref="J86:R86">
      <formula1>listRefundedPurposes9</formula1>
    </dataValidation>
    <dataValidation type="list" allowBlank="1" showInputMessage="1" showErrorMessage="1" sqref="J95:R95">
      <formula1>listRefundedPurposes10</formula1>
    </dataValidation>
    <dataValidation type="list" allowBlank="1" showInputMessage="1" showErrorMessage="1" sqref="J104:R104">
      <formula1>listRefundedPurposes11</formula1>
    </dataValidation>
    <dataValidation type="list" allowBlank="1" showInputMessage="1" showErrorMessage="1" sqref="J113:R113">
      <formula1>listRefundedPurposes12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Button 8">
              <controlPr defaultSize="0" print="0" autoFill="0" autoPict="0" macro="[0]!'switchSheets &quot;Purposes&quot;'">
                <anchor moveWithCells="1">
                  <from>
                    <xdr:col>4</xdr:col>
                    <xdr:colOff>19050</xdr:colOff>
                    <xdr:row>117</xdr:row>
                    <xdr:rowOff>0</xdr:rowOff>
                  </from>
                  <to>
                    <xdr:col>4</xdr:col>
                    <xdr:colOff>390525</xdr:colOff>
                    <xdr:row>117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"/>
  <dimension ref="A1:P33"/>
  <sheetViews>
    <sheetView showGridLines="0" showRowColHeaders="0" defaultGridColor="0" colorId="22" zoomScale="125" zoomScaleNormal="125" workbookViewId="0">
      <selection activeCell="I13" sqref="I13"/>
    </sheetView>
  </sheetViews>
  <sheetFormatPr defaultColWidth="0" defaultRowHeight="12" customHeight="1" zeroHeight="1" x14ac:dyDescent="0.25"/>
  <cols>
    <col min="1" max="1" width="2" customWidth="1"/>
    <col min="2" max="3" width="0.42578125" customWidth="1"/>
    <col min="4" max="4" width="8.5703125" customWidth="1"/>
    <col min="5" max="5" width="14.5703125" customWidth="1"/>
    <col min="6" max="6" width="0.42578125" customWidth="1"/>
    <col min="7" max="7" width="11.5703125" customWidth="1"/>
    <col min="8" max="8" width="0.42578125" customWidth="1"/>
    <col min="9" max="9" width="14.28515625" customWidth="1"/>
    <col min="10" max="12" width="0.42578125" customWidth="1"/>
    <col min="13" max="13" width="8.5703125" customWidth="1"/>
    <col min="14" max="15" width="0.42578125" customWidth="1"/>
    <col min="16" max="16" width="2" customWidth="1"/>
    <col min="17" max="16384" width="4.42578125" hidden="1"/>
  </cols>
  <sheetData>
    <row r="1" spans="1:16" ht="11.2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ht="2.1" customHeight="1" x14ac:dyDescent="0.25">
      <c r="A2" s="7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72"/>
    </row>
    <row r="3" spans="1:16" ht="2.1" customHeight="1" x14ac:dyDescent="0.25">
      <c r="A3" s="72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2"/>
      <c r="P3" s="72"/>
    </row>
    <row r="4" spans="1:16" ht="30" customHeight="1" x14ac:dyDescent="0.25">
      <c r="A4" s="72"/>
      <c r="B4" s="12"/>
      <c r="C4" s="13"/>
      <c r="D4" s="10" t="s">
        <v>49</v>
      </c>
      <c r="E4" s="11"/>
      <c r="F4" s="11"/>
      <c r="G4" s="11"/>
      <c r="H4" s="11"/>
      <c r="I4" s="11"/>
      <c r="J4" s="11"/>
      <c r="K4" s="11"/>
      <c r="L4" s="11"/>
      <c r="M4" s="6"/>
      <c r="N4" s="13"/>
      <c r="O4" s="12"/>
      <c r="P4" s="72"/>
    </row>
    <row r="5" spans="1:16" ht="19.5" customHeight="1" x14ac:dyDescent="0.25">
      <c r="A5" s="72"/>
      <c r="B5" s="12"/>
      <c r="C5" s="13"/>
      <c r="D5" s="10"/>
      <c r="E5" s="276" t="s">
        <v>186</v>
      </c>
      <c r="F5" s="185"/>
      <c r="G5" s="185"/>
      <c r="H5" s="185"/>
      <c r="I5" s="185"/>
      <c r="J5" s="185"/>
      <c r="K5" s="185"/>
      <c r="L5" s="11"/>
      <c r="M5" s="6"/>
      <c r="N5" s="13"/>
      <c r="O5" s="12"/>
      <c r="P5" s="72"/>
    </row>
    <row r="6" spans="1:16" ht="19.5" customHeight="1" x14ac:dyDescent="0.25">
      <c r="A6" s="72"/>
      <c r="B6" s="12"/>
      <c r="C6" s="13"/>
      <c r="D6" s="10"/>
      <c r="E6" s="185"/>
      <c r="F6" s="185"/>
      <c r="G6" s="185"/>
      <c r="H6" s="185"/>
      <c r="I6" s="185"/>
      <c r="J6" s="185"/>
      <c r="K6" s="185"/>
      <c r="L6" s="11"/>
      <c r="M6" s="6"/>
      <c r="N6" s="13"/>
      <c r="O6" s="12"/>
      <c r="P6" s="72"/>
    </row>
    <row r="7" spans="1:16" ht="19.5" customHeight="1" x14ac:dyDescent="0.25">
      <c r="A7" s="72"/>
      <c r="B7" s="12"/>
      <c r="C7" s="13"/>
      <c r="D7" s="10"/>
      <c r="E7" s="185"/>
      <c r="F7" s="185"/>
      <c r="G7" s="185"/>
      <c r="H7" s="185"/>
      <c r="I7" s="185"/>
      <c r="J7" s="185"/>
      <c r="K7" s="185"/>
      <c r="L7" s="11"/>
      <c r="M7" s="6"/>
      <c r="N7" s="13"/>
      <c r="O7" s="12"/>
      <c r="P7" s="72"/>
    </row>
    <row r="8" spans="1:16" s="1" customFormat="1" ht="1.5" customHeight="1" x14ac:dyDescent="0.25">
      <c r="A8" s="72"/>
      <c r="B8" s="12"/>
      <c r="C8" s="13"/>
      <c r="D8" s="10"/>
      <c r="E8" s="98"/>
      <c r="F8" s="98"/>
      <c r="G8" s="98"/>
      <c r="H8" s="98"/>
      <c r="I8" s="98"/>
      <c r="J8" s="98"/>
      <c r="K8" s="98"/>
      <c r="L8" s="11"/>
      <c r="M8" s="6"/>
      <c r="N8" s="13"/>
      <c r="O8" s="12"/>
      <c r="P8" s="72"/>
    </row>
    <row r="9" spans="1:16" ht="1.5" customHeight="1" x14ac:dyDescent="0.25">
      <c r="A9" s="72"/>
      <c r="B9" s="12"/>
      <c r="C9" s="13"/>
      <c r="D9" s="6"/>
      <c r="E9" s="6"/>
      <c r="F9" s="6"/>
      <c r="G9" s="6"/>
      <c r="H9" s="6"/>
      <c r="I9" s="6"/>
      <c r="J9" s="6"/>
      <c r="K9" s="6"/>
      <c r="L9" s="6"/>
      <c r="M9" s="6"/>
      <c r="N9" s="13"/>
      <c r="O9" s="12"/>
      <c r="P9" s="72"/>
    </row>
    <row r="10" spans="1:16" ht="2.1" customHeight="1" x14ac:dyDescent="0.25">
      <c r="A10" s="72"/>
      <c r="B10" s="12"/>
      <c r="C10" s="13"/>
      <c r="D10" s="6"/>
      <c r="E10" s="273" t="s">
        <v>182</v>
      </c>
      <c r="F10" s="14"/>
      <c r="G10" s="14"/>
      <c r="H10" s="14"/>
      <c r="I10" s="14"/>
      <c r="J10" s="14"/>
      <c r="K10" s="14"/>
      <c r="L10" s="15"/>
      <c r="M10" s="6"/>
      <c r="N10" s="13"/>
      <c r="O10" s="12"/>
      <c r="P10" s="72"/>
    </row>
    <row r="11" spans="1:16" ht="2.1" customHeight="1" x14ac:dyDescent="0.25">
      <c r="A11" s="72"/>
      <c r="B11" s="12"/>
      <c r="C11" s="13"/>
      <c r="D11" s="6"/>
      <c r="E11" s="274"/>
      <c r="F11" s="20"/>
      <c r="G11" s="21"/>
      <c r="H11" s="21"/>
      <c r="I11" s="21"/>
      <c r="J11" s="21"/>
      <c r="K11" s="22"/>
      <c r="L11" s="16"/>
      <c r="M11" s="6"/>
      <c r="N11" s="13"/>
      <c r="O11" s="12"/>
      <c r="P11" s="72"/>
    </row>
    <row r="12" spans="1:16" ht="2.1" customHeight="1" x14ac:dyDescent="0.25">
      <c r="A12" s="72"/>
      <c r="B12" s="12"/>
      <c r="C12" s="13"/>
      <c r="D12" s="6"/>
      <c r="E12" s="274"/>
      <c r="F12" s="23"/>
      <c r="G12" s="27"/>
      <c r="H12" s="28"/>
      <c r="I12" s="103"/>
      <c r="J12" s="29"/>
      <c r="K12" s="24"/>
      <c r="L12" s="16"/>
      <c r="M12" s="6"/>
      <c r="N12" s="13"/>
      <c r="O12" s="12"/>
      <c r="P12" s="72"/>
    </row>
    <row r="13" spans="1:16" ht="15" customHeight="1" x14ac:dyDescent="0.25">
      <c r="A13" s="72"/>
      <c r="B13" s="12"/>
      <c r="C13" s="13"/>
      <c r="D13" s="6"/>
      <c r="E13" s="274"/>
      <c r="F13" s="23"/>
      <c r="G13" s="107" t="s">
        <v>183</v>
      </c>
      <c r="H13" s="7"/>
      <c r="I13" s="105" t="s">
        <v>345</v>
      </c>
      <c r="J13" s="30"/>
      <c r="K13" s="24"/>
      <c r="L13" s="16"/>
      <c r="M13" s="6"/>
      <c r="N13" s="13"/>
      <c r="O13" s="12"/>
      <c r="P13" s="72"/>
    </row>
    <row r="14" spans="1:16" ht="3.95" customHeight="1" x14ac:dyDescent="0.25">
      <c r="A14" s="72"/>
      <c r="B14" s="12"/>
      <c r="C14" s="13"/>
      <c r="D14" s="6"/>
      <c r="E14" s="274"/>
      <c r="F14" s="23"/>
      <c r="G14" s="99"/>
      <c r="H14" s="7"/>
      <c r="I14" s="7"/>
      <c r="J14" s="30"/>
      <c r="K14" s="24"/>
      <c r="L14" s="16"/>
      <c r="M14" s="6"/>
      <c r="N14" s="13"/>
      <c r="O14" s="12"/>
      <c r="P14" s="72"/>
    </row>
    <row r="15" spans="1:16" ht="15" customHeight="1" x14ac:dyDescent="0.25">
      <c r="A15" s="72"/>
      <c r="B15" s="12"/>
      <c r="C15" s="13"/>
      <c r="D15" s="6"/>
      <c r="E15" s="274"/>
      <c r="F15" s="23"/>
      <c r="G15" s="107" t="s">
        <v>184</v>
      </c>
      <c r="H15" s="7"/>
      <c r="I15" s="105" t="s">
        <v>187</v>
      </c>
      <c r="J15" s="30"/>
      <c r="K15" s="24"/>
      <c r="L15" s="16"/>
      <c r="M15" s="6"/>
      <c r="N15" s="13"/>
      <c r="O15" s="12"/>
      <c r="P15" s="72"/>
    </row>
    <row r="16" spans="1:16" ht="2.1" customHeight="1" x14ac:dyDescent="0.25">
      <c r="A16" s="72"/>
      <c r="B16" s="12"/>
      <c r="C16" s="13"/>
      <c r="D16" s="6"/>
      <c r="E16" s="274"/>
      <c r="F16" s="23"/>
      <c r="G16" s="104"/>
      <c r="H16" s="55"/>
      <c r="I16" s="55"/>
      <c r="J16" s="56"/>
      <c r="K16" s="24"/>
      <c r="L16" s="16"/>
      <c r="M16" s="6"/>
      <c r="N16" s="13"/>
      <c r="O16" s="12"/>
      <c r="P16" s="72"/>
    </row>
    <row r="17" spans="1:16" ht="2.1" customHeight="1" x14ac:dyDescent="0.25">
      <c r="A17" s="72"/>
      <c r="B17" s="12"/>
      <c r="C17" s="13"/>
      <c r="D17" s="6"/>
      <c r="E17" s="274"/>
      <c r="F17" s="25"/>
      <c r="G17" s="17"/>
      <c r="H17" s="17"/>
      <c r="I17" s="17"/>
      <c r="J17" s="17"/>
      <c r="K17" s="26"/>
      <c r="L17" s="16"/>
      <c r="M17" s="6"/>
      <c r="N17" s="13"/>
      <c r="O17" s="12"/>
      <c r="P17" s="72"/>
    </row>
    <row r="18" spans="1:16" ht="2.1" customHeight="1" x14ac:dyDescent="0.25">
      <c r="A18" s="72"/>
      <c r="B18" s="12"/>
      <c r="C18" s="13"/>
      <c r="D18" s="6"/>
      <c r="E18" s="275"/>
      <c r="F18" s="19"/>
      <c r="G18" s="19"/>
      <c r="H18" s="19"/>
      <c r="I18" s="19"/>
      <c r="J18" s="19"/>
      <c r="K18" s="19"/>
      <c r="L18" s="18"/>
      <c r="M18" s="6"/>
      <c r="N18" s="13"/>
      <c r="O18" s="12"/>
      <c r="P18" s="72"/>
    </row>
    <row r="19" spans="1:16" ht="3.95" customHeight="1" x14ac:dyDescent="0.25">
      <c r="A19" s="72"/>
      <c r="B19" s="12"/>
      <c r="C19" s="13"/>
      <c r="D19" s="6"/>
      <c r="E19" s="6"/>
      <c r="F19" s="6"/>
      <c r="G19" s="8"/>
      <c r="H19" s="8"/>
      <c r="I19" s="8"/>
      <c r="J19" s="9"/>
      <c r="K19" s="9"/>
      <c r="L19" s="9"/>
      <c r="M19" s="6"/>
      <c r="N19" s="13"/>
      <c r="O19" s="12"/>
      <c r="P19" s="72"/>
    </row>
    <row r="20" spans="1:16" ht="2.1" customHeight="1" x14ac:dyDescent="0.25">
      <c r="A20" s="72"/>
      <c r="B20" s="12"/>
      <c r="C20" s="13"/>
      <c r="D20" s="6"/>
      <c r="E20" s="273" t="s">
        <v>52</v>
      </c>
      <c r="F20" s="14"/>
      <c r="G20" s="14"/>
      <c r="H20" s="14"/>
      <c r="I20" s="14"/>
      <c r="J20" s="14"/>
      <c r="K20" s="14"/>
      <c r="L20" s="15"/>
      <c r="M20" s="6"/>
      <c r="N20" s="13"/>
      <c r="O20" s="12"/>
      <c r="P20" s="72"/>
    </row>
    <row r="21" spans="1:16" ht="2.1" customHeight="1" x14ac:dyDescent="0.25">
      <c r="A21" s="72"/>
      <c r="B21" s="12"/>
      <c r="C21" s="13"/>
      <c r="D21" s="6"/>
      <c r="E21" s="274"/>
      <c r="F21" s="20"/>
      <c r="G21" s="21"/>
      <c r="H21" s="21"/>
      <c r="I21" s="21"/>
      <c r="J21" s="21"/>
      <c r="K21" s="22"/>
      <c r="L21" s="16"/>
      <c r="M21" s="6"/>
      <c r="N21" s="13"/>
      <c r="O21" s="12"/>
      <c r="P21" s="72"/>
    </row>
    <row r="22" spans="1:16" ht="2.1" customHeight="1" x14ac:dyDescent="0.25">
      <c r="A22" s="72"/>
      <c r="B22" s="12"/>
      <c r="C22" s="13"/>
      <c r="D22" s="6"/>
      <c r="E22" s="274"/>
      <c r="F22" s="23"/>
      <c r="G22" s="27"/>
      <c r="H22" s="28"/>
      <c r="I22" s="103"/>
      <c r="J22" s="29"/>
      <c r="K22" s="24"/>
      <c r="L22" s="16"/>
      <c r="M22" s="6"/>
      <c r="N22" s="13"/>
      <c r="O22" s="12"/>
      <c r="P22" s="72"/>
    </row>
    <row r="23" spans="1:16" ht="15" customHeight="1" x14ac:dyDescent="0.25">
      <c r="A23" s="72"/>
      <c r="B23" s="12"/>
      <c r="C23" s="13"/>
      <c r="D23" s="6"/>
      <c r="E23" s="274"/>
      <c r="F23" s="23"/>
      <c r="G23" s="107" t="s">
        <v>185</v>
      </c>
      <c r="H23" s="7"/>
      <c r="I23" s="106">
        <v>125</v>
      </c>
      <c r="J23" s="30"/>
      <c r="K23" s="24"/>
      <c r="L23" s="16"/>
      <c r="M23" s="6"/>
      <c r="N23" s="13"/>
      <c r="O23" s="12"/>
      <c r="P23" s="72"/>
    </row>
    <row r="24" spans="1:16" ht="2.1" customHeight="1" x14ac:dyDescent="0.25">
      <c r="A24" s="72"/>
      <c r="B24" s="12"/>
      <c r="C24" s="13"/>
      <c r="D24" s="6"/>
      <c r="E24" s="274"/>
      <c r="F24" s="23"/>
      <c r="G24" s="54"/>
      <c r="H24" s="55"/>
      <c r="I24" s="55"/>
      <c r="J24" s="56"/>
      <c r="K24" s="24"/>
      <c r="L24" s="16"/>
      <c r="M24" s="6"/>
      <c r="N24" s="13"/>
      <c r="O24" s="12"/>
      <c r="P24" s="72"/>
    </row>
    <row r="25" spans="1:16" ht="2.1" customHeight="1" x14ac:dyDescent="0.25">
      <c r="A25" s="72"/>
      <c r="B25" s="12"/>
      <c r="C25" s="13"/>
      <c r="D25" s="6"/>
      <c r="E25" s="274"/>
      <c r="F25" s="25"/>
      <c r="G25" s="17"/>
      <c r="H25" s="17"/>
      <c r="I25" s="17"/>
      <c r="J25" s="17"/>
      <c r="K25" s="26"/>
      <c r="L25" s="16"/>
      <c r="M25" s="6"/>
      <c r="N25" s="13"/>
      <c r="O25" s="12"/>
      <c r="P25" s="72"/>
    </row>
    <row r="26" spans="1:16" ht="2.1" customHeight="1" x14ac:dyDescent="0.25">
      <c r="A26" s="72"/>
      <c r="B26" s="12"/>
      <c r="C26" s="13"/>
      <c r="D26" s="6"/>
      <c r="E26" s="275"/>
      <c r="F26" s="19"/>
      <c r="G26" s="19"/>
      <c r="H26" s="19"/>
      <c r="I26" s="19"/>
      <c r="J26" s="19"/>
      <c r="K26" s="19"/>
      <c r="L26" s="18"/>
      <c r="M26" s="6"/>
      <c r="N26" s="13"/>
      <c r="O26" s="12"/>
      <c r="P26" s="72"/>
    </row>
    <row r="27" spans="1:16" ht="18" customHeight="1" x14ac:dyDescent="0.25">
      <c r="A27" s="72"/>
      <c r="B27" s="12"/>
      <c r="C27" s="13"/>
      <c r="D27" s="6"/>
      <c r="E27" s="6"/>
      <c r="F27" s="6"/>
      <c r="G27" s="6"/>
      <c r="H27" s="6"/>
      <c r="I27" s="6"/>
      <c r="J27" s="6"/>
      <c r="K27" s="6"/>
      <c r="L27" s="6"/>
      <c r="M27" s="6"/>
      <c r="N27" s="13"/>
      <c r="O27" s="12"/>
      <c r="P27" s="72"/>
    </row>
    <row r="28" spans="1:16" ht="12" customHeight="1" x14ac:dyDescent="0.25">
      <c r="A28" s="72"/>
      <c r="B28" s="12"/>
      <c r="C28" s="13"/>
      <c r="D28" s="6"/>
      <c r="E28" s="6"/>
      <c r="F28" s="6"/>
      <c r="G28" s="6"/>
      <c r="H28" s="6"/>
      <c r="I28" s="6"/>
      <c r="J28" s="6"/>
      <c r="K28" s="6"/>
      <c r="L28" s="6"/>
      <c r="M28" s="6"/>
      <c r="N28" s="13"/>
      <c r="O28" s="12"/>
      <c r="P28" s="72"/>
    </row>
    <row r="29" spans="1:16" ht="12" customHeight="1" x14ac:dyDescent="0.25">
      <c r="A29" s="72"/>
      <c r="B29" s="12"/>
      <c r="C29" s="13"/>
      <c r="D29" s="6"/>
      <c r="E29" s="186"/>
      <c r="F29" s="186"/>
      <c r="G29" s="6"/>
      <c r="H29" s="6"/>
      <c r="I29" s="6"/>
      <c r="J29" s="6"/>
      <c r="K29" s="6"/>
      <c r="L29" s="6"/>
      <c r="M29" s="6"/>
      <c r="N29" s="13"/>
      <c r="O29" s="12"/>
      <c r="P29" s="72"/>
    </row>
    <row r="30" spans="1:16" ht="12" customHeight="1" x14ac:dyDescent="0.25">
      <c r="A30" s="72"/>
      <c r="B30" s="12"/>
      <c r="C30" s="13"/>
      <c r="D30" s="6"/>
      <c r="E30" s="6"/>
      <c r="F30" s="6"/>
      <c r="G30" s="6"/>
      <c r="H30" s="6"/>
      <c r="I30" s="6"/>
      <c r="J30" s="6"/>
      <c r="K30" s="6"/>
      <c r="L30" s="6"/>
      <c r="M30" s="6"/>
      <c r="N30" s="13"/>
      <c r="O30" s="12"/>
      <c r="P30" s="72"/>
    </row>
    <row r="31" spans="1:16" ht="2.1" customHeight="1" x14ac:dyDescent="0.25">
      <c r="A31" s="72"/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2"/>
      <c r="P31" s="72"/>
    </row>
    <row r="32" spans="1:16" ht="2.1" customHeight="1" x14ac:dyDescent="0.25">
      <c r="A32" s="7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72"/>
    </row>
    <row r="33" spans="1:16" ht="11.25" customHeight="1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</row>
  </sheetData>
  <dataConsolidate/>
  <mergeCells count="4">
    <mergeCell ref="E29:F29"/>
    <mergeCell ref="E10:E18"/>
    <mergeCell ref="E20:E26"/>
    <mergeCell ref="E5:K7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1" r:id="rId4" name="btnProgramSettingsDefaults">
              <controlPr defaultSize="0" print="0" autoFill="0" autoPict="0" macro="[0]!btnSettingsDefaultsClick">
                <anchor moveWithCells="1">
                  <from>
                    <xdr:col>4</xdr:col>
                    <xdr:colOff>228600</xdr:colOff>
                    <xdr:row>27</xdr:row>
                    <xdr:rowOff>0</xdr:rowOff>
                  </from>
                  <to>
                    <xdr:col>4</xdr:col>
                    <xdr:colOff>781050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5" name="btnProgramSettingsTest">
              <controlPr defaultSize="0" print="0" autoFill="0" autoPict="0" macro="[0]!btnSettingstestClick">
                <anchor moveWithCells="1">
                  <from>
                    <xdr:col>6</xdr:col>
                    <xdr:colOff>133350</xdr:colOff>
                    <xdr:row>27</xdr:row>
                    <xdr:rowOff>0</xdr:rowOff>
                  </from>
                  <to>
                    <xdr:col>6</xdr:col>
                    <xdr:colOff>685800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6" name="btnSettingsDone">
              <controlPr defaultSize="0" print="0" autoFill="0" autoPict="0" macro="[0]!btnSettingsDoneClick">
                <anchor moveWithCells="1">
                  <from>
                    <xdr:col>8</xdr:col>
                    <xdr:colOff>238125</xdr:colOff>
                    <xdr:row>27</xdr:row>
                    <xdr:rowOff>0</xdr:rowOff>
                  </from>
                  <to>
                    <xdr:col>8</xdr:col>
                    <xdr:colOff>790575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fundingsData"/>
  <dimension ref="A2:M37"/>
  <sheetViews>
    <sheetView workbookViewId="0">
      <selection activeCell="B26" sqref="B26:B37"/>
    </sheetView>
  </sheetViews>
  <sheetFormatPr defaultRowHeight="15" x14ac:dyDescent="0.25"/>
  <cols>
    <col min="2" max="2" width="73.85546875" customWidth="1"/>
    <col min="3" max="3" width="66.7109375" bestFit="1" customWidth="1"/>
    <col min="4" max="8" width="19.140625" bestFit="1" customWidth="1"/>
    <col min="9" max="10" width="15.42578125" bestFit="1" customWidth="1"/>
    <col min="11" max="13" width="16.42578125" bestFit="1" customWidth="1"/>
  </cols>
  <sheetData>
    <row r="2" spans="1:13" x14ac:dyDescent="0.25">
      <c r="B2" t="s">
        <v>157</v>
      </c>
      <c r="C2" s="1" t="s">
        <v>158</v>
      </c>
      <c r="D2" s="1" t="s">
        <v>159</v>
      </c>
      <c r="E2" s="1" t="s">
        <v>160</v>
      </c>
      <c r="F2" s="1" t="s">
        <v>161</v>
      </c>
      <c r="G2" s="1" t="s">
        <v>162</v>
      </c>
      <c r="H2" s="1" t="s">
        <v>163</v>
      </c>
      <c r="I2" s="1" t="s">
        <v>164</v>
      </c>
      <c r="J2" s="1" t="s">
        <v>165</v>
      </c>
      <c r="K2" s="1" t="s">
        <v>166</v>
      </c>
      <c r="L2" s="1" t="s">
        <v>167</v>
      </c>
      <c r="M2" s="1" t="s">
        <v>168</v>
      </c>
    </row>
    <row r="3" spans="1:13" x14ac:dyDescent="0.25">
      <c r="B3" t="str">
        <f>RefundedIssue1</f>
        <v>$  3,725,000  General Obligation Street Reconstruction Bonds, Series 2004</v>
      </c>
      <c r="C3" t="str">
        <f>RefundedIssue2</f>
        <v>$ 11,250,000  General Obligation Improvement Bonds, Series 2006A</v>
      </c>
      <c r="D3" s="1" t="str">
        <f>RefundedIssue3</f>
        <v>$  2,290,000  General Obligation Improvement Bonds, Series 2007A</v>
      </c>
      <c r="E3" s="1">
        <f>RefundedIssue4</f>
        <v>0</v>
      </c>
      <c r="F3" s="1">
        <f>RefundedIssue5</f>
        <v>0</v>
      </c>
      <c r="G3" s="1">
        <f>RefundedIssue6</f>
        <v>0</v>
      </c>
      <c r="H3" s="1">
        <f>RefundedIssue7</f>
        <v>0</v>
      </c>
      <c r="I3" s="1">
        <f>RefundedIssue8</f>
        <v>0</v>
      </c>
      <c r="J3" s="1">
        <f>RefundedIssue9</f>
        <v>0</v>
      </c>
      <c r="K3" s="1">
        <f>RefundedIssue10</f>
        <v>0</v>
      </c>
      <c r="L3" s="1">
        <f>RefundedIssue11</f>
        <v>0</v>
      </c>
      <c r="M3" s="1">
        <f>RefundedIssue12</f>
        <v>0</v>
      </c>
    </row>
    <row r="5" spans="1:13" x14ac:dyDescent="0.25">
      <c r="B5" t="s">
        <v>169</v>
      </c>
      <c r="C5" s="1" t="s">
        <v>170</v>
      </c>
      <c r="D5" s="1" t="s">
        <v>171</v>
      </c>
      <c r="E5" s="1" t="s">
        <v>172</v>
      </c>
      <c r="F5" s="1" t="s">
        <v>173</v>
      </c>
      <c r="G5" s="1" t="s">
        <v>174</v>
      </c>
      <c r="H5" s="1" t="s">
        <v>175</v>
      </c>
      <c r="I5" s="1" t="s">
        <v>176</v>
      </c>
      <c r="J5" s="1" t="s">
        <v>177</v>
      </c>
      <c r="K5" s="1" t="s">
        <v>178</v>
      </c>
      <c r="L5" s="1" t="s">
        <v>179</v>
      </c>
      <c r="M5" s="1" t="s">
        <v>180</v>
      </c>
    </row>
    <row r="6" spans="1:13" x14ac:dyDescent="0.25">
      <c r="A6">
        <v>1</v>
      </c>
      <c r="B6" s="1" t="str">
        <f ca="1">IFERROR(IF(OFFSET(INDEX(tblAllIssuesPurposes[#Data],MATCH(B$3,tblAllIssuesPurposes[FormattedIssueName],0),7),$A6-1,0)=B$3,OFFSET(INDEX(tblAllIssuesPurposes[#Data],MATCH(B$3,tblAllIssuesPurposes[FormattedIssueName],0),8),$A6-1,0),""),"")</f>
        <v>$  7,450,000  Conversion Purpose</v>
      </c>
      <c r="C6" s="1" t="str">
        <f ca="1">IFERROR(IF(OFFSET(INDEX(tblAllIssuesPurposes[#Data],MATCH(C$3,tblAllIssuesPurposes[FormattedIssueName],0),7),$A6-1,0)=C$3,OFFSET(INDEX(tblAllIssuesPurposes[#Data],MATCH(C$3,tblAllIssuesPurposes[FormattedIssueName],0),8),$A6-1,0),""),"")</f>
        <v>$ 11,250,000  Conversion Purpose</v>
      </c>
      <c r="D6" s="1" t="str">
        <f ca="1">IFERROR(IF(OFFSET(INDEX(tblAllIssuesPurposes[#Data],MATCH(D$3,tblAllIssuesPurposes[FormattedIssueName],0),7),$A6-1,0)=D$3,OFFSET(INDEX(tblAllIssuesPurposes[#Data],MATCH(D$3,tblAllIssuesPurposes[FormattedIssueName],0),8),$A6-1,0),""),"")</f>
        <v>$  2,290,000  Conversion Purpose</v>
      </c>
      <c r="E6" s="1" t="str">
        <f ca="1">IFERROR(IF(OFFSET(INDEX(tblAllIssuesPurposes[#Data],MATCH(E$3,tblAllIssuesPurposes[FormattedIssueName],0),7),$A6-1,0)=E$3,OFFSET(INDEX(tblAllIssuesPurposes[#Data],MATCH(E$3,tblAllIssuesPurposes[FormattedIssueName],0),8),$A6-1,0),""),"")</f>
        <v/>
      </c>
      <c r="F6" s="1" t="str">
        <f ca="1">IFERROR(IF(OFFSET(INDEX(tblAllIssuesPurposes[#Data],MATCH(F$3,tblAllIssuesPurposes[FormattedIssueName],0),7),$A6-1,0)=F$3,OFFSET(INDEX(tblAllIssuesPurposes[#Data],MATCH(F$3,tblAllIssuesPurposes[FormattedIssueName],0),8),$A6-1,0),""),"")</f>
        <v/>
      </c>
      <c r="G6" s="1" t="str">
        <f ca="1">IFERROR(IF(OFFSET(INDEX(tblAllIssuesPurposes[#Data],MATCH(G$3,tblAllIssuesPurposes[FormattedIssueName],0),7),$A6-1,0)=G$3,OFFSET(INDEX(tblAllIssuesPurposes[#Data],MATCH(G$3,tblAllIssuesPurposes[FormattedIssueName],0),8),$A6-1,0),""),"")</f>
        <v/>
      </c>
      <c r="H6" s="1" t="str">
        <f ca="1">IFERROR(IF(OFFSET(INDEX(tblAllIssuesPurposes[#Data],MATCH(H$3,tblAllIssuesPurposes[FormattedIssueName],0),7),$A6-1,0)=H$3,OFFSET(INDEX(tblAllIssuesPurposes[#Data],MATCH(H$3,tblAllIssuesPurposes[FormattedIssueName],0),8),$A6-1,0),""),"")</f>
        <v/>
      </c>
      <c r="I6" s="1" t="str">
        <f ca="1">IFERROR(IF(OFFSET(INDEX(tblAllIssuesPurposes[#Data],MATCH(I$3,tblAllIssuesPurposes[FormattedIssueName],0),7),$A6-1,0)=I$3,OFFSET(INDEX(tblAllIssuesPurposes[#Data],MATCH(I$3,tblAllIssuesPurposes[FormattedIssueName],0),8),$A6-1,0),""),"")</f>
        <v/>
      </c>
      <c r="J6" s="1" t="str">
        <f ca="1">IFERROR(IF(OFFSET(INDEX(tblAllIssuesPurposes[#Data],MATCH(J$3,tblAllIssuesPurposes[FormattedIssueName],0),7),$A6-1,0)=J$3,OFFSET(INDEX(tblAllIssuesPurposes[#Data],MATCH(J$3,tblAllIssuesPurposes[FormattedIssueName],0),8),$A6-1,0),""),"")</f>
        <v/>
      </c>
      <c r="K6" s="1" t="str">
        <f ca="1">IFERROR(IF(OFFSET(INDEX(tblAllIssuesPurposes[#Data],MATCH(K$3,tblAllIssuesPurposes[FormattedIssueName],0),7),$A6-1,0)=K$3,OFFSET(INDEX(tblAllIssuesPurposes[#Data],MATCH(K$3,tblAllIssuesPurposes[FormattedIssueName],0),8),$A6-1,0),""),"")</f>
        <v/>
      </c>
      <c r="L6" s="1" t="str">
        <f ca="1">IFERROR(IF(OFFSET(INDEX(tblAllIssuesPurposes[#Data],MATCH(L$3,tblAllIssuesPurposes[FormattedIssueName],0),7),$A6-1,0)=L$3,OFFSET(INDEX(tblAllIssuesPurposes[#Data],MATCH(L$3,tblAllIssuesPurposes[FormattedIssueName],0),8),$A6-1,0),""),"")</f>
        <v/>
      </c>
      <c r="M6" s="1" t="str">
        <f ca="1">IFERROR(IF(OFFSET(INDEX(tblAllIssuesPurposes[#Data],MATCH(M$3,tblAllIssuesPurposes[FormattedIssueName],0),7),$A6-1,0)=M$3,OFFSET(INDEX(tblAllIssuesPurposes[#Data],MATCH(M$3,tblAllIssuesPurposes[FormattedIssueName],0),8),$A6-1,0),""),"")</f>
        <v/>
      </c>
    </row>
    <row r="7" spans="1:13" x14ac:dyDescent="0.25">
      <c r="A7">
        <v>2</v>
      </c>
      <c r="B7" s="1" t="str">
        <f ca="1">IFERROR(IF(OFFSET(INDEX(tblAllIssuesPurposes[#Data],MATCH(B$3,tblAllIssuesPurposes[FormattedIssueName],0),7),$A7-1,0)=B$3,OFFSET(INDEX(tblAllIssuesPurposes[#Data],MATCH(B$3,tblAllIssuesPurposes[FormattedIssueName],0),8),$A7-1,0),""),"")</f>
        <v/>
      </c>
      <c r="C7" s="1" t="str">
        <f ca="1">IFERROR(IF(OFFSET(INDEX(tblAllIssuesPurposes[#Data],MATCH(C$3,tblAllIssuesPurposes[FormattedIssueName],0),7),$A7-1,0)=C$3,OFFSET(INDEX(tblAllIssuesPurposes[#Data],MATCH(C$3,tblAllIssuesPurposes[FormattedIssueName],0),8),$A7-1,0),""),"")</f>
        <v/>
      </c>
      <c r="D7" s="1" t="str">
        <f ca="1">IFERROR(IF(OFFSET(INDEX(tblAllIssuesPurposes[#Data],MATCH(D$3,tblAllIssuesPurposes[FormattedIssueName],0),7),$A7-1,0)=D$3,OFFSET(INDEX(tblAllIssuesPurposes[#Data],MATCH(D$3,tblAllIssuesPurposes[FormattedIssueName],0),8),$A7-1,0),""),"")</f>
        <v/>
      </c>
      <c r="E7" s="1" t="str">
        <f ca="1">IFERROR(IF(OFFSET(INDEX(tblAllIssuesPurposes[#Data],MATCH(E$3,tblAllIssuesPurposes[FormattedIssueName],0),7),$A7-1,0)=E$3,OFFSET(INDEX(tblAllIssuesPurposes[#Data],MATCH(E$3,tblAllIssuesPurposes[FormattedIssueName],0),8),$A7-1,0),""),"")</f>
        <v/>
      </c>
      <c r="F7" s="1" t="str">
        <f ca="1">IFERROR(IF(OFFSET(INDEX(tblAllIssuesPurposes[#Data],MATCH(F$3,tblAllIssuesPurposes[FormattedIssueName],0),7),$A7-1,0)=F$3,OFFSET(INDEX(tblAllIssuesPurposes[#Data],MATCH(F$3,tblAllIssuesPurposes[FormattedIssueName],0),8),$A7-1,0),""),"")</f>
        <v/>
      </c>
      <c r="G7" s="1" t="str">
        <f ca="1">IFERROR(IF(OFFSET(INDEX(tblAllIssuesPurposes[#Data],MATCH(G$3,tblAllIssuesPurposes[FormattedIssueName],0),7),$A7-1,0)=G$3,OFFSET(INDEX(tblAllIssuesPurposes[#Data],MATCH(G$3,tblAllIssuesPurposes[FormattedIssueName],0),8),$A7-1,0),""),"")</f>
        <v/>
      </c>
      <c r="H7" s="1" t="str">
        <f ca="1">IFERROR(IF(OFFSET(INDEX(tblAllIssuesPurposes[#Data],MATCH(H$3,tblAllIssuesPurposes[FormattedIssueName],0),7),$A7-1,0)=H$3,OFFSET(INDEX(tblAllIssuesPurposes[#Data],MATCH(H$3,tblAllIssuesPurposes[FormattedIssueName],0),8),$A7-1,0),""),"")</f>
        <v/>
      </c>
      <c r="I7" s="1" t="str">
        <f ca="1">IFERROR(IF(OFFSET(INDEX(tblAllIssuesPurposes[#Data],MATCH(I$3,tblAllIssuesPurposes[FormattedIssueName],0),7),$A7-1,0)=I$3,OFFSET(INDEX(tblAllIssuesPurposes[#Data],MATCH(I$3,tblAllIssuesPurposes[FormattedIssueName],0),8),$A7-1,0),""),"")</f>
        <v/>
      </c>
      <c r="J7" s="1" t="str">
        <f ca="1">IFERROR(IF(OFFSET(INDEX(tblAllIssuesPurposes[#Data],MATCH(J$3,tblAllIssuesPurposes[FormattedIssueName],0),7),$A7-1,0)=J$3,OFFSET(INDEX(tblAllIssuesPurposes[#Data],MATCH(J$3,tblAllIssuesPurposes[FormattedIssueName],0),8),$A7-1,0),""),"")</f>
        <v/>
      </c>
      <c r="K7" s="1" t="str">
        <f ca="1">IFERROR(IF(OFFSET(INDEX(tblAllIssuesPurposes[#Data],MATCH(K$3,tblAllIssuesPurposes[FormattedIssueName],0),7),$A7-1,0)=K$3,OFFSET(INDEX(tblAllIssuesPurposes[#Data],MATCH(K$3,tblAllIssuesPurposes[FormattedIssueName],0),8),$A7-1,0),""),"")</f>
        <v/>
      </c>
      <c r="L7" s="1" t="str">
        <f ca="1">IFERROR(IF(OFFSET(INDEX(tblAllIssuesPurposes[#Data],MATCH(L$3,tblAllIssuesPurposes[FormattedIssueName],0),7),$A7-1,0)=L$3,OFFSET(INDEX(tblAllIssuesPurposes[#Data],MATCH(L$3,tblAllIssuesPurposes[FormattedIssueName],0),8),$A7-1,0),""),"")</f>
        <v/>
      </c>
      <c r="M7" s="1" t="str">
        <f ca="1">IFERROR(IF(OFFSET(INDEX(tblAllIssuesPurposes[#Data],MATCH(M$3,tblAllIssuesPurposes[FormattedIssueName],0),7),$A7-1,0)=M$3,OFFSET(INDEX(tblAllIssuesPurposes[#Data],MATCH(M$3,tblAllIssuesPurposes[FormattedIssueName],0),8),$A7-1,0),""),"")</f>
        <v/>
      </c>
    </row>
    <row r="8" spans="1:13" x14ac:dyDescent="0.25">
      <c r="A8">
        <v>3</v>
      </c>
      <c r="B8" s="1" t="str">
        <f ca="1">IFERROR(IF(OFFSET(INDEX(tblAllIssuesPurposes[#Data],MATCH(B$3,tblAllIssuesPurposes[FormattedIssueName],0),7),$A8-1,0)=B$3,OFFSET(INDEX(tblAllIssuesPurposes[#Data],MATCH(B$3,tblAllIssuesPurposes[FormattedIssueName],0),8),$A8-1,0),""),"")</f>
        <v/>
      </c>
      <c r="C8" s="1" t="str">
        <f ca="1">IFERROR(IF(OFFSET(INDEX(tblAllIssuesPurposes[#Data],MATCH(C$3,tblAllIssuesPurposes[FormattedIssueName],0),7),$A8-1,0)=C$3,OFFSET(INDEX(tblAllIssuesPurposes[#Data],MATCH(C$3,tblAllIssuesPurposes[FormattedIssueName],0),8),$A8-1,0),""),"")</f>
        <v/>
      </c>
      <c r="D8" s="1" t="str">
        <f ca="1">IFERROR(IF(OFFSET(INDEX(tblAllIssuesPurposes[#Data],MATCH(D$3,tblAllIssuesPurposes[FormattedIssueName],0),7),$A8-1,0)=D$3,OFFSET(INDEX(tblAllIssuesPurposes[#Data],MATCH(D$3,tblAllIssuesPurposes[FormattedIssueName],0),8),$A8-1,0),""),"")</f>
        <v/>
      </c>
      <c r="E8" s="1" t="str">
        <f ca="1">IFERROR(IF(OFFSET(INDEX(tblAllIssuesPurposes[#Data],MATCH(E$3,tblAllIssuesPurposes[FormattedIssueName],0),7),$A8-1,0)=E$3,OFFSET(INDEX(tblAllIssuesPurposes[#Data],MATCH(E$3,tblAllIssuesPurposes[FormattedIssueName],0),8),$A8-1,0),""),"")</f>
        <v/>
      </c>
      <c r="F8" s="1" t="str">
        <f ca="1">IFERROR(IF(OFFSET(INDEX(tblAllIssuesPurposes[#Data],MATCH(F$3,tblAllIssuesPurposes[FormattedIssueName],0),7),$A8-1,0)=F$3,OFFSET(INDEX(tblAllIssuesPurposes[#Data],MATCH(F$3,tblAllIssuesPurposes[FormattedIssueName],0),8),$A8-1,0),""),"")</f>
        <v/>
      </c>
      <c r="G8" s="1" t="str">
        <f ca="1">IFERROR(IF(OFFSET(INDEX(tblAllIssuesPurposes[#Data],MATCH(G$3,tblAllIssuesPurposes[FormattedIssueName],0),7),$A8-1,0)=G$3,OFFSET(INDEX(tblAllIssuesPurposes[#Data],MATCH(G$3,tblAllIssuesPurposes[FormattedIssueName],0),8),$A8-1,0),""),"")</f>
        <v/>
      </c>
      <c r="H8" s="1" t="str">
        <f ca="1">IFERROR(IF(OFFSET(INDEX(tblAllIssuesPurposes[#Data],MATCH(H$3,tblAllIssuesPurposes[FormattedIssueName],0),7),$A8-1,0)=H$3,OFFSET(INDEX(tblAllIssuesPurposes[#Data],MATCH(H$3,tblAllIssuesPurposes[FormattedIssueName],0),8),$A8-1,0),""),"")</f>
        <v/>
      </c>
      <c r="I8" s="1" t="str">
        <f ca="1">IFERROR(IF(OFFSET(INDEX(tblAllIssuesPurposes[#Data],MATCH(I$3,tblAllIssuesPurposes[FormattedIssueName],0),7),$A8-1,0)=I$3,OFFSET(INDEX(tblAllIssuesPurposes[#Data],MATCH(I$3,tblAllIssuesPurposes[FormattedIssueName],0),8),$A8-1,0),""),"")</f>
        <v/>
      </c>
      <c r="J8" s="1" t="str">
        <f ca="1">IFERROR(IF(OFFSET(INDEX(tblAllIssuesPurposes[#Data],MATCH(J$3,tblAllIssuesPurposes[FormattedIssueName],0),7),$A8-1,0)=J$3,OFFSET(INDEX(tblAllIssuesPurposes[#Data],MATCH(J$3,tblAllIssuesPurposes[FormattedIssueName],0),8),$A8-1,0),""),"")</f>
        <v/>
      </c>
      <c r="K8" s="1" t="str">
        <f ca="1">IFERROR(IF(OFFSET(INDEX(tblAllIssuesPurposes[#Data],MATCH(K$3,tblAllIssuesPurposes[FormattedIssueName],0),7),$A8-1,0)=K$3,OFFSET(INDEX(tblAllIssuesPurposes[#Data],MATCH(K$3,tblAllIssuesPurposes[FormattedIssueName],0),8),$A8-1,0),""),"")</f>
        <v/>
      </c>
      <c r="L8" s="1" t="str">
        <f ca="1">IFERROR(IF(OFFSET(INDEX(tblAllIssuesPurposes[#Data],MATCH(L$3,tblAllIssuesPurposes[FormattedIssueName],0),7),$A8-1,0)=L$3,OFFSET(INDEX(tblAllIssuesPurposes[#Data],MATCH(L$3,tblAllIssuesPurposes[FormattedIssueName],0),8),$A8-1,0),""),"")</f>
        <v/>
      </c>
      <c r="M8" s="1" t="str">
        <f ca="1">IFERROR(IF(OFFSET(INDEX(tblAllIssuesPurposes[#Data],MATCH(M$3,tblAllIssuesPurposes[FormattedIssueName],0),7),$A8-1,0)=M$3,OFFSET(INDEX(tblAllIssuesPurposes[#Data],MATCH(M$3,tblAllIssuesPurposes[FormattedIssueName],0),8),$A8-1,0),""),"")</f>
        <v/>
      </c>
    </row>
    <row r="9" spans="1:13" x14ac:dyDescent="0.25">
      <c r="A9">
        <v>4</v>
      </c>
      <c r="B9" s="1" t="str">
        <f ca="1">IFERROR(IF(OFFSET(INDEX(tblAllIssuesPurposes[#Data],MATCH(B$3,tblAllIssuesPurposes[FormattedIssueName],0),7),$A9-1,0)=B$3,OFFSET(INDEX(tblAllIssuesPurposes[#Data],MATCH(B$3,tblAllIssuesPurposes[FormattedIssueName],0),8),$A9-1,0),""),"")</f>
        <v/>
      </c>
      <c r="C9" s="1" t="str">
        <f ca="1">IFERROR(IF(OFFSET(INDEX(tblAllIssuesPurposes[#Data],MATCH(C$3,tblAllIssuesPurposes[FormattedIssueName],0),7),$A9-1,0)=C$3,OFFSET(INDEX(tblAllIssuesPurposes[#Data],MATCH(C$3,tblAllIssuesPurposes[FormattedIssueName],0),8),$A9-1,0),""),"")</f>
        <v/>
      </c>
      <c r="D9" s="1" t="str">
        <f ca="1">IFERROR(IF(OFFSET(INDEX(tblAllIssuesPurposes[#Data],MATCH(D$3,tblAllIssuesPurposes[FormattedIssueName],0),7),$A9-1,0)=D$3,OFFSET(INDEX(tblAllIssuesPurposes[#Data],MATCH(D$3,tblAllIssuesPurposes[FormattedIssueName],0),8),$A9-1,0),""),"")</f>
        <v/>
      </c>
      <c r="E9" s="1" t="str">
        <f ca="1">IFERROR(IF(OFFSET(INDEX(tblAllIssuesPurposes[#Data],MATCH(E$3,tblAllIssuesPurposes[FormattedIssueName],0),7),$A9-1,0)=E$3,OFFSET(INDEX(tblAllIssuesPurposes[#Data],MATCH(E$3,tblAllIssuesPurposes[FormattedIssueName],0),8),$A9-1,0),""),"")</f>
        <v/>
      </c>
      <c r="F9" s="1" t="str">
        <f ca="1">IFERROR(IF(OFFSET(INDEX(tblAllIssuesPurposes[#Data],MATCH(F$3,tblAllIssuesPurposes[FormattedIssueName],0),7),$A9-1,0)=F$3,OFFSET(INDEX(tblAllIssuesPurposes[#Data],MATCH(F$3,tblAllIssuesPurposes[FormattedIssueName],0),8),$A9-1,0),""),"")</f>
        <v/>
      </c>
      <c r="G9" s="1" t="str">
        <f ca="1">IFERROR(IF(OFFSET(INDEX(tblAllIssuesPurposes[#Data],MATCH(G$3,tblAllIssuesPurposes[FormattedIssueName],0),7),$A9-1,0)=G$3,OFFSET(INDEX(tblAllIssuesPurposes[#Data],MATCH(G$3,tblAllIssuesPurposes[FormattedIssueName],0),8),$A9-1,0),""),"")</f>
        <v/>
      </c>
      <c r="H9" s="1" t="str">
        <f ca="1">IFERROR(IF(OFFSET(INDEX(tblAllIssuesPurposes[#Data],MATCH(H$3,tblAllIssuesPurposes[FormattedIssueName],0),7),$A9-1,0)=H$3,OFFSET(INDEX(tblAllIssuesPurposes[#Data],MATCH(H$3,tblAllIssuesPurposes[FormattedIssueName],0),8),$A9-1,0),""),"")</f>
        <v/>
      </c>
      <c r="I9" s="1" t="str">
        <f ca="1">IFERROR(IF(OFFSET(INDEX(tblAllIssuesPurposes[#Data],MATCH(I$3,tblAllIssuesPurposes[FormattedIssueName],0),7),$A9-1,0)=I$3,OFFSET(INDEX(tblAllIssuesPurposes[#Data],MATCH(I$3,tblAllIssuesPurposes[FormattedIssueName],0),8),$A9-1,0),""),"")</f>
        <v/>
      </c>
      <c r="J9" s="1" t="str">
        <f ca="1">IFERROR(IF(OFFSET(INDEX(tblAllIssuesPurposes[#Data],MATCH(J$3,tblAllIssuesPurposes[FormattedIssueName],0),7),$A9-1,0)=J$3,OFFSET(INDEX(tblAllIssuesPurposes[#Data],MATCH(J$3,tblAllIssuesPurposes[FormattedIssueName],0),8),$A9-1,0),""),"")</f>
        <v/>
      </c>
      <c r="K9" s="1" t="str">
        <f ca="1">IFERROR(IF(OFFSET(INDEX(tblAllIssuesPurposes[#Data],MATCH(K$3,tblAllIssuesPurposes[FormattedIssueName],0),7),$A9-1,0)=K$3,OFFSET(INDEX(tblAllIssuesPurposes[#Data],MATCH(K$3,tblAllIssuesPurposes[FormattedIssueName],0),8),$A9-1,0),""),"")</f>
        <v/>
      </c>
      <c r="L9" s="1" t="str">
        <f ca="1">IFERROR(IF(OFFSET(INDEX(tblAllIssuesPurposes[#Data],MATCH(L$3,tblAllIssuesPurposes[FormattedIssueName],0),7),$A9-1,0)=L$3,OFFSET(INDEX(tblAllIssuesPurposes[#Data],MATCH(L$3,tblAllIssuesPurposes[FormattedIssueName],0),8),$A9-1,0),""),"")</f>
        <v/>
      </c>
      <c r="M9" s="1" t="str">
        <f ca="1">IFERROR(IF(OFFSET(INDEX(tblAllIssuesPurposes[#Data],MATCH(M$3,tblAllIssuesPurposes[FormattedIssueName],0),7),$A9-1,0)=M$3,OFFSET(INDEX(tblAllIssuesPurposes[#Data],MATCH(M$3,tblAllIssuesPurposes[FormattedIssueName],0),8),$A9-1,0),""),"")</f>
        <v/>
      </c>
    </row>
    <row r="10" spans="1:13" x14ac:dyDescent="0.25">
      <c r="A10">
        <v>5</v>
      </c>
      <c r="B10" s="1" t="str">
        <f ca="1">IFERROR(IF(OFFSET(INDEX(tblAllIssuesPurposes[#Data],MATCH(B$3,tblAllIssuesPurposes[FormattedIssueName],0),7),$A10-1,0)=B$3,OFFSET(INDEX(tblAllIssuesPurposes[#Data],MATCH(B$3,tblAllIssuesPurposes[FormattedIssueName],0),8),$A10-1,0),""),"")</f>
        <v/>
      </c>
      <c r="C10" s="1" t="str">
        <f ca="1">IFERROR(IF(OFFSET(INDEX(tblAllIssuesPurposes[#Data],MATCH(C$3,tblAllIssuesPurposes[FormattedIssueName],0),7),$A10-1,0)=C$3,OFFSET(INDEX(tblAllIssuesPurposes[#Data],MATCH(C$3,tblAllIssuesPurposes[FormattedIssueName],0),8),$A10-1,0),""),"")</f>
        <v/>
      </c>
      <c r="D10" s="1" t="str">
        <f ca="1">IFERROR(IF(OFFSET(INDEX(tblAllIssuesPurposes[#Data],MATCH(D$3,tblAllIssuesPurposes[FormattedIssueName],0),7),$A10-1,0)=D$3,OFFSET(INDEX(tblAllIssuesPurposes[#Data],MATCH(D$3,tblAllIssuesPurposes[FormattedIssueName],0),8),$A10-1,0),""),"")</f>
        <v/>
      </c>
      <c r="E10" s="1" t="str">
        <f ca="1">IFERROR(IF(OFFSET(INDEX(tblAllIssuesPurposes[#Data],MATCH(E$3,tblAllIssuesPurposes[FormattedIssueName],0),7),$A10-1,0)=E$3,OFFSET(INDEX(tblAllIssuesPurposes[#Data],MATCH(E$3,tblAllIssuesPurposes[FormattedIssueName],0),8),$A10-1,0),""),"")</f>
        <v/>
      </c>
      <c r="F10" s="1" t="str">
        <f ca="1">IFERROR(IF(OFFSET(INDEX(tblAllIssuesPurposes[#Data],MATCH(F$3,tblAllIssuesPurposes[FormattedIssueName],0),7),$A10-1,0)=F$3,OFFSET(INDEX(tblAllIssuesPurposes[#Data],MATCH(F$3,tblAllIssuesPurposes[FormattedIssueName],0),8),$A10-1,0),""),"")</f>
        <v/>
      </c>
      <c r="G10" s="1" t="str">
        <f ca="1">IFERROR(IF(OFFSET(INDEX(tblAllIssuesPurposes[#Data],MATCH(G$3,tblAllIssuesPurposes[FormattedIssueName],0),7),$A10-1,0)=G$3,OFFSET(INDEX(tblAllIssuesPurposes[#Data],MATCH(G$3,tblAllIssuesPurposes[FormattedIssueName],0),8),$A10-1,0),""),"")</f>
        <v/>
      </c>
      <c r="H10" s="1" t="str">
        <f ca="1">IFERROR(IF(OFFSET(INDEX(tblAllIssuesPurposes[#Data],MATCH(H$3,tblAllIssuesPurposes[FormattedIssueName],0),7),$A10-1,0)=H$3,OFFSET(INDEX(tblAllIssuesPurposes[#Data],MATCH(H$3,tblAllIssuesPurposes[FormattedIssueName],0),8),$A10-1,0),""),"")</f>
        <v/>
      </c>
      <c r="I10" s="1" t="str">
        <f ca="1">IFERROR(IF(OFFSET(INDEX(tblAllIssuesPurposes[#Data],MATCH(I$3,tblAllIssuesPurposes[FormattedIssueName],0),7),$A10-1,0)=I$3,OFFSET(INDEX(tblAllIssuesPurposes[#Data],MATCH(I$3,tblAllIssuesPurposes[FormattedIssueName],0),8),$A10-1,0),""),"")</f>
        <v/>
      </c>
      <c r="J10" s="1" t="str">
        <f ca="1">IFERROR(IF(OFFSET(INDEX(tblAllIssuesPurposes[#Data],MATCH(J$3,tblAllIssuesPurposes[FormattedIssueName],0),7),$A10-1,0)=J$3,OFFSET(INDEX(tblAllIssuesPurposes[#Data],MATCH(J$3,tblAllIssuesPurposes[FormattedIssueName],0),8),$A10-1,0),""),"")</f>
        <v/>
      </c>
      <c r="K10" s="1" t="str">
        <f ca="1">IFERROR(IF(OFFSET(INDEX(tblAllIssuesPurposes[#Data],MATCH(K$3,tblAllIssuesPurposes[FormattedIssueName],0),7),$A10-1,0)=K$3,OFFSET(INDEX(tblAllIssuesPurposes[#Data],MATCH(K$3,tblAllIssuesPurposes[FormattedIssueName],0),8),$A10-1,0),""),"")</f>
        <v/>
      </c>
      <c r="L10" s="1" t="str">
        <f ca="1">IFERROR(IF(OFFSET(INDEX(tblAllIssuesPurposes[#Data],MATCH(L$3,tblAllIssuesPurposes[FormattedIssueName],0),7),$A10-1,0)=L$3,OFFSET(INDEX(tblAllIssuesPurposes[#Data],MATCH(L$3,tblAllIssuesPurposes[FormattedIssueName],0),8),$A10-1,0),""),"")</f>
        <v/>
      </c>
      <c r="M10" s="1" t="str">
        <f ca="1">IFERROR(IF(OFFSET(INDEX(tblAllIssuesPurposes[#Data],MATCH(M$3,tblAllIssuesPurposes[FormattedIssueName],0),7),$A10-1,0)=M$3,OFFSET(INDEX(tblAllIssuesPurposes[#Data],MATCH(M$3,tblAllIssuesPurposes[FormattedIssueName],0),8),$A10-1,0),""),"")</f>
        <v/>
      </c>
    </row>
    <row r="11" spans="1:13" x14ac:dyDescent="0.25">
      <c r="A11">
        <v>6</v>
      </c>
      <c r="B11" s="1" t="str">
        <f ca="1">IFERROR(IF(OFFSET(INDEX(tblAllIssuesPurposes[#Data],MATCH(B$3,tblAllIssuesPurposes[FormattedIssueName],0),7),$A11-1,0)=B$3,OFFSET(INDEX(tblAllIssuesPurposes[#Data],MATCH(B$3,tblAllIssuesPurposes[FormattedIssueName],0),8),$A11-1,0),""),"")</f>
        <v/>
      </c>
      <c r="C11" s="1" t="str">
        <f ca="1">IFERROR(IF(OFFSET(INDEX(tblAllIssuesPurposes[#Data],MATCH(C$3,tblAllIssuesPurposes[FormattedIssueName],0),7),$A11-1,0)=C$3,OFFSET(INDEX(tblAllIssuesPurposes[#Data],MATCH(C$3,tblAllIssuesPurposes[FormattedIssueName],0),8),$A11-1,0),""),"")</f>
        <v/>
      </c>
      <c r="D11" s="1" t="str">
        <f ca="1">IFERROR(IF(OFFSET(INDEX(tblAllIssuesPurposes[#Data],MATCH(D$3,tblAllIssuesPurposes[FormattedIssueName],0),7),$A11-1,0)=D$3,OFFSET(INDEX(tblAllIssuesPurposes[#Data],MATCH(D$3,tblAllIssuesPurposes[FormattedIssueName],0),8),$A11-1,0),""),"")</f>
        <v/>
      </c>
      <c r="E11" s="1" t="str">
        <f ca="1">IFERROR(IF(OFFSET(INDEX(tblAllIssuesPurposes[#Data],MATCH(E$3,tblAllIssuesPurposes[FormattedIssueName],0),7),$A11-1,0)=E$3,OFFSET(INDEX(tblAllIssuesPurposes[#Data],MATCH(E$3,tblAllIssuesPurposes[FormattedIssueName],0),8),$A11-1,0),""),"")</f>
        <v/>
      </c>
      <c r="F11" s="1" t="str">
        <f ca="1">IFERROR(IF(OFFSET(INDEX(tblAllIssuesPurposes[#Data],MATCH(F$3,tblAllIssuesPurposes[FormattedIssueName],0),7),$A11-1,0)=F$3,OFFSET(INDEX(tblAllIssuesPurposes[#Data],MATCH(F$3,tblAllIssuesPurposes[FormattedIssueName],0),8),$A11-1,0),""),"")</f>
        <v/>
      </c>
      <c r="G11" s="1" t="str">
        <f ca="1">IFERROR(IF(OFFSET(INDEX(tblAllIssuesPurposes[#Data],MATCH(G$3,tblAllIssuesPurposes[FormattedIssueName],0),7),$A11-1,0)=G$3,OFFSET(INDEX(tblAllIssuesPurposes[#Data],MATCH(G$3,tblAllIssuesPurposes[FormattedIssueName],0),8),$A11-1,0),""),"")</f>
        <v/>
      </c>
      <c r="H11" s="1" t="str">
        <f ca="1">IFERROR(IF(OFFSET(INDEX(tblAllIssuesPurposes[#Data],MATCH(H$3,tblAllIssuesPurposes[FormattedIssueName],0),7),$A11-1,0)=H$3,OFFSET(INDEX(tblAllIssuesPurposes[#Data],MATCH(H$3,tblAllIssuesPurposes[FormattedIssueName],0),8),$A11-1,0),""),"")</f>
        <v/>
      </c>
      <c r="I11" s="1" t="str">
        <f ca="1">IFERROR(IF(OFFSET(INDEX(tblAllIssuesPurposes[#Data],MATCH(I$3,tblAllIssuesPurposes[FormattedIssueName],0),7),$A11-1,0)=I$3,OFFSET(INDEX(tblAllIssuesPurposes[#Data],MATCH(I$3,tblAllIssuesPurposes[FormattedIssueName],0),8),$A11-1,0),""),"")</f>
        <v/>
      </c>
      <c r="J11" s="1" t="str">
        <f ca="1">IFERROR(IF(OFFSET(INDEX(tblAllIssuesPurposes[#Data],MATCH(J$3,tblAllIssuesPurposes[FormattedIssueName],0),7),$A11-1,0)=J$3,OFFSET(INDEX(tblAllIssuesPurposes[#Data],MATCH(J$3,tblAllIssuesPurposes[FormattedIssueName],0),8),$A11-1,0),""),"")</f>
        <v/>
      </c>
      <c r="K11" s="1" t="str">
        <f ca="1">IFERROR(IF(OFFSET(INDEX(tblAllIssuesPurposes[#Data],MATCH(K$3,tblAllIssuesPurposes[FormattedIssueName],0),7),$A11-1,0)=K$3,OFFSET(INDEX(tblAllIssuesPurposes[#Data],MATCH(K$3,tblAllIssuesPurposes[FormattedIssueName],0),8),$A11-1,0),""),"")</f>
        <v/>
      </c>
      <c r="L11" s="1" t="str">
        <f ca="1">IFERROR(IF(OFFSET(INDEX(tblAllIssuesPurposes[#Data],MATCH(L$3,tblAllIssuesPurposes[FormattedIssueName],0),7),$A11-1,0)=L$3,OFFSET(INDEX(tblAllIssuesPurposes[#Data],MATCH(L$3,tblAllIssuesPurposes[FormattedIssueName],0),8),$A11-1,0),""),"")</f>
        <v/>
      </c>
      <c r="M11" s="1" t="str">
        <f ca="1">IFERROR(IF(OFFSET(INDEX(tblAllIssuesPurposes[#Data],MATCH(M$3,tblAllIssuesPurposes[FormattedIssueName],0),7),$A11-1,0)=M$3,OFFSET(INDEX(tblAllIssuesPurposes[#Data],MATCH(M$3,tblAllIssuesPurposes[FormattedIssueName],0),8),$A11-1,0),""),"")</f>
        <v/>
      </c>
    </row>
    <row r="12" spans="1:13" x14ac:dyDescent="0.25">
      <c r="A12">
        <v>7</v>
      </c>
      <c r="B12" s="1" t="str">
        <f ca="1">IFERROR(IF(OFFSET(INDEX(tblAllIssuesPurposes[#Data],MATCH(B$3,tblAllIssuesPurposes[FormattedIssueName],0),7),$A12-1,0)=B$3,OFFSET(INDEX(tblAllIssuesPurposes[#Data],MATCH(B$3,tblAllIssuesPurposes[FormattedIssueName],0),8),$A12-1,0),""),"")</f>
        <v/>
      </c>
      <c r="C12" s="1" t="str">
        <f ca="1">IFERROR(IF(OFFSET(INDEX(tblAllIssuesPurposes[#Data],MATCH(C$3,tblAllIssuesPurposes[FormattedIssueName],0),7),$A12-1,0)=C$3,OFFSET(INDEX(tblAllIssuesPurposes[#Data],MATCH(C$3,tblAllIssuesPurposes[FormattedIssueName],0),8),$A12-1,0),""),"")</f>
        <v/>
      </c>
      <c r="D12" s="1" t="str">
        <f ca="1">IFERROR(IF(OFFSET(INDEX(tblAllIssuesPurposes[#Data],MATCH(D$3,tblAllIssuesPurposes[FormattedIssueName],0),7),$A12-1,0)=D$3,OFFSET(INDEX(tblAllIssuesPurposes[#Data],MATCH(D$3,tblAllIssuesPurposes[FormattedIssueName],0),8),$A12-1,0),""),"")</f>
        <v/>
      </c>
      <c r="E12" s="1" t="str">
        <f ca="1">IFERROR(IF(OFFSET(INDEX(tblAllIssuesPurposes[#Data],MATCH(E$3,tblAllIssuesPurposes[FormattedIssueName],0),7),$A12-1,0)=E$3,OFFSET(INDEX(tblAllIssuesPurposes[#Data],MATCH(E$3,tblAllIssuesPurposes[FormattedIssueName],0),8),$A12-1,0),""),"")</f>
        <v/>
      </c>
      <c r="F12" s="1" t="str">
        <f ca="1">IFERROR(IF(OFFSET(INDEX(tblAllIssuesPurposes[#Data],MATCH(F$3,tblAllIssuesPurposes[FormattedIssueName],0),7),$A12-1,0)=F$3,OFFSET(INDEX(tblAllIssuesPurposes[#Data],MATCH(F$3,tblAllIssuesPurposes[FormattedIssueName],0),8),$A12-1,0),""),"")</f>
        <v/>
      </c>
      <c r="G12" s="1" t="str">
        <f ca="1">IFERROR(IF(OFFSET(INDEX(tblAllIssuesPurposes[#Data],MATCH(G$3,tblAllIssuesPurposes[FormattedIssueName],0),7),$A12-1,0)=G$3,OFFSET(INDEX(tblAllIssuesPurposes[#Data],MATCH(G$3,tblAllIssuesPurposes[FormattedIssueName],0),8),$A12-1,0),""),"")</f>
        <v/>
      </c>
      <c r="H12" s="1" t="str">
        <f ca="1">IFERROR(IF(OFFSET(INDEX(tblAllIssuesPurposes[#Data],MATCH(H$3,tblAllIssuesPurposes[FormattedIssueName],0),7),$A12-1,0)=H$3,OFFSET(INDEX(tblAllIssuesPurposes[#Data],MATCH(H$3,tblAllIssuesPurposes[FormattedIssueName],0),8),$A12-1,0),""),"")</f>
        <v/>
      </c>
      <c r="I12" s="1" t="str">
        <f ca="1">IFERROR(IF(OFFSET(INDEX(tblAllIssuesPurposes[#Data],MATCH(I$3,tblAllIssuesPurposes[FormattedIssueName],0),7),$A12-1,0)=I$3,OFFSET(INDEX(tblAllIssuesPurposes[#Data],MATCH(I$3,tblAllIssuesPurposes[FormattedIssueName],0),8),$A12-1,0),""),"")</f>
        <v/>
      </c>
      <c r="J12" s="1" t="str">
        <f ca="1">IFERROR(IF(OFFSET(INDEX(tblAllIssuesPurposes[#Data],MATCH(J$3,tblAllIssuesPurposes[FormattedIssueName],0),7),$A12-1,0)=J$3,OFFSET(INDEX(tblAllIssuesPurposes[#Data],MATCH(J$3,tblAllIssuesPurposes[FormattedIssueName],0),8),$A12-1,0),""),"")</f>
        <v/>
      </c>
      <c r="K12" s="1" t="str">
        <f ca="1">IFERROR(IF(OFFSET(INDEX(tblAllIssuesPurposes[#Data],MATCH(K$3,tblAllIssuesPurposes[FormattedIssueName],0),7),$A12-1,0)=K$3,OFFSET(INDEX(tblAllIssuesPurposes[#Data],MATCH(K$3,tblAllIssuesPurposes[FormattedIssueName],0),8),$A12-1,0),""),"")</f>
        <v/>
      </c>
      <c r="L12" s="1" t="str">
        <f ca="1">IFERROR(IF(OFFSET(INDEX(tblAllIssuesPurposes[#Data],MATCH(L$3,tblAllIssuesPurposes[FormattedIssueName],0),7),$A12-1,0)=L$3,OFFSET(INDEX(tblAllIssuesPurposes[#Data],MATCH(L$3,tblAllIssuesPurposes[FormattedIssueName],0),8),$A12-1,0),""),"")</f>
        <v/>
      </c>
      <c r="M12" s="1" t="str">
        <f ca="1">IFERROR(IF(OFFSET(INDEX(tblAllIssuesPurposes[#Data],MATCH(M$3,tblAllIssuesPurposes[FormattedIssueName],0),7),$A12-1,0)=M$3,OFFSET(INDEX(tblAllIssuesPurposes[#Data],MATCH(M$3,tblAllIssuesPurposes[FormattedIssueName],0),8),$A12-1,0),""),"")</f>
        <v/>
      </c>
    </row>
    <row r="13" spans="1:13" x14ac:dyDescent="0.25">
      <c r="A13">
        <v>8</v>
      </c>
      <c r="B13" s="1" t="str">
        <f ca="1">IFERROR(IF(OFFSET(INDEX(tblAllIssuesPurposes[#Data],MATCH(B$3,tblAllIssuesPurposes[FormattedIssueName],0),7),$A13-1,0)=B$3,OFFSET(INDEX(tblAllIssuesPurposes[#Data],MATCH(B$3,tblAllIssuesPurposes[FormattedIssueName],0),8),$A13-1,0),""),"")</f>
        <v/>
      </c>
      <c r="C13" s="1" t="str">
        <f ca="1">IFERROR(IF(OFFSET(INDEX(tblAllIssuesPurposes[#Data],MATCH(C$3,tblAllIssuesPurposes[FormattedIssueName],0),7),$A13-1,0)=C$3,OFFSET(INDEX(tblAllIssuesPurposes[#Data],MATCH(C$3,tblAllIssuesPurposes[FormattedIssueName],0),8),$A13-1,0),""),"")</f>
        <v/>
      </c>
      <c r="D13" s="1" t="str">
        <f ca="1">IFERROR(IF(OFFSET(INDEX(tblAllIssuesPurposes[#Data],MATCH(D$3,tblAllIssuesPurposes[FormattedIssueName],0),7),$A13-1,0)=D$3,OFFSET(INDEX(tblAllIssuesPurposes[#Data],MATCH(D$3,tblAllIssuesPurposes[FormattedIssueName],0),8),$A13-1,0),""),"")</f>
        <v/>
      </c>
      <c r="E13" s="1" t="str">
        <f ca="1">IFERROR(IF(OFFSET(INDEX(tblAllIssuesPurposes[#Data],MATCH(E$3,tblAllIssuesPurposes[FormattedIssueName],0),7),$A13-1,0)=E$3,OFFSET(INDEX(tblAllIssuesPurposes[#Data],MATCH(E$3,tblAllIssuesPurposes[FormattedIssueName],0),8),$A13-1,0),""),"")</f>
        <v/>
      </c>
      <c r="F13" s="1" t="str">
        <f ca="1">IFERROR(IF(OFFSET(INDEX(tblAllIssuesPurposes[#Data],MATCH(F$3,tblAllIssuesPurposes[FormattedIssueName],0),7),$A13-1,0)=F$3,OFFSET(INDEX(tblAllIssuesPurposes[#Data],MATCH(F$3,tblAllIssuesPurposes[FormattedIssueName],0),8),$A13-1,0),""),"")</f>
        <v/>
      </c>
      <c r="G13" s="1" t="str">
        <f ca="1">IFERROR(IF(OFFSET(INDEX(tblAllIssuesPurposes[#Data],MATCH(G$3,tblAllIssuesPurposes[FormattedIssueName],0),7),$A13-1,0)=G$3,OFFSET(INDEX(tblAllIssuesPurposes[#Data],MATCH(G$3,tblAllIssuesPurposes[FormattedIssueName],0),8),$A13-1,0),""),"")</f>
        <v/>
      </c>
      <c r="H13" s="1" t="str">
        <f ca="1">IFERROR(IF(OFFSET(INDEX(tblAllIssuesPurposes[#Data],MATCH(H$3,tblAllIssuesPurposes[FormattedIssueName],0),7),$A13-1,0)=H$3,OFFSET(INDEX(tblAllIssuesPurposes[#Data],MATCH(H$3,tblAllIssuesPurposes[FormattedIssueName],0),8),$A13-1,0),""),"")</f>
        <v/>
      </c>
      <c r="I13" s="1" t="str">
        <f ca="1">IFERROR(IF(OFFSET(INDEX(tblAllIssuesPurposes[#Data],MATCH(I$3,tblAllIssuesPurposes[FormattedIssueName],0),7),$A13-1,0)=I$3,OFFSET(INDEX(tblAllIssuesPurposes[#Data],MATCH(I$3,tblAllIssuesPurposes[FormattedIssueName],0),8),$A13-1,0),""),"")</f>
        <v/>
      </c>
      <c r="J13" s="1" t="str">
        <f ca="1">IFERROR(IF(OFFSET(INDEX(tblAllIssuesPurposes[#Data],MATCH(J$3,tblAllIssuesPurposes[FormattedIssueName],0),7),$A13-1,0)=J$3,OFFSET(INDEX(tblAllIssuesPurposes[#Data],MATCH(J$3,tblAllIssuesPurposes[FormattedIssueName],0),8),$A13-1,0),""),"")</f>
        <v/>
      </c>
      <c r="K13" s="1" t="str">
        <f ca="1">IFERROR(IF(OFFSET(INDEX(tblAllIssuesPurposes[#Data],MATCH(K$3,tblAllIssuesPurposes[FormattedIssueName],0),7),$A13-1,0)=K$3,OFFSET(INDEX(tblAllIssuesPurposes[#Data],MATCH(K$3,tblAllIssuesPurposes[FormattedIssueName],0),8),$A13-1,0),""),"")</f>
        <v/>
      </c>
      <c r="L13" s="1" t="str">
        <f ca="1">IFERROR(IF(OFFSET(INDEX(tblAllIssuesPurposes[#Data],MATCH(L$3,tblAllIssuesPurposes[FormattedIssueName],0),7),$A13-1,0)=L$3,OFFSET(INDEX(tblAllIssuesPurposes[#Data],MATCH(L$3,tblAllIssuesPurposes[FormattedIssueName],0),8),$A13-1,0),""),"")</f>
        <v/>
      </c>
      <c r="M13" s="1" t="str">
        <f ca="1">IFERROR(IF(OFFSET(INDEX(tblAllIssuesPurposes[#Data],MATCH(M$3,tblAllIssuesPurposes[FormattedIssueName],0),7),$A13-1,0)=M$3,OFFSET(INDEX(tblAllIssuesPurposes[#Data],MATCH(M$3,tblAllIssuesPurposes[FormattedIssueName],0),8),$A13-1,0),""),"")</f>
        <v/>
      </c>
    </row>
    <row r="14" spans="1:13" x14ac:dyDescent="0.25">
      <c r="A14">
        <v>9</v>
      </c>
      <c r="B14" s="1" t="str">
        <f ca="1">IFERROR(IF(OFFSET(INDEX(tblAllIssuesPurposes[#Data],MATCH(B$3,tblAllIssuesPurposes[FormattedIssueName],0),7),$A14-1,0)=B$3,OFFSET(INDEX(tblAllIssuesPurposes[#Data],MATCH(B$3,tblAllIssuesPurposes[FormattedIssueName],0),8),$A14-1,0),""),"")</f>
        <v/>
      </c>
      <c r="C14" s="1" t="str">
        <f ca="1">IFERROR(IF(OFFSET(INDEX(tblAllIssuesPurposes[#Data],MATCH(C$3,tblAllIssuesPurposes[FormattedIssueName],0),7),$A14-1,0)=C$3,OFFSET(INDEX(tblAllIssuesPurposes[#Data],MATCH(C$3,tblAllIssuesPurposes[FormattedIssueName],0),8),$A14-1,0),""),"")</f>
        <v/>
      </c>
      <c r="D14" s="1" t="str">
        <f ca="1">IFERROR(IF(OFFSET(INDEX(tblAllIssuesPurposes[#Data],MATCH(D$3,tblAllIssuesPurposes[FormattedIssueName],0),7),$A14-1,0)=D$3,OFFSET(INDEX(tblAllIssuesPurposes[#Data],MATCH(D$3,tblAllIssuesPurposes[FormattedIssueName],0),8),$A14-1,0),""),"")</f>
        <v/>
      </c>
      <c r="E14" s="1" t="str">
        <f ca="1">IFERROR(IF(OFFSET(INDEX(tblAllIssuesPurposes[#Data],MATCH(E$3,tblAllIssuesPurposes[FormattedIssueName],0),7),$A14-1,0)=E$3,OFFSET(INDEX(tblAllIssuesPurposes[#Data],MATCH(E$3,tblAllIssuesPurposes[FormattedIssueName],0),8),$A14-1,0),""),"")</f>
        <v/>
      </c>
      <c r="F14" s="1" t="str">
        <f ca="1">IFERROR(IF(OFFSET(INDEX(tblAllIssuesPurposes[#Data],MATCH(F$3,tblAllIssuesPurposes[FormattedIssueName],0),7),$A14-1,0)=F$3,OFFSET(INDEX(tblAllIssuesPurposes[#Data],MATCH(F$3,tblAllIssuesPurposes[FormattedIssueName],0),8),$A14-1,0),""),"")</f>
        <v/>
      </c>
      <c r="G14" s="1" t="str">
        <f ca="1">IFERROR(IF(OFFSET(INDEX(tblAllIssuesPurposes[#Data],MATCH(G$3,tblAllIssuesPurposes[FormattedIssueName],0),7),$A14-1,0)=G$3,OFFSET(INDEX(tblAllIssuesPurposes[#Data],MATCH(G$3,tblAllIssuesPurposes[FormattedIssueName],0),8),$A14-1,0),""),"")</f>
        <v/>
      </c>
      <c r="H14" s="1" t="str">
        <f ca="1">IFERROR(IF(OFFSET(INDEX(tblAllIssuesPurposes[#Data],MATCH(H$3,tblAllIssuesPurposes[FormattedIssueName],0),7),$A14-1,0)=H$3,OFFSET(INDEX(tblAllIssuesPurposes[#Data],MATCH(H$3,tblAllIssuesPurposes[FormattedIssueName],0),8),$A14-1,0),""),"")</f>
        <v/>
      </c>
      <c r="I14" s="1" t="str">
        <f ca="1">IFERROR(IF(OFFSET(INDEX(tblAllIssuesPurposes[#Data],MATCH(I$3,tblAllIssuesPurposes[FormattedIssueName],0),7),$A14-1,0)=I$3,OFFSET(INDEX(tblAllIssuesPurposes[#Data],MATCH(I$3,tblAllIssuesPurposes[FormattedIssueName],0),8),$A14-1,0),""),"")</f>
        <v/>
      </c>
      <c r="J14" s="1" t="str">
        <f ca="1">IFERROR(IF(OFFSET(INDEX(tblAllIssuesPurposes[#Data],MATCH(J$3,tblAllIssuesPurposes[FormattedIssueName],0),7),$A14-1,0)=J$3,OFFSET(INDEX(tblAllIssuesPurposes[#Data],MATCH(J$3,tblAllIssuesPurposes[FormattedIssueName],0),8),$A14-1,0),""),"")</f>
        <v/>
      </c>
      <c r="K14" s="1" t="str">
        <f ca="1">IFERROR(IF(OFFSET(INDEX(tblAllIssuesPurposes[#Data],MATCH(K$3,tblAllIssuesPurposes[FormattedIssueName],0),7),$A14-1,0)=K$3,OFFSET(INDEX(tblAllIssuesPurposes[#Data],MATCH(K$3,tblAllIssuesPurposes[FormattedIssueName],0),8),$A14-1,0),""),"")</f>
        <v/>
      </c>
      <c r="L14" s="1" t="str">
        <f ca="1">IFERROR(IF(OFFSET(INDEX(tblAllIssuesPurposes[#Data],MATCH(L$3,tblAllIssuesPurposes[FormattedIssueName],0),7),$A14-1,0)=L$3,OFFSET(INDEX(tblAllIssuesPurposes[#Data],MATCH(L$3,tblAllIssuesPurposes[FormattedIssueName],0),8),$A14-1,0),""),"")</f>
        <v/>
      </c>
      <c r="M14" s="1" t="str">
        <f ca="1">IFERROR(IF(OFFSET(INDEX(tblAllIssuesPurposes[#Data],MATCH(M$3,tblAllIssuesPurposes[FormattedIssueName],0),7),$A14-1,0)=M$3,OFFSET(INDEX(tblAllIssuesPurposes[#Data],MATCH(M$3,tblAllIssuesPurposes[FormattedIssueName],0),8),$A14-1,0),""),"")</f>
        <v/>
      </c>
    </row>
    <row r="15" spans="1:13" x14ac:dyDescent="0.25">
      <c r="A15">
        <v>10</v>
      </c>
      <c r="B15" s="1" t="str">
        <f ca="1">IFERROR(IF(OFFSET(INDEX(tblAllIssuesPurposes[#Data],MATCH(B$3,tblAllIssuesPurposes[FormattedIssueName],0),7),$A15-1,0)=B$3,OFFSET(INDEX(tblAllIssuesPurposes[#Data],MATCH(B$3,tblAllIssuesPurposes[FormattedIssueName],0),8),$A15-1,0),""),"")</f>
        <v/>
      </c>
      <c r="C15" s="1" t="str">
        <f ca="1">IFERROR(IF(OFFSET(INDEX(tblAllIssuesPurposes[#Data],MATCH(C$3,tblAllIssuesPurposes[FormattedIssueName],0),7),$A15-1,0)=C$3,OFFSET(INDEX(tblAllIssuesPurposes[#Data],MATCH(C$3,tblAllIssuesPurposes[FormattedIssueName],0),8),$A15-1,0),""),"")</f>
        <v/>
      </c>
      <c r="D15" s="1" t="str">
        <f ca="1">IFERROR(IF(OFFSET(INDEX(tblAllIssuesPurposes[#Data],MATCH(D$3,tblAllIssuesPurposes[FormattedIssueName],0),7),$A15-1,0)=D$3,OFFSET(INDEX(tblAllIssuesPurposes[#Data],MATCH(D$3,tblAllIssuesPurposes[FormattedIssueName],0),8),$A15-1,0),""),"")</f>
        <v/>
      </c>
      <c r="E15" s="1" t="str">
        <f ca="1">IFERROR(IF(OFFSET(INDEX(tblAllIssuesPurposes[#Data],MATCH(E$3,tblAllIssuesPurposes[FormattedIssueName],0),7),$A15-1,0)=E$3,OFFSET(INDEX(tblAllIssuesPurposes[#Data],MATCH(E$3,tblAllIssuesPurposes[FormattedIssueName],0),8),$A15-1,0),""),"")</f>
        <v/>
      </c>
      <c r="F15" s="1" t="str">
        <f ca="1">IFERROR(IF(OFFSET(INDEX(tblAllIssuesPurposes[#Data],MATCH(F$3,tblAllIssuesPurposes[FormattedIssueName],0),7),$A15-1,0)=F$3,OFFSET(INDEX(tblAllIssuesPurposes[#Data],MATCH(F$3,tblAllIssuesPurposes[FormattedIssueName],0),8),$A15-1,0),""),"")</f>
        <v/>
      </c>
      <c r="G15" s="1" t="str">
        <f ca="1">IFERROR(IF(OFFSET(INDEX(tblAllIssuesPurposes[#Data],MATCH(G$3,tblAllIssuesPurposes[FormattedIssueName],0),7),$A15-1,0)=G$3,OFFSET(INDEX(tblAllIssuesPurposes[#Data],MATCH(G$3,tblAllIssuesPurposes[FormattedIssueName],0),8),$A15-1,0),""),"")</f>
        <v/>
      </c>
      <c r="H15" s="1" t="str">
        <f ca="1">IFERROR(IF(OFFSET(INDEX(tblAllIssuesPurposes[#Data],MATCH(H$3,tblAllIssuesPurposes[FormattedIssueName],0),7),$A15-1,0)=H$3,OFFSET(INDEX(tblAllIssuesPurposes[#Data],MATCH(H$3,tblAllIssuesPurposes[FormattedIssueName],0),8),$A15-1,0),""),"")</f>
        <v/>
      </c>
      <c r="I15" s="1" t="str">
        <f ca="1">IFERROR(IF(OFFSET(INDEX(tblAllIssuesPurposes[#Data],MATCH(I$3,tblAllIssuesPurposes[FormattedIssueName],0),7),$A15-1,0)=I$3,OFFSET(INDEX(tblAllIssuesPurposes[#Data],MATCH(I$3,tblAllIssuesPurposes[FormattedIssueName],0),8),$A15-1,0),""),"")</f>
        <v/>
      </c>
      <c r="J15" s="1" t="str">
        <f ca="1">IFERROR(IF(OFFSET(INDEX(tblAllIssuesPurposes[#Data],MATCH(J$3,tblAllIssuesPurposes[FormattedIssueName],0),7),$A15-1,0)=J$3,OFFSET(INDEX(tblAllIssuesPurposes[#Data],MATCH(J$3,tblAllIssuesPurposes[FormattedIssueName],0),8),$A15-1,0),""),"")</f>
        <v/>
      </c>
      <c r="K15" s="1" t="str">
        <f ca="1">IFERROR(IF(OFFSET(INDEX(tblAllIssuesPurposes[#Data],MATCH(K$3,tblAllIssuesPurposes[FormattedIssueName],0),7),$A15-1,0)=K$3,OFFSET(INDEX(tblAllIssuesPurposes[#Data],MATCH(K$3,tblAllIssuesPurposes[FormattedIssueName],0),8),$A15-1,0),""),"")</f>
        <v/>
      </c>
      <c r="L15" s="1" t="str">
        <f ca="1">IFERROR(IF(OFFSET(INDEX(tblAllIssuesPurposes[#Data],MATCH(L$3,tblAllIssuesPurposes[FormattedIssueName],0),7),$A15-1,0)=L$3,OFFSET(INDEX(tblAllIssuesPurposes[#Data],MATCH(L$3,tblAllIssuesPurposes[FormattedIssueName],0),8),$A15-1,0),""),"")</f>
        <v/>
      </c>
      <c r="M15" s="1" t="str">
        <f ca="1">IFERROR(IF(OFFSET(INDEX(tblAllIssuesPurposes[#Data],MATCH(M$3,tblAllIssuesPurposes[FormattedIssueName],0),7),$A15-1,0)=M$3,OFFSET(INDEX(tblAllIssuesPurposes[#Data],MATCH(M$3,tblAllIssuesPurposes[FormattedIssueName],0),8),$A15-1,0),""),"")</f>
        <v/>
      </c>
    </row>
    <row r="16" spans="1:13" x14ac:dyDescent="0.25">
      <c r="A16">
        <v>11</v>
      </c>
      <c r="B16" s="1" t="str">
        <f ca="1">IFERROR(IF(OFFSET(INDEX(tblAllIssuesPurposes[#Data],MATCH(B$3,tblAllIssuesPurposes[FormattedIssueName],0),7),$A16-1,0)=B$3,OFFSET(INDEX(tblAllIssuesPurposes[#Data],MATCH(B$3,tblAllIssuesPurposes[FormattedIssueName],0),8),$A16-1,0),""),"")</f>
        <v/>
      </c>
      <c r="C16" s="1" t="str">
        <f ca="1">IFERROR(IF(OFFSET(INDEX(tblAllIssuesPurposes[#Data],MATCH(C$3,tblAllIssuesPurposes[FormattedIssueName],0),7),$A16-1,0)=C$3,OFFSET(INDEX(tblAllIssuesPurposes[#Data],MATCH(C$3,tblAllIssuesPurposes[FormattedIssueName],0),8),$A16-1,0),""),"")</f>
        <v/>
      </c>
      <c r="D16" s="1" t="str">
        <f ca="1">IFERROR(IF(OFFSET(INDEX(tblAllIssuesPurposes[#Data],MATCH(D$3,tblAllIssuesPurposes[FormattedIssueName],0),7),$A16-1,0)=D$3,OFFSET(INDEX(tblAllIssuesPurposes[#Data],MATCH(D$3,tblAllIssuesPurposes[FormattedIssueName],0),8),$A16-1,0),""),"")</f>
        <v/>
      </c>
      <c r="E16" s="1" t="str">
        <f ca="1">IFERROR(IF(OFFSET(INDEX(tblAllIssuesPurposes[#Data],MATCH(E$3,tblAllIssuesPurposes[FormattedIssueName],0),7),$A16-1,0)=E$3,OFFSET(INDEX(tblAllIssuesPurposes[#Data],MATCH(E$3,tblAllIssuesPurposes[FormattedIssueName],0),8),$A16-1,0),""),"")</f>
        <v/>
      </c>
      <c r="F16" s="1" t="str">
        <f ca="1">IFERROR(IF(OFFSET(INDEX(tblAllIssuesPurposes[#Data],MATCH(F$3,tblAllIssuesPurposes[FormattedIssueName],0),7),$A16-1,0)=F$3,OFFSET(INDEX(tblAllIssuesPurposes[#Data],MATCH(F$3,tblAllIssuesPurposes[FormattedIssueName],0),8),$A16-1,0),""),"")</f>
        <v/>
      </c>
      <c r="G16" s="1" t="str">
        <f ca="1">IFERROR(IF(OFFSET(INDEX(tblAllIssuesPurposes[#Data],MATCH(G$3,tblAllIssuesPurposes[FormattedIssueName],0),7),$A16-1,0)=G$3,OFFSET(INDEX(tblAllIssuesPurposes[#Data],MATCH(G$3,tblAllIssuesPurposes[FormattedIssueName],0),8),$A16-1,0),""),"")</f>
        <v/>
      </c>
      <c r="H16" s="1" t="str">
        <f ca="1">IFERROR(IF(OFFSET(INDEX(tblAllIssuesPurposes[#Data],MATCH(H$3,tblAllIssuesPurposes[FormattedIssueName],0),7),$A16-1,0)=H$3,OFFSET(INDEX(tblAllIssuesPurposes[#Data],MATCH(H$3,tblAllIssuesPurposes[FormattedIssueName],0),8),$A16-1,0),""),"")</f>
        <v/>
      </c>
      <c r="I16" s="1" t="str">
        <f ca="1">IFERROR(IF(OFFSET(INDEX(tblAllIssuesPurposes[#Data],MATCH(I$3,tblAllIssuesPurposes[FormattedIssueName],0),7),$A16-1,0)=I$3,OFFSET(INDEX(tblAllIssuesPurposes[#Data],MATCH(I$3,tblAllIssuesPurposes[FormattedIssueName],0),8),$A16-1,0),""),"")</f>
        <v/>
      </c>
      <c r="J16" s="1" t="str">
        <f ca="1">IFERROR(IF(OFFSET(INDEX(tblAllIssuesPurposes[#Data],MATCH(J$3,tblAllIssuesPurposes[FormattedIssueName],0),7),$A16-1,0)=J$3,OFFSET(INDEX(tblAllIssuesPurposes[#Data],MATCH(J$3,tblAllIssuesPurposes[FormattedIssueName],0),8),$A16-1,0),""),"")</f>
        <v/>
      </c>
      <c r="K16" s="1" t="str">
        <f ca="1">IFERROR(IF(OFFSET(INDEX(tblAllIssuesPurposes[#Data],MATCH(K$3,tblAllIssuesPurposes[FormattedIssueName],0),7),$A16-1,0)=K$3,OFFSET(INDEX(tblAllIssuesPurposes[#Data],MATCH(K$3,tblAllIssuesPurposes[FormattedIssueName],0),8),$A16-1,0),""),"")</f>
        <v/>
      </c>
      <c r="L16" s="1" t="str">
        <f ca="1">IFERROR(IF(OFFSET(INDEX(tblAllIssuesPurposes[#Data],MATCH(L$3,tblAllIssuesPurposes[FormattedIssueName],0),7),$A16-1,0)=L$3,OFFSET(INDEX(tblAllIssuesPurposes[#Data],MATCH(L$3,tblAllIssuesPurposes[FormattedIssueName],0),8),$A16-1,0),""),"")</f>
        <v/>
      </c>
      <c r="M16" s="1" t="str">
        <f ca="1">IFERROR(IF(OFFSET(INDEX(tblAllIssuesPurposes[#Data],MATCH(M$3,tblAllIssuesPurposes[FormattedIssueName],0),7),$A16-1,0)=M$3,OFFSET(INDEX(tblAllIssuesPurposes[#Data],MATCH(M$3,tblAllIssuesPurposes[FormattedIssueName],0),8),$A16-1,0),""),"")</f>
        <v/>
      </c>
    </row>
    <row r="17" spans="1:13" x14ac:dyDescent="0.25">
      <c r="A17">
        <v>12</v>
      </c>
      <c r="B17" s="1" t="str">
        <f ca="1">IFERROR(IF(OFFSET(INDEX(tblAllIssuesPurposes[#Data],MATCH(B$3,tblAllIssuesPurposes[FormattedIssueName],0),7),$A17-1,0)=B$3,OFFSET(INDEX(tblAllIssuesPurposes[#Data],MATCH(B$3,tblAllIssuesPurposes[FormattedIssueName],0),8),$A17-1,0),""),"")</f>
        <v/>
      </c>
      <c r="C17" s="1" t="str">
        <f ca="1">IFERROR(IF(OFFSET(INDEX(tblAllIssuesPurposes[#Data],MATCH(C$3,tblAllIssuesPurposes[FormattedIssueName],0),7),$A17-1,0)=C$3,OFFSET(INDEX(tblAllIssuesPurposes[#Data],MATCH(C$3,tblAllIssuesPurposes[FormattedIssueName],0),8),$A17-1,0),""),"")</f>
        <v/>
      </c>
      <c r="D17" s="1" t="str">
        <f ca="1">IFERROR(IF(OFFSET(INDEX(tblAllIssuesPurposes[#Data],MATCH(D$3,tblAllIssuesPurposes[FormattedIssueName],0),7),$A17-1,0)=D$3,OFFSET(INDEX(tblAllIssuesPurposes[#Data],MATCH(D$3,tblAllIssuesPurposes[FormattedIssueName],0),8),$A17-1,0),""),"")</f>
        <v/>
      </c>
      <c r="E17" s="1" t="str">
        <f ca="1">IFERROR(IF(OFFSET(INDEX(tblAllIssuesPurposes[#Data],MATCH(E$3,tblAllIssuesPurposes[FormattedIssueName],0),7),$A17-1,0)=E$3,OFFSET(INDEX(tblAllIssuesPurposes[#Data],MATCH(E$3,tblAllIssuesPurposes[FormattedIssueName],0),8),$A17-1,0),""),"")</f>
        <v/>
      </c>
      <c r="F17" s="1" t="str">
        <f ca="1">IFERROR(IF(OFFSET(INDEX(tblAllIssuesPurposes[#Data],MATCH(F$3,tblAllIssuesPurposes[FormattedIssueName],0),7),$A17-1,0)=F$3,OFFSET(INDEX(tblAllIssuesPurposes[#Data],MATCH(F$3,tblAllIssuesPurposes[FormattedIssueName],0),8),$A17-1,0),""),"")</f>
        <v/>
      </c>
      <c r="G17" s="1" t="str">
        <f ca="1">IFERROR(IF(OFFSET(INDEX(tblAllIssuesPurposes[#Data],MATCH(G$3,tblAllIssuesPurposes[FormattedIssueName],0),7),$A17-1,0)=G$3,OFFSET(INDEX(tblAllIssuesPurposes[#Data],MATCH(G$3,tblAllIssuesPurposes[FormattedIssueName],0),8),$A17-1,0),""),"")</f>
        <v/>
      </c>
      <c r="H17" s="1" t="str">
        <f ca="1">IFERROR(IF(OFFSET(INDEX(tblAllIssuesPurposes[#Data],MATCH(H$3,tblAllIssuesPurposes[FormattedIssueName],0),7),$A17-1,0)=H$3,OFFSET(INDEX(tblAllIssuesPurposes[#Data],MATCH(H$3,tblAllIssuesPurposes[FormattedIssueName],0),8),$A17-1,0),""),"")</f>
        <v/>
      </c>
      <c r="I17" s="1" t="str">
        <f ca="1">IFERROR(IF(OFFSET(INDEX(tblAllIssuesPurposes[#Data],MATCH(I$3,tblAllIssuesPurposes[FormattedIssueName],0),7),$A17-1,0)=I$3,OFFSET(INDEX(tblAllIssuesPurposes[#Data],MATCH(I$3,tblAllIssuesPurposes[FormattedIssueName],0),8),$A17-1,0),""),"")</f>
        <v/>
      </c>
      <c r="J17" s="1" t="str">
        <f ca="1">IFERROR(IF(OFFSET(INDEX(tblAllIssuesPurposes[#Data],MATCH(J$3,tblAllIssuesPurposes[FormattedIssueName],0),7),$A17-1,0)=J$3,OFFSET(INDEX(tblAllIssuesPurposes[#Data],MATCH(J$3,tblAllIssuesPurposes[FormattedIssueName],0),8),$A17-1,0),""),"")</f>
        <v/>
      </c>
      <c r="K17" s="1" t="str">
        <f ca="1">IFERROR(IF(OFFSET(INDEX(tblAllIssuesPurposes[#Data],MATCH(K$3,tblAllIssuesPurposes[FormattedIssueName],0),7),$A17-1,0)=K$3,OFFSET(INDEX(tblAllIssuesPurposes[#Data],MATCH(K$3,tblAllIssuesPurposes[FormattedIssueName],0),8),$A17-1,0),""),"")</f>
        <v/>
      </c>
      <c r="L17" s="1" t="str">
        <f ca="1">IFERROR(IF(OFFSET(INDEX(tblAllIssuesPurposes[#Data],MATCH(L$3,tblAllIssuesPurposes[FormattedIssueName],0),7),$A17-1,0)=L$3,OFFSET(INDEX(tblAllIssuesPurposes[#Data],MATCH(L$3,tblAllIssuesPurposes[FormattedIssueName],0),8),$A17-1,0),""),"")</f>
        <v/>
      </c>
      <c r="M17" s="1" t="str">
        <f ca="1">IFERROR(IF(OFFSET(INDEX(tblAllIssuesPurposes[#Data],MATCH(M$3,tblAllIssuesPurposes[FormattedIssueName],0),7),$A17-1,0)=M$3,OFFSET(INDEX(tblAllIssuesPurposes[#Data],MATCH(M$3,tblAllIssuesPurposes[FormattedIssueName],0),8),$A17-1,0),""),"")</f>
        <v/>
      </c>
    </row>
    <row r="19" spans="1:13" x14ac:dyDescent="0.25">
      <c r="B19">
        <f>INDEX(tblAllIssuesPurposes[#Data],MATCH(B$3,tblAllIssuesPurposes[FormattedIssueName],0),1)</f>
        <v>29380</v>
      </c>
      <c r="C19" s="1">
        <f>INDEX(tblAllIssuesPurposes[#Data],MATCH(C$3,tblAllIssuesPurposes[FormattedIssueName],0),1)</f>
        <v>30925</v>
      </c>
      <c r="D19" s="1">
        <f>INDEX(tblAllIssuesPurposes[#Data],MATCH(D$3,tblAllIssuesPurposes[FormattedIssueName],0),1)</f>
        <v>33391</v>
      </c>
      <c r="E19" s="1" t="e">
        <f>INDEX(tblAllIssuesPurposes[#Data],MATCH(E$3,tblAllIssuesPurposes[FormattedIssueName],0),1)</f>
        <v>#N/A</v>
      </c>
      <c r="F19" s="1" t="e">
        <f>INDEX(tblAllIssuesPurposes[#Data],MATCH(F$3,tblAllIssuesPurposes[FormattedIssueName],0),1)</f>
        <v>#N/A</v>
      </c>
      <c r="G19" s="1" t="e">
        <f>INDEX(tblAllIssuesPurposes[#Data],MATCH(G$3,tblAllIssuesPurposes[FormattedIssueName],0),1)</f>
        <v>#N/A</v>
      </c>
      <c r="H19" s="1" t="e">
        <f>INDEX(tblAllIssuesPurposes[#Data],MATCH(H$3,tblAllIssuesPurposes[FormattedIssueName],0),1)</f>
        <v>#N/A</v>
      </c>
      <c r="I19" s="1" t="e">
        <f>INDEX(tblAllIssuesPurposes[#Data],MATCH(I$3,tblAllIssuesPurposes[FormattedIssueName],0),1)</f>
        <v>#N/A</v>
      </c>
      <c r="J19" s="1" t="e">
        <f>INDEX(tblAllIssuesPurposes[#Data],MATCH(J$3,tblAllIssuesPurposes[FormattedIssueName],0),1)</f>
        <v>#N/A</v>
      </c>
      <c r="K19" s="1" t="e">
        <f>INDEX(tblAllIssuesPurposes[#Data],MATCH(K$3,tblAllIssuesPurposes[FormattedIssueName],0),1)</f>
        <v>#N/A</v>
      </c>
      <c r="L19" s="1" t="e">
        <f>INDEX(tblAllIssuesPurposes[#Data],MATCH(L$3,tblAllIssuesPurposes[FormattedIssueName],0),1)</f>
        <v>#N/A</v>
      </c>
      <c r="M19" s="1" t="e">
        <f>INDEX(tblAllIssuesPurposes[#Data],MATCH(M$3,tblAllIssuesPurposes[FormattedIssueName],0),1)</f>
        <v>#N/A</v>
      </c>
    </row>
    <row r="20" spans="1:13" x14ac:dyDescent="0.25">
      <c r="B20" s="1">
        <f>INDEX(tblAllIssuesPurposes[#Data],MATCH(B$3,tblAllIssuesPurposes[FormattedIssueName],0),2)</f>
        <v>29380</v>
      </c>
      <c r="C20" s="1">
        <f>INDEX(tblAllIssuesPurposes[#Data],MATCH(C$3,tblAllIssuesPurposes[FormattedIssueName],0),2)</f>
        <v>30925</v>
      </c>
      <c r="D20" s="1">
        <f>INDEX(tblAllIssuesPurposes[#Data],MATCH(D$3,tblAllIssuesPurposes[FormattedIssueName],0),2)</f>
        <v>33391</v>
      </c>
      <c r="E20" s="1" t="e">
        <f>INDEX(tblAllIssuesPurposes[#Data],MATCH(E$3,tblAllIssuesPurposes[FormattedIssueName],0),2)</f>
        <v>#N/A</v>
      </c>
      <c r="F20" s="1" t="e">
        <f>INDEX(tblAllIssuesPurposes[#Data],MATCH(F$3,tblAllIssuesPurposes[FormattedIssueName],0),2)</f>
        <v>#N/A</v>
      </c>
      <c r="G20" s="1" t="e">
        <f>INDEX(tblAllIssuesPurposes[#Data],MATCH(G$3,tblAllIssuesPurposes[FormattedIssueName],0),2)</f>
        <v>#N/A</v>
      </c>
      <c r="H20" s="1" t="e">
        <f>INDEX(tblAllIssuesPurposes[#Data],MATCH(H$3,tblAllIssuesPurposes[FormattedIssueName],0),2)</f>
        <v>#N/A</v>
      </c>
      <c r="I20" s="1" t="e">
        <f>INDEX(tblAllIssuesPurposes[#Data],MATCH(I$3,tblAllIssuesPurposes[FormattedIssueName],0),2)</f>
        <v>#N/A</v>
      </c>
      <c r="J20" s="1" t="e">
        <f>INDEX(tblAllIssuesPurposes[#Data],MATCH(J$3,tblAllIssuesPurposes[FormattedIssueName],0),2)</f>
        <v>#N/A</v>
      </c>
      <c r="K20" s="1" t="e">
        <f>INDEX(tblAllIssuesPurposes[#Data],MATCH(K$3,tblAllIssuesPurposes[FormattedIssueName],0),2)</f>
        <v>#N/A</v>
      </c>
      <c r="L20" s="1" t="e">
        <f>INDEX(tblAllIssuesPurposes[#Data],MATCH(L$3,tblAllIssuesPurposes[FormattedIssueName],0),2)</f>
        <v>#N/A</v>
      </c>
      <c r="M20" s="1" t="e">
        <f>INDEX(tblAllIssuesPurposes[#Data],MATCH(M$3,tblAllIssuesPurposes[FormattedIssueName],0),2)</f>
        <v>#N/A</v>
      </c>
    </row>
    <row r="25" spans="1:13" x14ac:dyDescent="0.25">
      <c r="B25" t="s">
        <v>197</v>
      </c>
    </row>
    <row r="26" spans="1:13" x14ac:dyDescent="0.25">
      <c r="A26">
        <v>1</v>
      </c>
      <c r="B26" t="s">
        <v>338</v>
      </c>
    </row>
    <row r="27" spans="1:13" x14ac:dyDescent="0.25">
      <c r="A27">
        <v>2</v>
      </c>
      <c r="B27" t="s">
        <v>339</v>
      </c>
    </row>
    <row r="28" spans="1:13" x14ac:dyDescent="0.25">
      <c r="A28">
        <v>3</v>
      </c>
      <c r="B28" t="s">
        <v>340</v>
      </c>
    </row>
    <row r="29" spans="1:13" x14ac:dyDescent="0.25">
      <c r="A29">
        <v>4</v>
      </c>
    </row>
    <row r="30" spans="1:13" x14ac:dyDescent="0.25">
      <c r="A30">
        <v>5</v>
      </c>
    </row>
    <row r="31" spans="1:13" x14ac:dyDescent="0.25">
      <c r="A31">
        <v>6</v>
      </c>
    </row>
    <row r="32" spans="1:13" x14ac:dyDescent="0.25">
      <c r="A32">
        <v>7</v>
      </c>
    </row>
    <row r="33" spans="1:1" x14ac:dyDescent="0.25">
      <c r="A33">
        <v>8</v>
      </c>
    </row>
    <row r="34" spans="1:1" x14ac:dyDescent="0.25">
      <c r="A34">
        <v>9</v>
      </c>
    </row>
    <row r="35" spans="1:1" x14ac:dyDescent="0.25">
      <c r="A35">
        <v>10</v>
      </c>
    </row>
    <row r="36" spans="1:1" x14ac:dyDescent="0.25">
      <c r="A36">
        <v>11</v>
      </c>
    </row>
    <row r="37" spans="1:1" x14ac:dyDescent="0.25">
      <c r="A37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Issue"/>
  <dimension ref="A1:I2"/>
  <sheetViews>
    <sheetView showGridLines="0" zoomScaleNormal="100" workbookViewId="0">
      <selection activeCell="D13" sqref="D13"/>
    </sheetView>
  </sheetViews>
  <sheetFormatPr defaultRowHeight="15" x14ac:dyDescent="0.25"/>
  <cols>
    <col min="1" max="1" width="7.42578125" style="1" bestFit="1" customWidth="1"/>
    <col min="2" max="2" width="63.42578125" style="1" bestFit="1" customWidth="1"/>
    <col min="3" max="3" width="8.140625" style="1" bestFit="1" customWidth="1"/>
    <col min="4" max="4" width="10.42578125" style="1" bestFit="1" customWidth="1"/>
    <col min="5" max="5" width="11.5703125" style="1" bestFit="1" customWidth="1"/>
    <col min="6" max="6" width="10.42578125" style="1" customWidth="1"/>
  </cols>
  <sheetData>
    <row r="1" spans="1:9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16</v>
      </c>
      <c r="F1"/>
    </row>
    <row r="2" spans="1:9" x14ac:dyDescent="0.25">
      <c r="A2" s="1">
        <v>38456</v>
      </c>
      <c r="B2" s="1" t="s">
        <v>188</v>
      </c>
      <c r="C2" s="1">
        <v>7880000</v>
      </c>
      <c r="D2" s="1" t="s">
        <v>34</v>
      </c>
      <c r="E2" s="1" t="s">
        <v>33</v>
      </c>
      <c r="F2"/>
      <c r="I2" t="str">
        <f ca="1">IFERROR(IF(OFFSET(INDEX(tblAllIssuesPurposes[#Data],MATCH(B$3,tblAllIssuesPurposes[FormattedIssueName],0),7),$A6-1,0)=B$3,OFFSET(INDEX(tblAllIssuesPurposes[#Data],MATCH(B$3,tblAllIssuesPurposes[FormattedIssueName],0),8),$A6-1,0),""),"")</f>
        <v/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IssuePurpose"/>
  <dimension ref="A1:J37"/>
  <sheetViews>
    <sheetView workbookViewId="0">
      <selection activeCell="B2" sqref="B2"/>
    </sheetView>
  </sheetViews>
  <sheetFormatPr defaultRowHeight="15" x14ac:dyDescent="0.25"/>
  <cols>
    <col min="1" max="1" width="9.140625" style="1"/>
    <col min="2" max="2" width="45.42578125" style="1" customWidth="1"/>
    <col min="3" max="6" width="9.140625" style="1"/>
    <col min="7" max="7" width="10.140625" bestFit="1" customWidth="1"/>
    <col min="8" max="8" width="19" bestFit="1" customWidth="1"/>
    <col min="9" max="9" width="15.5703125" bestFit="1" customWidth="1"/>
    <col min="10" max="10" width="30.28515625" bestFit="1" customWidth="1"/>
  </cols>
  <sheetData>
    <row r="1" spans="1:10" x14ac:dyDescent="0.25">
      <c r="G1" s="1" t="s">
        <v>29</v>
      </c>
      <c r="H1" s="1" t="s">
        <v>30</v>
      </c>
      <c r="I1" s="1" t="s">
        <v>31</v>
      </c>
      <c r="J1" s="1" t="s">
        <v>190</v>
      </c>
    </row>
    <row r="2" spans="1:10" x14ac:dyDescent="0.25">
      <c r="A2" s="1">
        <v>1</v>
      </c>
      <c r="B2" s="1" t="str">
        <f>IFERROR(INDEX(tblIssuePurpose[#Data],A2,4),"")</f>
        <v>$  7,880,000  Conversion Purpose</v>
      </c>
      <c r="G2" s="1">
        <v>38456</v>
      </c>
      <c r="H2" s="1" t="s">
        <v>32</v>
      </c>
      <c r="I2" s="1">
        <v>7880000</v>
      </c>
      <c r="J2" s="1" t="str">
        <f>TEXT( tblIssuePurpose[[#This Row],[PurposeAmount]], "$???,???,???") &amp; "  " &amp; tblIssuePurpose[[#This Row],[PurposeName]]</f>
        <v>$  7,880,000  Conversion Purpose</v>
      </c>
    </row>
    <row r="3" spans="1:10" x14ac:dyDescent="0.25">
      <c r="A3" s="1">
        <v>2</v>
      </c>
      <c r="B3" s="1" t="str">
        <f>IFERROR(INDEX(tblIssuePurpose[#Data],A3,4),"")</f>
        <v/>
      </c>
    </row>
    <row r="4" spans="1:10" x14ac:dyDescent="0.25">
      <c r="A4" s="1">
        <v>3</v>
      </c>
      <c r="B4" s="1" t="str">
        <f>IFERROR(INDEX(tblIssuePurpose[#Data],A4,4),"")</f>
        <v/>
      </c>
    </row>
    <row r="5" spans="1:10" x14ac:dyDescent="0.25">
      <c r="A5" s="1">
        <v>4</v>
      </c>
      <c r="B5" s="1" t="str">
        <f>IFERROR(INDEX(tblIssuePurpose[#Data],A5,4),"")</f>
        <v/>
      </c>
    </row>
    <row r="6" spans="1:10" x14ac:dyDescent="0.25">
      <c r="A6" s="1">
        <v>5</v>
      </c>
      <c r="B6" s="1" t="str">
        <f>IFERROR(INDEX(tblIssuePurpose[#Data],A6,4),"")</f>
        <v/>
      </c>
    </row>
    <row r="7" spans="1:10" x14ac:dyDescent="0.25">
      <c r="A7" s="1">
        <v>6</v>
      </c>
      <c r="B7" s="1" t="str">
        <f>IFERROR(INDEX(tblIssuePurpose[#Data],A7,4),"")</f>
        <v/>
      </c>
    </row>
    <row r="8" spans="1:10" x14ac:dyDescent="0.25">
      <c r="A8" s="1">
        <v>7</v>
      </c>
      <c r="B8" s="1" t="str">
        <f>IFERROR(INDEX(tblIssuePurpose[#Data],A8,4),"")</f>
        <v/>
      </c>
    </row>
    <row r="9" spans="1:10" x14ac:dyDescent="0.25">
      <c r="A9" s="1">
        <v>8</v>
      </c>
      <c r="B9" s="1" t="str">
        <f>IFERROR(INDEX(tblIssuePurpose[#Data],A9,4),"")</f>
        <v/>
      </c>
    </row>
    <row r="10" spans="1:10" x14ac:dyDescent="0.25">
      <c r="A10" s="1">
        <v>9</v>
      </c>
      <c r="B10" s="1" t="str">
        <f>IFERROR(INDEX(tblIssuePurpose[#Data],A10,4),"")</f>
        <v/>
      </c>
      <c r="J10">
        <f>INDEX(tblIssuePurpose[#Data],MATCH(B2,tblIssuePurpose[FormattedEhlersPurpose],0),1)</f>
        <v>38456</v>
      </c>
    </row>
    <row r="11" spans="1:10" x14ac:dyDescent="0.25">
      <c r="A11" s="1">
        <v>10</v>
      </c>
      <c r="B11" s="1" t="str">
        <f>IFERROR(INDEX(tblIssuePurpose[#Data],A11,4),"")</f>
        <v/>
      </c>
    </row>
    <row r="12" spans="1:10" x14ac:dyDescent="0.25">
      <c r="A12" s="1">
        <v>11</v>
      </c>
      <c r="B12" s="1" t="str">
        <f>IFERROR(INDEX(tblIssuePurpose[#Data],A12,4),"")</f>
        <v/>
      </c>
    </row>
    <row r="13" spans="1:10" x14ac:dyDescent="0.25">
      <c r="A13" s="1">
        <v>12</v>
      </c>
      <c r="B13" s="1" t="str">
        <f>IFERROR(INDEX(tblIssuePurpose[#Data],A13,4),"")</f>
        <v/>
      </c>
    </row>
    <row r="14" spans="1:10" s="1" customFormat="1" x14ac:dyDescent="0.25"/>
    <row r="15" spans="1:10" s="1" customFormat="1" x14ac:dyDescent="0.25">
      <c r="A15" s="1">
        <v>1</v>
      </c>
      <c r="B15" s="1" t="str">
        <f>IF(purpose1= "", "", TEXT( amount1, "$???,???,???") &amp; "  " &amp; purpose1)</f>
        <v>$  1,770,000  Crossover Refunding of Series 2004A</v>
      </c>
      <c r="E15" s="1" t="str">
        <f>IF(purpose1= "", "", TEXT( amount1, "$???,???,???") &amp; "  " &amp; purpose1)</f>
        <v>$  1,770,000  Crossover Refunding of Series 2004A</v>
      </c>
    </row>
    <row r="16" spans="1:10" s="1" customFormat="1" x14ac:dyDescent="0.25">
      <c r="A16" s="1">
        <v>2</v>
      </c>
      <c r="B16" s="1" t="str">
        <f>IF(purpose2= "", "", TEXT( amount2, "$???,???,???") &amp; "  " &amp; purpose2)</f>
        <v>$  3,520,000  Crossover Refunding of Series 2006A</v>
      </c>
      <c r="E16" s="1" t="str">
        <f>IF(purpose2= "", "", TEXT( amount2, "$???,???,???") &amp; "  " &amp; purpose2)</f>
        <v>$  3,520,000  Crossover Refunding of Series 2006A</v>
      </c>
    </row>
    <row r="17" spans="1:5" s="1" customFormat="1" x14ac:dyDescent="0.25">
      <c r="A17" s="1">
        <v>3</v>
      </c>
      <c r="B17" s="1" t="str">
        <f>IF(purpose3= "", "", TEXT( amount3, "$???,???,???") &amp; "  " &amp; purpose3)</f>
        <v>$    975,000  Crossover Refunding of Series 2007A</v>
      </c>
      <c r="E17" s="1" t="str">
        <f>IF(purpose3= "", "", TEXT( amount3, "$???,???,???") &amp; "  " &amp; purpose3)</f>
        <v>$    975,000  Crossover Refunding of Series 2007A</v>
      </c>
    </row>
    <row r="18" spans="1:5" s="1" customFormat="1" x14ac:dyDescent="0.25">
      <c r="A18" s="1">
        <v>4</v>
      </c>
      <c r="B18" s="1" t="str">
        <f>IF(purpose4= "", "", TEXT( amount4, "$???,???,???") &amp; "  " &amp; purpose4)</f>
        <v>$  1,615,000  New Money</v>
      </c>
      <c r="E18" s="1" t="str">
        <f>IF(purpose4= "", "", TEXT( amount4, "$???,???,???") &amp; "  " &amp; purpose4)</f>
        <v>$  1,615,000  New Money</v>
      </c>
    </row>
    <row r="19" spans="1:5" s="1" customFormat="1" x14ac:dyDescent="0.25">
      <c r="A19" s="1">
        <v>5</v>
      </c>
      <c r="B19" s="1" t="str">
        <f>IF(purpose5= "", "", TEXT( amount5, "$???,???,???") &amp; "  " &amp; purpose5)</f>
        <v/>
      </c>
      <c r="E19" s="1" t="str">
        <f>IF(purpose5= "", "", TEXT( amount5, "$???,???,???") &amp; "  " &amp; purpose5)</f>
        <v/>
      </c>
    </row>
    <row r="20" spans="1:5" s="1" customFormat="1" x14ac:dyDescent="0.25">
      <c r="A20" s="1">
        <v>6</v>
      </c>
      <c r="B20" s="1" t="str">
        <f>IF(purpose6= "", "", TEXT( amount6, "$???,???,???") &amp; "  " &amp; purpose6)</f>
        <v/>
      </c>
      <c r="E20" s="1" t="str">
        <f>IF(purpose6= "", "", TEXT( amount6, "$???,???,???") &amp; "  " &amp; purpose6)</f>
        <v/>
      </c>
    </row>
    <row r="21" spans="1:5" s="1" customFormat="1" x14ac:dyDescent="0.25">
      <c r="A21" s="1">
        <v>7</v>
      </c>
      <c r="B21" s="1" t="str">
        <f>IF(purpose7= "", "", TEXT( amount7, "$???,???,???") &amp; "  " &amp; purpose7)</f>
        <v/>
      </c>
      <c r="E21" s="1" t="str">
        <f>IF(purpose7= "", "", TEXT( amount7, "$???,???,???") &amp; "  " &amp; purpose7)</f>
        <v/>
      </c>
    </row>
    <row r="22" spans="1:5" s="1" customFormat="1" x14ac:dyDescent="0.25">
      <c r="A22" s="1">
        <v>8</v>
      </c>
      <c r="B22" s="1" t="str">
        <f>IF(purpose8= "", "", TEXT( amount8, "$???,???,???") &amp; "  " &amp; purpose8)</f>
        <v/>
      </c>
      <c r="E22" s="1" t="str">
        <f>IF(purpose8= "", "", TEXT( amount8, "$???,???,???") &amp; "  " &amp; purpose8)</f>
        <v/>
      </c>
    </row>
    <row r="23" spans="1:5" s="1" customFormat="1" x14ac:dyDescent="0.25">
      <c r="A23" s="1">
        <v>9</v>
      </c>
      <c r="B23" s="1" t="str">
        <f>IF(purpose9= "", "", TEXT( amount9, "$???,???,???") &amp; "  " &amp; purpose9)</f>
        <v/>
      </c>
      <c r="E23" s="1" t="str">
        <f>IF(purpose9= "", "", TEXT( amount9, "$???,???,???") &amp; "  " &amp; purpose9)</f>
        <v/>
      </c>
    </row>
    <row r="24" spans="1:5" s="1" customFormat="1" x14ac:dyDescent="0.25">
      <c r="A24" s="1">
        <v>10</v>
      </c>
      <c r="B24" s="1" t="str">
        <f>IF(purpose10= "", "", TEXT( amount10, "$???,???,???") &amp; "  " &amp; purpose10)</f>
        <v/>
      </c>
      <c r="E24" s="1" t="str">
        <f>IF(purpose10= "", "", TEXT( amount10, "$???,???,???") &amp; "  " &amp; purpose10)</f>
        <v/>
      </c>
    </row>
    <row r="25" spans="1:5" s="1" customFormat="1" x14ac:dyDescent="0.25">
      <c r="A25" s="1">
        <v>11</v>
      </c>
      <c r="B25" s="1" t="str">
        <f>IF(purpose11= "", "", TEXT( amount11, "$???,???,???") &amp; "  " &amp; purpose11)</f>
        <v/>
      </c>
      <c r="E25" s="1" t="str">
        <f>IF(purpose11= "", "", TEXT( amount11, "$???,???,???") &amp; "  " &amp; purpose11)</f>
        <v/>
      </c>
    </row>
    <row r="26" spans="1:5" s="1" customFormat="1" x14ac:dyDescent="0.25">
      <c r="A26" s="1">
        <v>12</v>
      </c>
      <c r="B26" s="1" t="str">
        <f>IF(purpose12= "", "", TEXT( amount12, "$???,???,???") &amp; "  " &amp; purpose12)</f>
        <v/>
      </c>
      <c r="E26" s="1" t="str">
        <f>IF(purpose12= "", "", TEXT( amount12, "$???,???,???") &amp; "  " &amp; purpose12)</f>
        <v/>
      </c>
    </row>
    <row r="27" spans="1:5" s="1" customFormat="1" x14ac:dyDescent="0.25"/>
    <row r="28" spans="1:5" s="1" customFormat="1" x14ac:dyDescent="0.25"/>
    <row r="31" spans="1:5" x14ac:dyDescent="0.25">
      <c r="B31" s="1" t="s">
        <v>194</v>
      </c>
    </row>
    <row r="32" spans="1:5" x14ac:dyDescent="0.25">
      <c r="B32" s="1" t="s">
        <v>195</v>
      </c>
    </row>
    <row r="33" spans="2:2" x14ac:dyDescent="0.25">
      <c r="B33" s="1" t="s">
        <v>196</v>
      </c>
    </row>
    <row r="36" spans="2:2" x14ac:dyDescent="0.25">
      <c r="B36" s="1">
        <f>COUNTA(tblIssuePurpose[PurposeName])</f>
        <v>1</v>
      </c>
    </row>
    <row r="37" spans="2:2" x14ac:dyDescent="0.25">
      <c r="B37" s="1">
        <f>COUNTA(purposes)</f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AllIssuesPurposes"/>
  <dimension ref="A1:H63"/>
  <sheetViews>
    <sheetView topLeftCell="B1" workbookViewId="0">
      <selection activeCell="F24" sqref="F24"/>
    </sheetView>
  </sheetViews>
  <sheetFormatPr defaultRowHeight="15" x14ac:dyDescent="0.25"/>
  <cols>
    <col min="1" max="1" width="7.42578125" bestFit="1" customWidth="1"/>
    <col min="2" max="2" width="10.140625" bestFit="1" customWidth="1"/>
    <col min="3" max="3" width="19" bestFit="1" customWidth="1"/>
    <col min="4" max="4" width="15.5703125" bestFit="1" customWidth="1"/>
    <col min="5" max="5" width="81.140625" bestFit="1" customWidth="1"/>
    <col min="6" max="6" width="9" bestFit="1" customWidth="1"/>
    <col min="7" max="7" width="81.140625" bestFit="1" customWidth="1"/>
    <col min="8" max="8" width="30.85546875" bestFit="1" customWidth="1"/>
    <col min="9" max="10" width="8.85546875" bestFit="1" customWidth="1"/>
    <col min="11" max="11" width="30.85546875" bestFit="1" customWidth="1"/>
  </cols>
  <sheetData>
    <row r="1" spans="1:8" x14ac:dyDescent="0.25">
      <c r="A1" s="1" t="s">
        <v>6</v>
      </c>
      <c r="B1" s="1" t="s">
        <v>29</v>
      </c>
      <c r="C1" s="1" t="s">
        <v>30</v>
      </c>
      <c r="D1" s="1" t="s">
        <v>31</v>
      </c>
      <c r="E1" s="1" t="s">
        <v>7</v>
      </c>
      <c r="F1" s="1" t="s">
        <v>8</v>
      </c>
      <c r="G1" s="1" t="s">
        <v>155</v>
      </c>
      <c r="H1" s="1" t="s">
        <v>156</v>
      </c>
    </row>
    <row r="2" spans="1:8" x14ac:dyDescent="0.25">
      <c r="A2" s="1">
        <v>437</v>
      </c>
      <c r="B2" s="1">
        <v>437</v>
      </c>
      <c r="C2" s="1" t="s">
        <v>32</v>
      </c>
      <c r="D2" s="102">
        <v>3445000</v>
      </c>
      <c r="E2" s="102" t="s">
        <v>53</v>
      </c>
      <c r="F2" s="102">
        <v>3445000</v>
      </c>
      <c r="G2" s="102" t="str">
        <f>TEXT( tblAllIssuesPurposes[[#This Row],[Amount]], "$???,???,???") &amp; "  " &amp; tblAllIssuesPurposes[[#This Row],[IssueName]]</f>
        <v>$  3,445,000  General Obligation Improvement Bonds - 1992A</v>
      </c>
      <c r="H2" s="101" t="str">
        <f>TEXT( tblAllIssuesPurposes[[#This Row],[PurposeAmount]], "$???,???,???") &amp; "  " &amp; tblAllIssuesPurposes[[#This Row],[PurposeName]]</f>
        <v>$  3,445,000  Conversion Purpose</v>
      </c>
    </row>
    <row r="3" spans="1:8" x14ac:dyDescent="0.25">
      <c r="A3" s="1">
        <v>460</v>
      </c>
      <c r="B3" s="1">
        <v>460</v>
      </c>
      <c r="C3" s="1" t="s">
        <v>32</v>
      </c>
      <c r="D3" s="102">
        <v>485000</v>
      </c>
      <c r="E3" s="102" t="s">
        <v>55</v>
      </c>
      <c r="F3" s="102">
        <v>485000</v>
      </c>
      <c r="G3" s="102" t="str">
        <f>TEXT( tblAllIssuesPurposes[[#This Row],[Amount]], "$???,???,???") &amp; "  " &amp; tblAllIssuesPurposes[[#This Row],[IssueName]]</f>
        <v>$    485,000  General Obligation Water Revenue Bonds, Series 1992B</v>
      </c>
      <c r="H3" s="101" t="str">
        <f>TEXT( tblAllIssuesPurposes[[#This Row],[PurposeAmount]], "$???,???,???") &amp; "  " &amp; tblAllIssuesPurposes[[#This Row],[PurposeName]]</f>
        <v>$    485,000  Conversion Purpose</v>
      </c>
    </row>
    <row r="4" spans="1:8" x14ac:dyDescent="0.25">
      <c r="A4" s="1">
        <v>1550</v>
      </c>
      <c r="B4" s="1">
        <v>1550</v>
      </c>
      <c r="C4" s="1" t="s">
        <v>32</v>
      </c>
      <c r="D4" s="102">
        <v>10625000</v>
      </c>
      <c r="E4" s="102" t="s">
        <v>56</v>
      </c>
      <c r="F4" s="102">
        <v>10625000</v>
      </c>
      <c r="G4" s="102" t="str">
        <f>TEXT( tblAllIssuesPurposes[[#This Row],[Amount]], "$???,???,???") &amp; "  " &amp; tblAllIssuesPurposes[[#This Row],[IssueName]]</f>
        <v>$ 10,625,000  General Obligation Improvement Bonds - 1991A</v>
      </c>
      <c r="H4" s="101" t="str">
        <f>TEXT( tblAllIssuesPurposes[[#This Row],[PurposeAmount]], "$???,???,???") &amp; "  " &amp; tblAllIssuesPurposes[[#This Row],[PurposeName]]</f>
        <v>$ 10,625,000  Conversion Purpose</v>
      </c>
    </row>
    <row r="5" spans="1:8" x14ac:dyDescent="0.25">
      <c r="A5" s="1">
        <v>1799</v>
      </c>
      <c r="B5" s="1">
        <v>1799</v>
      </c>
      <c r="C5" s="1" t="s">
        <v>32</v>
      </c>
      <c r="D5" s="102">
        <v>4525000</v>
      </c>
      <c r="E5" s="102" t="s">
        <v>58</v>
      </c>
      <c r="F5" s="102">
        <v>4525000</v>
      </c>
      <c r="G5" s="102" t="str">
        <f>TEXT( tblAllIssuesPurposes[[#This Row],[Amount]], "$???,???,???") &amp; "  " &amp; tblAllIssuesPurposes[[#This Row],[IssueName]]</f>
        <v>$  4,525,000  General Obligation Improvement Bonds - 1993-a</v>
      </c>
      <c r="H5" s="101" t="str">
        <f>TEXT( tblAllIssuesPurposes[[#This Row],[PurposeAmount]], "$???,???,???") &amp; "  " &amp; tblAllIssuesPurposes[[#This Row],[PurposeName]]</f>
        <v>$  4,525,000  Conversion Purpose</v>
      </c>
    </row>
    <row r="6" spans="1:8" x14ac:dyDescent="0.25">
      <c r="A6" s="1">
        <v>3442</v>
      </c>
      <c r="B6" s="1">
        <v>3442</v>
      </c>
      <c r="C6" s="1" t="s">
        <v>32</v>
      </c>
      <c r="D6" s="102">
        <v>2275000</v>
      </c>
      <c r="E6" s="102" t="s">
        <v>60</v>
      </c>
      <c r="F6" s="102">
        <v>2275000</v>
      </c>
      <c r="G6" s="102" t="str">
        <f>TEXT( tblAllIssuesPurposes[[#This Row],[Amount]], "$???,???,???") &amp; "  " &amp; tblAllIssuesPurposes[[#This Row],[IssueName]]</f>
        <v>$  2,275,000  General Obligation Water Revenue Bonds, Series 1992F</v>
      </c>
      <c r="H6" s="101" t="str">
        <f>TEXT( tblAllIssuesPurposes[[#This Row],[PurposeAmount]], "$???,???,???") &amp; "  " &amp; tblAllIssuesPurposes[[#This Row],[PurposeName]]</f>
        <v>$  2,275,000  Conversion Purpose</v>
      </c>
    </row>
    <row r="7" spans="1:8" x14ac:dyDescent="0.25">
      <c r="A7" s="1">
        <v>4920</v>
      </c>
      <c r="B7" s="1">
        <v>4920</v>
      </c>
      <c r="C7" s="1" t="s">
        <v>32</v>
      </c>
      <c r="D7" s="102">
        <v>2260000</v>
      </c>
      <c r="E7" s="102" t="s">
        <v>62</v>
      </c>
      <c r="F7" s="102">
        <v>2260000</v>
      </c>
      <c r="G7" s="102" t="str">
        <f>TEXT( tblAllIssuesPurposes[[#This Row],[Amount]], "$???,???,???") &amp; "  " &amp; tblAllIssuesPurposes[[#This Row],[IssueName]]</f>
        <v>$  2,260,000  General Obligation Municipal Bldg Refunding Bonds - 1994b</v>
      </c>
      <c r="H7" s="101" t="str">
        <f>TEXT( tblAllIssuesPurposes[[#This Row],[PurposeAmount]], "$???,???,???") &amp; "  " &amp; tblAllIssuesPurposes[[#This Row],[PurposeName]]</f>
        <v>$  2,260,000  Conversion Purpose</v>
      </c>
    </row>
    <row r="8" spans="1:8" x14ac:dyDescent="0.25">
      <c r="A8" s="1">
        <v>4940</v>
      </c>
      <c r="B8" s="1">
        <v>4940</v>
      </c>
      <c r="C8" s="1" t="s">
        <v>32</v>
      </c>
      <c r="D8" s="102">
        <v>3005000</v>
      </c>
      <c r="E8" s="102" t="s">
        <v>64</v>
      </c>
      <c r="F8" s="102">
        <v>3005000</v>
      </c>
      <c r="G8" s="102" t="str">
        <f>TEXT( tblAllIssuesPurposes[[#This Row],[Amount]], "$???,???,???") &amp; "  " &amp; tblAllIssuesPurposes[[#This Row],[IssueName]]</f>
        <v>$  3,005,000  General Obligation Improvement Refunding Bonds - 1994c</v>
      </c>
      <c r="H8" s="101" t="str">
        <f>TEXT( tblAllIssuesPurposes[[#This Row],[PurposeAmount]], "$???,???,???") &amp; "  " &amp; tblAllIssuesPurposes[[#This Row],[PurposeName]]</f>
        <v>$  3,005,000  Conversion Purpose</v>
      </c>
    </row>
    <row r="9" spans="1:8" x14ac:dyDescent="0.25">
      <c r="A9" s="1">
        <v>4969</v>
      </c>
      <c r="B9" s="1">
        <v>4969</v>
      </c>
      <c r="C9" s="1" t="s">
        <v>32</v>
      </c>
      <c r="D9" s="102">
        <v>5845000</v>
      </c>
      <c r="E9" s="102" t="s">
        <v>65</v>
      </c>
      <c r="F9" s="102">
        <v>5845000</v>
      </c>
      <c r="G9" s="102" t="str">
        <f>TEXT( tblAllIssuesPurposes[[#This Row],[Amount]], "$???,???,???") &amp; "  " &amp; tblAllIssuesPurposes[[#This Row],[IssueName]]</f>
        <v>$  5,845,000  General Obligation Improvement Bonds - 1994A</v>
      </c>
      <c r="H9" s="101" t="str">
        <f>TEXT( tblAllIssuesPurposes[[#This Row],[PurposeAmount]], "$???,???,???") &amp; "  " &amp; tblAllIssuesPurposes[[#This Row],[PurposeName]]</f>
        <v>$  5,845,000  Conversion Purpose</v>
      </c>
    </row>
    <row r="10" spans="1:8" x14ac:dyDescent="0.25">
      <c r="A10" s="1">
        <v>6103</v>
      </c>
      <c r="B10" s="1">
        <v>6103</v>
      </c>
      <c r="C10" s="1" t="s">
        <v>32</v>
      </c>
      <c r="D10" s="102">
        <v>1185000</v>
      </c>
      <c r="E10" s="102" t="s">
        <v>66</v>
      </c>
      <c r="F10" s="102">
        <v>6920000</v>
      </c>
      <c r="G10" s="102" t="str">
        <f>TEXT( tblAllIssuesPurposes[[#This Row],[Amount]], "$???,???,???") &amp; "  " &amp; tblAllIssuesPurposes[[#This Row],[IssueName]]</f>
        <v>$  6,920,000  General Obligation Improvement &amp; Water Revenue Bonds - 1986 A</v>
      </c>
      <c r="H10" s="101" t="str">
        <f>TEXT( tblAllIssuesPurposes[[#This Row],[PurposeAmount]], "$???,???,???") &amp; "  " &amp; tblAllIssuesPurposes[[#This Row],[PurposeName]]</f>
        <v>$  1,185,000  Conversion Purpose</v>
      </c>
    </row>
    <row r="11" spans="1:8" x14ac:dyDescent="0.25">
      <c r="A11" s="1">
        <v>6399</v>
      </c>
      <c r="B11" s="1">
        <v>6399</v>
      </c>
      <c r="C11" s="1" t="s">
        <v>32</v>
      </c>
      <c r="D11" s="102">
        <v>4760000</v>
      </c>
      <c r="E11" s="102" t="s">
        <v>68</v>
      </c>
      <c r="F11" s="102">
        <v>4760000</v>
      </c>
      <c r="G11" s="102" t="str">
        <f>TEXT( tblAllIssuesPurposes[[#This Row],[Amount]], "$???,???,???") &amp; "  " &amp; tblAllIssuesPurposes[[#This Row],[IssueName]]</f>
        <v>$  4,760,000  General Obligation Improvement Bonds - 1990a</v>
      </c>
      <c r="H11" s="101" t="str">
        <f>TEXT( tblAllIssuesPurposes[[#This Row],[PurposeAmount]], "$???,???,???") &amp; "  " &amp; tblAllIssuesPurposes[[#This Row],[PurposeName]]</f>
        <v>$  4,760,000  Conversion Purpose</v>
      </c>
    </row>
    <row r="12" spans="1:8" x14ac:dyDescent="0.25">
      <c r="A12" s="1">
        <v>6975</v>
      </c>
      <c r="B12" s="1">
        <v>6975</v>
      </c>
      <c r="C12" s="1" t="s">
        <v>32</v>
      </c>
      <c r="D12" s="102">
        <v>5000000</v>
      </c>
      <c r="E12" s="102" t="s">
        <v>70</v>
      </c>
      <c r="F12" s="102">
        <v>5000000</v>
      </c>
      <c r="G12" s="102" t="str">
        <f>TEXT( tblAllIssuesPurposes[[#This Row],[Amount]], "$???,???,???") &amp; "  " &amp; tblAllIssuesPurposes[[#This Row],[IssueName]]</f>
        <v>$  5,000,000  Golf Course Rev Bonds - 1996b</v>
      </c>
      <c r="H12" s="101" t="str">
        <f>TEXT( tblAllIssuesPurposes[[#This Row],[PurposeAmount]], "$???,???,???") &amp; "  " &amp; tblAllIssuesPurposes[[#This Row],[PurposeName]]</f>
        <v>$  5,000,000  Conversion Purpose</v>
      </c>
    </row>
    <row r="13" spans="1:8" x14ac:dyDescent="0.25">
      <c r="A13" s="1">
        <v>7689</v>
      </c>
      <c r="B13" s="1">
        <v>7689</v>
      </c>
      <c r="C13" s="1" t="s">
        <v>32</v>
      </c>
      <c r="D13" s="102">
        <v>4525000</v>
      </c>
      <c r="E13" s="102" t="s">
        <v>72</v>
      </c>
      <c r="F13" s="102">
        <v>4525000</v>
      </c>
      <c r="G13" s="102" t="str">
        <f>TEXT( tblAllIssuesPurposes[[#This Row],[Amount]], "$???,???,???") &amp; "  " &amp; tblAllIssuesPurposes[[#This Row],[IssueName]]</f>
        <v>$  4,525,000  General Obligation Improvement Bonds - 1989a</v>
      </c>
      <c r="H13" s="101" t="str">
        <f>TEXT( tblAllIssuesPurposes[[#This Row],[PurposeAmount]], "$???,???,???") &amp; "  " &amp; tblAllIssuesPurposes[[#This Row],[PurposeName]]</f>
        <v>$  4,525,000  Conversion Purpose</v>
      </c>
    </row>
    <row r="14" spans="1:8" x14ac:dyDescent="0.25">
      <c r="A14" s="1">
        <v>7693</v>
      </c>
      <c r="B14" s="1">
        <v>7693</v>
      </c>
      <c r="C14" s="1" t="s">
        <v>32</v>
      </c>
      <c r="D14" s="102">
        <v>445000</v>
      </c>
      <c r="E14" s="102" t="s">
        <v>74</v>
      </c>
      <c r="F14" s="102">
        <v>475000</v>
      </c>
      <c r="G14" s="102" t="str">
        <f>TEXT( tblAllIssuesPurposes[[#This Row],[Amount]], "$???,???,???") &amp; "  " &amp; tblAllIssuesPurposes[[#This Row],[IssueName]]</f>
        <v>$    475,000  General Obligation Water Rev Bonds - 1989b</v>
      </c>
      <c r="H14" s="101" t="str">
        <f>TEXT( tblAllIssuesPurposes[[#This Row],[PurposeAmount]], "$???,???,???") &amp; "  " &amp; tblAllIssuesPurposes[[#This Row],[PurposeName]]</f>
        <v>$    445,000  Conversion Purpose</v>
      </c>
    </row>
    <row r="15" spans="1:8" x14ac:dyDescent="0.25">
      <c r="A15" s="1">
        <v>7882</v>
      </c>
      <c r="B15" s="1">
        <v>7882</v>
      </c>
      <c r="C15" s="1" t="s">
        <v>32</v>
      </c>
      <c r="D15" s="102">
        <v>4000000</v>
      </c>
      <c r="E15" s="102" t="s">
        <v>75</v>
      </c>
      <c r="F15" s="102">
        <v>4000000</v>
      </c>
      <c r="G15" s="102" t="str">
        <f>TEXT( tblAllIssuesPurposes[[#This Row],[Amount]], "$???,???,???") &amp; "  " &amp; tblAllIssuesPurposes[[#This Row],[IssueName]]</f>
        <v>$  4,000,000  Industrial Dev Rev Bonds - 1991</v>
      </c>
      <c r="H15" s="101" t="str">
        <f>TEXT( tblAllIssuesPurposes[[#This Row],[PurposeAmount]], "$???,???,???") &amp; "  " &amp; tblAllIssuesPurposes[[#This Row],[PurposeName]]</f>
        <v>$  4,000,000  Conversion Purpose</v>
      </c>
    </row>
    <row r="16" spans="1:8" x14ac:dyDescent="0.25">
      <c r="A16" s="1">
        <v>8348</v>
      </c>
      <c r="B16" s="1">
        <v>8348</v>
      </c>
      <c r="C16" s="1" t="s">
        <v>32</v>
      </c>
      <c r="D16" s="102">
        <v>10750000</v>
      </c>
      <c r="E16" s="102" t="s">
        <v>77</v>
      </c>
      <c r="F16" s="102">
        <v>10750000</v>
      </c>
      <c r="G16" s="102" t="str">
        <f>TEXT( tblAllIssuesPurposes[[#This Row],[Amount]], "$???,???,???") &amp; "  " &amp; tblAllIssuesPurposes[[#This Row],[IssueName]]</f>
        <v>$ 10,750,000  General Obligation Improvement Bonds - 1995a</v>
      </c>
      <c r="H16" s="101" t="str">
        <f>TEXT( tblAllIssuesPurposes[[#This Row],[PurposeAmount]], "$???,???,???") &amp; "  " &amp; tblAllIssuesPurposes[[#This Row],[PurposeName]]</f>
        <v>$ 10,750,000  Conversion Purpose</v>
      </c>
    </row>
    <row r="17" spans="1:8" x14ac:dyDescent="0.25">
      <c r="A17" s="1">
        <v>8393</v>
      </c>
      <c r="B17" s="1">
        <v>8393</v>
      </c>
      <c r="C17" s="1" t="s">
        <v>32</v>
      </c>
      <c r="D17" s="102">
        <v>2365000</v>
      </c>
      <c r="E17" s="102" t="s">
        <v>79</v>
      </c>
      <c r="F17" s="102">
        <v>2365000</v>
      </c>
      <c r="G17" s="102" t="str">
        <f>TEXT( tblAllIssuesPurposes[[#This Row],[Amount]], "$???,???,???") &amp; "  " &amp; tblAllIssuesPurposes[[#This Row],[IssueName]]</f>
        <v>$  2,365,000  Storm Sewer Bonds - 1995B</v>
      </c>
      <c r="H17" s="101" t="str">
        <f>TEXT( tblAllIssuesPurposes[[#This Row],[PurposeAmount]], "$???,???,???") &amp; "  " &amp; tblAllIssuesPurposes[[#This Row],[PurposeName]]</f>
        <v>$  2,365,000  Conversion Purpose</v>
      </c>
    </row>
    <row r="18" spans="1:8" x14ac:dyDescent="0.25">
      <c r="A18" s="1">
        <v>10964</v>
      </c>
      <c r="B18" s="1">
        <v>10964</v>
      </c>
      <c r="C18" s="1" t="s">
        <v>32</v>
      </c>
      <c r="D18" s="102">
        <v>13135000</v>
      </c>
      <c r="E18" s="102" t="s">
        <v>80</v>
      </c>
      <c r="F18" s="102">
        <v>13135000</v>
      </c>
      <c r="G18" s="102" t="str">
        <f>TEXT( tblAllIssuesPurposes[[#This Row],[Amount]], "$???,???,???") &amp; "  " &amp; tblAllIssuesPurposes[[#This Row],[IssueName]]</f>
        <v>$ 13,135,000  General Obligation Imp Bonds - 1996A</v>
      </c>
      <c r="H18" s="101" t="str">
        <f>TEXT( tblAllIssuesPurposes[[#This Row],[PurposeAmount]], "$???,???,???") &amp; "  " &amp; tblAllIssuesPurposes[[#This Row],[PurposeName]]</f>
        <v>$ 13,135,000  Conversion Purpose</v>
      </c>
    </row>
    <row r="19" spans="1:8" x14ac:dyDescent="0.25">
      <c r="A19" s="1">
        <v>11720</v>
      </c>
      <c r="B19" s="1">
        <v>11720</v>
      </c>
      <c r="C19" s="1" t="s">
        <v>32</v>
      </c>
      <c r="D19" s="102">
        <v>1095000</v>
      </c>
      <c r="E19" s="102" t="s">
        <v>82</v>
      </c>
      <c r="F19" s="102">
        <v>1095000</v>
      </c>
      <c r="G19" s="102" t="str">
        <f>TEXT( tblAllIssuesPurposes[[#This Row],[Amount]], "$???,???,???") &amp; "  " &amp; tblAllIssuesPurposes[[#This Row],[IssueName]]</f>
        <v>$  1,095,000  General Obligation Refunding Bonds - 1992 D</v>
      </c>
      <c r="H19" s="101" t="str">
        <f>TEXT( tblAllIssuesPurposes[[#This Row],[PurposeAmount]], "$???,???,???") &amp; "  " &amp; tblAllIssuesPurposes[[#This Row],[PurposeName]]</f>
        <v>$  1,095,000  Conversion Purpose</v>
      </c>
    </row>
    <row r="20" spans="1:8" x14ac:dyDescent="0.25">
      <c r="A20" s="1">
        <v>11798</v>
      </c>
      <c r="B20" s="1">
        <v>11798</v>
      </c>
      <c r="C20" s="1" t="s">
        <v>32</v>
      </c>
      <c r="D20" s="102">
        <v>3500000</v>
      </c>
      <c r="E20" s="102" t="s">
        <v>84</v>
      </c>
      <c r="F20" s="102">
        <v>3500000</v>
      </c>
      <c r="G20" s="102" t="str">
        <f>TEXT( tblAllIssuesPurposes[[#This Row],[Amount]], "$???,???,???") &amp; "  " &amp; tblAllIssuesPurposes[[#This Row],[IssueName]]</f>
        <v>$  3,500,000  Cops - 1992E</v>
      </c>
      <c r="H20" s="101" t="str">
        <f>TEXT( tblAllIssuesPurposes[[#This Row],[PurposeAmount]], "$???,???,???") &amp; "  " &amp; tblAllIssuesPurposes[[#This Row],[PurposeName]]</f>
        <v>$  3,500,000  Conversion Purpose</v>
      </c>
    </row>
    <row r="21" spans="1:8" x14ac:dyDescent="0.25">
      <c r="A21" s="1">
        <v>11823</v>
      </c>
      <c r="B21" s="1">
        <v>11823</v>
      </c>
      <c r="C21" s="1" t="s">
        <v>32</v>
      </c>
      <c r="D21" s="102">
        <v>5875000</v>
      </c>
      <c r="E21" s="102" t="s">
        <v>86</v>
      </c>
      <c r="F21" s="102">
        <v>5875000</v>
      </c>
      <c r="G21" s="102" t="str">
        <f>TEXT( tblAllIssuesPurposes[[#This Row],[Amount]], "$???,???,???") &amp; "  " &amp; tblAllIssuesPurposes[[#This Row],[IssueName]]</f>
        <v>$  5,875,000  General Obligation Improvement Bonds - 1992 C</v>
      </c>
      <c r="H21" s="101" t="str">
        <f>TEXT( tblAllIssuesPurposes[[#This Row],[PurposeAmount]], "$???,???,???") &amp; "  " &amp; tblAllIssuesPurposes[[#This Row],[PurposeName]]</f>
        <v>$  5,875,000  Conversion Purpose</v>
      </c>
    </row>
    <row r="22" spans="1:8" x14ac:dyDescent="0.25">
      <c r="A22" s="1">
        <v>12649</v>
      </c>
      <c r="B22" s="1">
        <v>12649</v>
      </c>
      <c r="C22" s="1" t="s">
        <v>32</v>
      </c>
      <c r="D22" s="102">
        <v>4025000</v>
      </c>
      <c r="E22" s="102" t="s">
        <v>87</v>
      </c>
      <c r="F22" s="102">
        <v>4950000</v>
      </c>
      <c r="G22" s="102" t="str">
        <f>TEXT( tblAllIssuesPurposes[[#This Row],[Amount]], "$???,???,???") &amp; "  " &amp; tblAllIssuesPurposes[[#This Row],[IssueName]]</f>
        <v>$  4,950,000  General Obligation Improvement Bonds - 1987a</v>
      </c>
      <c r="H22" s="101" t="str">
        <f>TEXT( tblAllIssuesPurposes[[#This Row],[PurposeAmount]], "$???,???,???") &amp; "  " &amp; tblAllIssuesPurposes[[#This Row],[PurposeName]]</f>
        <v>$  4,025,000  Conversion Purpose</v>
      </c>
    </row>
    <row r="23" spans="1:8" x14ac:dyDescent="0.25">
      <c r="A23" s="1">
        <v>13311</v>
      </c>
      <c r="B23" s="1">
        <v>13311</v>
      </c>
      <c r="C23" s="1" t="s">
        <v>32</v>
      </c>
      <c r="D23" s="102">
        <v>7215000</v>
      </c>
      <c r="E23" s="102" t="s">
        <v>89</v>
      </c>
      <c r="F23" s="102">
        <v>7215000</v>
      </c>
      <c r="G23" s="102" t="str">
        <f>TEXT( tblAllIssuesPurposes[[#This Row],[Amount]], "$???,???,???") &amp; "  " &amp; tblAllIssuesPurposes[[#This Row],[IssueName]]</f>
        <v>$  7,215,000  General Obligation Tax Increment Bonds - 1994e</v>
      </c>
      <c r="H23" s="101" t="str">
        <f>TEXT( tblAllIssuesPurposes[[#This Row],[PurposeAmount]], "$???,???,???") &amp; "  " &amp; tblAllIssuesPurposes[[#This Row],[PurposeName]]</f>
        <v>$  7,215,000  Conversion Purpose</v>
      </c>
    </row>
    <row r="24" spans="1:8" x14ac:dyDescent="0.25">
      <c r="A24" s="1">
        <v>13315</v>
      </c>
      <c r="B24" s="1">
        <v>13315</v>
      </c>
      <c r="C24" s="1" t="s">
        <v>32</v>
      </c>
      <c r="D24" s="102">
        <v>7800000</v>
      </c>
      <c r="E24" s="102" t="s">
        <v>91</v>
      </c>
      <c r="F24" s="102">
        <v>7800000</v>
      </c>
      <c r="G24" s="102" t="str">
        <f>TEXT( tblAllIssuesPurposes[[#This Row],[Amount]], "$???,???,???") &amp; "  " &amp; tblAllIssuesPurposes[[#This Row],[IssueName]]</f>
        <v>$  7,800,000  General Obligation Park Bonds - 1994d</v>
      </c>
      <c r="H24" s="101" t="str">
        <f>TEXT( tblAllIssuesPurposes[[#This Row],[PurposeAmount]], "$???,???,???") &amp; "  " &amp; tblAllIssuesPurposes[[#This Row],[PurposeName]]</f>
        <v>$  7,800,000  Conversion Purpose</v>
      </c>
    </row>
    <row r="25" spans="1:8" x14ac:dyDescent="0.25">
      <c r="A25" s="1">
        <v>14058</v>
      </c>
      <c r="B25" s="1">
        <v>14058</v>
      </c>
      <c r="C25" s="1" t="s">
        <v>32</v>
      </c>
      <c r="D25" s="102">
        <v>2915000</v>
      </c>
      <c r="E25" s="102" t="s">
        <v>92</v>
      </c>
      <c r="F25" s="102">
        <v>2915000</v>
      </c>
      <c r="G25" s="102" t="str">
        <f>TEXT( tblAllIssuesPurposes[[#This Row],[Amount]], "$???,???,???") &amp; "  " &amp; tblAllIssuesPurposes[[#This Row],[IssueName]]</f>
        <v>$  2,915,000  General Obligation Municipal Bldg Bonds - 1988 A</v>
      </c>
      <c r="H25" s="101" t="str">
        <f>TEXT( tblAllIssuesPurposes[[#This Row],[PurposeAmount]], "$???,???,???") &amp; "  " &amp; tblAllIssuesPurposes[[#This Row],[PurposeName]]</f>
        <v>$  2,915,000  Conversion Purpose</v>
      </c>
    </row>
    <row r="26" spans="1:8" x14ac:dyDescent="0.25">
      <c r="A26" s="1">
        <v>14069</v>
      </c>
      <c r="B26" s="1">
        <v>14069</v>
      </c>
      <c r="C26" s="1" t="s">
        <v>32</v>
      </c>
      <c r="D26" s="102">
        <v>1475000</v>
      </c>
      <c r="E26" s="102" t="s">
        <v>94</v>
      </c>
      <c r="F26" s="102">
        <v>4300000</v>
      </c>
      <c r="G26" s="102" t="str">
        <f>TEXT( tblAllIssuesPurposes[[#This Row],[Amount]], "$???,???,???") &amp; "  " &amp; tblAllIssuesPurposes[[#This Row],[IssueName]]</f>
        <v>$  4,300,000  General Obligation Improvement Bonds - 1988B</v>
      </c>
      <c r="H26" s="101" t="str">
        <f>TEXT( tblAllIssuesPurposes[[#This Row],[PurposeAmount]], "$???,???,???") &amp; "  " &amp; tblAllIssuesPurposes[[#This Row],[PurposeName]]</f>
        <v>$  1,475,000  Conversion Purpose</v>
      </c>
    </row>
    <row r="27" spans="1:8" x14ac:dyDescent="0.25">
      <c r="A27" s="1">
        <v>16899</v>
      </c>
      <c r="B27" s="1">
        <v>16899</v>
      </c>
      <c r="C27" s="1" t="s">
        <v>32</v>
      </c>
      <c r="D27" s="102">
        <v>8880000</v>
      </c>
      <c r="E27" s="102" t="s">
        <v>96</v>
      </c>
      <c r="F27" s="102">
        <v>8880000</v>
      </c>
      <c r="G27" s="102" t="str">
        <f>TEXT( tblAllIssuesPurposes[[#This Row],[Amount]], "$???,???,???") &amp; "  " &amp; tblAllIssuesPurposes[[#This Row],[IssueName]]</f>
        <v>$  8,880,000  General Obligation Improvement Bonds - 1997</v>
      </c>
      <c r="H27" s="101" t="str">
        <f>TEXT( tblAllIssuesPurposes[[#This Row],[PurposeAmount]], "$???,???,???") &amp; "  " &amp; tblAllIssuesPurposes[[#This Row],[PurposeName]]</f>
        <v>$  8,880,000  Conversion Purpose</v>
      </c>
    </row>
    <row r="28" spans="1:8" x14ac:dyDescent="0.25">
      <c r="A28" s="1">
        <v>17343</v>
      </c>
      <c r="B28" s="1">
        <v>17343</v>
      </c>
      <c r="C28" s="1" t="s">
        <v>32</v>
      </c>
      <c r="D28" s="102">
        <v>7520000</v>
      </c>
      <c r="E28" s="102" t="s">
        <v>98</v>
      </c>
      <c r="F28" s="102">
        <v>7520000</v>
      </c>
      <c r="G28" s="102" t="str">
        <f>TEXT( tblAllIssuesPurposes[[#This Row],[Amount]], "$???,???,???") &amp; "  " &amp; tblAllIssuesPurposes[[#This Row],[IssueName]]</f>
        <v>$  7,520,000  General Obligation Improvement Bonds 98A</v>
      </c>
      <c r="H28" s="101" t="str">
        <f>TEXT( tblAllIssuesPurposes[[#This Row],[PurposeAmount]], "$???,???,???") &amp; "  " &amp; tblAllIssuesPurposes[[#This Row],[PurposeName]]</f>
        <v>$  7,520,000  Conversion Purpose</v>
      </c>
    </row>
    <row r="29" spans="1:8" x14ac:dyDescent="0.25">
      <c r="A29" s="1">
        <v>17344</v>
      </c>
      <c r="B29" s="1">
        <v>17344</v>
      </c>
      <c r="C29" s="1" t="s">
        <v>32</v>
      </c>
      <c r="D29" s="102">
        <v>2190000</v>
      </c>
      <c r="E29" s="102" t="s">
        <v>100</v>
      </c>
      <c r="F29" s="102">
        <v>2190000</v>
      </c>
      <c r="G29" s="102" t="str">
        <f>TEXT( tblAllIssuesPurposes[[#This Row],[Amount]], "$???,???,???") &amp; "  " &amp; tblAllIssuesPurposes[[#This Row],[IssueName]]</f>
        <v>$  2,190,000  General Obligation Ice Arena Refunding Bonds, Series 1998B</v>
      </c>
      <c r="H29" s="101" t="str">
        <f>TEXT( tblAllIssuesPurposes[[#This Row],[PurposeAmount]], "$???,???,???") &amp; "  " &amp; tblAllIssuesPurposes[[#This Row],[PurposeName]]</f>
        <v>$  2,190,000  Conversion Purpose</v>
      </c>
    </row>
    <row r="30" spans="1:8" x14ac:dyDescent="0.25">
      <c r="A30" s="1">
        <v>17518</v>
      </c>
      <c r="B30" s="1">
        <v>17518</v>
      </c>
      <c r="C30" s="1" t="s">
        <v>32</v>
      </c>
      <c r="D30" s="102">
        <v>5505000</v>
      </c>
      <c r="E30" s="102" t="s">
        <v>101</v>
      </c>
      <c r="F30" s="102">
        <v>5505000</v>
      </c>
      <c r="G30" s="102" t="str">
        <f>TEXT( tblAllIssuesPurposes[[#This Row],[Amount]], "$???,???,???") &amp; "  " &amp; tblAllIssuesPurposes[[#This Row],[IssueName]]</f>
        <v>$  5,505,000  General Obligation Refunding Bonds, Series 1998C</v>
      </c>
      <c r="H30" s="101" t="str">
        <f>TEXT( tblAllIssuesPurposes[[#This Row],[PurposeAmount]], "$???,???,???") &amp; "  " &amp; tblAllIssuesPurposes[[#This Row],[PurposeName]]</f>
        <v>$  5,505,000  Conversion Purpose</v>
      </c>
    </row>
    <row r="31" spans="1:8" x14ac:dyDescent="0.25">
      <c r="A31" s="1">
        <v>27248</v>
      </c>
      <c r="B31" s="1">
        <v>27248</v>
      </c>
      <c r="C31" s="1" t="s">
        <v>32</v>
      </c>
      <c r="D31" s="102">
        <v>2815000</v>
      </c>
      <c r="E31" s="102" t="s">
        <v>102</v>
      </c>
      <c r="F31" s="102">
        <v>2815000</v>
      </c>
      <c r="G31" s="102" t="str">
        <f>TEXT( tblAllIssuesPurposes[[#This Row],[Amount]], "$???,???,???") &amp; "  " &amp; tblAllIssuesPurposes[[#This Row],[IssueName]]</f>
        <v>$  2,815,000  General Obligation Improvement Bonds, Series 2002E</v>
      </c>
      <c r="H31" s="101" t="str">
        <f>TEXT( tblAllIssuesPurposes[[#This Row],[PurposeAmount]], "$???,???,???") &amp; "  " &amp; tblAllIssuesPurposes[[#This Row],[PurposeName]]</f>
        <v>$  2,815,000  Conversion Purpose</v>
      </c>
    </row>
    <row r="32" spans="1:8" x14ac:dyDescent="0.25">
      <c r="A32" s="1">
        <v>28167</v>
      </c>
      <c r="B32" s="1">
        <v>28167</v>
      </c>
      <c r="C32" s="1" t="s">
        <v>32</v>
      </c>
      <c r="D32" s="102">
        <v>2125000</v>
      </c>
      <c r="E32" s="102" t="s">
        <v>104</v>
      </c>
      <c r="F32" s="102">
        <v>2125000</v>
      </c>
      <c r="G32" s="102" t="str">
        <f>TEXT( tblAllIssuesPurposes[[#This Row],[Amount]], "$???,???,???") &amp; "  " &amp; tblAllIssuesPurposes[[#This Row],[IssueName]]</f>
        <v>$  2,125,000  General Obligation Improvement Bonds, Series 2003A</v>
      </c>
      <c r="H32" s="101" t="str">
        <f>TEXT( tblAllIssuesPurposes[[#This Row],[PurposeAmount]], "$???,???,???") &amp; "  " &amp; tblAllIssuesPurposes[[#This Row],[PurposeName]]</f>
        <v>$  2,125,000  Conversion Purpose</v>
      </c>
    </row>
    <row r="33" spans="1:8" x14ac:dyDescent="0.25">
      <c r="A33" s="1">
        <v>28168</v>
      </c>
      <c r="B33" s="1">
        <v>28168</v>
      </c>
      <c r="C33" s="1" t="s">
        <v>32</v>
      </c>
      <c r="D33" s="102">
        <v>1010000</v>
      </c>
      <c r="E33" s="102" t="s">
        <v>106</v>
      </c>
      <c r="F33" s="102">
        <v>1010000</v>
      </c>
      <c r="G33" s="102" t="str">
        <f>TEXT( tblAllIssuesPurposes[[#This Row],[Amount]], "$???,???,???") &amp; "  " &amp; tblAllIssuesPurposes[[#This Row],[IssueName]]</f>
        <v>$  1,010,000  General Obligation Equipment Certificates of Indebtedness, Series 2003B</v>
      </c>
      <c r="H33" s="101" t="str">
        <f>TEXT( tblAllIssuesPurposes[[#This Row],[PurposeAmount]], "$???,???,???") &amp; "  " &amp; tblAllIssuesPurposes[[#This Row],[PurposeName]]</f>
        <v>$  1,010,000  Conversion Purpose</v>
      </c>
    </row>
    <row r="34" spans="1:8" x14ac:dyDescent="0.25">
      <c r="A34" s="1">
        <v>28462</v>
      </c>
      <c r="B34" s="1">
        <v>28462</v>
      </c>
      <c r="C34" s="1" t="s">
        <v>32</v>
      </c>
      <c r="D34" s="102">
        <v>1255000</v>
      </c>
      <c r="E34" s="102" t="s">
        <v>107</v>
      </c>
      <c r="F34" s="102">
        <v>1270000</v>
      </c>
      <c r="G34" s="102" t="str">
        <f>TEXT( tblAllIssuesPurposes[[#This Row],[Amount]], "$???,???,???") &amp; "  " &amp; tblAllIssuesPurposes[[#This Row],[IssueName]]</f>
        <v>$  1,270,000  General Obligation Storm Sewer Refunding Bonds, Series 2003D</v>
      </c>
      <c r="H34" s="101" t="str">
        <f>TEXT( tblAllIssuesPurposes[[#This Row],[PurposeAmount]], "$???,???,???") &amp; "  " &amp; tblAllIssuesPurposes[[#This Row],[PurposeName]]</f>
        <v>$  1,255,000  Conversion Purpose</v>
      </c>
    </row>
    <row r="35" spans="1:8" x14ac:dyDescent="0.25">
      <c r="A35" s="1">
        <v>28463</v>
      </c>
      <c r="B35" s="1">
        <v>28463</v>
      </c>
      <c r="C35" s="1" t="s">
        <v>32</v>
      </c>
      <c r="D35" s="102">
        <v>10670000</v>
      </c>
      <c r="E35" s="102" t="s">
        <v>109</v>
      </c>
      <c r="F35" s="102">
        <v>5335000</v>
      </c>
      <c r="G35" s="102" t="str">
        <f>TEXT( tblAllIssuesPurposes[[#This Row],[Amount]], "$???,???,???") &amp; "  " &amp; tblAllIssuesPurposes[[#This Row],[IssueName]]</f>
        <v>$  5,335,000  General Obligation Capital Improvement Bonds, Series 2003C</v>
      </c>
      <c r="H35" s="101" t="str">
        <f>TEXT( tblAllIssuesPurposes[[#This Row],[PurposeAmount]], "$???,???,???") &amp; "  " &amp; tblAllIssuesPurposes[[#This Row],[PurposeName]]</f>
        <v>$ 10,670,000  Conversion Purpose</v>
      </c>
    </row>
    <row r="36" spans="1:8" x14ac:dyDescent="0.25">
      <c r="A36" s="1">
        <v>29380</v>
      </c>
      <c r="B36" s="1">
        <v>29380</v>
      </c>
      <c r="C36" s="1" t="s">
        <v>32</v>
      </c>
      <c r="D36" s="102">
        <v>7450000</v>
      </c>
      <c r="E36" s="102" t="s">
        <v>110</v>
      </c>
      <c r="F36" s="102">
        <v>3725000</v>
      </c>
      <c r="G36" s="102" t="str">
        <f>TEXT( tblAllIssuesPurposes[[#This Row],[Amount]], "$???,???,???") &amp; "  " &amp; tblAllIssuesPurposes[[#This Row],[IssueName]]</f>
        <v>$  3,725,000  General Obligation Street Reconstruction Bonds, Series 2004</v>
      </c>
      <c r="H36" s="101" t="str">
        <f>TEXT( tblAllIssuesPurposes[[#This Row],[PurposeAmount]], "$???,???,???") &amp; "  " &amp; tblAllIssuesPurposes[[#This Row],[PurposeName]]</f>
        <v>$  7,450,000  Conversion Purpose</v>
      </c>
    </row>
    <row r="37" spans="1:8" x14ac:dyDescent="0.25">
      <c r="A37" s="1">
        <v>30097</v>
      </c>
      <c r="B37" s="1">
        <v>30097</v>
      </c>
      <c r="C37" s="1" t="s">
        <v>32</v>
      </c>
      <c r="D37" s="102">
        <v>3235000</v>
      </c>
      <c r="E37" s="102" t="s">
        <v>112</v>
      </c>
      <c r="F37" s="102">
        <v>3235000</v>
      </c>
      <c r="G37" s="102" t="str">
        <f>TEXT( tblAllIssuesPurposes[[#This Row],[Amount]], "$???,???,???") &amp; "  " &amp; tblAllIssuesPurposes[[#This Row],[IssueName]]</f>
        <v>$  3,235,000  General Obligation Improvement Bonds, Series 2005A</v>
      </c>
      <c r="H37" s="101" t="str">
        <f>TEXT( tblAllIssuesPurposes[[#This Row],[PurposeAmount]], "$???,???,???") &amp; "  " &amp; tblAllIssuesPurposes[[#This Row],[PurposeName]]</f>
        <v>$  3,235,000  Conversion Purpose</v>
      </c>
    </row>
    <row r="38" spans="1:8" x14ac:dyDescent="0.25">
      <c r="A38" s="1">
        <v>30378</v>
      </c>
      <c r="B38" s="1">
        <v>30378</v>
      </c>
      <c r="C38" s="1" t="s">
        <v>32</v>
      </c>
      <c r="D38" s="102">
        <v>3575000</v>
      </c>
      <c r="E38" s="102" t="s">
        <v>114</v>
      </c>
      <c r="F38" s="102">
        <v>3575000</v>
      </c>
      <c r="G38" s="102" t="str">
        <f>TEXT( tblAllIssuesPurposes[[#This Row],[Amount]], "$???,???,???") &amp; "  " &amp; tblAllIssuesPurposes[[#This Row],[IssueName]]</f>
        <v>$  3,575,000  General Obligation Open Space Refunding Bonds, Series 2005B</v>
      </c>
      <c r="H38" s="101" t="str">
        <f>TEXT( tblAllIssuesPurposes[[#This Row],[PurposeAmount]], "$???,???,???") &amp; "  " &amp; tblAllIssuesPurposes[[#This Row],[PurposeName]]</f>
        <v>$  3,575,000  Conversion Purpose</v>
      </c>
    </row>
    <row r="39" spans="1:8" x14ac:dyDescent="0.25">
      <c r="A39" s="1">
        <v>30379</v>
      </c>
      <c r="B39" s="1">
        <v>30379</v>
      </c>
      <c r="C39" s="1" t="s">
        <v>32</v>
      </c>
      <c r="D39" s="102">
        <v>1545000</v>
      </c>
      <c r="E39" s="102" t="s">
        <v>116</v>
      </c>
      <c r="F39" s="102">
        <v>1545000</v>
      </c>
      <c r="G39" s="102" t="str">
        <f>TEXT( tblAllIssuesPurposes[[#This Row],[Amount]], "$???,???,???") &amp; "  " &amp; tblAllIssuesPurposes[[#This Row],[IssueName]]</f>
        <v>$  1,545,000  General Obligation Ice Arena Refunding Bonds, Series 2005C</v>
      </c>
      <c r="H39" s="101" t="str">
        <f>TEXT( tblAllIssuesPurposes[[#This Row],[PurposeAmount]], "$???,???,???") &amp; "  " &amp; tblAllIssuesPurposes[[#This Row],[PurposeName]]</f>
        <v>$  1,545,000  Conversion Purpose</v>
      </c>
    </row>
    <row r="40" spans="1:8" x14ac:dyDescent="0.25">
      <c r="A40" s="1">
        <v>30563</v>
      </c>
      <c r="B40" s="1">
        <v>30563</v>
      </c>
      <c r="C40" s="1" t="s">
        <v>32</v>
      </c>
      <c r="D40" s="102">
        <v>4470000</v>
      </c>
      <c r="E40" s="102" t="s">
        <v>117</v>
      </c>
      <c r="F40" s="102">
        <v>4470000</v>
      </c>
      <c r="G40" s="102" t="str">
        <f>TEXT( tblAllIssuesPurposes[[#This Row],[Amount]], "$???,???,???") &amp; "  " &amp; tblAllIssuesPurposes[[#This Row],[IssueName]]</f>
        <v>$  4,470,000  Refunding Certificates of Participation, Series 2005D</v>
      </c>
      <c r="H40" s="101" t="str">
        <f>TEXT( tblAllIssuesPurposes[[#This Row],[PurposeAmount]], "$???,???,???") &amp; "  " &amp; tblAllIssuesPurposes[[#This Row],[PurposeName]]</f>
        <v>$  4,470,000  Conversion Purpose</v>
      </c>
    </row>
    <row r="41" spans="1:8" x14ac:dyDescent="0.25">
      <c r="A41" s="1">
        <v>30925</v>
      </c>
      <c r="B41" s="1">
        <v>30925</v>
      </c>
      <c r="C41" s="1" t="s">
        <v>32</v>
      </c>
      <c r="D41" s="102">
        <v>11250000</v>
      </c>
      <c r="E41" s="102" t="s">
        <v>119</v>
      </c>
      <c r="F41" s="102">
        <v>11250000</v>
      </c>
      <c r="G41" s="102" t="str">
        <f>TEXT( tblAllIssuesPurposes[[#This Row],[Amount]], "$???,???,???") &amp; "  " &amp; tblAllIssuesPurposes[[#This Row],[IssueName]]</f>
        <v>$ 11,250,000  General Obligation Improvement Bonds, Series 2006A</v>
      </c>
      <c r="H41" s="101" t="str">
        <f>TEXT( tblAllIssuesPurposes[[#This Row],[PurposeAmount]], "$???,???,???") &amp; "  " &amp; tblAllIssuesPurposes[[#This Row],[PurposeName]]</f>
        <v>$ 11,250,000  Conversion Purpose</v>
      </c>
    </row>
    <row r="42" spans="1:8" x14ac:dyDescent="0.25">
      <c r="A42" s="1">
        <v>31138</v>
      </c>
      <c r="B42" s="1">
        <v>31138</v>
      </c>
      <c r="C42" s="1" t="s">
        <v>32</v>
      </c>
      <c r="D42" s="102">
        <v>9000000</v>
      </c>
      <c r="E42" s="102" t="s">
        <v>121</v>
      </c>
      <c r="F42" s="102">
        <v>9000000</v>
      </c>
      <c r="G42" s="102" t="str">
        <f>TEXT( tblAllIssuesPurposes[[#This Row],[Amount]], "$???,???,???") &amp; "  " &amp; tblAllIssuesPurposes[[#This Row],[IssueName]]</f>
        <v>$  9,000,000  General Obligation Parks and Open Space Bonds, Series 2006B</v>
      </c>
      <c r="H42" s="101" t="str">
        <f>TEXT( tblAllIssuesPurposes[[#This Row],[PurposeAmount]], "$???,???,???") &amp; "  " &amp; tblAllIssuesPurposes[[#This Row],[PurposeName]]</f>
        <v>$  9,000,000  Conversion Purpose</v>
      </c>
    </row>
    <row r="43" spans="1:8" x14ac:dyDescent="0.25">
      <c r="A43" s="1">
        <v>32190</v>
      </c>
      <c r="B43" s="1">
        <v>32190</v>
      </c>
      <c r="C43" s="1" t="s">
        <v>32</v>
      </c>
      <c r="D43" s="102">
        <v>4095000</v>
      </c>
      <c r="E43" s="102" t="s">
        <v>123</v>
      </c>
      <c r="F43" s="102">
        <v>4095000</v>
      </c>
      <c r="G43" s="102" t="str">
        <f>TEXT( tblAllIssuesPurposes[[#This Row],[Amount]], "$???,???,???") &amp; "  " &amp; tblAllIssuesPurposes[[#This Row],[IssueName]]</f>
        <v>$  4,095,000  General Obligation Improvement Bonds, Series 2006C</v>
      </c>
      <c r="H43" s="101" t="str">
        <f>TEXT( tblAllIssuesPurposes[[#This Row],[PurposeAmount]], "$???,???,???") &amp; "  " &amp; tblAllIssuesPurposes[[#This Row],[PurposeName]]</f>
        <v>$  4,095,000  Conversion Purpose</v>
      </c>
    </row>
    <row r="44" spans="1:8" x14ac:dyDescent="0.25">
      <c r="A44" s="1">
        <v>33391</v>
      </c>
      <c r="B44" s="1">
        <v>33391</v>
      </c>
      <c r="C44" s="1" t="s">
        <v>32</v>
      </c>
      <c r="D44" s="102">
        <v>2290000</v>
      </c>
      <c r="E44" s="102" t="s">
        <v>125</v>
      </c>
      <c r="F44" s="102">
        <v>2290000</v>
      </c>
      <c r="G44" s="102" t="str">
        <f>TEXT( tblAllIssuesPurposes[[#This Row],[Amount]], "$???,???,???") &amp; "  " &amp; tblAllIssuesPurposes[[#This Row],[IssueName]]</f>
        <v>$  2,290,000  General Obligation Improvement Bonds, Series 2007A</v>
      </c>
      <c r="H44" s="101" t="str">
        <f>TEXT( tblAllIssuesPurposes[[#This Row],[PurposeAmount]], "$???,???,???") &amp; "  " &amp; tblAllIssuesPurposes[[#This Row],[PurposeName]]</f>
        <v>$  2,290,000  Conversion Purpose</v>
      </c>
    </row>
    <row r="45" spans="1:8" x14ac:dyDescent="0.25">
      <c r="A45" s="1">
        <v>33392</v>
      </c>
      <c r="B45" s="1">
        <v>33392</v>
      </c>
      <c r="C45" s="1" t="s">
        <v>32</v>
      </c>
      <c r="D45" s="102">
        <v>3780000</v>
      </c>
      <c r="E45" s="102" t="s">
        <v>127</v>
      </c>
      <c r="F45" s="102">
        <v>3780000</v>
      </c>
      <c r="G45" s="102" t="str">
        <f>TEXT( tblAllIssuesPurposes[[#This Row],[Amount]], "$???,???,???") &amp; "  " &amp; tblAllIssuesPurposes[[#This Row],[IssueName]]</f>
        <v>$  3,780,000  General Obligation Park Refunding Bonds, Series 2007B</v>
      </c>
      <c r="H45" s="101" t="str">
        <f>TEXT( tblAllIssuesPurposes[[#This Row],[PurposeAmount]], "$???,???,???") &amp; "  " &amp; tblAllIssuesPurposes[[#This Row],[PurposeName]]</f>
        <v>$  3,780,000  Conversion Purpose</v>
      </c>
    </row>
    <row r="46" spans="1:8" x14ac:dyDescent="0.25">
      <c r="A46" s="1">
        <v>34961</v>
      </c>
      <c r="B46" s="1">
        <v>34961</v>
      </c>
      <c r="C46" s="1" t="s">
        <v>32</v>
      </c>
      <c r="D46" s="102">
        <v>1450000</v>
      </c>
      <c r="E46" s="102" t="s">
        <v>128</v>
      </c>
      <c r="F46" s="102">
        <v>1450000</v>
      </c>
      <c r="G46" s="102" t="str">
        <f>TEXT( tblAllIssuesPurposes[[#This Row],[Amount]], "$???,???,???") &amp; "  " &amp; tblAllIssuesPurposes[[#This Row],[IssueName]]</f>
        <v>$  1,450,000  GO Tax Increment Refunding Bonds, Series 2009B</v>
      </c>
      <c r="H46" s="101" t="str">
        <f>TEXT( tblAllIssuesPurposes[[#This Row],[PurposeAmount]], "$???,???,???") &amp; "  " &amp; tblAllIssuesPurposes[[#This Row],[PurposeName]]</f>
        <v>$  1,450,000  Conversion Purpose</v>
      </c>
    </row>
    <row r="47" spans="1:8" x14ac:dyDescent="0.25">
      <c r="A47" s="1">
        <v>34962</v>
      </c>
      <c r="B47" s="1">
        <v>34962</v>
      </c>
      <c r="C47" s="1" t="s">
        <v>32</v>
      </c>
      <c r="D47" s="102">
        <v>5455000</v>
      </c>
      <c r="E47" s="102" t="s">
        <v>130</v>
      </c>
      <c r="F47" s="102">
        <v>5455000</v>
      </c>
      <c r="G47" s="102" t="str">
        <f>TEXT( tblAllIssuesPurposes[[#This Row],[Amount]], "$???,???,???") &amp; "  " &amp; tblAllIssuesPurposes[[#This Row],[IssueName]]</f>
        <v>$  5,455,000  GO Capital Improvement Plan Bonds, Series 2009A</v>
      </c>
      <c r="H47" s="101" t="str">
        <f>TEXT( tblAllIssuesPurposes[[#This Row],[PurposeAmount]], "$???,???,???") &amp; "  " &amp; tblAllIssuesPurposes[[#This Row],[PurposeName]]</f>
        <v>$  5,455,000  Conversion Purpose</v>
      </c>
    </row>
    <row r="48" spans="1:8" x14ac:dyDescent="0.25">
      <c r="A48" s="1">
        <v>35320</v>
      </c>
      <c r="B48" s="1">
        <v>35320</v>
      </c>
      <c r="C48" s="1" t="s">
        <v>32</v>
      </c>
      <c r="D48" s="102">
        <v>1675000</v>
      </c>
      <c r="E48" s="102" t="s">
        <v>131</v>
      </c>
      <c r="F48" s="102">
        <v>1675000</v>
      </c>
      <c r="G48" s="102" t="str">
        <f>TEXT( tblAllIssuesPurposes[[#This Row],[Amount]], "$???,???,???") &amp; "  " &amp; tblAllIssuesPurposes[[#This Row],[IssueName]]</f>
        <v>$  1,675,000  GO Equipment Certs, Series 2009C</v>
      </c>
      <c r="H48" s="101" t="str">
        <f>TEXT( tblAllIssuesPurposes[[#This Row],[PurposeAmount]], "$???,???,???") &amp; "  " &amp; tblAllIssuesPurposes[[#This Row],[PurposeName]]</f>
        <v>$  1,675,000  Conversion Purpose</v>
      </c>
    </row>
    <row r="49" spans="1:8" x14ac:dyDescent="0.25">
      <c r="A49" s="1">
        <v>37012</v>
      </c>
      <c r="B49" s="1">
        <v>37012</v>
      </c>
      <c r="C49" s="1" t="s">
        <v>32</v>
      </c>
      <c r="D49" s="102">
        <v>7680000</v>
      </c>
      <c r="E49" s="102" t="s">
        <v>133</v>
      </c>
      <c r="F49" s="102">
        <v>7680000</v>
      </c>
      <c r="G49" s="102" t="str">
        <f>TEXT( tblAllIssuesPurposes[[#This Row],[Amount]], "$???,???,???") &amp; "  " &amp; tblAllIssuesPurposes[[#This Row],[IssueName]]</f>
        <v>$  7,680,000  Taxable GO Capital Improvement Plan Bonds, Series 2010A (Build America Bonds - Direct Pay)</v>
      </c>
      <c r="H49" s="101" t="str">
        <f>TEXT( tblAllIssuesPurposes[[#This Row],[PurposeAmount]], "$???,???,???") &amp; "  " &amp; tblAllIssuesPurposes[[#This Row],[PurposeName]]</f>
        <v>$  7,680,000  Conversion Purpose</v>
      </c>
    </row>
    <row r="50" spans="1:8" x14ac:dyDescent="0.25">
      <c r="A50" s="1">
        <v>37013</v>
      </c>
      <c r="B50" s="1">
        <v>37013</v>
      </c>
      <c r="C50" s="1" t="s">
        <v>32</v>
      </c>
      <c r="D50" s="102">
        <v>3585000</v>
      </c>
      <c r="E50" s="102" t="s">
        <v>135</v>
      </c>
      <c r="F50" s="102">
        <v>3585000</v>
      </c>
      <c r="G50" s="102" t="str">
        <f>TEXT( tblAllIssuesPurposes[[#This Row],[Amount]], "$???,???,???") &amp; "  " &amp; tblAllIssuesPurposes[[#This Row],[IssueName]]</f>
        <v>$  3,585,000  GO Refunding Bonds, Series 2010C</v>
      </c>
      <c r="H50" s="101" t="str">
        <f>TEXT( tblAllIssuesPurposes[[#This Row],[PurposeAmount]], "$???,???,???") &amp; "  " &amp; tblAllIssuesPurposes[[#This Row],[PurposeName]]</f>
        <v>$  3,585,000  Conversion Purpose</v>
      </c>
    </row>
    <row r="51" spans="1:8" x14ac:dyDescent="0.25">
      <c r="A51" s="1">
        <v>37014</v>
      </c>
      <c r="B51" s="1">
        <v>37014</v>
      </c>
      <c r="C51" s="1" t="s">
        <v>32</v>
      </c>
      <c r="D51" s="102">
        <v>1205000</v>
      </c>
      <c r="E51" s="102" t="s">
        <v>136</v>
      </c>
      <c r="F51" s="102">
        <v>1205000</v>
      </c>
      <c r="G51" s="102" t="str">
        <f>TEXT( tblAllIssuesPurposes[[#This Row],[Amount]], "$???,???,???") &amp; "  " &amp; tblAllIssuesPurposes[[#This Row],[IssueName]]</f>
        <v>$  1,205,000  GO Improvement Bonds, Series 2010B</v>
      </c>
      <c r="H51" s="101" t="str">
        <f>TEXT( tblAllIssuesPurposes[[#This Row],[PurposeAmount]], "$???,???,???") &amp; "  " &amp; tblAllIssuesPurposes[[#This Row],[PurposeName]]</f>
        <v>$  1,205,000  Conversion Purpose</v>
      </c>
    </row>
    <row r="52" spans="1:8" x14ac:dyDescent="0.25">
      <c r="A52" s="1">
        <v>38084</v>
      </c>
      <c r="B52" s="1">
        <v>38084</v>
      </c>
      <c r="C52" s="1" t="s">
        <v>32</v>
      </c>
      <c r="D52" s="102">
        <v>1485000</v>
      </c>
      <c r="E52" s="102" t="s">
        <v>137</v>
      </c>
      <c r="F52" s="102">
        <v>1485000</v>
      </c>
      <c r="G52" s="102" t="str">
        <f>TEXT( tblAllIssuesPurposes[[#This Row],[Amount]], "$???,???,???") &amp; "  " &amp; tblAllIssuesPurposes[[#This Row],[IssueName]]</f>
        <v>$  1,485,000  General Obligation Improvement Bonds, Series 2011A</v>
      </c>
      <c r="H52" s="101" t="str">
        <f>TEXT( tblAllIssuesPurposes[[#This Row],[PurposeAmount]], "$???,???,???") &amp; "  " &amp; tblAllIssuesPurposes[[#This Row],[PurposeName]]</f>
        <v>$  1,485,000  Conversion Purpose</v>
      </c>
    </row>
    <row r="53" spans="1:8" x14ac:dyDescent="0.25">
      <c r="A53" s="1">
        <v>38942</v>
      </c>
      <c r="B53" s="1">
        <v>38942</v>
      </c>
      <c r="C53" s="1" t="s">
        <v>32</v>
      </c>
      <c r="D53" s="102">
        <v>16015000</v>
      </c>
      <c r="E53" s="102" t="s">
        <v>139</v>
      </c>
      <c r="F53" s="102">
        <v>16015000</v>
      </c>
      <c r="G53" s="102" t="str">
        <f>TEXT( tblAllIssuesPurposes[[#This Row],[Amount]], "$???,???,???") &amp; "  " &amp; tblAllIssuesPurposes[[#This Row],[IssueName]]</f>
        <v>$ 16,015,000  General Obligation Tax Abatement Bonds, Series 2013A</v>
      </c>
      <c r="H53" s="101" t="str">
        <f>TEXT( tblAllIssuesPurposes[[#This Row],[PurposeAmount]], "$???,???,???") &amp; "  " &amp; tblAllIssuesPurposes[[#This Row],[PurposeName]]</f>
        <v>$ 16,015,000  Conversion Purpose</v>
      </c>
    </row>
    <row r="54" spans="1:8" x14ac:dyDescent="0.25">
      <c r="A54" s="1">
        <v>38943</v>
      </c>
      <c r="B54" s="1">
        <v>38943</v>
      </c>
      <c r="C54" s="1" t="s">
        <v>32</v>
      </c>
      <c r="D54" s="102">
        <v>6275000</v>
      </c>
      <c r="E54" s="102" t="s">
        <v>141</v>
      </c>
      <c r="F54" s="102">
        <v>6275000</v>
      </c>
      <c r="G54" s="102" t="str">
        <f>TEXT( tblAllIssuesPurposes[[#This Row],[Amount]], "$???,???,???") &amp; "  " &amp; tblAllIssuesPurposes[[#This Row],[IssueName]]</f>
        <v>$  6,275,000  General Obligation Park and Open Space Refunding Bonds, Series 2013B</v>
      </c>
      <c r="H54" s="101" t="str">
        <f>TEXT( tblAllIssuesPurposes[[#This Row],[PurposeAmount]], "$???,???,???") &amp; "  " &amp; tblAllIssuesPurposes[[#This Row],[PurposeName]]</f>
        <v>$  6,275,000  Conversion Purpose</v>
      </c>
    </row>
    <row r="55" spans="1:8" x14ac:dyDescent="0.25">
      <c r="A55" s="1">
        <v>122798</v>
      </c>
      <c r="B55" s="1">
        <v>122798</v>
      </c>
      <c r="C55" s="1" t="s">
        <v>32</v>
      </c>
      <c r="D55" s="102">
        <v>4020000</v>
      </c>
      <c r="E55" s="102" t="s">
        <v>142</v>
      </c>
      <c r="F55" s="102">
        <v>4020000</v>
      </c>
      <c r="G55" s="102" t="str">
        <f>TEXT( tblAllIssuesPurposes[[#This Row],[Amount]], "$???,???,???") &amp; "  " &amp; tblAllIssuesPurposes[[#This Row],[IssueName]]</f>
        <v>$  4,020,000  General Obligation Improvement Bonds, Series 2000B</v>
      </c>
      <c r="H55" s="101" t="str">
        <f>TEXT( tblAllIssuesPurposes[[#This Row],[PurposeAmount]], "$???,???,???") &amp; "  " &amp; tblAllIssuesPurposes[[#This Row],[PurposeName]]</f>
        <v>$  4,020,000  Conversion Purpose</v>
      </c>
    </row>
    <row r="56" spans="1:8" x14ac:dyDescent="0.25">
      <c r="A56" s="1">
        <v>122799</v>
      </c>
      <c r="B56" s="1">
        <v>122799</v>
      </c>
      <c r="C56" s="1" t="s">
        <v>32</v>
      </c>
      <c r="D56" s="102">
        <v>8030000</v>
      </c>
      <c r="E56" s="102" t="s">
        <v>144</v>
      </c>
      <c r="F56" s="102">
        <v>8030000</v>
      </c>
      <c r="G56" s="102" t="str">
        <f>TEXT( tblAllIssuesPurposes[[#This Row],[Amount]], "$???,???,???") &amp; "  " &amp; tblAllIssuesPurposes[[#This Row],[IssueName]]</f>
        <v>$  8,030,000  Certificates of Participation, Series 2000A</v>
      </c>
      <c r="H56" s="101" t="str">
        <f>TEXT( tblAllIssuesPurposes[[#This Row],[PurposeAmount]], "$???,???,???") &amp; "  " &amp; tblAllIssuesPurposes[[#This Row],[PurposeName]]</f>
        <v>$  8,030,000  Conversion Purpose</v>
      </c>
    </row>
    <row r="57" spans="1:8" x14ac:dyDescent="0.25">
      <c r="A57" s="1">
        <v>123540</v>
      </c>
      <c r="B57" s="1">
        <v>123540</v>
      </c>
      <c r="C57" s="1" t="s">
        <v>32</v>
      </c>
      <c r="D57" s="102">
        <v>5000000</v>
      </c>
      <c r="E57" s="102" t="s">
        <v>145</v>
      </c>
      <c r="F57" s="102">
        <v>5000000</v>
      </c>
      <c r="G57" s="102" t="str">
        <f>TEXT( tblAllIssuesPurposes[[#This Row],[Amount]], "$???,???,???") &amp; "  " &amp; tblAllIssuesPurposes[[#This Row],[IssueName]]</f>
        <v>$  5,000,000  General Obligation Open Space Bonds, Series 1998E</v>
      </c>
      <c r="H57" s="101" t="str">
        <f>TEXT( tblAllIssuesPurposes[[#This Row],[PurposeAmount]], "$???,???,???") &amp; "  " &amp; tblAllIssuesPurposes[[#This Row],[PurposeName]]</f>
        <v>$  5,000,000  Conversion Purpose</v>
      </c>
    </row>
    <row r="58" spans="1:8" x14ac:dyDescent="0.25">
      <c r="A58" s="1">
        <v>123541</v>
      </c>
      <c r="B58" s="1">
        <v>123541</v>
      </c>
      <c r="C58" s="1" t="s">
        <v>32</v>
      </c>
      <c r="D58" s="102">
        <v>2490000</v>
      </c>
      <c r="E58" s="102" t="s">
        <v>147</v>
      </c>
      <c r="F58" s="102">
        <v>2490000</v>
      </c>
      <c r="G58" s="102" t="str">
        <f>TEXT( tblAllIssuesPurposes[[#This Row],[Amount]], "$???,???,???") &amp; "  " &amp; tblAllIssuesPurposes[[#This Row],[IssueName]]</f>
        <v>$  2,490,000  Refunding Certificates of Participation, Series 1998D</v>
      </c>
      <c r="H58" s="101" t="str">
        <f>TEXT( tblAllIssuesPurposes[[#This Row],[PurposeAmount]], "$???,???,???") &amp; "  " &amp; tblAllIssuesPurposes[[#This Row],[PurposeName]]</f>
        <v>$  2,490,000  Conversion Purpose</v>
      </c>
    </row>
    <row r="59" spans="1:8" x14ac:dyDescent="0.25">
      <c r="A59" s="1">
        <v>125881</v>
      </c>
      <c r="B59" s="1">
        <v>125881</v>
      </c>
      <c r="C59" s="1" t="s">
        <v>32</v>
      </c>
      <c r="D59" s="102">
        <v>1810000</v>
      </c>
      <c r="E59" s="102" t="s">
        <v>148</v>
      </c>
      <c r="F59" s="102">
        <v>1810000</v>
      </c>
      <c r="G59" s="102" t="str">
        <f>TEXT( tblAllIssuesPurposes[[#This Row],[Amount]], "$???,???,???") &amp; "  " &amp; tblAllIssuesPurposes[[#This Row],[IssueName]]</f>
        <v>$  1,810,000  General Obligation Tax Increment Bonds, Series 2002A</v>
      </c>
      <c r="H59" s="101" t="str">
        <f>TEXT( tblAllIssuesPurposes[[#This Row],[PurposeAmount]], "$???,???,???") &amp; "  " &amp; tblAllIssuesPurposes[[#This Row],[PurposeName]]</f>
        <v>$  1,810,000  Conversion Purpose</v>
      </c>
    </row>
    <row r="60" spans="1:8" x14ac:dyDescent="0.25">
      <c r="A60" s="1">
        <v>125882</v>
      </c>
      <c r="B60" s="1">
        <v>125882</v>
      </c>
      <c r="C60" s="1" t="s">
        <v>32</v>
      </c>
      <c r="D60" s="102">
        <v>715000</v>
      </c>
      <c r="E60" s="102" t="s">
        <v>150</v>
      </c>
      <c r="F60" s="102">
        <v>715000</v>
      </c>
      <c r="G60" s="102" t="str">
        <f>TEXT( tblAllIssuesPurposes[[#This Row],[Amount]], "$???,???,???") &amp; "  " &amp; tblAllIssuesPurposes[[#This Row],[IssueName]]</f>
        <v>$    715,000  General Obligation Improvement Bonds, Series 2002B</v>
      </c>
      <c r="H60" s="101" t="str">
        <f>TEXT( tblAllIssuesPurposes[[#This Row],[PurposeAmount]], "$???,???,???") &amp; "  " &amp; tblAllIssuesPurposes[[#This Row],[PurposeName]]</f>
        <v>$    715,000  Conversion Purpose</v>
      </c>
    </row>
    <row r="61" spans="1:8" x14ac:dyDescent="0.25">
      <c r="A61" s="1">
        <v>125883</v>
      </c>
      <c r="B61" s="1">
        <v>125883</v>
      </c>
      <c r="C61" s="1" t="s">
        <v>32</v>
      </c>
      <c r="D61" s="102">
        <v>1170000</v>
      </c>
      <c r="E61" s="102" t="s">
        <v>151</v>
      </c>
      <c r="F61" s="102">
        <v>1170000</v>
      </c>
      <c r="G61" s="102" t="str">
        <f>TEXT( tblAllIssuesPurposes[[#This Row],[Amount]], "$???,???,???") &amp; "  " &amp; tblAllIssuesPurposes[[#This Row],[IssueName]]</f>
        <v>$  1,170,000  General Obligation Water Revenue Refunding Bonds, Series 2002C</v>
      </c>
      <c r="H61" s="101" t="str">
        <f>TEXT( tblAllIssuesPurposes[[#This Row],[PurposeAmount]], "$???,???,???") &amp; "  " &amp; tblAllIssuesPurposes[[#This Row],[PurposeName]]</f>
        <v>$  1,170,000  Conversion Purpose</v>
      </c>
    </row>
    <row r="62" spans="1:8" x14ac:dyDescent="0.25">
      <c r="A62" s="1">
        <v>126268</v>
      </c>
      <c r="B62" s="1">
        <v>126268</v>
      </c>
      <c r="C62" s="1" t="s">
        <v>32</v>
      </c>
      <c r="D62" s="102">
        <v>4165000</v>
      </c>
      <c r="E62" s="102" t="s">
        <v>152</v>
      </c>
      <c r="F62" s="102">
        <v>4165000</v>
      </c>
      <c r="G62" s="102" t="str">
        <f>TEXT( tblAllIssuesPurposes[[#This Row],[Amount]], "$???,???,???") &amp; "  " &amp; tblAllIssuesPurposes[[#This Row],[IssueName]]</f>
        <v>$  4,165,000  Lease Revenue Refunding Bonds, Series 2002A</v>
      </c>
      <c r="H62" s="101" t="str">
        <f>TEXT( tblAllIssuesPurposes[[#This Row],[PurposeAmount]], "$???,???,???") &amp; "  " &amp; tblAllIssuesPurposes[[#This Row],[PurposeName]]</f>
        <v>$  4,165,000  Conversion Purpose</v>
      </c>
    </row>
    <row r="63" spans="1:8" x14ac:dyDescent="0.25">
      <c r="A63" s="1">
        <v>126269</v>
      </c>
      <c r="B63" s="1">
        <v>126269</v>
      </c>
      <c r="C63" s="1" t="s">
        <v>32</v>
      </c>
      <c r="D63" s="102">
        <v>365000</v>
      </c>
      <c r="E63" s="102" t="s">
        <v>154</v>
      </c>
      <c r="F63" s="102">
        <v>365000</v>
      </c>
      <c r="G63" s="102" t="str">
        <f>TEXT( tblAllIssuesPurposes[[#This Row],[Amount]], "$???,???,???") &amp; "  " &amp; tblAllIssuesPurposes[[#This Row],[IssueName]]</f>
        <v>$    365,000  Taxable Lease Revenue Refunding Bonds, Series 2002B</v>
      </c>
      <c r="H63" s="101" t="str">
        <f>TEXT( tblAllIssuesPurposes[[#This Row],[PurposeAmount]], "$???,???,???") &amp; "  " &amp; tblAllIssuesPurposes[[#This Row],[PurposeName]]</f>
        <v>$    365,000  Conversion Purpose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lClientIssues"/>
  <dimension ref="A1:E63"/>
  <sheetViews>
    <sheetView showGridLines="0" showRowColHeaders="0" zoomScale="115" zoomScaleNormal="115" workbookViewId="0">
      <selection activeCell="E2" sqref="E2:E63"/>
    </sheetView>
  </sheetViews>
  <sheetFormatPr defaultRowHeight="15" x14ac:dyDescent="0.25"/>
  <cols>
    <col min="1" max="1" width="7.85546875" bestFit="1" customWidth="1"/>
    <col min="2" max="2" width="81.140625" bestFit="1" customWidth="1"/>
    <col min="3" max="3" width="10.140625" bestFit="1" customWidth="1"/>
    <col min="4" max="4" width="11.28515625" bestFit="1" customWidth="1"/>
    <col min="5" max="5" width="81.140625" bestFit="1" customWidth="1"/>
  </cols>
  <sheetData>
    <row r="1" spans="1:5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155</v>
      </c>
    </row>
    <row r="2" spans="1:5" x14ac:dyDescent="0.25">
      <c r="A2" s="1">
        <v>38943</v>
      </c>
      <c r="B2" s="1" t="s">
        <v>141</v>
      </c>
      <c r="C2" s="102">
        <v>6275000</v>
      </c>
      <c r="D2" s="1" t="s">
        <v>140</v>
      </c>
      <c r="E2" s="101" t="str">
        <f>TEXT( tblClientIssues[[#This Row],[Amount]], "$???,???,???") &amp; "  " &amp; tblClientIssues[[#This Row],[IssueName]]</f>
        <v>$  6,275,000  General Obligation Park and Open Space Refunding Bonds, Series 2013B</v>
      </c>
    </row>
    <row r="3" spans="1:5" x14ac:dyDescent="0.25">
      <c r="A3" s="1">
        <v>38942</v>
      </c>
      <c r="B3" s="1" t="s">
        <v>139</v>
      </c>
      <c r="C3" s="102">
        <v>16015000</v>
      </c>
      <c r="D3" s="1" t="s">
        <v>140</v>
      </c>
      <c r="E3" s="101" t="str">
        <f>TEXT( tblClientIssues[[#This Row],[Amount]], "$???,???,???") &amp; "  " &amp; tblClientIssues[[#This Row],[IssueName]]</f>
        <v>$ 16,015,000  General Obligation Tax Abatement Bonds, Series 2013A</v>
      </c>
    </row>
    <row r="4" spans="1:5" x14ac:dyDescent="0.25">
      <c r="A4" s="1">
        <v>38084</v>
      </c>
      <c r="B4" s="1" t="s">
        <v>137</v>
      </c>
      <c r="C4" s="102">
        <v>1485000</v>
      </c>
      <c r="D4" s="1" t="s">
        <v>138</v>
      </c>
      <c r="E4" s="101" t="str">
        <f>TEXT( tblClientIssues[[#This Row],[Amount]], "$???,???,???") &amp; "  " &amp; tblClientIssues[[#This Row],[IssueName]]</f>
        <v>$  1,485,000  General Obligation Improvement Bonds, Series 2011A</v>
      </c>
    </row>
    <row r="5" spans="1:5" x14ac:dyDescent="0.25">
      <c r="A5" s="1">
        <v>37014</v>
      </c>
      <c r="B5" s="1" t="s">
        <v>136</v>
      </c>
      <c r="C5" s="102">
        <v>1205000</v>
      </c>
      <c r="D5" s="1" t="s">
        <v>134</v>
      </c>
      <c r="E5" s="101" t="str">
        <f>TEXT( tblClientIssues[[#This Row],[Amount]], "$???,???,???") &amp; "  " &amp; tblClientIssues[[#This Row],[IssueName]]</f>
        <v>$  1,205,000  GO Improvement Bonds, Series 2010B</v>
      </c>
    </row>
    <row r="6" spans="1:5" x14ac:dyDescent="0.25">
      <c r="A6" s="1">
        <v>37013</v>
      </c>
      <c r="B6" s="1" t="s">
        <v>135</v>
      </c>
      <c r="C6" s="102">
        <v>3585000</v>
      </c>
      <c r="D6" s="1" t="s">
        <v>134</v>
      </c>
      <c r="E6" s="101" t="str">
        <f>TEXT( tblClientIssues[[#This Row],[Amount]], "$???,???,???") &amp; "  " &amp; tblClientIssues[[#This Row],[IssueName]]</f>
        <v>$  3,585,000  GO Refunding Bonds, Series 2010C</v>
      </c>
    </row>
    <row r="7" spans="1:5" x14ac:dyDescent="0.25">
      <c r="A7" s="1">
        <v>37012</v>
      </c>
      <c r="B7" s="1" t="s">
        <v>133</v>
      </c>
      <c r="C7" s="102">
        <v>7680000</v>
      </c>
      <c r="D7" s="1" t="s">
        <v>134</v>
      </c>
      <c r="E7" s="101" t="str">
        <f>TEXT( tblClientIssues[[#This Row],[Amount]], "$???,???,???") &amp; "  " &amp; tblClientIssues[[#This Row],[IssueName]]</f>
        <v>$  7,680,000  Taxable GO Capital Improvement Plan Bonds, Series 2010A (Build America Bonds - Direct Pay)</v>
      </c>
    </row>
    <row r="8" spans="1:5" x14ac:dyDescent="0.25">
      <c r="A8" s="1">
        <v>35320</v>
      </c>
      <c r="B8" s="1" t="s">
        <v>131</v>
      </c>
      <c r="C8" s="102">
        <v>1675000</v>
      </c>
      <c r="D8" s="1" t="s">
        <v>132</v>
      </c>
      <c r="E8" s="101" t="str">
        <f>TEXT( tblClientIssues[[#This Row],[Amount]], "$???,???,???") &amp; "  " &amp; tblClientIssues[[#This Row],[IssueName]]</f>
        <v>$  1,675,000  GO Equipment Certs, Series 2009C</v>
      </c>
    </row>
    <row r="9" spans="1:5" x14ac:dyDescent="0.25">
      <c r="A9" s="1">
        <v>34962</v>
      </c>
      <c r="B9" s="1" t="s">
        <v>130</v>
      </c>
      <c r="C9" s="102">
        <v>5455000</v>
      </c>
      <c r="D9" s="1" t="s">
        <v>129</v>
      </c>
      <c r="E9" s="101" t="str">
        <f>TEXT( tblClientIssues[[#This Row],[Amount]], "$???,???,???") &amp; "  " &amp; tblClientIssues[[#This Row],[IssueName]]</f>
        <v>$  5,455,000  GO Capital Improvement Plan Bonds, Series 2009A</v>
      </c>
    </row>
    <row r="10" spans="1:5" x14ac:dyDescent="0.25">
      <c r="A10" s="1">
        <v>34961</v>
      </c>
      <c r="B10" s="1" t="s">
        <v>128</v>
      </c>
      <c r="C10" s="102">
        <v>1450000</v>
      </c>
      <c r="D10" s="1" t="s">
        <v>129</v>
      </c>
      <c r="E10" s="101" t="str">
        <f>TEXT( tblClientIssues[[#This Row],[Amount]], "$???,???,???") &amp; "  " &amp; tblClientIssues[[#This Row],[IssueName]]</f>
        <v>$  1,450,000  GO Tax Increment Refunding Bonds, Series 2009B</v>
      </c>
    </row>
    <row r="11" spans="1:5" x14ac:dyDescent="0.25">
      <c r="A11" s="1">
        <v>33392</v>
      </c>
      <c r="B11" s="1" t="s">
        <v>127</v>
      </c>
      <c r="C11" s="102">
        <v>3780000</v>
      </c>
      <c r="D11" s="1" t="s">
        <v>126</v>
      </c>
      <c r="E11" s="101" t="str">
        <f>TEXT( tblClientIssues[[#This Row],[Amount]], "$???,???,???") &amp; "  " &amp; tblClientIssues[[#This Row],[IssueName]]</f>
        <v>$  3,780,000  General Obligation Park Refunding Bonds, Series 2007B</v>
      </c>
    </row>
    <row r="12" spans="1:5" x14ac:dyDescent="0.25">
      <c r="A12" s="1">
        <v>33391</v>
      </c>
      <c r="B12" s="1" t="s">
        <v>125</v>
      </c>
      <c r="C12" s="102">
        <v>2290000</v>
      </c>
      <c r="D12" s="1" t="s">
        <v>126</v>
      </c>
      <c r="E12" s="101" t="str">
        <f>TEXT( tblClientIssues[[#This Row],[Amount]], "$???,???,???") &amp; "  " &amp; tblClientIssues[[#This Row],[IssueName]]</f>
        <v>$  2,290,000  General Obligation Improvement Bonds, Series 2007A</v>
      </c>
    </row>
    <row r="13" spans="1:5" x14ac:dyDescent="0.25">
      <c r="A13" s="1">
        <v>32190</v>
      </c>
      <c r="B13" s="1" t="s">
        <v>123</v>
      </c>
      <c r="C13" s="102">
        <v>4095000</v>
      </c>
      <c r="D13" s="1" t="s">
        <v>124</v>
      </c>
      <c r="E13" s="101" t="str">
        <f>TEXT( tblClientIssues[[#This Row],[Amount]], "$???,???,???") &amp; "  " &amp; tblClientIssues[[#This Row],[IssueName]]</f>
        <v>$  4,095,000  General Obligation Improvement Bonds, Series 2006C</v>
      </c>
    </row>
    <row r="14" spans="1:5" x14ac:dyDescent="0.25">
      <c r="A14" s="1">
        <v>31138</v>
      </c>
      <c r="B14" s="1" t="s">
        <v>121</v>
      </c>
      <c r="C14" s="102">
        <v>9000000</v>
      </c>
      <c r="D14" s="1" t="s">
        <v>122</v>
      </c>
      <c r="E14" s="101" t="str">
        <f>TEXT( tblClientIssues[[#This Row],[Amount]], "$???,???,???") &amp; "  " &amp; tblClientIssues[[#This Row],[IssueName]]</f>
        <v>$  9,000,000  General Obligation Parks and Open Space Bonds, Series 2006B</v>
      </c>
    </row>
    <row r="15" spans="1:5" x14ac:dyDescent="0.25">
      <c r="A15" s="1">
        <v>30925</v>
      </c>
      <c r="B15" s="1" t="s">
        <v>119</v>
      </c>
      <c r="C15" s="102">
        <v>11250000</v>
      </c>
      <c r="D15" s="1" t="s">
        <v>120</v>
      </c>
      <c r="E15" s="101" t="str">
        <f>TEXT( tblClientIssues[[#This Row],[Amount]], "$???,???,???") &amp; "  " &amp; tblClientIssues[[#This Row],[IssueName]]</f>
        <v>$ 11,250,000  General Obligation Improvement Bonds, Series 2006A</v>
      </c>
    </row>
    <row r="16" spans="1:5" x14ac:dyDescent="0.25">
      <c r="A16" s="1">
        <v>30563</v>
      </c>
      <c r="B16" s="1" t="s">
        <v>117</v>
      </c>
      <c r="C16" s="102">
        <v>4470000</v>
      </c>
      <c r="D16" s="1" t="s">
        <v>118</v>
      </c>
      <c r="E16" s="101" t="str">
        <f>TEXT( tblClientIssues[[#This Row],[Amount]], "$???,???,???") &amp; "  " &amp; tblClientIssues[[#This Row],[IssueName]]</f>
        <v>$  4,470,000  Refunding Certificates of Participation, Series 2005D</v>
      </c>
    </row>
    <row r="17" spans="1:5" x14ac:dyDescent="0.25">
      <c r="A17" s="1">
        <v>30379</v>
      </c>
      <c r="B17" s="1" t="s">
        <v>116</v>
      </c>
      <c r="C17" s="102">
        <v>1545000</v>
      </c>
      <c r="D17" s="1" t="s">
        <v>115</v>
      </c>
      <c r="E17" s="101" t="str">
        <f>TEXT( tblClientIssues[[#This Row],[Amount]], "$???,???,???") &amp; "  " &amp; tblClientIssues[[#This Row],[IssueName]]</f>
        <v>$  1,545,000  General Obligation Ice Arena Refunding Bonds, Series 2005C</v>
      </c>
    </row>
    <row r="18" spans="1:5" x14ac:dyDescent="0.25">
      <c r="A18" s="1">
        <v>30378</v>
      </c>
      <c r="B18" s="1" t="s">
        <v>114</v>
      </c>
      <c r="C18" s="102">
        <v>3575000</v>
      </c>
      <c r="D18" s="1" t="s">
        <v>115</v>
      </c>
      <c r="E18" s="101" t="str">
        <f>TEXT( tblClientIssues[[#This Row],[Amount]], "$???,???,???") &amp; "  " &amp; tblClientIssues[[#This Row],[IssueName]]</f>
        <v>$  3,575,000  General Obligation Open Space Refunding Bonds, Series 2005B</v>
      </c>
    </row>
    <row r="19" spans="1:5" x14ac:dyDescent="0.25">
      <c r="A19" s="1">
        <v>30097</v>
      </c>
      <c r="B19" s="1" t="s">
        <v>112</v>
      </c>
      <c r="C19" s="102">
        <v>3235000</v>
      </c>
      <c r="D19" s="1" t="s">
        <v>113</v>
      </c>
      <c r="E19" s="101" t="str">
        <f>TEXT( tblClientIssues[[#This Row],[Amount]], "$???,???,???") &amp; "  " &amp; tblClientIssues[[#This Row],[IssueName]]</f>
        <v>$  3,235,000  General Obligation Improvement Bonds, Series 2005A</v>
      </c>
    </row>
    <row r="20" spans="1:5" x14ac:dyDescent="0.25">
      <c r="A20" s="1">
        <v>29380</v>
      </c>
      <c r="B20" s="1" t="s">
        <v>110</v>
      </c>
      <c r="C20" s="102">
        <v>3725000</v>
      </c>
      <c r="D20" s="1" t="s">
        <v>111</v>
      </c>
      <c r="E20" s="101" t="str">
        <f>TEXT( tblClientIssues[[#This Row],[Amount]], "$???,???,???") &amp; "  " &amp; tblClientIssues[[#This Row],[IssueName]]</f>
        <v>$  3,725,000  General Obligation Street Reconstruction Bonds, Series 2004</v>
      </c>
    </row>
    <row r="21" spans="1:5" x14ac:dyDescent="0.25">
      <c r="A21" s="1">
        <v>28463</v>
      </c>
      <c r="B21" s="1" t="s">
        <v>109</v>
      </c>
      <c r="C21" s="102">
        <v>5335000</v>
      </c>
      <c r="D21" s="1" t="s">
        <v>108</v>
      </c>
      <c r="E21" s="101" t="str">
        <f>TEXT( tblClientIssues[[#This Row],[Amount]], "$???,???,???") &amp; "  " &amp; tblClientIssues[[#This Row],[IssueName]]</f>
        <v>$  5,335,000  General Obligation Capital Improvement Bonds, Series 2003C</v>
      </c>
    </row>
    <row r="22" spans="1:5" x14ac:dyDescent="0.25">
      <c r="A22" s="1">
        <v>28462</v>
      </c>
      <c r="B22" s="1" t="s">
        <v>107</v>
      </c>
      <c r="C22" s="102">
        <v>1270000</v>
      </c>
      <c r="D22" s="1" t="s">
        <v>108</v>
      </c>
      <c r="E22" s="101" t="str">
        <f>TEXT( tblClientIssues[[#This Row],[Amount]], "$???,???,???") &amp; "  " &amp; tblClientIssues[[#This Row],[IssueName]]</f>
        <v>$  1,270,000  General Obligation Storm Sewer Refunding Bonds, Series 2003D</v>
      </c>
    </row>
    <row r="23" spans="1:5" x14ac:dyDescent="0.25">
      <c r="A23" s="1">
        <v>28168</v>
      </c>
      <c r="B23" s="1" t="s">
        <v>106</v>
      </c>
      <c r="C23" s="102">
        <v>1010000</v>
      </c>
      <c r="D23" s="1" t="s">
        <v>105</v>
      </c>
      <c r="E23" s="101" t="str">
        <f>TEXT( tblClientIssues[[#This Row],[Amount]], "$???,???,???") &amp; "  " &amp; tblClientIssues[[#This Row],[IssueName]]</f>
        <v>$  1,010,000  General Obligation Equipment Certificates of Indebtedness, Series 2003B</v>
      </c>
    </row>
    <row r="24" spans="1:5" x14ac:dyDescent="0.25">
      <c r="A24" s="1">
        <v>28167</v>
      </c>
      <c r="B24" s="1" t="s">
        <v>104</v>
      </c>
      <c r="C24" s="102">
        <v>2125000</v>
      </c>
      <c r="D24" s="1" t="s">
        <v>105</v>
      </c>
      <c r="E24" s="101" t="str">
        <f>TEXT( tblClientIssues[[#This Row],[Amount]], "$???,???,???") &amp; "  " &amp; tblClientIssues[[#This Row],[IssueName]]</f>
        <v>$  2,125,000  General Obligation Improvement Bonds, Series 2003A</v>
      </c>
    </row>
    <row r="25" spans="1:5" x14ac:dyDescent="0.25">
      <c r="A25" s="1">
        <v>27248</v>
      </c>
      <c r="B25" s="1" t="s">
        <v>102</v>
      </c>
      <c r="C25" s="102">
        <v>2815000</v>
      </c>
      <c r="D25" s="1" t="s">
        <v>103</v>
      </c>
      <c r="E25" s="101" t="str">
        <f>TEXT( tblClientIssues[[#This Row],[Amount]], "$???,???,???") &amp; "  " &amp; tblClientIssues[[#This Row],[IssueName]]</f>
        <v>$  2,815,000  General Obligation Improvement Bonds, Series 2002E</v>
      </c>
    </row>
    <row r="26" spans="1:5" x14ac:dyDescent="0.25">
      <c r="A26" s="1">
        <v>126269</v>
      </c>
      <c r="B26" s="1" t="s">
        <v>154</v>
      </c>
      <c r="C26" s="102">
        <v>365000</v>
      </c>
      <c r="D26" s="1" t="s">
        <v>153</v>
      </c>
      <c r="E26" s="101" t="str">
        <f>TEXT( tblClientIssues[[#This Row],[Amount]], "$???,???,???") &amp; "  " &amp; tblClientIssues[[#This Row],[IssueName]]</f>
        <v>$    365,000  Taxable Lease Revenue Refunding Bonds, Series 2002B</v>
      </c>
    </row>
    <row r="27" spans="1:5" x14ac:dyDescent="0.25">
      <c r="A27" s="1">
        <v>126268</v>
      </c>
      <c r="B27" s="1" t="s">
        <v>152</v>
      </c>
      <c r="C27" s="102">
        <v>4165000</v>
      </c>
      <c r="D27" s="1" t="s">
        <v>153</v>
      </c>
      <c r="E27" s="101" t="str">
        <f>TEXT( tblClientIssues[[#This Row],[Amount]], "$???,???,???") &amp; "  " &amp; tblClientIssues[[#This Row],[IssueName]]</f>
        <v>$  4,165,000  Lease Revenue Refunding Bonds, Series 2002A</v>
      </c>
    </row>
    <row r="28" spans="1:5" x14ac:dyDescent="0.25">
      <c r="A28" s="1">
        <v>125883</v>
      </c>
      <c r="B28" s="1" t="s">
        <v>151</v>
      </c>
      <c r="C28" s="102">
        <v>1170000</v>
      </c>
      <c r="D28" s="1" t="s">
        <v>149</v>
      </c>
      <c r="E28" s="101" t="str">
        <f>TEXT( tblClientIssues[[#This Row],[Amount]], "$???,???,???") &amp; "  " &amp; tblClientIssues[[#This Row],[IssueName]]</f>
        <v>$  1,170,000  General Obligation Water Revenue Refunding Bonds, Series 2002C</v>
      </c>
    </row>
    <row r="29" spans="1:5" x14ac:dyDescent="0.25">
      <c r="A29" s="1">
        <v>125882</v>
      </c>
      <c r="B29" s="1" t="s">
        <v>150</v>
      </c>
      <c r="C29" s="102">
        <v>715000</v>
      </c>
      <c r="D29" s="1" t="s">
        <v>149</v>
      </c>
      <c r="E29" s="101" t="str">
        <f>TEXT( tblClientIssues[[#This Row],[Amount]], "$???,???,???") &amp; "  " &amp; tblClientIssues[[#This Row],[IssueName]]</f>
        <v>$    715,000  General Obligation Improvement Bonds, Series 2002B</v>
      </c>
    </row>
    <row r="30" spans="1:5" x14ac:dyDescent="0.25">
      <c r="A30" s="1">
        <v>125881</v>
      </c>
      <c r="B30" s="1" t="s">
        <v>148</v>
      </c>
      <c r="C30" s="102">
        <v>1810000</v>
      </c>
      <c r="D30" s="1" t="s">
        <v>149</v>
      </c>
      <c r="E30" s="101" t="str">
        <f>TEXT( tblClientIssues[[#This Row],[Amount]], "$???,???,???") &amp; "  " &amp; tblClientIssues[[#This Row],[IssueName]]</f>
        <v>$  1,810,000  General Obligation Tax Increment Bonds, Series 2002A</v>
      </c>
    </row>
    <row r="31" spans="1:5" x14ac:dyDescent="0.25">
      <c r="A31" s="1">
        <v>122799</v>
      </c>
      <c r="B31" s="1" t="s">
        <v>144</v>
      </c>
      <c r="C31" s="102">
        <v>8030000</v>
      </c>
      <c r="D31" s="1" t="s">
        <v>143</v>
      </c>
      <c r="E31" s="101" t="str">
        <f>TEXT( tblClientIssues[[#This Row],[Amount]], "$???,???,???") &amp; "  " &amp; tblClientIssues[[#This Row],[IssueName]]</f>
        <v>$  8,030,000  Certificates of Participation, Series 2000A</v>
      </c>
    </row>
    <row r="32" spans="1:5" x14ac:dyDescent="0.25">
      <c r="A32" s="1">
        <v>122798</v>
      </c>
      <c r="B32" s="1" t="s">
        <v>142</v>
      </c>
      <c r="C32" s="102">
        <v>4020000</v>
      </c>
      <c r="D32" s="1" t="s">
        <v>143</v>
      </c>
      <c r="E32" s="101" t="str">
        <f>TEXT( tblClientIssues[[#This Row],[Amount]], "$???,???,???") &amp; "  " &amp; tblClientIssues[[#This Row],[IssueName]]</f>
        <v>$  4,020,000  General Obligation Improvement Bonds, Series 2000B</v>
      </c>
    </row>
    <row r="33" spans="1:5" x14ac:dyDescent="0.25">
      <c r="A33" s="1">
        <v>123540</v>
      </c>
      <c r="B33" s="1" t="s">
        <v>145</v>
      </c>
      <c r="C33" s="102">
        <v>5000000</v>
      </c>
      <c r="D33" s="1" t="s">
        <v>146</v>
      </c>
      <c r="E33" s="101" t="str">
        <f>TEXT( tblClientIssues[[#This Row],[Amount]], "$???,???,???") &amp; "  " &amp; tblClientIssues[[#This Row],[IssueName]]</f>
        <v>$  5,000,000  General Obligation Open Space Bonds, Series 1998E</v>
      </c>
    </row>
    <row r="34" spans="1:5" x14ac:dyDescent="0.25">
      <c r="A34" s="1">
        <v>123541</v>
      </c>
      <c r="B34" s="1" t="s">
        <v>147</v>
      </c>
      <c r="C34" s="102">
        <v>2490000</v>
      </c>
      <c r="D34" s="1" t="s">
        <v>99</v>
      </c>
      <c r="E34" s="101" t="str">
        <f>TEXT( tblClientIssues[[#This Row],[Amount]], "$???,???,???") &amp; "  " &amp; tblClientIssues[[#This Row],[IssueName]]</f>
        <v>$  2,490,000  Refunding Certificates of Participation, Series 1998D</v>
      </c>
    </row>
    <row r="35" spans="1:5" x14ac:dyDescent="0.25">
      <c r="A35" s="1">
        <v>17518</v>
      </c>
      <c r="B35" s="1" t="s">
        <v>101</v>
      </c>
      <c r="C35" s="102">
        <v>5505000</v>
      </c>
      <c r="D35" s="1" t="s">
        <v>99</v>
      </c>
      <c r="E35" s="101" t="str">
        <f>TEXT( tblClientIssues[[#This Row],[Amount]], "$???,???,???") &amp; "  " &amp; tblClientIssues[[#This Row],[IssueName]]</f>
        <v>$  5,505,000  General Obligation Refunding Bonds, Series 1998C</v>
      </c>
    </row>
    <row r="36" spans="1:5" x14ac:dyDescent="0.25">
      <c r="A36" s="1">
        <v>17344</v>
      </c>
      <c r="B36" s="1" t="s">
        <v>100</v>
      </c>
      <c r="C36" s="102">
        <v>2190000</v>
      </c>
      <c r="D36" s="1" t="s">
        <v>99</v>
      </c>
      <c r="E36" s="101" t="str">
        <f>TEXT( tblClientIssues[[#This Row],[Amount]], "$???,???,???") &amp; "  " &amp; tblClientIssues[[#This Row],[IssueName]]</f>
        <v>$  2,190,000  General Obligation Ice Arena Refunding Bonds, Series 1998B</v>
      </c>
    </row>
    <row r="37" spans="1:5" x14ac:dyDescent="0.25">
      <c r="A37" s="1">
        <v>17343</v>
      </c>
      <c r="B37" s="1" t="s">
        <v>98</v>
      </c>
      <c r="C37" s="102">
        <v>7520000</v>
      </c>
      <c r="D37" s="1" t="s">
        <v>99</v>
      </c>
      <c r="E37" s="101" t="str">
        <f>TEXT( tblClientIssues[[#This Row],[Amount]], "$???,???,???") &amp; "  " &amp; tblClientIssues[[#This Row],[IssueName]]</f>
        <v>$  7,520,000  General Obligation Improvement Bonds 98A</v>
      </c>
    </row>
    <row r="38" spans="1:5" x14ac:dyDescent="0.25">
      <c r="A38" s="1">
        <v>16899</v>
      </c>
      <c r="B38" s="1" t="s">
        <v>96</v>
      </c>
      <c r="C38" s="102">
        <v>8880000</v>
      </c>
      <c r="D38" s="1" t="s">
        <v>97</v>
      </c>
      <c r="E38" s="101" t="str">
        <f>TEXT( tblClientIssues[[#This Row],[Amount]], "$???,???,???") &amp; "  " &amp; tblClientIssues[[#This Row],[IssueName]]</f>
        <v>$  8,880,000  General Obligation Improvement Bonds - 1997</v>
      </c>
    </row>
    <row r="39" spans="1:5" x14ac:dyDescent="0.25">
      <c r="A39" s="1">
        <v>6975</v>
      </c>
      <c r="B39" s="1" t="s">
        <v>70</v>
      </c>
      <c r="C39" s="102">
        <v>5000000</v>
      </c>
      <c r="D39" s="1" t="s">
        <v>71</v>
      </c>
      <c r="E39" s="101" t="str">
        <f>TEXT( tblClientIssues[[#This Row],[Amount]], "$???,???,???") &amp; "  " &amp; tblClientIssues[[#This Row],[IssueName]]</f>
        <v>$  5,000,000  Golf Course Rev Bonds - 1996b</v>
      </c>
    </row>
    <row r="40" spans="1:5" x14ac:dyDescent="0.25">
      <c r="A40" s="1">
        <v>10964</v>
      </c>
      <c r="B40" s="1" t="s">
        <v>80</v>
      </c>
      <c r="C40" s="102">
        <v>13135000</v>
      </c>
      <c r="D40" s="1" t="s">
        <v>81</v>
      </c>
      <c r="E40" s="101" t="str">
        <f>TEXT( tblClientIssues[[#This Row],[Amount]], "$???,???,???") &amp; "  " &amp; tblClientIssues[[#This Row],[IssueName]]</f>
        <v>$ 13,135,000  General Obligation Imp Bonds - 1996A</v>
      </c>
    </row>
    <row r="41" spans="1:5" x14ac:dyDescent="0.25">
      <c r="A41" s="1">
        <v>8393</v>
      </c>
      <c r="B41" s="1" t="s">
        <v>79</v>
      </c>
      <c r="C41" s="102">
        <v>2365000</v>
      </c>
      <c r="D41" s="1" t="s">
        <v>78</v>
      </c>
      <c r="E41" s="101" t="str">
        <f>TEXT( tblClientIssues[[#This Row],[Amount]], "$???,???,???") &amp; "  " &amp; tblClientIssues[[#This Row],[IssueName]]</f>
        <v>$  2,365,000  Storm Sewer Bonds - 1995B</v>
      </c>
    </row>
    <row r="42" spans="1:5" x14ac:dyDescent="0.25">
      <c r="A42" s="1">
        <v>8348</v>
      </c>
      <c r="B42" s="1" t="s">
        <v>77</v>
      </c>
      <c r="C42" s="102">
        <v>10750000</v>
      </c>
      <c r="D42" s="1" t="s">
        <v>78</v>
      </c>
      <c r="E42" s="101" t="str">
        <f>TEXT( tblClientIssues[[#This Row],[Amount]], "$???,???,???") &amp; "  " &amp; tblClientIssues[[#This Row],[IssueName]]</f>
        <v>$ 10,750,000  General Obligation Improvement Bonds - 1995a</v>
      </c>
    </row>
    <row r="43" spans="1:5" x14ac:dyDescent="0.25">
      <c r="A43" s="1">
        <v>13315</v>
      </c>
      <c r="B43" s="1" t="s">
        <v>91</v>
      </c>
      <c r="C43" s="102">
        <v>7800000</v>
      </c>
      <c r="D43" s="1" t="s">
        <v>90</v>
      </c>
      <c r="E43" s="101" t="str">
        <f>TEXT( tblClientIssues[[#This Row],[Amount]], "$???,???,???") &amp; "  " &amp; tblClientIssues[[#This Row],[IssueName]]</f>
        <v>$  7,800,000  General Obligation Park Bonds - 1994d</v>
      </c>
    </row>
    <row r="44" spans="1:5" x14ac:dyDescent="0.25">
      <c r="A44" s="1">
        <v>13311</v>
      </c>
      <c r="B44" s="1" t="s">
        <v>89</v>
      </c>
      <c r="C44" s="102">
        <v>7215000</v>
      </c>
      <c r="D44" s="1" t="s">
        <v>90</v>
      </c>
      <c r="E44" s="101" t="str">
        <f>TEXT( tblClientIssues[[#This Row],[Amount]], "$???,???,???") &amp; "  " &amp; tblClientIssues[[#This Row],[IssueName]]</f>
        <v>$  7,215,000  General Obligation Tax Increment Bonds - 1994e</v>
      </c>
    </row>
    <row r="45" spans="1:5" x14ac:dyDescent="0.25">
      <c r="A45" s="1">
        <v>4969</v>
      </c>
      <c r="B45" s="1" t="s">
        <v>65</v>
      </c>
      <c r="C45" s="102">
        <v>5845000</v>
      </c>
      <c r="D45" s="1" t="s">
        <v>63</v>
      </c>
      <c r="E45" s="101" t="str">
        <f>TEXT( tblClientIssues[[#This Row],[Amount]], "$???,???,???") &amp; "  " &amp; tblClientIssues[[#This Row],[IssueName]]</f>
        <v>$  5,845,000  General Obligation Improvement Bonds - 1994A</v>
      </c>
    </row>
    <row r="46" spans="1:5" x14ac:dyDescent="0.25">
      <c r="A46" s="1">
        <v>4940</v>
      </c>
      <c r="B46" s="1" t="s">
        <v>64</v>
      </c>
      <c r="C46" s="102">
        <v>3005000</v>
      </c>
      <c r="D46" s="1" t="s">
        <v>63</v>
      </c>
      <c r="E46" s="101" t="str">
        <f>TEXT( tblClientIssues[[#This Row],[Amount]], "$???,???,???") &amp; "  " &amp; tblClientIssues[[#This Row],[IssueName]]</f>
        <v>$  3,005,000  General Obligation Improvement Refunding Bonds - 1994c</v>
      </c>
    </row>
    <row r="47" spans="1:5" x14ac:dyDescent="0.25">
      <c r="A47" s="1">
        <v>4920</v>
      </c>
      <c r="B47" s="1" t="s">
        <v>62</v>
      </c>
      <c r="C47" s="102">
        <v>2260000</v>
      </c>
      <c r="D47" s="1" t="s">
        <v>63</v>
      </c>
      <c r="E47" s="101" t="str">
        <f>TEXT( tblClientIssues[[#This Row],[Amount]], "$???,???,???") &amp; "  " &amp; tblClientIssues[[#This Row],[IssueName]]</f>
        <v>$  2,260,000  General Obligation Municipal Bldg Refunding Bonds - 1994b</v>
      </c>
    </row>
    <row r="48" spans="1:5" x14ac:dyDescent="0.25">
      <c r="A48" s="1">
        <v>1799</v>
      </c>
      <c r="B48" s="1" t="s">
        <v>58</v>
      </c>
      <c r="C48" s="102">
        <v>4525000</v>
      </c>
      <c r="D48" s="1" t="s">
        <v>59</v>
      </c>
      <c r="E48" s="101" t="str">
        <f>TEXT( tblClientIssues[[#This Row],[Amount]], "$???,???,???") &amp; "  " &amp; tblClientIssues[[#This Row],[IssueName]]</f>
        <v>$  4,525,000  General Obligation Improvement Bonds - 1993-a</v>
      </c>
    </row>
    <row r="49" spans="1:5" x14ac:dyDescent="0.25">
      <c r="A49" s="1">
        <v>3442</v>
      </c>
      <c r="B49" s="1" t="s">
        <v>60</v>
      </c>
      <c r="C49" s="102">
        <v>2275000</v>
      </c>
      <c r="D49" s="1" t="s">
        <v>61</v>
      </c>
      <c r="E49" s="101" t="str">
        <f>TEXT( tblClientIssues[[#This Row],[Amount]], "$???,???,???") &amp; "  " &amp; tblClientIssues[[#This Row],[IssueName]]</f>
        <v>$  2,275,000  General Obligation Water Revenue Bonds, Series 1992F</v>
      </c>
    </row>
    <row r="50" spans="1:5" x14ac:dyDescent="0.25">
      <c r="A50" s="1">
        <v>11798</v>
      </c>
      <c r="B50" s="1" t="s">
        <v>84</v>
      </c>
      <c r="C50" s="102">
        <v>3500000</v>
      </c>
      <c r="D50" s="1" t="s">
        <v>85</v>
      </c>
      <c r="E50" s="101" t="str">
        <f>TEXT( tblClientIssues[[#This Row],[Amount]], "$???,???,???") &amp; "  " &amp; tblClientIssues[[#This Row],[IssueName]]</f>
        <v>$  3,500,000  Cops - 1992E</v>
      </c>
    </row>
    <row r="51" spans="1:5" x14ac:dyDescent="0.25">
      <c r="A51" s="1">
        <v>11823</v>
      </c>
      <c r="B51" s="1" t="s">
        <v>86</v>
      </c>
      <c r="C51" s="102">
        <v>5875000</v>
      </c>
      <c r="D51" s="1" t="s">
        <v>83</v>
      </c>
      <c r="E51" s="101" t="str">
        <f>TEXT( tblClientIssues[[#This Row],[Amount]], "$???,???,???") &amp; "  " &amp; tblClientIssues[[#This Row],[IssueName]]</f>
        <v>$  5,875,000  General Obligation Improvement Bonds - 1992 C</v>
      </c>
    </row>
    <row r="52" spans="1:5" x14ac:dyDescent="0.25">
      <c r="A52" s="1">
        <v>11720</v>
      </c>
      <c r="B52" s="1" t="s">
        <v>82</v>
      </c>
      <c r="C52" s="102">
        <v>1095000</v>
      </c>
      <c r="D52" s="1" t="s">
        <v>83</v>
      </c>
      <c r="E52" s="101" t="str">
        <f>TEXT( tblClientIssues[[#This Row],[Amount]], "$???,???,???") &amp; "  " &amp; tblClientIssues[[#This Row],[IssueName]]</f>
        <v>$  1,095,000  General Obligation Refunding Bonds - 1992 D</v>
      </c>
    </row>
    <row r="53" spans="1:5" x14ac:dyDescent="0.25">
      <c r="A53" s="1">
        <v>460</v>
      </c>
      <c r="B53" s="1" t="s">
        <v>55</v>
      </c>
      <c r="C53" s="102">
        <v>485000</v>
      </c>
      <c r="D53" s="1" t="s">
        <v>54</v>
      </c>
      <c r="E53" s="101" t="str">
        <f>TEXT( tblClientIssues[[#This Row],[Amount]], "$???,???,???") &amp; "  " &amp; tblClientIssues[[#This Row],[IssueName]]</f>
        <v>$    485,000  General Obligation Water Revenue Bonds, Series 1992B</v>
      </c>
    </row>
    <row r="54" spans="1:5" x14ac:dyDescent="0.25">
      <c r="A54" s="1">
        <v>437</v>
      </c>
      <c r="B54" s="1" t="s">
        <v>53</v>
      </c>
      <c r="C54" s="102">
        <v>3445000</v>
      </c>
      <c r="D54" s="1" t="s">
        <v>54</v>
      </c>
      <c r="E54" s="101" t="str">
        <f>TEXT( tblClientIssues[[#This Row],[Amount]], "$???,???,???") &amp; "  " &amp; tblClientIssues[[#This Row],[IssueName]]</f>
        <v>$  3,445,000  General Obligation Improvement Bonds - 1992A</v>
      </c>
    </row>
    <row r="55" spans="1:5" x14ac:dyDescent="0.25">
      <c r="A55" s="1">
        <v>1550</v>
      </c>
      <c r="B55" s="1" t="s">
        <v>56</v>
      </c>
      <c r="C55" s="102">
        <v>10625000</v>
      </c>
      <c r="D55" s="1" t="s">
        <v>57</v>
      </c>
      <c r="E55" s="101" t="str">
        <f>TEXT( tblClientIssues[[#This Row],[Amount]], "$???,???,???") &amp; "  " &amp; tblClientIssues[[#This Row],[IssueName]]</f>
        <v>$ 10,625,000  General Obligation Improvement Bonds - 1991A</v>
      </c>
    </row>
    <row r="56" spans="1:5" x14ac:dyDescent="0.25">
      <c r="A56" s="1">
        <v>7882</v>
      </c>
      <c r="B56" s="1" t="s">
        <v>75</v>
      </c>
      <c r="C56" s="102">
        <v>4000000</v>
      </c>
      <c r="D56" s="1" t="s">
        <v>76</v>
      </c>
      <c r="E56" s="101" t="str">
        <f>TEXT( tblClientIssues[[#This Row],[Amount]], "$???,???,???") &amp; "  " &amp; tblClientIssues[[#This Row],[IssueName]]</f>
        <v>$  4,000,000  Industrial Dev Rev Bonds - 1991</v>
      </c>
    </row>
    <row r="57" spans="1:5" x14ac:dyDescent="0.25">
      <c r="A57" s="1">
        <v>6399</v>
      </c>
      <c r="B57" s="1" t="s">
        <v>68</v>
      </c>
      <c r="C57" s="102">
        <v>4760000</v>
      </c>
      <c r="D57" s="1" t="s">
        <v>69</v>
      </c>
      <c r="E57" s="101" t="str">
        <f>TEXT( tblClientIssues[[#This Row],[Amount]], "$???,???,???") &amp; "  " &amp; tblClientIssues[[#This Row],[IssueName]]</f>
        <v>$  4,760,000  General Obligation Improvement Bonds - 1990a</v>
      </c>
    </row>
    <row r="58" spans="1:5" x14ac:dyDescent="0.25">
      <c r="A58" s="1">
        <v>7693</v>
      </c>
      <c r="B58" s="1" t="s">
        <v>74</v>
      </c>
      <c r="C58" s="102">
        <v>475000</v>
      </c>
      <c r="D58" s="1" t="s">
        <v>73</v>
      </c>
      <c r="E58" s="101" t="str">
        <f>TEXT( tblClientIssues[[#This Row],[Amount]], "$???,???,???") &amp; "  " &amp; tblClientIssues[[#This Row],[IssueName]]</f>
        <v>$    475,000  General Obligation Water Rev Bonds - 1989b</v>
      </c>
    </row>
    <row r="59" spans="1:5" x14ac:dyDescent="0.25">
      <c r="A59" s="1">
        <v>7689</v>
      </c>
      <c r="B59" s="1" t="s">
        <v>72</v>
      </c>
      <c r="C59" s="102">
        <v>4525000</v>
      </c>
      <c r="D59" s="1" t="s">
        <v>73</v>
      </c>
      <c r="E59" s="101" t="str">
        <f>TEXT( tblClientIssues[[#This Row],[Amount]], "$???,???,???") &amp; "  " &amp; tblClientIssues[[#This Row],[IssueName]]</f>
        <v>$  4,525,000  General Obligation Improvement Bonds - 1989a</v>
      </c>
    </row>
    <row r="60" spans="1:5" x14ac:dyDescent="0.25">
      <c r="A60" s="1">
        <v>14069</v>
      </c>
      <c r="B60" s="1" t="s">
        <v>94</v>
      </c>
      <c r="C60" s="102">
        <v>4300000</v>
      </c>
      <c r="D60" s="1" t="s">
        <v>95</v>
      </c>
      <c r="E60" s="101" t="str">
        <f>TEXT( tblClientIssues[[#This Row],[Amount]], "$???,???,???") &amp; "  " &amp; tblClientIssues[[#This Row],[IssueName]]</f>
        <v>$  4,300,000  General Obligation Improvement Bonds - 1988B</v>
      </c>
    </row>
    <row r="61" spans="1:5" x14ac:dyDescent="0.25">
      <c r="A61" s="1">
        <v>14058</v>
      </c>
      <c r="B61" s="1" t="s">
        <v>92</v>
      </c>
      <c r="C61" s="102">
        <v>2915000</v>
      </c>
      <c r="D61" s="1" t="s">
        <v>93</v>
      </c>
      <c r="E61" s="101" t="str">
        <f>TEXT( tblClientIssues[[#This Row],[Amount]], "$???,???,???") &amp; "  " &amp; tblClientIssues[[#This Row],[IssueName]]</f>
        <v>$  2,915,000  General Obligation Municipal Bldg Bonds - 1988 A</v>
      </c>
    </row>
    <row r="62" spans="1:5" x14ac:dyDescent="0.25">
      <c r="A62" s="1">
        <v>12649</v>
      </c>
      <c r="B62" s="1" t="s">
        <v>87</v>
      </c>
      <c r="C62" s="102">
        <v>4950000</v>
      </c>
      <c r="D62" s="1" t="s">
        <v>88</v>
      </c>
      <c r="E62" s="101" t="str">
        <f>TEXT( tblClientIssues[[#This Row],[Amount]], "$???,???,???") &amp; "  " &amp; tblClientIssues[[#This Row],[IssueName]]</f>
        <v>$  4,950,000  General Obligation Improvement Bonds - 1987a</v>
      </c>
    </row>
    <row r="63" spans="1:5" x14ac:dyDescent="0.25">
      <c r="A63" s="1">
        <v>6103</v>
      </c>
      <c r="B63" s="1" t="s">
        <v>66</v>
      </c>
      <c r="C63" s="102">
        <v>6920000</v>
      </c>
      <c r="D63" s="1" t="s">
        <v>67</v>
      </c>
      <c r="E63" s="101" t="str">
        <f>TEXT( tblClientIssues[[#This Row],[Amount]], "$???,???,???") &amp; "  " &amp; tblClientIssues[[#This Row],[IssueName]]</f>
        <v>$  6,920,000  General Obligation Improvement &amp; Water Revenue Bonds - 1986 A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75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4.5703125" style="116" customWidth="1"/>
    <col min="6" max="6" width="11.42578125" style="116" customWidth="1"/>
    <col min="7" max="7" width="4.5703125" style="116" customWidth="1"/>
    <col min="8" max="8" width="7.5703125" style="116" customWidth="1"/>
    <col min="9" max="9" width="4.5703125" style="116" customWidth="1"/>
    <col min="10" max="10" width="10" style="116" customWidth="1"/>
    <col min="11" max="11" width="4.5703125" style="116" customWidth="1"/>
    <col min="12" max="12" width="11.42578125" style="116" customWidth="1"/>
    <col min="13" max="13" width="4.5703125" style="116" customWidth="1"/>
    <col min="14" max="14" width="10" style="116" customWidth="1"/>
    <col min="15" max="15" width="11.42578125" style="116" customWidth="1"/>
    <col min="16" max="17" width="0.42578125" style="116" customWidth="1"/>
    <col min="18" max="18" width="1" style="116" customWidth="1"/>
    <col min="19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4.5703125" style="116" customWidth="1"/>
    <col min="262" max="262" width="11.42578125" style="116" customWidth="1"/>
    <col min="263" max="263" width="4.5703125" style="116" customWidth="1"/>
    <col min="264" max="264" width="7.5703125" style="116" customWidth="1"/>
    <col min="265" max="265" width="4.5703125" style="116" customWidth="1"/>
    <col min="266" max="266" width="10" style="116" customWidth="1"/>
    <col min="267" max="267" width="4.5703125" style="116" customWidth="1"/>
    <col min="268" max="268" width="11.42578125" style="116" customWidth="1"/>
    <col min="269" max="269" width="4.5703125" style="116" customWidth="1"/>
    <col min="270" max="270" width="10" style="116" customWidth="1"/>
    <col min="271" max="271" width="11.42578125" style="116" customWidth="1"/>
    <col min="272" max="273" width="0.42578125" style="116" customWidth="1"/>
    <col min="274" max="274" width="1" style="116" customWidth="1"/>
    <col min="275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4.5703125" style="116" customWidth="1"/>
    <col min="518" max="518" width="11.42578125" style="116" customWidth="1"/>
    <col min="519" max="519" width="4.5703125" style="116" customWidth="1"/>
    <col min="520" max="520" width="7.5703125" style="116" customWidth="1"/>
    <col min="521" max="521" width="4.5703125" style="116" customWidth="1"/>
    <col min="522" max="522" width="10" style="116" customWidth="1"/>
    <col min="523" max="523" width="4.5703125" style="116" customWidth="1"/>
    <col min="524" max="524" width="11.42578125" style="116" customWidth="1"/>
    <col min="525" max="525" width="4.5703125" style="116" customWidth="1"/>
    <col min="526" max="526" width="10" style="116" customWidth="1"/>
    <col min="527" max="527" width="11.42578125" style="116" customWidth="1"/>
    <col min="528" max="529" width="0.42578125" style="116" customWidth="1"/>
    <col min="530" max="530" width="1" style="116" customWidth="1"/>
    <col min="531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4.5703125" style="116" customWidth="1"/>
    <col min="774" max="774" width="11.42578125" style="116" customWidth="1"/>
    <col min="775" max="775" width="4.5703125" style="116" customWidth="1"/>
    <col min="776" max="776" width="7.5703125" style="116" customWidth="1"/>
    <col min="777" max="777" width="4.5703125" style="116" customWidth="1"/>
    <col min="778" max="778" width="10" style="116" customWidth="1"/>
    <col min="779" max="779" width="4.5703125" style="116" customWidth="1"/>
    <col min="780" max="780" width="11.42578125" style="116" customWidth="1"/>
    <col min="781" max="781" width="4.5703125" style="116" customWidth="1"/>
    <col min="782" max="782" width="10" style="116" customWidth="1"/>
    <col min="783" max="783" width="11.42578125" style="116" customWidth="1"/>
    <col min="784" max="785" width="0.42578125" style="116" customWidth="1"/>
    <col min="786" max="786" width="1" style="116" customWidth="1"/>
    <col min="787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4.5703125" style="116" customWidth="1"/>
    <col min="1030" max="1030" width="11.42578125" style="116" customWidth="1"/>
    <col min="1031" max="1031" width="4.5703125" style="116" customWidth="1"/>
    <col min="1032" max="1032" width="7.5703125" style="116" customWidth="1"/>
    <col min="1033" max="1033" width="4.5703125" style="116" customWidth="1"/>
    <col min="1034" max="1034" width="10" style="116" customWidth="1"/>
    <col min="1035" max="1035" width="4.5703125" style="116" customWidth="1"/>
    <col min="1036" max="1036" width="11.42578125" style="116" customWidth="1"/>
    <col min="1037" max="1037" width="4.5703125" style="116" customWidth="1"/>
    <col min="1038" max="1038" width="10" style="116" customWidth="1"/>
    <col min="1039" max="1039" width="11.42578125" style="116" customWidth="1"/>
    <col min="1040" max="1041" width="0.42578125" style="116" customWidth="1"/>
    <col min="1042" max="1042" width="1" style="116" customWidth="1"/>
    <col min="1043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4.5703125" style="116" customWidth="1"/>
    <col min="1286" max="1286" width="11.42578125" style="116" customWidth="1"/>
    <col min="1287" max="1287" width="4.5703125" style="116" customWidth="1"/>
    <col min="1288" max="1288" width="7.5703125" style="116" customWidth="1"/>
    <col min="1289" max="1289" width="4.5703125" style="116" customWidth="1"/>
    <col min="1290" max="1290" width="10" style="116" customWidth="1"/>
    <col min="1291" max="1291" width="4.5703125" style="116" customWidth="1"/>
    <col min="1292" max="1292" width="11.42578125" style="116" customWidth="1"/>
    <col min="1293" max="1293" width="4.5703125" style="116" customWidth="1"/>
    <col min="1294" max="1294" width="10" style="116" customWidth="1"/>
    <col min="1295" max="1295" width="11.42578125" style="116" customWidth="1"/>
    <col min="1296" max="1297" width="0.42578125" style="116" customWidth="1"/>
    <col min="1298" max="1298" width="1" style="116" customWidth="1"/>
    <col min="1299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4.5703125" style="116" customWidth="1"/>
    <col min="1542" max="1542" width="11.42578125" style="116" customWidth="1"/>
    <col min="1543" max="1543" width="4.5703125" style="116" customWidth="1"/>
    <col min="1544" max="1544" width="7.5703125" style="116" customWidth="1"/>
    <col min="1545" max="1545" width="4.5703125" style="116" customWidth="1"/>
    <col min="1546" max="1546" width="10" style="116" customWidth="1"/>
    <col min="1547" max="1547" width="4.5703125" style="116" customWidth="1"/>
    <col min="1548" max="1548" width="11.42578125" style="116" customWidth="1"/>
    <col min="1549" max="1549" width="4.5703125" style="116" customWidth="1"/>
    <col min="1550" max="1550" width="10" style="116" customWidth="1"/>
    <col min="1551" max="1551" width="11.42578125" style="116" customWidth="1"/>
    <col min="1552" max="1553" width="0.42578125" style="116" customWidth="1"/>
    <col min="1554" max="1554" width="1" style="116" customWidth="1"/>
    <col min="1555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4.5703125" style="116" customWidth="1"/>
    <col min="1798" max="1798" width="11.42578125" style="116" customWidth="1"/>
    <col min="1799" max="1799" width="4.5703125" style="116" customWidth="1"/>
    <col min="1800" max="1800" width="7.5703125" style="116" customWidth="1"/>
    <col min="1801" max="1801" width="4.5703125" style="116" customWidth="1"/>
    <col min="1802" max="1802" width="10" style="116" customWidth="1"/>
    <col min="1803" max="1803" width="4.5703125" style="116" customWidth="1"/>
    <col min="1804" max="1804" width="11.42578125" style="116" customWidth="1"/>
    <col min="1805" max="1805" width="4.5703125" style="116" customWidth="1"/>
    <col min="1806" max="1806" width="10" style="116" customWidth="1"/>
    <col min="1807" max="1807" width="11.42578125" style="116" customWidth="1"/>
    <col min="1808" max="1809" width="0.42578125" style="116" customWidth="1"/>
    <col min="1810" max="1810" width="1" style="116" customWidth="1"/>
    <col min="1811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4.5703125" style="116" customWidth="1"/>
    <col min="2054" max="2054" width="11.42578125" style="116" customWidth="1"/>
    <col min="2055" max="2055" width="4.5703125" style="116" customWidth="1"/>
    <col min="2056" max="2056" width="7.5703125" style="116" customWidth="1"/>
    <col min="2057" max="2057" width="4.5703125" style="116" customWidth="1"/>
    <col min="2058" max="2058" width="10" style="116" customWidth="1"/>
    <col min="2059" max="2059" width="4.5703125" style="116" customWidth="1"/>
    <col min="2060" max="2060" width="11.42578125" style="116" customWidth="1"/>
    <col min="2061" max="2061" width="4.5703125" style="116" customWidth="1"/>
    <col min="2062" max="2062" width="10" style="116" customWidth="1"/>
    <col min="2063" max="2063" width="11.42578125" style="116" customWidth="1"/>
    <col min="2064" max="2065" width="0.42578125" style="116" customWidth="1"/>
    <col min="2066" max="2066" width="1" style="116" customWidth="1"/>
    <col min="2067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4.5703125" style="116" customWidth="1"/>
    <col min="2310" max="2310" width="11.42578125" style="116" customWidth="1"/>
    <col min="2311" max="2311" width="4.5703125" style="116" customWidth="1"/>
    <col min="2312" max="2312" width="7.5703125" style="116" customWidth="1"/>
    <col min="2313" max="2313" width="4.5703125" style="116" customWidth="1"/>
    <col min="2314" max="2314" width="10" style="116" customWidth="1"/>
    <col min="2315" max="2315" width="4.5703125" style="116" customWidth="1"/>
    <col min="2316" max="2316" width="11.42578125" style="116" customWidth="1"/>
    <col min="2317" max="2317" width="4.5703125" style="116" customWidth="1"/>
    <col min="2318" max="2318" width="10" style="116" customWidth="1"/>
    <col min="2319" max="2319" width="11.42578125" style="116" customWidth="1"/>
    <col min="2320" max="2321" width="0.42578125" style="116" customWidth="1"/>
    <col min="2322" max="2322" width="1" style="116" customWidth="1"/>
    <col min="2323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4.5703125" style="116" customWidth="1"/>
    <col min="2566" max="2566" width="11.42578125" style="116" customWidth="1"/>
    <col min="2567" max="2567" width="4.5703125" style="116" customWidth="1"/>
    <col min="2568" max="2568" width="7.5703125" style="116" customWidth="1"/>
    <col min="2569" max="2569" width="4.5703125" style="116" customWidth="1"/>
    <col min="2570" max="2570" width="10" style="116" customWidth="1"/>
    <col min="2571" max="2571" width="4.5703125" style="116" customWidth="1"/>
    <col min="2572" max="2572" width="11.42578125" style="116" customWidth="1"/>
    <col min="2573" max="2573" width="4.5703125" style="116" customWidth="1"/>
    <col min="2574" max="2574" width="10" style="116" customWidth="1"/>
    <col min="2575" max="2575" width="11.42578125" style="116" customWidth="1"/>
    <col min="2576" max="2577" width="0.42578125" style="116" customWidth="1"/>
    <col min="2578" max="2578" width="1" style="116" customWidth="1"/>
    <col min="2579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4.5703125" style="116" customWidth="1"/>
    <col min="2822" max="2822" width="11.42578125" style="116" customWidth="1"/>
    <col min="2823" max="2823" width="4.5703125" style="116" customWidth="1"/>
    <col min="2824" max="2824" width="7.5703125" style="116" customWidth="1"/>
    <col min="2825" max="2825" width="4.5703125" style="116" customWidth="1"/>
    <col min="2826" max="2826" width="10" style="116" customWidth="1"/>
    <col min="2827" max="2827" width="4.5703125" style="116" customWidth="1"/>
    <col min="2828" max="2828" width="11.42578125" style="116" customWidth="1"/>
    <col min="2829" max="2829" width="4.5703125" style="116" customWidth="1"/>
    <col min="2830" max="2830" width="10" style="116" customWidth="1"/>
    <col min="2831" max="2831" width="11.42578125" style="116" customWidth="1"/>
    <col min="2832" max="2833" width="0.42578125" style="116" customWidth="1"/>
    <col min="2834" max="2834" width="1" style="116" customWidth="1"/>
    <col min="2835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4.5703125" style="116" customWidth="1"/>
    <col min="3078" max="3078" width="11.42578125" style="116" customWidth="1"/>
    <col min="3079" max="3079" width="4.5703125" style="116" customWidth="1"/>
    <col min="3080" max="3080" width="7.5703125" style="116" customWidth="1"/>
    <col min="3081" max="3081" width="4.5703125" style="116" customWidth="1"/>
    <col min="3082" max="3082" width="10" style="116" customWidth="1"/>
    <col min="3083" max="3083" width="4.5703125" style="116" customWidth="1"/>
    <col min="3084" max="3084" width="11.42578125" style="116" customWidth="1"/>
    <col min="3085" max="3085" width="4.5703125" style="116" customWidth="1"/>
    <col min="3086" max="3086" width="10" style="116" customWidth="1"/>
    <col min="3087" max="3087" width="11.42578125" style="116" customWidth="1"/>
    <col min="3088" max="3089" width="0.42578125" style="116" customWidth="1"/>
    <col min="3090" max="3090" width="1" style="116" customWidth="1"/>
    <col min="3091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4.5703125" style="116" customWidth="1"/>
    <col min="3334" max="3334" width="11.42578125" style="116" customWidth="1"/>
    <col min="3335" max="3335" width="4.5703125" style="116" customWidth="1"/>
    <col min="3336" max="3336" width="7.5703125" style="116" customWidth="1"/>
    <col min="3337" max="3337" width="4.5703125" style="116" customWidth="1"/>
    <col min="3338" max="3338" width="10" style="116" customWidth="1"/>
    <col min="3339" max="3339" width="4.5703125" style="116" customWidth="1"/>
    <col min="3340" max="3340" width="11.42578125" style="116" customWidth="1"/>
    <col min="3341" max="3341" width="4.5703125" style="116" customWidth="1"/>
    <col min="3342" max="3342" width="10" style="116" customWidth="1"/>
    <col min="3343" max="3343" width="11.42578125" style="116" customWidth="1"/>
    <col min="3344" max="3345" width="0.42578125" style="116" customWidth="1"/>
    <col min="3346" max="3346" width="1" style="116" customWidth="1"/>
    <col min="3347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4.5703125" style="116" customWidth="1"/>
    <col min="3590" max="3590" width="11.42578125" style="116" customWidth="1"/>
    <col min="3591" max="3591" width="4.5703125" style="116" customWidth="1"/>
    <col min="3592" max="3592" width="7.5703125" style="116" customWidth="1"/>
    <col min="3593" max="3593" width="4.5703125" style="116" customWidth="1"/>
    <col min="3594" max="3594" width="10" style="116" customWidth="1"/>
    <col min="3595" max="3595" width="4.5703125" style="116" customWidth="1"/>
    <col min="3596" max="3596" width="11.42578125" style="116" customWidth="1"/>
    <col min="3597" max="3597" width="4.5703125" style="116" customWidth="1"/>
    <col min="3598" max="3598" width="10" style="116" customWidth="1"/>
    <col min="3599" max="3599" width="11.42578125" style="116" customWidth="1"/>
    <col min="3600" max="3601" width="0.42578125" style="116" customWidth="1"/>
    <col min="3602" max="3602" width="1" style="116" customWidth="1"/>
    <col min="3603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4.5703125" style="116" customWidth="1"/>
    <col min="3846" max="3846" width="11.42578125" style="116" customWidth="1"/>
    <col min="3847" max="3847" width="4.5703125" style="116" customWidth="1"/>
    <col min="3848" max="3848" width="7.5703125" style="116" customWidth="1"/>
    <col min="3849" max="3849" width="4.5703125" style="116" customWidth="1"/>
    <col min="3850" max="3850" width="10" style="116" customWidth="1"/>
    <col min="3851" max="3851" width="4.5703125" style="116" customWidth="1"/>
    <col min="3852" max="3852" width="11.42578125" style="116" customWidth="1"/>
    <col min="3853" max="3853" width="4.5703125" style="116" customWidth="1"/>
    <col min="3854" max="3854" width="10" style="116" customWidth="1"/>
    <col min="3855" max="3855" width="11.42578125" style="116" customWidth="1"/>
    <col min="3856" max="3857" width="0.42578125" style="116" customWidth="1"/>
    <col min="3858" max="3858" width="1" style="116" customWidth="1"/>
    <col min="3859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4.5703125" style="116" customWidth="1"/>
    <col min="4102" max="4102" width="11.42578125" style="116" customWidth="1"/>
    <col min="4103" max="4103" width="4.5703125" style="116" customWidth="1"/>
    <col min="4104" max="4104" width="7.5703125" style="116" customWidth="1"/>
    <col min="4105" max="4105" width="4.5703125" style="116" customWidth="1"/>
    <col min="4106" max="4106" width="10" style="116" customWidth="1"/>
    <col min="4107" max="4107" width="4.5703125" style="116" customWidth="1"/>
    <col min="4108" max="4108" width="11.42578125" style="116" customWidth="1"/>
    <col min="4109" max="4109" width="4.5703125" style="116" customWidth="1"/>
    <col min="4110" max="4110" width="10" style="116" customWidth="1"/>
    <col min="4111" max="4111" width="11.42578125" style="116" customWidth="1"/>
    <col min="4112" max="4113" width="0.42578125" style="116" customWidth="1"/>
    <col min="4114" max="4114" width="1" style="116" customWidth="1"/>
    <col min="4115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4.5703125" style="116" customWidth="1"/>
    <col min="4358" max="4358" width="11.42578125" style="116" customWidth="1"/>
    <col min="4359" max="4359" width="4.5703125" style="116" customWidth="1"/>
    <col min="4360" max="4360" width="7.5703125" style="116" customWidth="1"/>
    <col min="4361" max="4361" width="4.5703125" style="116" customWidth="1"/>
    <col min="4362" max="4362" width="10" style="116" customWidth="1"/>
    <col min="4363" max="4363" width="4.5703125" style="116" customWidth="1"/>
    <col min="4364" max="4364" width="11.42578125" style="116" customWidth="1"/>
    <col min="4365" max="4365" width="4.5703125" style="116" customWidth="1"/>
    <col min="4366" max="4366" width="10" style="116" customWidth="1"/>
    <col min="4367" max="4367" width="11.42578125" style="116" customWidth="1"/>
    <col min="4368" max="4369" width="0.42578125" style="116" customWidth="1"/>
    <col min="4370" max="4370" width="1" style="116" customWidth="1"/>
    <col min="4371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4.5703125" style="116" customWidth="1"/>
    <col min="4614" max="4614" width="11.42578125" style="116" customWidth="1"/>
    <col min="4615" max="4615" width="4.5703125" style="116" customWidth="1"/>
    <col min="4616" max="4616" width="7.5703125" style="116" customWidth="1"/>
    <col min="4617" max="4617" width="4.5703125" style="116" customWidth="1"/>
    <col min="4618" max="4618" width="10" style="116" customWidth="1"/>
    <col min="4619" max="4619" width="4.5703125" style="116" customWidth="1"/>
    <col min="4620" max="4620" width="11.42578125" style="116" customWidth="1"/>
    <col min="4621" max="4621" width="4.5703125" style="116" customWidth="1"/>
    <col min="4622" max="4622" width="10" style="116" customWidth="1"/>
    <col min="4623" max="4623" width="11.42578125" style="116" customWidth="1"/>
    <col min="4624" max="4625" width="0.42578125" style="116" customWidth="1"/>
    <col min="4626" max="4626" width="1" style="116" customWidth="1"/>
    <col min="4627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4.5703125" style="116" customWidth="1"/>
    <col min="4870" max="4870" width="11.42578125" style="116" customWidth="1"/>
    <col min="4871" max="4871" width="4.5703125" style="116" customWidth="1"/>
    <col min="4872" max="4872" width="7.5703125" style="116" customWidth="1"/>
    <col min="4873" max="4873" width="4.5703125" style="116" customWidth="1"/>
    <col min="4874" max="4874" width="10" style="116" customWidth="1"/>
    <col min="4875" max="4875" width="4.5703125" style="116" customWidth="1"/>
    <col min="4876" max="4876" width="11.42578125" style="116" customWidth="1"/>
    <col min="4877" max="4877" width="4.5703125" style="116" customWidth="1"/>
    <col min="4878" max="4878" width="10" style="116" customWidth="1"/>
    <col min="4879" max="4879" width="11.42578125" style="116" customWidth="1"/>
    <col min="4880" max="4881" width="0.42578125" style="116" customWidth="1"/>
    <col min="4882" max="4882" width="1" style="116" customWidth="1"/>
    <col min="4883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4.5703125" style="116" customWidth="1"/>
    <col min="5126" max="5126" width="11.42578125" style="116" customWidth="1"/>
    <col min="5127" max="5127" width="4.5703125" style="116" customWidth="1"/>
    <col min="5128" max="5128" width="7.5703125" style="116" customWidth="1"/>
    <col min="5129" max="5129" width="4.5703125" style="116" customWidth="1"/>
    <col min="5130" max="5130" width="10" style="116" customWidth="1"/>
    <col min="5131" max="5131" width="4.5703125" style="116" customWidth="1"/>
    <col min="5132" max="5132" width="11.42578125" style="116" customWidth="1"/>
    <col min="5133" max="5133" width="4.5703125" style="116" customWidth="1"/>
    <col min="5134" max="5134" width="10" style="116" customWidth="1"/>
    <col min="5135" max="5135" width="11.42578125" style="116" customWidth="1"/>
    <col min="5136" max="5137" width="0.42578125" style="116" customWidth="1"/>
    <col min="5138" max="5138" width="1" style="116" customWidth="1"/>
    <col min="5139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4.5703125" style="116" customWidth="1"/>
    <col min="5382" max="5382" width="11.42578125" style="116" customWidth="1"/>
    <col min="5383" max="5383" width="4.5703125" style="116" customWidth="1"/>
    <col min="5384" max="5384" width="7.5703125" style="116" customWidth="1"/>
    <col min="5385" max="5385" width="4.5703125" style="116" customWidth="1"/>
    <col min="5386" max="5386" width="10" style="116" customWidth="1"/>
    <col min="5387" max="5387" width="4.5703125" style="116" customWidth="1"/>
    <col min="5388" max="5388" width="11.42578125" style="116" customWidth="1"/>
    <col min="5389" max="5389" width="4.5703125" style="116" customWidth="1"/>
    <col min="5390" max="5390" width="10" style="116" customWidth="1"/>
    <col min="5391" max="5391" width="11.42578125" style="116" customWidth="1"/>
    <col min="5392" max="5393" width="0.42578125" style="116" customWidth="1"/>
    <col min="5394" max="5394" width="1" style="116" customWidth="1"/>
    <col min="5395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4.5703125" style="116" customWidth="1"/>
    <col min="5638" max="5638" width="11.42578125" style="116" customWidth="1"/>
    <col min="5639" max="5639" width="4.5703125" style="116" customWidth="1"/>
    <col min="5640" max="5640" width="7.5703125" style="116" customWidth="1"/>
    <col min="5641" max="5641" width="4.5703125" style="116" customWidth="1"/>
    <col min="5642" max="5642" width="10" style="116" customWidth="1"/>
    <col min="5643" max="5643" width="4.5703125" style="116" customWidth="1"/>
    <col min="5644" max="5644" width="11.42578125" style="116" customWidth="1"/>
    <col min="5645" max="5645" width="4.5703125" style="116" customWidth="1"/>
    <col min="5646" max="5646" width="10" style="116" customWidth="1"/>
    <col min="5647" max="5647" width="11.42578125" style="116" customWidth="1"/>
    <col min="5648" max="5649" width="0.42578125" style="116" customWidth="1"/>
    <col min="5650" max="5650" width="1" style="116" customWidth="1"/>
    <col min="5651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4.5703125" style="116" customWidth="1"/>
    <col min="5894" max="5894" width="11.42578125" style="116" customWidth="1"/>
    <col min="5895" max="5895" width="4.5703125" style="116" customWidth="1"/>
    <col min="5896" max="5896" width="7.5703125" style="116" customWidth="1"/>
    <col min="5897" max="5897" width="4.5703125" style="116" customWidth="1"/>
    <col min="5898" max="5898" width="10" style="116" customWidth="1"/>
    <col min="5899" max="5899" width="4.5703125" style="116" customWidth="1"/>
    <col min="5900" max="5900" width="11.42578125" style="116" customWidth="1"/>
    <col min="5901" max="5901" width="4.5703125" style="116" customWidth="1"/>
    <col min="5902" max="5902" width="10" style="116" customWidth="1"/>
    <col min="5903" max="5903" width="11.42578125" style="116" customWidth="1"/>
    <col min="5904" max="5905" width="0.42578125" style="116" customWidth="1"/>
    <col min="5906" max="5906" width="1" style="116" customWidth="1"/>
    <col min="5907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4.5703125" style="116" customWidth="1"/>
    <col min="6150" max="6150" width="11.42578125" style="116" customWidth="1"/>
    <col min="6151" max="6151" width="4.5703125" style="116" customWidth="1"/>
    <col min="6152" max="6152" width="7.5703125" style="116" customWidth="1"/>
    <col min="6153" max="6153" width="4.5703125" style="116" customWidth="1"/>
    <col min="6154" max="6154" width="10" style="116" customWidth="1"/>
    <col min="6155" max="6155" width="4.5703125" style="116" customWidth="1"/>
    <col min="6156" max="6156" width="11.42578125" style="116" customWidth="1"/>
    <col min="6157" max="6157" width="4.5703125" style="116" customWidth="1"/>
    <col min="6158" max="6158" width="10" style="116" customWidth="1"/>
    <col min="6159" max="6159" width="11.42578125" style="116" customWidth="1"/>
    <col min="6160" max="6161" width="0.42578125" style="116" customWidth="1"/>
    <col min="6162" max="6162" width="1" style="116" customWidth="1"/>
    <col min="6163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4.5703125" style="116" customWidth="1"/>
    <col min="6406" max="6406" width="11.42578125" style="116" customWidth="1"/>
    <col min="6407" max="6407" width="4.5703125" style="116" customWidth="1"/>
    <col min="6408" max="6408" width="7.5703125" style="116" customWidth="1"/>
    <col min="6409" max="6409" width="4.5703125" style="116" customWidth="1"/>
    <col min="6410" max="6410" width="10" style="116" customWidth="1"/>
    <col min="6411" max="6411" width="4.5703125" style="116" customWidth="1"/>
    <col min="6412" max="6412" width="11.42578125" style="116" customWidth="1"/>
    <col min="6413" max="6413" width="4.5703125" style="116" customWidth="1"/>
    <col min="6414" max="6414" width="10" style="116" customWidth="1"/>
    <col min="6415" max="6415" width="11.42578125" style="116" customWidth="1"/>
    <col min="6416" max="6417" width="0.42578125" style="116" customWidth="1"/>
    <col min="6418" max="6418" width="1" style="116" customWidth="1"/>
    <col min="6419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4.5703125" style="116" customWidth="1"/>
    <col min="6662" max="6662" width="11.42578125" style="116" customWidth="1"/>
    <col min="6663" max="6663" width="4.5703125" style="116" customWidth="1"/>
    <col min="6664" max="6664" width="7.5703125" style="116" customWidth="1"/>
    <col min="6665" max="6665" width="4.5703125" style="116" customWidth="1"/>
    <col min="6666" max="6666" width="10" style="116" customWidth="1"/>
    <col min="6667" max="6667" width="4.5703125" style="116" customWidth="1"/>
    <col min="6668" max="6668" width="11.42578125" style="116" customWidth="1"/>
    <col min="6669" max="6669" width="4.5703125" style="116" customWidth="1"/>
    <col min="6670" max="6670" width="10" style="116" customWidth="1"/>
    <col min="6671" max="6671" width="11.42578125" style="116" customWidth="1"/>
    <col min="6672" max="6673" width="0.42578125" style="116" customWidth="1"/>
    <col min="6674" max="6674" width="1" style="116" customWidth="1"/>
    <col min="6675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4.5703125" style="116" customWidth="1"/>
    <col min="6918" max="6918" width="11.42578125" style="116" customWidth="1"/>
    <col min="6919" max="6919" width="4.5703125" style="116" customWidth="1"/>
    <col min="6920" max="6920" width="7.5703125" style="116" customWidth="1"/>
    <col min="6921" max="6921" width="4.5703125" style="116" customWidth="1"/>
    <col min="6922" max="6922" width="10" style="116" customWidth="1"/>
    <col min="6923" max="6923" width="4.5703125" style="116" customWidth="1"/>
    <col min="6924" max="6924" width="11.42578125" style="116" customWidth="1"/>
    <col min="6925" max="6925" width="4.5703125" style="116" customWidth="1"/>
    <col min="6926" max="6926" width="10" style="116" customWidth="1"/>
    <col min="6927" max="6927" width="11.42578125" style="116" customWidth="1"/>
    <col min="6928" max="6929" width="0.42578125" style="116" customWidth="1"/>
    <col min="6930" max="6930" width="1" style="116" customWidth="1"/>
    <col min="6931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4.5703125" style="116" customWidth="1"/>
    <col min="7174" max="7174" width="11.42578125" style="116" customWidth="1"/>
    <col min="7175" max="7175" width="4.5703125" style="116" customWidth="1"/>
    <col min="7176" max="7176" width="7.5703125" style="116" customWidth="1"/>
    <col min="7177" max="7177" width="4.5703125" style="116" customWidth="1"/>
    <col min="7178" max="7178" width="10" style="116" customWidth="1"/>
    <col min="7179" max="7179" width="4.5703125" style="116" customWidth="1"/>
    <col min="7180" max="7180" width="11.42578125" style="116" customWidth="1"/>
    <col min="7181" max="7181" width="4.5703125" style="116" customWidth="1"/>
    <col min="7182" max="7182" width="10" style="116" customWidth="1"/>
    <col min="7183" max="7183" width="11.42578125" style="116" customWidth="1"/>
    <col min="7184" max="7185" width="0.42578125" style="116" customWidth="1"/>
    <col min="7186" max="7186" width="1" style="116" customWidth="1"/>
    <col min="7187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4.5703125" style="116" customWidth="1"/>
    <col min="7430" max="7430" width="11.42578125" style="116" customWidth="1"/>
    <col min="7431" max="7431" width="4.5703125" style="116" customWidth="1"/>
    <col min="7432" max="7432" width="7.5703125" style="116" customWidth="1"/>
    <col min="7433" max="7433" width="4.5703125" style="116" customWidth="1"/>
    <col min="7434" max="7434" width="10" style="116" customWidth="1"/>
    <col min="7435" max="7435" width="4.5703125" style="116" customWidth="1"/>
    <col min="7436" max="7436" width="11.42578125" style="116" customWidth="1"/>
    <col min="7437" max="7437" width="4.5703125" style="116" customWidth="1"/>
    <col min="7438" max="7438" width="10" style="116" customWidth="1"/>
    <col min="7439" max="7439" width="11.42578125" style="116" customWidth="1"/>
    <col min="7440" max="7441" width="0.42578125" style="116" customWidth="1"/>
    <col min="7442" max="7442" width="1" style="116" customWidth="1"/>
    <col min="7443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4.5703125" style="116" customWidth="1"/>
    <col min="7686" max="7686" width="11.42578125" style="116" customWidth="1"/>
    <col min="7687" max="7687" width="4.5703125" style="116" customWidth="1"/>
    <col min="7688" max="7688" width="7.5703125" style="116" customWidth="1"/>
    <col min="7689" max="7689" width="4.5703125" style="116" customWidth="1"/>
    <col min="7690" max="7690" width="10" style="116" customWidth="1"/>
    <col min="7691" max="7691" width="4.5703125" style="116" customWidth="1"/>
    <col min="7692" max="7692" width="11.42578125" style="116" customWidth="1"/>
    <col min="7693" max="7693" width="4.5703125" style="116" customWidth="1"/>
    <col min="7694" max="7694" width="10" style="116" customWidth="1"/>
    <col min="7695" max="7695" width="11.42578125" style="116" customWidth="1"/>
    <col min="7696" max="7697" width="0.42578125" style="116" customWidth="1"/>
    <col min="7698" max="7698" width="1" style="116" customWidth="1"/>
    <col min="7699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4.5703125" style="116" customWidth="1"/>
    <col min="7942" max="7942" width="11.42578125" style="116" customWidth="1"/>
    <col min="7943" max="7943" width="4.5703125" style="116" customWidth="1"/>
    <col min="7944" max="7944" width="7.5703125" style="116" customWidth="1"/>
    <col min="7945" max="7945" width="4.5703125" style="116" customWidth="1"/>
    <col min="7946" max="7946" width="10" style="116" customWidth="1"/>
    <col min="7947" max="7947" width="4.5703125" style="116" customWidth="1"/>
    <col min="7948" max="7948" width="11.42578125" style="116" customWidth="1"/>
    <col min="7949" max="7949" width="4.5703125" style="116" customWidth="1"/>
    <col min="7950" max="7950" width="10" style="116" customWidth="1"/>
    <col min="7951" max="7951" width="11.42578125" style="116" customWidth="1"/>
    <col min="7952" max="7953" width="0.42578125" style="116" customWidth="1"/>
    <col min="7954" max="7954" width="1" style="116" customWidth="1"/>
    <col min="7955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4.5703125" style="116" customWidth="1"/>
    <col min="8198" max="8198" width="11.42578125" style="116" customWidth="1"/>
    <col min="8199" max="8199" width="4.5703125" style="116" customWidth="1"/>
    <col min="8200" max="8200" width="7.5703125" style="116" customWidth="1"/>
    <col min="8201" max="8201" width="4.5703125" style="116" customWidth="1"/>
    <col min="8202" max="8202" width="10" style="116" customWidth="1"/>
    <col min="8203" max="8203" width="4.5703125" style="116" customWidth="1"/>
    <col min="8204" max="8204" width="11.42578125" style="116" customWidth="1"/>
    <col min="8205" max="8205" width="4.5703125" style="116" customWidth="1"/>
    <col min="8206" max="8206" width="10" style="116" customWidth="1"/>
    <col min="8207" max="8207" width="11.42578125" style="116" customWidth="1"/>
    <col min="8208" max="8209" width="0.42578125" style="116" customWidth="1"/>
    <col min="8210" max="8210" width="1" style="116" customWidth="1"/>
    <col min="8211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4.5703125" style="116" customWidth="1"/>
    <col min="8454" max="8454" width="11.42578125" style="116" customWidth="1"/>
    <col min="8455" max="8455" width="4.5703125" style="116" customWidth="1"/>
    <col min="8456" max="8456" width="7.5703125" style="116" customWidth="1"/>
    <col min="8457" max="8457" width="4.5703125" style="116" customWidth="1"/>
    <col min="8458" max="8458" width="10" style="116" customWidth="1"/>
    <col min="8459" max="8459" width="4.5703125" style="116" customWidth="1"/>
    <col min="8460" max="8460" width="11.42578125" style="116" customWidth="1"/>
    <col min="8461" max="8461" width="4.5703125" style="116" customWidth="1"/>
    <col min="8462" max="8462" width="10" style="116" customWidth="1"/>
    <col min="8463" max="8463" width="11.42578125" style="116" customWidth="1"/>
    <col min="8464" max="8465" width="0.42578125" style="116" customWidth="1"/>
    <col min="8466" max="8466" width="1" style="116" customWidth="1"/>
    <col min="8467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4.5703125" style="116" customWidth="1"/>
    <col min="8710" max="8710" width="11.42578125" style="116" customWidth="1"/>
    <col min="8711" max="8711" width="4.5703125" style="116" customWidth="1"/>
    <col min="8712" max="8712" width="7.5703125" style="116" customWidth="1"/>
    <col min="8713" max="8713" width="4.5703125" style="116" customWidth="1"/>
    <col min="8714" max="8714" width="10" style="116" customWidth="1"/>
    <col min="8715" max="8715" width="4.5703125" style="116" customWidth="1"/>
    <col min="8716" max="8716" width="11.42578125" style="116" customWidth="1"/>
    <col min="8717" max="8717" width="4.5703125" style="116" customWidth="1"/>
    <col min="8718" max="8718" width="10" style="116" customWidth="1"/>
    <col min="8719" max="8719" width="11.42578125" style="116" customWidth="1"/>
    <col min="8720" max="8721" width="0.42578125" style="116" customWidth="1"/>
    <col min="8722" max="8722" width="1" style="116" customWidth="1"/>
    <col min="8723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4.5703125" style="116" customWidth="1"/>
    <col min="8966" max="8966" width="11.42578125" style="116" customWidth="1"/>
    <col min="8967" max="8967" width="4.5703125" style="116" customWidth="1"/>
    <col min="8968" max="8968" width="7.5703125" style="116" customWidth="1"/>
    <col min="8969" max="8969" width="4.5703125" style="116" customWidth="1"/>
    <col min="8970" max="8970" width="10" style="116" customWidth="1"/>
    <col min="8971" max="8971" width="4.5703125" style="116" customWidth="1"/>
    <col min="8972" max="8972" width="11.42578125" style="116" customWidth="1"/>
    <col min="8973" max="8973" width="4.5703125" style="116" customWidth="1"/>
    <col min="8974" max="8974" width="10" style="116" customWidth="1"/>
    <col min="8975" max="8975" width="11.42578125" style="116" customWidth="1"/>
    <col min="8976" max="8977" width="0.42578125" style="116" customWidth="1"/>
    <col min="8978" max="8978" width="1" style="116" customWidth="1"/>
    <col min="8979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4.5703125" style="116" customWidth="1"/>
    <col min="9222" max="9222" width="11.42578125" style="116" customWidth="1"/>
    <col min="9223" max="9223" width="4.5703125" style="116" customWidth="1"/>
    <col min="9224" max="9224" width="7.5703125" style="116" customWidth="1"/>
    <col min="9225" max="9225" width="4.5703125" style="116" customWidth="1"/>
    <col min="9226" max="9226" width="10" style="116" customWidth="1"/>
    <col min="9227" max="9227" width="4.5703125" style="116" customWidth="1"/>
    <col min="9228" max="9228" width="11.42578125" style="116" customWidth="1"/>
    <col min="9229" max="9229" width="4.5703125" style="116" customWidth="1"/>
    <col min="9230" max="9230" width="10" style="116" customWidth="1"/>
    <col min="9231" max="9231" width="11.42578125" style="116" customWidth="1"/>
    <col min="9232" max="9233" width="0.42578125" style="116" customWidth="1"/>
    <col min="9234" max="9234" width="1" style="116" customWidth="1"/>
    <col min="9235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4.5703125" style="116" customWidth="1"/>
    <col min="9478" max="9478" width="11.42578125" style="116" customWidth="1"/>
    <col min="9479" max="9479" width="4.5703125" style="116" customWidth="1"/>
    <col min="9480" max="9480" width="7.5703125" style="116" customWidth="1"/>
    <col min="9481" max="9481" width="4.5703125" style="116" customWidth="1"/>
    <col min="9482" max="9482" width="10" style="116" customWidth="1"/>
    <col min="9483" max="9483" width="4.5703125" style="116" customWidth="1"/>
    <col min="9484" max="9484" width="11.42578125" style="116" customWidth="1"/>
    <col min="9485" max="9485" width="4.5703125" style="116" customWidth="1"/>
    <col min="9486" max="9486" width="10" style="116" customWidth="1"/>
    <col min="9487" max="9487" width="11.42578125" style="116" customWidth="1"/>
    <col min="9488" max="9489" width="0.42578125" style="116" customWidth="1"/>
    <col min="9490" max="9490" width="1" style="116" customWidth="1"/>
    <col min="9491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4.5703125" style="116" customWidth="1"/>
    <col min="9734" max="9734" width="11.42578125" style="116" customWidth="1"/>
    <col min="9735" max="9735" width="4.5703125" style="116" customWidth="1"/>
    <col min="9736" max="9736" width="7.5703125" style="116" customWidth="1"/>
    <col min="9737" max="9737" width="4.5703125" style="116" customWidth="1"/>
    <col min="9738" max="9738" width="10" style="116" customWidth="1"/>
    <col min="9739" max="9739" width="4.5703125" style="116" customWidth="1"/>
    <col min="9740" max="9740" width="11.42578125" style="116" customWidth="1"/>
    <col min="9741" max="9741" width="4.5703125" style="116" customWidth="1"/>
    <col min="9742" max="9742" width="10" style="116" customWidth="1"/>
    <col min="9743" max="9743" width="11.42578125" style="116" customWidth="1"/>
    <col min="9744" max="9745" width="0.42578125" style="116" customWidth="1"/>
    <col min="9746" max="9746" width="1" style="116" customWidth="1"/>
    <col min="9747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4.5703125" style="116" customWidth="1"/>
    <col min="9990" max="9990" width="11.42578125" style="116" customWidth="1"/>
    <col min="9991" max="9991" width="4.5703125" style="116" customWidth="1"/>
    <col min="9992" max="9992" width="7.5703125" style="116" customWidth="1"/>
    <col min="9993" max="9993" width="4.5703125" style="116" customWidth="1"/>
    <col min="9994" max="9994" width="10" style="116" customWidth="1"/>
    <col min="9995" max="9995" width="4.5703125" style="116" customWidth="1"/>
    <col min="9996" max="9996" width="11.42578125" style="116" customWidth="1"/>
    <col min="9997" max="9997" width="4.5703125" style="116" customWidth="1"/>
    <col min="9998" max="9998" width="10" style="116" customWidth="1"/>
    <col min="9999" max="9999" width="11.42578125" style="116" customWidth="1"/>
    <col min="10000" max="10001" width="0.42578125" style="116" customWidth="1"/>
    <col min="10002" max="10002" width="1" style="116" customWidth="1"/>
    <col min="10003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4.5703125" style="116" customWidth="1"/>
    <col min="10246" max="10246" width="11.42578125" style="116" customWidth="1"/>
    <col min="10247" max="10247" width="4.5703125" style="116" customWidth="1"/>
    <col min="10248" max="10248" width="7.5703125" style="116" customWidth="1"/>
    <col min="10249" max="10249" width="4.5703125" style="116" customWidth="1"/>
    <col min="10250" max="10250" width="10" style="116" customWidth="1"/>
    <col min="10251" max="10251" width="4.5703125" style="116" customWidth="1"/>
    <col min="10252" max="10252" width="11.42578125" style="116" customWidth="1"/>
    <col min="10253" max="10253" width="4.5703125" style="116" customWidth="1"/>
    <col min="10254" max="10254" width="10" style="116" customWidth="1"/>
    <col min="10255" max="10255" width="11.42578125" style="116" customWidth="1"/>
    <col min="10256" max="10257" width="0.42578125" style="116" customWidth="1"/>
    <col min="10258" max="10258" width="1" style="116" customWidth="1"/>
    <col min="10259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4.5703125" style="116" customWidth="1"/>
    <col min="10502" max="10502" width="11.42578125" style="116" customWidth="1"/>
    <col min="10503" max="10503" width="4.5703125" style="116" customWidth="1"/>
    <col min="10504" max="10504" width="7.5703125" style="116" customWidth="1"/>
    <col min="10505" max="10505" width="4.5703125" style="116" customWidth="1"/>
    <col min="10506" max="10506" width="10" style="116" customWidth="1"/>
    <col min="10507" max="10507" width="4.5703125" style="116" customWidth="1"/>
    <col min="10508" max="10508" width="11.42578125" style="116" customWidth="1"/>
    <col min="10509" max="10509" width="4.5703125" style="116" customWidth="1"/>
    <col min="10510" max="10510" width="10" style="116" customWidth="1"/>
    <col min="10511" max="10511" width="11.42578125" style="116" customWidth="1"/>
    <col min="10512" max="10513" width="0.42578125" style="116" customWidth="1"/>
    <col min="10514" max="10514" width="1" style="116" customWidth="1"/>
    <col min="10515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4.5703125" style="116" customWidth="1"/>
    <col min="10758" max="10758" width="11.42578125" style="116" customWidth="1"/>
    <col min="10759" max="10759" width="4.5703125" style="116" customWidth="1"/>
    <col min="10760" max="10760" width="7.5703125" style="116" customWidth="1"/>
    <col min="10761" max="10761" width="4.5703125" style="116" customWidth="1"/>
    <col min="10762" max="10762" width="10" style="116" customWidth="1"/>
    <col min="10763" max="10763" width="4.5703125" style="116" customWidth="1"/>
    <col min="10764" max="10764" width="11.42578125" style="116" customWidth="1"/>
    <col min="10765" max="10765" width="4.5703125" style="116" customWidth="1"/>
    <col min="10766" max="10766" width="10" style="116" customWidth="1"/>
    <col min="10767" max="10767" width="11.42578125" style="116" customWidth="1"/>
    <col min="10768" max="10769" width="0.42578125" style="116" customWidth="1"/>
    <col min="10770" max="10770" width="1" style="116" customWidth="1"/>
    <col min="10771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4.5703125" style="116" customWidth="1"/>
    <col min="11014" max="11014" width="11.42578125" style="116" customWidth="1"/>
    <col min="11015" max="11015" width="4.5703125" style="116" customWidth="1"/>
    <col min="11016" max="11016" width="7.5703125" style="116" customWidth="1"/>
    <col min="11017" max="11017" width="4.5703125" style="116" customWidth="1"/>
    <col min="11018" max="11018" width="10" style="116" customWidth="1"/>
    <col min="11019" max="11019" width="4.5703125" style="116" customWidth="1"/>
    <col min="11020" max="11020" width="11.42578125" style="116" customWidth="1"/>
    <col min="11021" max="11021" width="4.5703125" style="116" customWidth="1"/>
    <col min="11022" max="11022" width="10" style="116" customWidth="1"/>
    <col min="11023" max="11023" width="11.42578125" style="116" customWidth="1"/>
    <col min="11024" max="11025" width="0.42578125" style="116" customWidth="1"/>
    <col min="11026" max="11026" width="1" style="116" customWidth="1"/>
    <col min="11027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4.5703125" style="116" customWidth="1"/>
    <col min="11270" max="11270" width="11.42578125" style="116" customWidth="1"/>
    <col min="11271" max="11271" width="4.5703125" style="116" customWidth="1"/>
    <col min="11272" max="11272" width="7.5703125" style="116" customWidth="1"/>
    <col min="11273" max="11273" width="4.5703125" style="116" customWidth="1"/>
    <col min="11274" max="11274" width="10" style="116" customWidth="1"/>
    <col min="11275" max="11275" width="4.5703125" style="116" customWidth="1"/>
    <col min="11276" max="11276" width="11.42578125" style="116" customWidth="1"/>
    <col min="11277" max="11277" width="4.5703125" style="116" customWidth="1"/>
    <col min="11278" max="11278" width="10" style="116" customWidth="1"/>
    <col min="11279" max="11279" width="11.42578125" style="116" customWidth="1"/>
    <col min="11280" max="11281" width="0.42578125" style="116" customWidth="1"/>
    <col min="11282" max="11282" width="1" style="116" customWidth="1"/>
    <col min="11283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4.5703125" style="116" customWidth="1"/>
    <col min="11526" max="11526" width="11.42578125" style="116" customWidth="1"/>
    <col min="11527" max="11527" width="4.5703125" style="116" customWidth="1"/>
    <col min="11528" max="11528" width="7.5703125" style="116" customWidth="1"/>
    <col min="11529" max="11529" width="4.5703125" style="116" customWidth="1"/>
    <col min="11530" max="11530" width="10" style="116" customWidth="1"/>
    <col min="11531" max="11531" width="4.5703125" style="116" customWidth="1"/>
    <col min="11532" max="11532" width="11.42578125" style="116" customWidth="1"/>
    <col min="11533" max="11533" width="4.5703125" style="116" customWidth="1"/>
    <col min="11534" max="11534" width="10" style="116" customWidth="1"/>
    <col min="11535" max="11535" width="11.42578125" style="116" customWidth="1"/>
    <col min="11536" max="11537" width="0.42578125" style="116" customWidth="1"/>
    <col min="11538" max="11538" width="1" style="116" customWidth="1"/>
    <col min="11539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4.5703125" style="116" customWidth="1"/>
    <col min="11782" max="11782" width="11.42578125" style="116" customWidth="1"/>
    <col min="11783" max="11783" width="4.5703125" style="116" customWidth="1"/>
    <col min="11784" max="11784" width="7.5703125" style="116" customWidth="1"/>
    <col min="11785" max="11785" width="4.5703125" style="116" customWidth="1"/>
    <col min="11786" max="11786" width="10" style="116" customWidth="1"/>
    <col min="11787" max="11787" width="4.5703125" style="116" customWidth="1"/>
    <col min="11788" max="11788" width="11.42578125" style="116" customWidth="1"/>
    <col min="11789" max="11789" width="4.5703125" style="116" customWidth="1"/>
    <col min="11790" max="11790" width="10" style="116" customWidth="1"/>
    <col min="11791" max="11791" width="11.42578125" style="116" customWidth="1"/>
    <col min="11792" max="11793" width="0.42578125" style="116" customWidth="1"/>
    <col min="11794" max="11794" width="1" style="116" customWidth="1"/>
    <col min="11795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4.5703125" style="116" customWidth="1"/>
    <col min="12038" max="12038" width="11.42578125" style="116" customWidth="1"/>
    <col min="12039" max="12039" width="4.5703125" style="116" customWidth="1"/>
    <col min="12040" max="12040" width="7.5703125" style="116" customWidth="1"/>
    <col min="12041" max="12041" width="4.5703125" style="116" customWidth="1"/>
    <col min="12042" max="12042" width="10" style="116" customWidth="1"/>
    <col min="12043" max="12043" width="4.5703125" style="116" customWidth="1"/>
    <col min="12044" max="12044" width="11.42578125" style="116" customWidth="1"/>
    <col min="12045" max="12045" width="4.5703125" style="116" customWidth="1"/>
    <col min="12046" max="12046" width="10" style="116" customWidth="1"/>
    <col min="12047" max="12047" width="11.42578125" style="116" customWidth="1"/>
    <col min="12048" max="12049" width="0.42578125" style="116" customWidth="1"/>
    <col min="12050" max="12050" width="1" style="116" customWidth="1"/>
    <col min="12051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4.5703125" style="116" customWidth="1"/>
    <col min="12294" max="12294" width="11.42578125" style="116" customWidth="1"/>
    <col min="12295" max="12295" width="4.5703125" style="116" customWidth="1"/>
    <col min="12296" max="12296" width="7.5703125" style="116" customWidth="1"/>
    <col min="12297" max="12297" width="4.5703125" style="116" customWidth="1"/>
    <col min="12298" max="12298" width="10" style="116" customWidth="1"/>
    <col min="12299" max="12299" width="4.5703125" style="116" customWidth="1"/>
    <col min="12300" max="12300" width="11.42578125" style="116" customWidth="1"/>
    <col min="12301" max="12301" width="4.5703125" style="116" customWidth="1"/>
    <col min="12302" max="12302" width="10" style="116" customWidth="1"/>
    <col min="12303" max="12303" width="11.42578125" style="116" customWidth="1"/>
    <col min="12304" max="12305" width="0.42578125" style="116" customWidth="1"/>
    <col min="12306" max="12306" width="1" style="116" customWidth="1"/>
    <col min="12307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4.5703125" style="116" customWidth="1"/>
    <col min="12550" max="12550" width="11.42578125" style="116" customWidth="1"/>
    <col min="12551" max="12551" width="4.5703125" style="116" customWidth="1"/>
    <col min="12552" max="12552" width="7.5703125" style="116" customWidth="1"/>
    <col min="12553" max="12553" width="4.5703125" style="116" customWidth="1"/>
    <col min="12554" max="12554" width="10" style="116" customWidth="1"/>
    <col min="12555" max="12555" width="4.5703125" style="116" customWidth="1"/>
    <col min="12556" max="12556" width="11.42578125" style="116" customWidth="1"/>
    <col min="12557" max="12557" width="4.5703125" style="116" customWidth="1"/>
    <col min="12558" max="12558" width="10" style="116" customWidth="1"/>
    <col min="12559" max="12559" width="11.42578125" style="116" customWidth="1"/>
    <col min="12560" max="12561" width="0.42578125" style="116" customWidth="1"/>
    <col min="12562" max="12562" width="1" style="116" customWidth="1"/>
    <col min="12563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4.5703125" style="116" customWidth="1"/>
    <col min="12806" max="12806" width="11.42578125" style="116" customWidth="1"/>
    <col min="12807" max="12807" width="4.5703125" style="116" customWidth="1"/>
    <col min="12808" max="12808" width="7.5703125" style="116" customWidth="1"/>
    <col min="12809" max="12809" width="4.5703125" style="116" customWidth="1"/>
    <col min="12810" max="12810" width="10" style="116" customWidth="1"/>
    <col min="12811" max="12811" width="4.5703125" style="116" customWidth="1"/>
    <col min="12812" max="12812" width="11.42578125" style="116" customWidth="1"/>
    <col min="12813" max="12813" width="4.5703125" style="116" customWidth="1"/>
    <col min="12814" max="12814" width="10" style="116" customWidth="1"/>
    <col min="12815" max="12815" width="11.42578125" style="116" customWidth="1"/>
    <col min="12816" max="12817" width="0.42578125" style="116" customWidth="1"/>
    <col min="12818" max="12818" width="1" style="116" customWidth="1"/>
    <col min="12819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4.5703125" style="116" customWidth="1"/>
    <col min="13062" max="13062" width="11.42578125" style="116" customWidth="1"/>
    <col min="13063" max="13063" width="4.5703125" style="116" customWidth="1"/>
    <col min="13064" max="13064" width="7.5703125" style="116" customWidth="1"/>
    <col min="13065" max="13065" width="4.5703125" style="116" customWidth="1"/>
    <col min="13066" max="13066" width="10" style="116" customWidth="1"/>
    <col min="13067" max="13067" width="4.5703125" style="116" customWidth="1"/>
    <col min="13068" max="13068" width="11.42578125" style="116" customWidth="1"/>
    <col min="13069" max="13069" width="4.5703125" style="116" customWidth="1"/>
    <col min="13070" max="13070" width="10" style="116" customWidth="1"/>
    <col min="13071" max="13071" width="11.42578125" style="116" customWidth="1"/>
    <col min="13072" max="13073" width="0.42578125" style="116" customWidth="1"/>
    <col min="13074" max="13074" width="1" style="116" customWidth="1"/>
    <col min="13075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4.5703125" style="116" customWidth="1"/>
    <col min="13318" max="13318" width="11.42578125" style="116" customWidth="1"/>
    <col min="13319" max="13319" width="4.5703125" style="116" customWidth="1"/>
    <col min="13320" max="13320" width="7.5703125" style="116" customWidth="1"/>
    <col min="13321" max="13321" width="4.5703125" style="116" customWidth="1"/>
    <col min="13322" max="13322" width="10" style="116" customWidth="1"/>
    <col min="13323" max="13323" width="4.5703125" style="116" customWidth="1"/>
    <col min="13324" max="13324" width="11.42578125" style="116" customWidth="1"/>
    <col min="13325" max="13325" width="4.5703125" style="116" customWidth="1"/>
    <col min="13326" max="13326" width="10" style="116" customWidth="1"/>
    <col min="13327" max="13327" width="11.42578125" style="116" customWidth="1"/>
    <col min="13328" max="13329" width="0.42578125" style="116" customWidth="1"/>
    <col min="13330" max="13330" width="1" style="116" customWidth="1"/>
    <col min="13331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4.5703125" style="116" customWidth="1"/>
    <col min="13574" max="13574" width="11.42578125" style="116" customWidth="1"/>
    <col min="13575" max="13575" width="4.5703125" style="116" customWidth="1"/>
    <col min="13576" max="13576" width="7.5703125" style="116" customWidth="1"/>
    <col min="13577" max="13577" width="4.5703125" style="116" customWidth="1"/>
    <col min="13578" max="13578" width="10" style="116" customWidth="1"/>
    <col min="13579" max="13579" width="4.5703125" style="116" customWidth="1"/>
    <col min="13580" max="13580" width="11.42578125" style="116" customWidth="1"/>
    <col min="13581" max="13581" width="4.5703125" style="116" customWidth="1"/>
    <col min="13582" max="13582" width="10" style="116" customWidth="1"/>
    <col min="13583" max="13583" width="11.42578125" style="116" customWidth="1"/>
    <col min="13584" max="13585" width="0.42578125" style="116" customWidth="1"/>
    <col min="13586" max="13586" width="1" style="116" customWidth="1"/>
    <col min="13587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4.5703125" style="116" customWidth="1"/>
    <col min="13830" max="13830" width="11.42578125" style="116" customWidth="1"/>
    <col min="13831" max="13831" width="4.5703125" style="116" customWidth="1"/>
    <col min="13832" max="13832" width="7.5703125" style="116" customWidth="1"/>
    <col min="13833" max="13833" width="4.5703125" style="116" customWidth="1"/>
    <col min="13834" max="13834" width="10" style="116" customWidth="1"/>
    <col min="13835" max="13835" width="4.5703125" style="116" customWidth="1"/>
    <col min="13836" max="13836" width="11.42578125" style="116" customWidth="1"/>
    <col min="13837" max="13837" width="4.5703125" style="116" customWidth="1"/>
    <col min="13838" max="13838" width="10" style="116" customWidth="1"/>
    <col min="13839" max="13839" width="11.42578125" style="116" customWidth="1"/>
    <col min="13840" max="13841" width="0.42578125" style="116" customWidth="1"/>
    <col min="13842" max="13842" width="1" style="116" customWidth="1"/>
    <col min="13843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4.5703125" style="116" customWidth="1"/>
    <col min="14086" max="14086" width="11.42578125" style="116" customWidth="1"/>
    <col min="14087" max="14087" width="4.5703125" style="116" customWidth="1"/>
    <col min="14088" max="14088" width="7.5703125" style="116" customWidth="1"/>
    <col min="14089" max="14089" width="4.5703125" style="116" customWidth="1"/>
    <col min="14090" max="14090" width="10" style="116" customWidth="1"/>
    <col min="14091" max="14091" width="4.5703125" style="116" customWidth="1"/>
    <col min="14092" max="14092" width="11.42578125" style="116" customWidth="1"/>
    <col min="14093" max="14093" width="4.5703125" style="116" customWidth="1"/>
    <col min="14094" max="14094" width="10" style="116" customWidth="1"/>
    <col min="14095" max="14095" width="11.42578125" style="116" customWidth="1"/>
    <col min="14096" max="14097" width="0.42578125" style="116" customWidth="1"/>
    <col min="14098" max="14098" width="1" style="116" customWidth="1"/>
    <col min="14099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4.5703125" style="116" customWidth="1"/>
    <col min="14342" max="14342" width="11.42578125" style="116" customWidth="1"/>
    <col min="14343" max="14343" width="4.5703125" style="116" customWidth="1"/>
    <col min="14344" max="14344" width="7.5703125" style="116" customWidth="1"/>
    <col min="14345" max="14345" width="4.5703125" style="116" customWidth="1"/>
    <col min="14346" max="14346" width="10" style="116" customWidth="1"/>
    <col min="14347" max="14347" width="4.5703125" style="116" customWidth="1"/>
    <col min="14348" max="14348" width="11.42578125" style="116" customWidth="1"/>
    <col min="14349" max="14349" width="4.5703125" style="116" customWidth="1"/>
    <col min="14350" max="14350" width="10" style="116" customWidth="1"/>
    <col min="14351" max="14351" width="11.42578125" style="116" customWidth="1"/>
    <col min="14352" max="14353" width="0.42578125" style="116" customWidth="1"/>
    <col min="14354" max="14354" width="1" style="116" customWidth="1"/>
    <col min="14355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4.5703125" style="116" customWidth="1"/>
    <col min="14598" max="14598" width="11.42578125" style="116" customWidth="1"/>
    <col min="14599" max="14599" width="4.5703125" style="116" customWidth="1"/>
    <col min="14600" max="14600" width="7.5703125" style="116" customWidth="1"/>
    <col min="14601" max="14601" width="4.5703125" style="116" customWidth="1"/>
    <col min="14602" max="14602" width="10" style="116" customWidth="1"/>
    <col min="14603" max="14603" width="4.5703125" style="116" customWidth="1"/>
    <col min="14604" max="14604" width="11.42578125" style="116" customWidth="1"/>
    <col min="14605" max="14605" width="4.5703125" style="116" customWidth="1"/>
    <col min="14606" max="14606" width="10" style="116" customWidth="1"/>
    <col min="14607" max="14607" width="11.42578125" style="116" customWidth="1"/>
    <col min="14608" max="14609" width="0.42578125" style="116" customWidth="1"/>
    <col min="14610" max="14610" width="1" style="116" customWidth="1"/>
    <col min="14611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4.5703125" style="116" customWidth="1"/>
    <col min="14854" max="14854" width="11.42578125" style="116" customWidth="1"/>
    <col min="14855" max="14855" width="4.5703125" style="116" customWidth="1"/>
    <col min="14856" max="14856" width="7.5703125" style="116" customWidth="1"/>
    <col min="14857" max="14857" width="4.5703125" style="116" customWidth="1"/>
    <col min="14858" max="14858" width="10" style="116" customWidth="1"/>
    <col min="14859" max="14859" width="4.5703125" style="116" customWidth="1"/>
    <col min="14860" max="14860" width="11.42578125" style="116" customWidth="1"/>
    <col min="14861" max="14861" width="4.5703125" style="116" customWidth="1"/>
    <col min="14862" max="14862" width="10" style="116" customWidth="1"/>
    <col min="14863" max="14863" width="11.42578125" style="116" customWidth="1"/>
    <col min="14864" max="14865" width="0.42578125" style="116" customWidth="1"/>
    <col min="14866" max="14866" width="1" style="116" customWidth="1"/>
    <col min="14867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4.5703125" style="116" customWidth="1"/>
    <col min="15110" max="15110" width="11.42578125" style="116" customWidth="1"/>
    <col min="15111" max="15111" width="4.5703125" style="116" customWidth="1"/>
    <col min="15112" max="15112" width="7.5703125" style="116" customWidth="1"/>
    <col min="15113" max="15113" width="4.5703125" style="116" customWidth="1"/>
    <col min="15114" max="15114" width="10" style="116" customWidth="1"/>
    <col min="15115" max="15115" width="4.5703125" style="116" customWidth="1"/>
    <col min="15116" max="15116" width="11.42578125" style="116" customWidth="1"/>
    <col min="15117" max="15117" width="4.5703125" style="116" customWidth="1"/>
    <col min="15118" max="15118" width="10" style="116" customWidth="1"/>
    <col min="15119" max="15119" width="11.42578125" style="116" customWidth="1"/>
    <col min="15120" max="15121" width="0.42578125" style="116" customWidth="1"/>
    <col min="15122" max="15122" width="1" style="116" customWidth="1"/>
    <col min="15123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4.5703125" style="116" customWidth="1"/>
    <col min="15366" max="15366" width="11.42578125" style="116" customWidth="1"/>
    <col min="15367" max="15367" width="4.5703125" style="116" customWidth="1"/>
    <col min="15368" max="15368" width="7.5703125" style="116" customWidth="1"/>
    <col min="15369" max="15369" width="4.5703125" style="116" customWidth="1"/>
    <col min="15370" max="15370" width="10" style="116" customWidth="1"/>
    <col min="15371" max="15371" width="4.5703125" style="116" customWidth="1"/>
    <col min="15372" max="15372" width="11.42578125" style="116" customWidth="1"/>
    <col min="15373" max="15373" width="4.5703125" style="116" customWidth="1"/>
    <col min="15374" max="15374" width="10" style="116" customWidth="1"/>
    <col min="15375" max="15375" width="11.42578125" style="116" customWidth="1"/>
    <col min="15376" max="15377" width="0.42578125" style="116" customWidth="1"/>
    <col min="15378" max="15378" width="1" style="116" customWidth="1"/>
    <col min="15379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4.5703125" style="116" customWidth="1"/>
    <col min="15622" max="15622" width="11.42578125" style="116" customWidth="1"/>
    <col min="15623" max="15623" width="4.5703125" style="116" customWidth="1"/>
    <col min="15624" max="15624" width="7.5703125" style="116" customWidth="1"/>
    <col min="15625" max="15625" width="4.5703125" style="116" customWidth="1"/>
    <col min="15626" max="15626" width="10" style="116" customWidth="1"/>
    <col min="15627" max="15627" width="4.5703125" style="116" customWidth="1"/>
    <col min="15628" max="15628" width="11.42578125" style="116" customWidth="1"/>
    <col min="15629" max="15629" width="4.5703125" style="116" customWidth="1"/>
    <col min="15630" max="15630" width="10" style="116" customWidth="1"/>
    <col min="15631" max="15631" width="11.42578125" style="116" customWidth="1"/>
    <col min="15632" max="15633" width="0.42578125" style="116" customWidth="1"/>
    <col min="15634" max="15634" width="1" style="116" customWidth="1"/>
    <col min="15635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4.5703125" style="116" customWidth="1"/>
    <col min="15878" max="15878" width="11.42578125" style="116" customWidth="1"/>
    <col min="15879" max="15879" width="4.5703125" style="116" customWidth="1"/>
    <col min="15880" max="15880" width="7.5703125" style="116" customWidth="1"/>
    <col min="15881" max="15881" width="4.5703125" style="116" customWidth="1"/>
    <col min="15882" max="15882" width="10" style="116" customWidth="1"/>
    <col min="15883" max="15883" width="4.5703125" style="116" customWidth="1"/>
    <col min="15884" max="15884" width="11.42578125" style="116" customWidth="1"/>
    <col min="15885" max="15885" width="4.5703125" style="116" customWidth="1"/>
    <col min="15886" max="15886" width="10" style="116" customWidth="1"/>
    <col min="15887" max="15887" width="11.42578125" style="116" customWidth="1"/>
    <col min="15888" max="15889" width="0.42578125" style="116" customWidth="1"/>
    <col min="15890" max="15890" width="1" style="116" customWidth="1"/>
    <col min="15891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4.5703125" style="116" customWidth="1"/>
    <col min="16134" max="16134" width="11.42578125" style="116" customWidth="1"/>
    <col min="16135" max="16135" width="4.5703125" style="116" customWidth="1"/>
    <col min="16136" max="16136" width="7.5703125" style="116" customWidth="1"/>
    <col min="16137" max="16137" width="4.5703125" style="116" customWidth="1"/>
    <col min="16138" max="16138" width="10" style="116" customWidth="1"/>
    <col min="16139" max="16139" width="4.5703125" style="116" customWidth="1"/>
    <col min="16140" max="16140" width="11.42578125" style="116" customWidth="1"/>
    <col min="16141" max="16141" width="4.5703125" style="116" customWidth="1"/>
    <col min="16142" max="16142" width="10" style="116" customWidth="1"/>
    <col min="16143" max="16143" width="11.42578125" style="116" customWidth="1"/>
    <col min="16144" max="16145" width="0.42578125" style="116" customWidth="1"/>
    <col min="16146" max="16146" width="1" style="116" customWidth="1"/>
    <col min="16147" max="16384" width="13.28515625" style="116"/>
  </cols>
  <sheetData>
    <row r="1" spans="4:16" ht="2.1" customHeight="1" x14ac:dyDescent="0.2">
      <c r="P1" s="116" t="s">
        <v>198</v>
      </c>
    </row>
    <row r="2" spans="4:16" ht="3.75" customHeight="1" x14ac:dyDescent="0.2"/>
    <row r="3" spans="4:16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4:16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4:16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</row>
    <row r="6" spans="4:16" ht="16.350000000000001" customHeight="1" x14ac:dyDescent="0.2">
      <c r="D6" s="119" t="s">
        <v>329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</row>
    <row r="7" spans="4:16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</row>
    <row r="8" spans="4:16" ht="15.6" customHeight="1" x14ac:dyDescent="0.2">
      <c r="D8" s="120" t="s">
        <v>330</v>
      </c>
      <c r="E8" s="121"/>
      <c r="F8" s="121"/>
      <c r="G8" s="121"/>
      <c r="H8" s="121"/>
      <c r="I8" s="121"/>
      <c r="J8" s="121"/>
      <c r="K8" s="121"/>
      <c r="L8" s="121"/>
      <c r="M8" s="121"/>
      <c r="N8" s="120"/>
    </row>
    <row r="9" spans="4:16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</row>
    <row r="10" spans="4:16" ht="17.25" customHeight="1" x14ac:dyDescent="0.25">
      <c r="D10" s="122" t="s">
        <v>249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3"/>
    </row>
    <row r="11" spans="4:16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</row>
    <row r="12" spans="4:16" ht="1.1499999999999999" customHeight="1" x14ac:dyDescent="0.2"/>
    <row r="13" spans="4:16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</row>
    <row r="14" spans="4:16" ht="23.25" customHeight="1" x14ac:dyDescent="0.2">
      <c r="D14" s="141" t="s">
        <v>250</v>
      </c>
      <c r="E14" s="141"/>
      <c r="F14" s="141" t="s">
        <v>251</v>
      </c>
      <c r="G14" s="141"/>
      <c r="H14" s="141" t="s">
        <v>230</v>
      </c>
      <c r="I14" s="141"/>
      <c r="J14" s="141" t="s">
        <v>252</v>
      </c>
      <c r="K14" s="141"/>
      <c r="L14" s="141" t="s">
        <v>253</v>
      </c>
      <c r="M14" s="141"/>
      <c r="N14" s="141" t="s">
        <v>254</v>
      </c>
    </row>
    <row r="15" spans="4:16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</row>
    <row r="16" spans="4:16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5"/>
    </row>
    <row r="17" spans="4:14" ht="10.9" customHeight="1" x14ac:dyDescent="0.2">
      <c r="D17" s="148">
        <v>41079</v>
      </c>
      <c r="E17" s="149"/>
      <c r="F17" s="151">
        <v>0</v>
      </c>
      <c r="G17" s="151"/>
      <c r="H17" s="150">
        <v>0</v>
      </c>
      <c r="I17" s="150"/>
      <c r="J17" s="151">
        <v>0</v>
      </c>
      <c r="K17" s="151"/>
      <c r="L17" s="151">
        <v>0</v>
      </c>
      <c r="M17" s="151"/>
      <c r="N17" s="153">
        <v>0</v>
      </c>
    </row>
    <row r="18" spans="4:14" ht="10.9" customHeight="1" x14ac:dyDescent="0.2">
      <c r="D18" s="148">
        <v>41306</v>
      </c>
      <c r="E18" s="149"/>
      <c r="F18" s="151">
        <v>0</v>
      </c>
      <c r="G18" s="151"/>
      <c r="H18" s="150">
        <v>0</v>
      </c>
      <c r="I18" s="150"/>
      <c r="J18" s="151">
        <v>19969.21</v>
      </c>
      <c r="K18" s="151"/>
      <c r="L18" s="151">
        <v>19969.21</v>
      </c>
      <c r="M18" s="151"/>
      <c r="N18" s="153">
        <v>19969.21</v>
      </c>
    </row>
    <row r="19" spans="4:14" ht="10.9" customHeight="1" x14ac:dyDescent="0.2">
      <c r="D19" s="148">
        <v>41487</v>
      </c>
      <c r="E19" s="149"/>
      <c r="F19" s="151">
        <v>0</v>
      </c>
      <c r="G19" s="151"/>
      <c r="H19" s="150">
        <v>0</v>
      </c>
      <c r="I19" s="150"/>
      <c r="J19" s="151">
        <v>16191.25</v>
      </c>
      <c r="K19" s="151"/>
      <c r="L19" s="151">
        <v>16191.25</v>
      </c>
      <c r="M19" s="151"/>
      <c r="N19" s="153">
        <v>0</v>
      </c>
    </row>
    <row r="20" spans="4:14" ht="10.9" customHeight="1" x14ac:dyDescent="0.2">
      <c r="D20" s="148">
        <v>41671</v>
      </c>
      <c r="E20" s="149"/>
      <c r="F20" s="151">
        <v>95000</v>
      </c>
      <c r="G20" s="151"/>
      <c r="H20" s="150">
        <v>1</v>
      </c>
      <c r="I20" s="150"/>
      <c r="J20" s="151">
        <v>16191.25</v>
      </c>
      <c r="K20" s="151"/>
      <c r="L20" s="151">
        <v>111191.25</v>
      </c>
      <c r="M20" s="151"/>
      <c r="N20" s="153">
        <v>127382.5</v>
      </c>
    </row>
    <row r="21" spans="4:14" ht="10.9" customHeight="1" x14ac:dyDescent="0.2">
      <c r="D21" s="148">
        <v>41852</v>
      </c>
      <c r="E21" s="148"/>
      <c r="F21" s="153">
        <v>0</v>
      </c>
      <c r="G21" s="153"/>
      <c r="H21" s="155">
        <v>0</v>
      </c>
      <c r="I21" s="155"/>
      <c r="J21" s="153">
        <v>15716.25</v>
      </c>
      <c r="K21" s="153"/>
      <c r="L21" s="153">
        <v>15716.25</v>
      </c>
      <c r="M21" s="153"/>
      <c r="N21" s="153">
        <v>0</v>
      </c>
    </row>
    <row r="22" spans="4:14" ht="10.9" customHeight="1" x14ac:dyDescent="0.2">
      <c r="D22" s="148">
        <v>42036</v>
      </c>
      <c r="E22" s="149"/>
      <c r="F22" s="151">
        <v>95000</v>
      </c>
      <c r="G22" s="151"/>
      <c r="H22" s="150">
        <v>1.5</v>
      </c>
      <c r="I22" s="150"/>
      <c r="J22" s="151">
        <v>15716.25</v>
      </c>
      <c r="K22" s="151"/>
      <c r="L22" s="151">
        <v>110716.25</v>
      </c>
      <c r="M22" s="151"/>
      <c r="N22" s="153">
        <v>126432.5</v>
      </c>
    </row>
    <row r="23" spans="4:14" ht="10.9" customHeight="1" x14ac:dyDescent="0.2">
      <c r="D23" s="148">
        <v>42217</v>
      </c>
      <c r="E23" s="149"/>
      <c r="F23" s="151">
        <v>0</v>
      </c>
      <c r="G23" s="151"/>
      <c r="H23" s="150">
        <v>0</v>
      </c>
      <c r="I23" s="150"/>
      <c r="J23" s="151">
        <v>15003.75</v>
      </c>
      <c r="K23" s="151"/>
      <c r="L23" s="151">
        <v>15003.75</v>
      </c>
      <c r="M23" s="151"/>
      <c r="N23" s="153">
        <v>0</v>
      </c>
    </row>
    <row r="24" spans="4:14" ht="10.9" customHeight="1" x14ac:dyDescent="0.2">
      <c r="D24" s="148">
        <v>42401</v>
      </c>
      <c r="E24" s="149"/>
      <c r="F24" s="151">
        <v>95000</v>
      </c>
      <c r="G24" s="151"/>
      <c r="H24" s="150">
        <v>2</v>
      </c>
      <c r="I24" s="150"/>
      <c r="J24" s="151">
        <v>15003.75</v>
      </c>
      <c r="K24" s="151"/>
      <c r="L24" s="151">
        <v>110003.75</v>
      </c>
      <c r="M24" s="151"/>
      <c r="N24" s="153">
        <v>125007.5</v>
      </c>
    </row>
    <row r="25" spans="4:14" ht="10.9" customHeight="1" x14ac:dyDescent="0.2">
      <c r="D25" s="148">
        <v>42583</v>
      </c>
      <c r="E25" s="149"/>
      <c r="F25" s="151">
        <v>0</v>
      </c>
      <c r="G25" s="151"/>
      <c r="H25" s="150">
        <v>0</v>
      </c>
      <c r="I25" s="150"/>
      <c r="J25" s="151">
        <v>14053.75</v>
      </c>
      <c r="K25" s="151"/>
      <c r="L25" s="151">
        <v>14053.75</v>
      </c>
      <c r="M25" s="151"/>
      <c r="N25" s="153">
        <v>0</v>
      </c>
    </row>
    <row r="26" spans="4:14" ht="10.9" customHeight="1" x14ac:dyDescent="0.2">
      <c r="D26" s="148">
        <v>42767</v>
      </c>
      <c r="E26" s="148"/>
      <c r="F26" s="153">
        <v>100000</v>
      </c>
      <c r="G26" s="153"/>
      <c r="H26" s="155">
        <v>2</v>
      </c>
      <c r="I26" s="155"/>
      <c r="J26" s="153">
        <v>14053.75</v>
      </c>
      <c r="K26" s="153"/>
      <c r="L26" s="153">
        <v>114053.75</v>
      </c>
      <c r="M26" s="153"/>
      <c r="N26" s="153">
        <v>128107.5</v>
      </c>
    </row>
    <row r="27" spans="4:14" ht="10.9" customHeight="1" x14ac:dyDescent="0.2">
      <c r="D27" s="148">
        <v>42948</v>
      </c>
      <c r="E27" s="149"/>
      <c r="F27" s="151">
        <v>0</v>
      </c>
      <c r="G27" s="151"/>
      <c r="H27" s="150">
        <v>0</v>
      </c>
      <c r="I27" s="150"/>
      <c r="J27" s="151">
        <v>13053.75</v>
      </c>
      <c r="K27" s="151"/>
      <c r="L27" s="151">
        <v>13053.75</v>
      </c>
      <c r="M27" s="151"/>
      <c r="N27" s="153">
        <v>0</v>
      </c>
    </row>
    <row r="28" spans="4:14" ht="10.9" customHeight="1" x14ac:dyDescent="0.2">
      <c r="D28" s="148">
        <v>43132</v>
      </c>
      <c r="E28" s="149"/>
      <c r="F28" s="151">
        <v>100000</v>
      </c>
      <c r="G28" s="151"/>
      <c r="H28" s="150">
        <v>2</v>
      </c>
      <c r="I28" s="150"/>
      <c r="J28" s="151">
        <v>13053.75</v>
      </c>
      <c r="K28" s="151"/>
      <c r="L28" s="151">
        <v>113053.75</v>
      </c>
      <c r="M28" s="151"/>
      <c r="N28" s="153">
        <v>126107.5</v>
      </c>
    </row>
    <row r="29" spans="4:14" ht="10.9" customHeight="1" x14ac:dyDescent="0.2">
      <c r="D29" s="148">
        <v>43313</v>
      </c>
      <c r="E29" s="149"/>
      <c r="F29" s="151">
        <v>0</v>
      </c>
      <c r="G29" s="151"/>
      <c r="H29" s="150">
        <v>0</v>
      </c>
      <c r="I29" s="150"/>
      <c r="J29" s="151">
        <v>12053.75</v>
      </c>
      <c r="K29" s="151"/>
      <c r="L29" s="151">
        <v>12053.75</v>
      </c>
      <c r="M29" s="151"/>
      <c r="N29" s="153">
        <v>0</v>
      </c>
    </row>
    <row r="30" spans="4:14" ht="10.9" customHeight="1" x14ac:dyDescent="0.2">
      <c r="D30" s="148">
        <v>43497</v>
      </c>
      <c r="E30" s="149"/>
      <c r="F30" s="151">
        <v>105000</v>
      </c>
      <c r="G30" s="151"/>
      <c r="H30" s="150">
        <v>2</v>
      </c>
      <c r="I30" s="150"/>
      <c r="J30" s="151">
        <v>12053.75</v>
      </c>
      <c r="K30" s="151"/>
      <c r="L30" s="151">
        <v>117053.75</v>
      </c>
      <c r="M30" s="151"/>
      <c r="N30" s="153">
        <v>129107.5</v>
      </c>
    </row>
    <row r="31" spans="4:14" ht="10.9" customHeight="1" x14ac:dyDescent="0.2">
      <c r="D31" s="148">
        <v>43678</v>
      </c>
      <c r="E31" s="148"/>
      <c r="F31" s="153">
        <v>0</v>
      </c>
      <c r="G31" s="153"/>
      <c r="H31" s="155">
        <v>0</v>
      </c>
      <c r="I31" s="155"/>
      <c r="J31" s="153">
        <v>11003.75</v>
      </c>
      <c r="K31" s="153"/>
      <c r="L31" s="153">
        <v>11003.75</v>
      </c>
      <c r="M31" s="153"/>
      <c r="N31" s="153">
        <v>0</v>
      </c>
    </row>
    <row r="32" spans="4:14" ht="10.9" customHeight="1" x14ac:dyDescent="0.2">
      <c r="D32" s="148">
        <v>43862</v>
      </c>
      <c r="E32" s="149"/>
      <c r="F32" s="151">
        <v>105000</v>
      </c>
      <c r="G32" s="151"/>
      <c r="H32" s="150">
        <v>2</v>
      </c>
      <c r="I32" s="150"/>
      <c r="J32" s="151">
        <v>11003.75</v>
      </c>
      <c r="K32" s="151"/>
      <c r="L32" s="151">
        <v>116003.75</v>
      </c>
      <c r="M32" s="151"/>
      <c r="N32" s="153">
        <v>127007.5</v>
      </c>
    </row>
    <row r="33" spans="4:14" ht="10.9" customHeight="1" x14ac:dyDescent="0.2">
      <c r="D33" s="148">
        <v>44044</v>
      </c>
      <c r="E33" s="149"/>
      <c r="F33" s="151">
        <v>0</v>
      </c>
      <c r="G33" s="151"/>
      <c r="H33" s="150">
        <v>0</v>
      </c>
      <c r="I33" s="150"/>
      <c r="J33" s="151">
        <v>9953.75</v>
      </c>
      <c r="K33" s="151"/>
      <c r="L33" s="151">
        <v>9953.75</v>
      </c>
      <c r="M33" s="151"/>
      <c r="N33" s="153">
        <v>0</v>
      </c>
    </row>
    <row r="34" spans="4:14" ht="10.9" customHeight="1" x14ac:dyDescent="0.2">
      <c r="D34" s="148">
        <v>44228</v>
      </c>
      <c r="E34" s="149"/>
      <c r="F34" s="151">
        <v>105000</v>
      </c>
      <c r="G34" s="151"/>
      <c r="H34" s="150">
        <v>2</v>
      </c>
      <c r="I34" s="150"/>
      <c r="J34" s="151">
        <v>9953.75</v>
      </c>
      <c r="K34" s="151"/>
      <c r="L34" s="151">
        <v>114953.75</v>
      </c>
      <c r="M34" s="151"/>
      <c r="N34" s="153">
        <v>124907.5</v>
      </c>
    </row>
    <row r="35" spans="4:14" ht="10.9" customHeight="1" x14ac:dyDescent="0.2">
      <c r="D35" s="148">
        <v>44409</v>
      </c>
      <c r="E35" s="149"/>
      <c r="F35" s="151">
        <v>0</v>
      </c>
      <c r="G35" s="151"/>
      <c r="H35" s="150">
        <v>0</v>
      </c>
      <c r="I35" s="150"/>
      <c r="J35" s="151">
        <v>8903.75</v>
      </c>
      <c r="K35" s="151"/>
      <c r="L35" s="151">
        <v>8903.75</v>
      </c>
      <c r="M35" s="151"/>
      <c r="N35" s="153">
        <v>0</v>
      </c>
    </row>
    <row r="36" spans="4:14" ht="10.9" customHeight="1" x14ac:dyDescent="0.2">
      <c r="D36" s="148">
        <v>44593</v>
      </c>
      <c r="E36" s="148"/>
      <c r="F36" s="153">
        <v>110000</v>
      </c>
      <c r="G36" s="153"/>
      <c r="H36" s="155">
        <v>2</v>
      </c>
      <c r="I36" s="155"/>
      <c r="J36" s="153">
        <v>8903.75</v>
      </c>
      <c r="K36" s="153"/>
      <c r="L36" s="153">
        <v>118903.75</v>
      </c>
      <c r="M36" s="153"/>
      <c r="N36" s="153">
        <v>127807.5</v>
      </c>
    </row>
    <row r="37" spans="4:14" ht="10.9" customHeight="1" x14ac:dyDescent="0.2">
      <c r="D37" s="148">
        <v>44774</v>
      </c>
      <c r="E37" s="149"/>
      <c r="F37" s="151">
        <v>0</v>
      </c>
      <c r="G37" s="151"/>
      <c r="H37" s="150">
        <v>0</v>
      </c>
      <c r="I37" s="150"/>
      <c r="J37" s="151">
        <v>7803.75</v>
      </c>
      <c r="K37" s="151"/>
      <c r="L37" s="151">
        <v>7803.75</v>
      </c>
      <c r="M37" s="151"/>
      <c r="N37" s="153">
        <v>0</v>
      </c>
    </row>
    <row r="38" spans="4:14" ht="10.9" customHeight="1" x14ac:dyDescent="0.2">
      <c r="D38" s="148">
        <v>44958</v>
      </c>
      <c r="E38" s="149"/>
      <c r="F38" s="151">
        <v>110000</v>
      </c>
      <c r="G38" s="151"/>
      <c r="H38" s="150">
        <v>2</v>
      </c>
      <c r="I38" s="150"/>
      <c r="J38" s="151">
        <v>7803.75</v>
      </c>
      <c r="K38" s="151"/>
      <c r="L38" s="151">
        <v>117803.75</v>
      </c>
      <c r="M38" s="151"/>
      <c r="N38" s="153">
        <v>125607.5</v>
      </c>
    </row>
    <row r="39" spans="4:14" ht="10.9" customHeight="1" x14ac:dyDescent="0.2">
      <c r="D39" s="148">
        <v>45139</v>
      </c>
      <c r="E39" s="149"/>
      <c r="F39" s="151">
        <v>0</v>
      </c>
      <c r="G39" s="151"/>
      <c r="H39" s="150">
        <v>0</v>
      </c>
      <c r="I39" s="150"/>
      <c r="J39" s="151">
        <v>6703.75</v>
      </c>
      <c r="K39" s="151"/>
      <c r="L39" s="151">
        <v>6703.75</v>
      </c>
      <c r="M39" s="151"/>
      <c r="N39" s="153">
        <v>0</v>
      </c>
    </row>
    <row r="40" spans="4:14" ht="10.9" customHeight="1" x14ac:dyDescent="0.2">
      <c r="D40" s="148">
        <v>45323</v>
      </c>
      <c r="E40" s="149"/>
      <c r="F40" s="151">
        <v>115000</v>
      </c>
      <c r="G40" s="151"/>
      <c r="H40" s="150">
        <v>2.1</v>
      </c>
      <c r="I40" s="150"/>
      <c r="J40" s="151">
        <v>6703.75</v>
      </c>
      <c r="K40" s="151"/>
      <c r="L40" s="151">
        <v>121703.75</v>
      </c>
      <c r="M40" s="151"/>
      <c r="N40" s="153">
        <v>128407.5</v>
      </c>
    </row>
    <row r="41" spans="4:14" ht="10.9" customHeight="1" x14ac:dyDescent="0.2">
      <c r="D41" s="148">
        <v>45505</v>
      </c>
      <c r="E41" s="148"/>
      <c r="F41" s="153">
        <v>0</v>
      </c>
      <c r="G41" s="153"/>
      <c r="H41" s="155">
        <v>0</v>
      </c>
      <c r="I41" s="155"/>
      <c r="J41" s="153">
        <v>5496.25</v>
      </c>
      <c r="K41" s="153"/>
      <c r="L41" s="153">
        <v>5496.25</v>
      </c>
      <c r="M41" s="153"/>
      <c r="N41" s="153">
        <v>0</v>
      </c>
    </row>
    <row r="42" spans="4:14" ht="10.9" customHeight="1" x14ac:dyDescent="0.2">
      <c r="D42" s="148">
        <v>45689</v>
      </c>
      <c r="E42" s="149"/>
      <c r="F42" s="151">
        <v>115000</v>
      </c>
      <c r="G42" s="151"/>
      <c r="H42" s="150">
        <v>2.1</v>
      </c>
      <c r="I42" s="150"/>
      <c r="J42" s="151">
        <v>5496.25</v>
      </c>
      <c r="K42" s="151"/>
      <c r="L42" s="151">
        <v>120496.25</v>
      </c>
      <c r="M42" s="151"/>
      <c r="N42" s="153">
        <v>125992.5</v>
      </c>
    </row>
    <row r="43" spans="4:14" ht="10.9" customHeight="1" x14ac:dyDescent="0.2">
      <c r="D43" s="148">
        <v>45870</v>
      </c>
      <c r="E43" s="149"/>
      <c r="F43" s="151">
        <v>0</v>
      </c>
      <c r="G43" s="151"/>
      <c r="H43" s="150">
        <v>0</v>
      </c>
      <c r="I43" s="150"/>
      <c r="J43" s="151">
        <v>4288.75</v>
      </c>
      <c r="K43" s="151"/>
      <c r="L43" s="151">
        <v>4288.75</v>
      </c>
      <c r="M43" s="151"/>
      <c r="N43" s="153">
        <v>0</v>
      </c>
    </row>
    <row r="44" spans="4:14" ht="10.9" customHeight="1" x14ac:dyDescent="0.2">
      <c r="D44" s="148">
        <v>46054</v>
      </c>
      <c r="E44" s="149"/>
      <c r="F44" s="151">
        <v>120000</v>
      </c>
      <c r="G44" s="151"/>
      <c r="H44" s="150">
        <v>2.35</v>
      </c>
      <c r="I44" s="150"/>
      <c r="J44" s="151">
        <v>4288.75</v>
      </c>
      <c r="K44" s="151"/>
      <c r="L44" s="151">
        <v>124288.75</v>
      </c>
      <c r="M44" s="151"/>
      <c r="N44" s="153">
        <v>128577.5</v>
      </c>
    </row>
    <row r="45" spans="4:14" ht="10.9" customHeight="1" x14ac:dyDescent="0.2">
      <c r="D45" s="148">
        <v>46235</v>
      </c>
      <c r="E45" s="149"/>
      <c r="F45" s="151">
        <v>0</v>
      </c>
      <c r="G45" s="151"/>
      <c r="H45" s="150">
        <v>0</v>
      </c>
      <c r="I45" s="150"/>
      <c r="J45" s="151">
        <v>2878.75</v>
      </c>
      <c r="K45" s="151"/>
      <c r="L45" s="151">
        <v>2878.75</v>
      </c>
      <c r="M45" s="151"/>
      <c r="N45" s="153">
        <v>0</v>
      </c>
    </row>
    <row r="46" spans="4:14" ht="10.9" customHeight="1" x14ac:dyDescent="0.2">
      <c r="D46" s="148">
        <v>46419</v>
      </c>
      <c r="E46" s="148"/>
      <c r="F46" s="153">
        <v>120000</v>
      </c>
      <c r="G46" s="153"/>
      <c r="H46" s="155">
        <v>2.35</v>
      </c>
      <c r="I46" s="155"/>
      <c r="J46" s="153">
        <v>2878.75</v>
      </c>
      <c r="K46" s="153"/>
      <c r="L46" s="153">
        <v>122878.75</v>
      </c>
      <c r="M46" s="153"/>
      <c r="N46" s="153">
        <v>125757.5</v>
      </c>
    </row>
    <row r="47" spans="4:14" ht="10.9" customHeight="1" x14ac:dyDescent="0.2">
      <c r="D47" s="148">
        <v>46600</v>
      </c>
      <c r="E47" s="149"/>
      <c r="F47" s="151">
        <v>0</v>
      </c>
      <c r="G47" s="151"/>
      <c r="H47" s="150">
        <v>0</v>
      </c>
      <c r="I47" s="150"/>
      <c r="J47" s="151">
        <v>1468.75</v>
      </c>
      <c r="K47" s="151"/>
      <c r="L47" s="151">
        <v>1468.75</v>
      </c>
      <c r="M47" s="151"/>
      <c r="N47" s="153">
        <v>0</v>
      </c>
    </row>
    <row r="48" spans="4:14" ht="10.9" customHeight="1" x14ac:dyDescent="0.2">
      <c r="D48" s="148">
        <v>46784</v>
      </c>
      <c r="E48" s="149"/>
      <c r="F48" s="151">
        <v>125000</v>
      </c>
      <c r="G48" s="151"/>
      <c r="H48" s="150">
        <v>2.35</v>
      </c>
      <c r="I48" s="150"/>
      <c r="J48" s="151">
        <v>1468.75</v>
      </c>
      <c r="K48" s="151"/>
      <c r="L48" s="151">
        <v>126468.75</v>
      </c>
      <c r="M48" s="151"/>
      <c r="N48" s="153">
        <v>127937.5</v>
      </c>
    </row>
    <row r="49" spans="4:14" ht="1.1499999999999999" customHeight="1" x14ac:dyDescent="0.2">
      <c r="D49" s="145"/>
      <c r="E49" s="146"/>
      <c r="F49" s="146"/>
      <c r="G49" s="146"/>
      <c r="H49" s="146"/>
      <c r="I49" s="146"/>
      <c r="J49" s="146"/>
      <c r="K49" s="146"/>
      <c r="L49" s="146"/>
      <c r="M49" s="146"/>
      <c r="N49" s="145"/>
    </row>
    <row r="50" spans="4:14" ht="1.1499999999999999" customHeight="1" x14ac:dyDescent="0.2"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</row>
    <row r="51" spans="4:14" ht="12.75" customHeight="1" x14ac:dyDescent="0.2">
      <c r="D51" s="157">
        <v>0</v>
      </c>
      <c r="E51" s="157"/>
      <c r="F51" s="159">
        <v>1615000</v>
      </c>
      <c r="G51" s="159"/>
      <c r="H51" s="158">
        <v>0</v>
      </c>
      <c r="I51" s="158"/>
      <c r="J51" s="159">
        <v>309116.71000000002</v>
      </c>
      <c r="K51" s="159"/>
      <c r="L51" s="159">
        <v>1924116.71</v>
      </c>
      <c r="M51" s="159"/>
      <c r="N51" s="159">
        <v>0</v>
      </c>
    </row>
    <row r="52" spans="4:14" ht="1.1499999999999999" customHeight="1" x14ac:dyDescent="0.2"/>
    <row r="53" spans="4:14" ht="10.9" customHeight="1" x14ac:dyDescent="0.2"/>
    <row r="54" spans="4:14" ht="10.9" customHeight="1" x14ac:dyDescent="0.2">
      <c r="D54" s="280" t="s">
        <v>255</v>
      </c>
      <c r="E54" s="280"/>
      <c r="F54" s="278"/>
      <c r="G54" s="278"/>
      <c r="H54" s="278"/>
      <c r="I54" s="278"/>
      <c r="J54" s="278"/>
      <c r="K54" s="278"/>
      <c r="L54" s="278"/>
      <c r="M54" s="278"/>
      <c r="N54" s="281" t="s">
        <v>203</v>
      </c>
    </row>
    <row r="55" spans="4:14" ht="10.9" customHeight="1" x14ac:dyDescent="0.2">
      <c r="D55" s="126" t="s">
        <v>198</v>
      </c>
      <c r="E55" s="126"/>
      <c r="N55" s="160" t="s">
        <v>203</v>
      </c>
    </row>
    <row r="56" spans="4:14" ht="10.9" customHeight="1" x14ac:dyDescent="0.2">
      <c r="D56" s="127" t="s">
        <v>243</v>
      </c>
      <c r="E56" s="127"/>
      <c r="F56" s="145"/>
      <c r="G56" s="145"/>
      <c r="H56" s="145"/>
      <c r="I56" s="145"/>
      <c r="J56" s="145"/>
      <c r="K56" s="145"/>
      <c r="L56" s="145"/>
      <c r="M56" s="145"/>
      <c r="N56" s="128">
        <v>14520.916666666701</v>
      </c>
    </row>
    <row r="57" spans="4:14" ht="10.9" customHeight="1" x14ac:dyDescent="0.2">
      <c r="D57" s="127" t="s">
        <v>244</v>
      </c>
      <c r="E57" s="127"/>
      <c r="F57" s="145"/>
      <c r="G57" s="145"/>
      <c r="H57" s="145"/>
      <c r="I57" s="145"/>
      <c r="J57" s="145"/>
      <c r="K57" s="145"/>
      <c r="L57" s="145"/>
      <c r="M57" s="145"/>
      <c r="N57" s="161">
        <v>8.9912796697626405</v>
      </c>
    </row>
    <row r="58" spans="4:14" ht="10.9" customHeight="1" x14ac:dyDescent="0.2">
      <c r="D58" s="127" t="s">
        <v>245</v>
      </c>
      <c r="E58" s="127"/>
      <c r="F58" s="145"/>
      <c r="G58" s="145"/>
      <c r="H58" s="145"/>
      <c r="I58" s="145"/>
      <c r="J58" s="145"/>
      <c r="K58" s="145"/>
      <c r="L58" s="145"/>
      <c r="M58" s="145"/>
      <c r="N58" s="162">
        <v>2.1287685694773599</v>
      </c>
    </row>
    <row r="59" spans="4:14" ht="10.9" customHeight="1" x14ac:dyDescent="0.2">
      <c r="D59" s="130" t="s">
        <v>198</v>
      </c>
      <c r="E59" s="126"/>
      <c r="N59" s="132" t="s">
        <v>203</v>
      </c>
    </row>
    <row r="60" spans="4:14" ht="10.9" customHeight="1" x14ac:dyDescent="0.2">
      <c r="D60" s="127" t="s">
        <v>246</v>
      </c>
      <c r="E60" s="127"/>
      <c r="F60" s="145"/>
      <c r="G60" s="145"/>
      <c r="H60" s="145"/>
      <c r="I60" s="145"/>
      <c r="J60" s="145"/>
      <c r="K60" s="145"/>
      <c r="L60" s="145"/>
      <c r="M60" s="145"/>
      <c r="N60" s="162">
        <v>2.0227104579026798</v>
      </c>
    </row>
    <row r="61" spans="4:14" ht="10.9" customHeight="1" x14ac:dyDescent="0.2">
      <c r="D61" s="127" t="s">
        <v>247</v>
      </c>
      <c r="E61" s="127"/>
      <c r="F61" s="145"/>
      <c r="G61" s="145"/>
      <c r="H61" s="145"/>
      <c r="I61" s="145"/>
      <c r="J61" s="145"/>
      <c r="K61" s="145"/>
      <c r="L61" s="145"/>
      <c r="M61" s="145"/>
      <c r="N61" s="162">
        <v>2.0035059000109099</v>
      </c>
    </row>
    <row r="62" spans="4:14" ht="10.9" customHeight="1" x14ac:dyDescent="0.2">
      <c r="D62" s="127" t="s">
        <v>256</v>
      </c>
      <c r="E62" s="127"/>
      <c r="F62" s="145"/>
      <c r="G62" s="145"/>
      <c r="H62" s="145"/>
      <c r="I62" s="145"/>
      <c r="J62" s="145"/>
      <c r="K62" s="145"/>
      <c r="L62" s="145"/>
      <c r="M62" s="145"/>
      <c r="N62" s="162">
        <v>1.43000393729891</v>
      </c>
    </row>
    <row r="63" spans="4:14" ht="10.9" customHeight="1" x14ac:dyDescent="0.2">
      <c r="D63" s="127" t="s">
        <v>257</v>
      </c>
      <c r="E63" s="127"/>
      <c r="F63" s="145"/>
      <c r="G63" s="145"/>
      <c r="H63" s="145"/>
      <c r="I63" s="145"/>
      <c r="J63" s="145"/>
      <c r="K63" s="145"/>
      <c r="L63" s="145"/>
      <c r="M63" s="145"/>
      <c r="N63" s="162">
        <v>2.0969799590663101</v>
      </c>
    </row>
    <row r="64" spans="4:14" ht="10.9" customHeight="1" x14ac:dyDescent="0.2">
      <c r="D64" s="130" t="s">
        <v>198</v>
      </c>
      <c r="E64" s="126"/>
      <c r="N64" s="132" t="s">
        <v>203</v>
      </c>
    </row>
    <row r="65" spans="1:14" ht="10.9" customHeight="1" x14ac:dyDescent="0.2">
      <c r="D65" s="280" t="s">
        <v>258</v>
      </c>
      <c r="E65" s="280"/>
      <c r="F65" s="278"/>
      <c r="G65" s="278"/>
      <c r="H65" s="278"/>
      <c r="I65" s="278"/>
      <c r="J65" s="278"/>
      <c r="K65" s="278"/>
      <c r="L65" s="278"/>
      <c r="M65" s="278"/>
      <c r="N65" s="282" t="s">
        <v>203</v>
      </c>
    </row>
    <row r="66" spans="1:14" ht="10.9" customHeight="1" x14ac:dyDescent="0.2">
      <c r="D66" s="127" t="s">
        <v>259</v>
      </c>
      <c r="E66" s="127"/>
      <c r="F66" s="145"/>
      <c r="G66" s="145"/>
      <c r="H66" s="145"/>
      <c r="I66" s="145"/>
      <c r="J66" s="145"/>
      <c r="K66" s="145"/>
      <c r="L66" s="145"/>
      <c r="M66" s="145"/>
      <c r="N66" s="162">
        <v>1.91979209363857</v>
      </c>
    </row>
    <row r="67" spans="1:14" ht="10.9" customHeight="1" x14ac:dyDescent="0.2">
      <c r="D67" s="127" t="s">
        <v>260</v>
      </c>
      <c r="E67" s="127"/>
      <c r="F67" s="145"/>
      <c r="G67" s="145"/>
      <c r="H67" s="145"/>
      <c r="I67" s="145"/>
      <c r="J67" s="145"/>
      <c r="K67" s="145"/>
      <c r="L67" s="145"/>
      <c r="M67" s="145"/>
      <c r="N67" s="161">
        <v>8.9361517627081497</v>
      </c>
    </row>
    <row r="68" spans="1:14" ht="31.9" customHeight="1" x14ac:dyDescent="0.2"/>
    <row r="69" spans="1:14" ht="11.25" customHeight="1" x14ac:dyDescent="0.2"/>
    <row r="70" spans="1:14" ht="12.75" customHeight="1" x14ac:dyDescent="0.2">
      <c r="D70" s="135" t="s">
        <v>331</v>
      </c>
      <c r="E70" s="135"/>
      <c r="F70" s="135"/>
      <c r="G70" s="135"/>
      <c r="H70" s="135"/>
      <c r="I70" s="135"/>
      <c r="J70" s="135"/>
      <c r="K70" s="135"/>
      <c r="L70" s="135"/>
      <c r="M70" s="135"/>
      <c r="N70" s="135"/>
    </row>
    <row r="71" spans="1:14" ht="9.4" customHeight="1" x14ac:dyDescent="0.3">
      <c r="D71" s="136" t="s">
        <v>225</v>
      </c>
      <c r="E71" s="136"/>
      <c r="F71" s="136"/>
      <c r="G71" s="136"/>
      <c r="H71" s="136"/>
      <c r="I71" s="136"/>
      <c r="J71" s="136"/>
      <c r="K71" s="136"/>
      <c r="L71" s="136"/>
      <c r="M71" s="136"/>
      <c r="N71" s="136"/>
    </row>
    <row r="72" spans="1:14" ht="13.7" customHeight="1" x14ac:dyDescent="0.3">
      <c r="D72" s="137" t="s">
        <v>225</v>
      </c>
      <c r="E72" s="137"/>
      <c r="F72" s="137"/>
      <c r="G72" s="137"/>
      <c r="H72" s="137"/>
      <c r="I72" s="137"/>
      <c r="J72" s="137"/>
      <c r="K72" s="137"/>
      <c r="L72" s="137"/>
      <c r="M72" s="137"/>
      <c r="N72" s="137"/>
    </row>
    <row r="73" spans="1:14" ht="9.1999999999999993" customHeight="1" x14ac:dyDescent="0.2">
      <c r="D73" s="138" t="s">
        <v>225</v>
      </c>
      <c r="E73" s="138"/>
      <c r="F73" s="138"/>
      <c r="G73" s="138"/>
      <c r="H73" s="138"/>
      <c r="I73" s="138"/>
      <c r="J73" s="138"/>
      <c r="K73" s="138"/>
      <c r="L73" s="138"/>
      <c r="M73" s="138"/>
      <c r="N73" s="139" t="s">
        <v>332</v>
      </c>
    </row>
    <row r="74" spans="1:14" ht="0.75" customHeight="1" x14ac:dyDescent="0.2"/>
    <row r="75" spans="1:14" ht="2.1" customHeight="1" x14ac:dyDescent="0.2">
      <c r="A75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R58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0.85546875" style="116" customWidth="1"/>
    <col min="6" max="6" width="11.42578125" style="116" customWidth="1"/>
    <col min="7" max="7" width="0.85546875" style="116" customWidth="1"/>
    <col min="8" max="8" width="11.7109375" style="116" customWidth="1"/>
    <col min="9" max="9" width="0.85546875" style="116" customWidth="1"/>
    <col min="10" max="10" width="11.42578125" style="116" customWidth="1"/>
    <col min="11" max="11" width="0.85546875" style="116" customWidth="1"/>
    <col min="12" max="12" width="11.42578125" style="116" customWidth="1"/>
    <col min="13" max="13" width="0.85546875" style="116" customWidth="1"/>
    <col min="14" max="14" width="11.42578125" style="116" customWidth="1"/>
    <col min="15" max="15" width="0.85546875" style="116" customWidth="1"/>
    <col min="16" max="16" width="10.28515625" style="116" customWidth="1"/>
    <col min="17" max="17" width="11.42578125" style="116" customWidth="1"/>
    <col min="18" max="19" width="0.42578125" style="116" customWidth="1"/>
    <col min="20" max="20" width="1" style="116" customWidth="1"/>
    <col min="21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0.85546875" style="116" customWidth="1"/>
    <col min="262" max="262" width="11.42578125" style="116" customWidth="1"/>
    <col min="263" max="263" width="0.85546875" style="116" customWidth="1"/>
    <col min="264" max="264" width="11.7109375" style="116" customWidth="1"/>
    <col min="265" max="265" width="0.85546875" style="116" customWidth="1"/>
    <col min="266" max="266" width="11.42578125" style="116" customWidth="1"/>
    <col min="267" max="267" width="0.85546875" style="116" customWidth="1"/>
    <col min="268" max="268" width="11.42578125" style="116" customWidth="1"/>
    <col min="269" max="269" width="0.85546875" style="116" customWidth="1"/>
    <col min="270" max="270" width="11.42578125" style="116" customWidth="1"/>
    <col min="271" max="271" width="0.85546875" style="116" customWidth="1"/>
    <col min="272" max="272" width="10.28515625" style="116" customWidth="1"/>
    <col min="273" max="273" width="11.42578125" style="116" customWidth="1"/>
    <col min="274" max="275" width="0.42578125" style="116" customWidth="1"/>
    <col min="276" max="276" width="1" style="116" customWidth="1"/>
    <col min="277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0.85546875" style="116" customWidth="1"/>
    <col min="518" max="518" width="11.42578125" style="116" customWidth="1"/>
    <col min="519" max="519" width="0.85546875" style="116" customWidth="1"/>
    <col min="520" max="520" width="11.7109375" style="116" customWidth="1"/>
    <col min="521" max="521" width="0.85546875" style="116" customWidth="1"/>
    <col min="522" max="522" width="11.42578125" style="116" customWidth="1"/>
    <col min="523" max="523" width="0.85546875" style="116" customWidth="1"/>
    <col min="524" max="524" width="11.42578125" style="116" customWidth="1"/>
    <col min="525" max="525" width="0.85546875" style="116" customWidth="1"/>
    <col min="526" max="526" width="11.42578125" style="116" customWidth="1"/>
    <col min="527" max="527" width="0.85546875" style="116" customWidth="1"/>
    <col min="528" max="528" width="10.28515625" style="116" customWidth="1"/>
    <col min="529" max="529" width="11.42578125" style="116" customWidth="1"/>
    <col min="530" max="531" width="0.42578125" style="116" customWidth="1"/>
    <col min="532" max="532" width="1" style="116" customWidth="1"/>
    <col min="533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0.85546875" style="116" customWidth="1"/>
    <col min="774" max="774" width="11.42578125" style="116" customWidth="1"/>
    <col min="775" max="775" width="0.85546875" style="116" customWidth="1"/>
    <col min="776" max="776" width="11.7109375" style="116" customWidth="1"/>
    <col min="777" max="777" width="0.85546875" style="116" customWidth="1"/>
    <col min="778" max="778" width="11.42578125" style="116" customWidth="1"/>
    <col min="779" max="779" width="0.85546875" style="116" customWidth="1"/>
    <col min="780" max="780" width="11.42578125" style="116" customWidth="1"/>
    <col min="781" max="781" width="0.85546875" style="116" customWidth="1"/>
    <col min="782" max="782" width="11.42578125" style="116" customWidth="1"/>
    <col min="783" max="783" width="0.85546875" style="116" customWidth="1"/>
    <col min="784" max="784" width="10.28515625" style="116" customWidth="1"/>
    <col min="785" max="785" width="11.42578125" style="116" customWidth="1"/>
    <col min="786" max="787" width="0.42578125" style="116" customWidth="1"/>
    <col min="788" max="788" width="1" style="116" customWidth="1"/>
    <col min="789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0.85546875" style="116" customWidth="1"/>
    <col min="1030" max="1030" width="11.42578125" style="116" customWidth="1"/>
    <col min="1031" max="1031" width="0.85546875" style="116" customWidth="1"/>
    <col min="1032" max="1032" width="11.7109375" style="116" customWidth="1"/>
    <col min="1033" max="1033" width="0.85546875" style="116" customWidth="1"/>
    <col min="1034" max="1034" width="11.42578125" style="116" customWidth="1"/>
    <col min="1035" max="1035" width="0.85546875" style="116" customWidth="1"/>
    <col min="1036" max="1036" width="11.42578125" style="116" customWidth="1"/>
    <col min="1037" max="1037" width="0.85546875" style="116" customWidth="1"/>
    <col min="1038" max="1038" width="11.42578125" style="116" customWidth="1"/>
    <col min="1039" max="1039" width="0.85546875" style="116" customWidth="1"/>
    <col min="1040" max="1040" width="10.28515625" style="116" customWidth="1"/>
    <col min="1041" max="1041" width="11.42578125" style="116" customWidth="1"/>
    <col min="1042" max="1043" width="0.42578125" style="116" customWidth="1"/>
    <col min="1044" max="1044" width="1" style="116" customWidth="1"/>
    <col min="1045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0.85546875" style="116" customWidth="1"/>
    <col min="1286" max="1286" width="11.42578125" style="116" customWidth="1"/>
    <col min="1287" max="1287" width="0.85546875" style="116" customWidth="1"/>
    <col min="1288" max="1288" width="11.7109375" style="116" customWidth="1"/>
    <col min="1289" max="1289" width="0.85546875" style="116" customWidth="1"/>
    <col min="1290" max="1290" width="11.42578125" style="116" customWidth="1"/>
    <col min="1291" max="1291" width="0.85546875" style="116" customWidth="1"/>
    <col min="1292" max="1292" width="11.42578125" style="116" customWidth="1"/>
    <col min="1293" max="1293" width="0.85546875" style="116" customWidth="1"/>
    <col min="1294" max="1294" width="11.42578125" style="116" customWidth="1"/>
    <col min="1295" max="1295" width="0.85546875" style="116" customWidth="1"/>
    <col min="1296" max="1296" width="10.28515625" style="116" customWidth="1"/>
    <col min="1297" max="1297" width="11.42578125" style="116" customWidth="1"/>
    <col min="1298" max="1299" width="0.42578125" style="116" customWidth="1"/>
    <col min="1300" max="1300" width="1" style="116" customWidth="1"/>
    <col min="1301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0.85546875" style="116" customWidth="1"/>
    <col min="1542" max="1542" width="11.42578125" style="116" customWidth="1"/>
    <col min="1543" max="1543" width="0.85546875" style="116" customWidth="1"/>
    <col min="1544" max="1544" width="11.7109375" style="116" customWidth="1"/>
    <col min="1545" max="1545" width="0.85546875" style="116" customWidth="1"/>
    <col min="1546" max="1546" width="11.42578125" style="116" customWidth="1"/>
    <col min="1547" max="1547" width="0.85546875" style="116" customWidth="1"/>
    <col min="1548" max="1548" width="11.42578125" style="116" customWidth="1"/>
    <col min="1549" max="1549" width="0.85546875" style="116" customWidth="1"/>
    <col min="1550" max="1550" width="11.42578125" style="116" customWidth="1"/>
    <col min="1551" max="1551" width="0.85546875" style="116" customWidth="1"/>
    <col min="1552" max="1552" width="10.28515625" style="116" customWidth="1"/>
    <col min="1553" max="1553" width="11.42578125" style="116" customWidth="1"/>
    <col min="1554" max="1555" width="0.42578125" style="116" customWidth="1"/>
    <col min="1556" max="1556" width="1" style="116" customWidth="1"/>
    <col min="1557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0.85546875" style="116" customWidth="1"/>
    <col min="1798" max="1798" width="11.42578125" style="116" customWidth="1"/>
    <col min="1799" max="1799" width="0.85546875" style="116" customWidth="1"/>
    <col min="1800" max="1800" width="11.7109375" style="116" customWidth="1"/>
    <col min="1801" max="1801" width="0.85546875" style="116" customWidth="1"/>
    <col min="1802" max="1802" width="11.42578125" style="116" customWidth="1"/>
    <col min="1803" max="1803" width="0.85546875" style="116" customWidth="1"/>
    <col min="1804" max="1804" width="11.42578125" style="116" customWidth="1"/>
    <col min="1805" max="1805" width="0.85546875" style="116" customWidth="1"/>
    <col min="1806" max="1806" width="11.42578125" style="116" customWidth="1"/>
    <col min="1807" max="1807" width="0.85546875" style="116" customWidth="1"/>
    <col min="1808" max="1808" width="10.28515625" style="116" customWidth="1"/>
    <col min="1809" max="1809" width="11.42578125" style="116" customWidth="1"/>
    <col min="1810" max="1811" width="0.42578125" style="116" customWidth="1"/>
    <col min="1812" max="1812" width="1" style="116" customWidth="1"/>
    <col min="1813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0.85546875" style="116" customWidth="1"/>
    <col min="2054" max="2054" width="11.42578125" style="116" customWidth="1"/>
    <col min="2055" max="2055" width="0.85546875" style="116" customWidth="1"/>
    <col min="2056" max="2056" width="11.7109375" style="116" customWidth="1"/>
    <col min="2057" max="2057" width="0.85546875" style="116" customWidth="1"/>
    <col min="2058" max="2058" width="11.42578125" style="116" customWidth="1"/>
    <col min="2059" max="2059" width="0.85546875" style="116" customWidth="1"/>
    <col min="2060" max="2060" width="11.42578125" style="116" customWidth="1"/>
    <col min="2061" max="2061" width="0.85546875" style="116" customWidth="1"/>
    <col min="2062" max="2062" width="11.42578125" style="116" customWidth="1"/>
    <col min="2063" max="2063" width="0.85546875" style="116" customWidth="1"/>
    <col min="2064" max="2064" width="10.28515625" style="116" customWidth="1"/>
    <col min="2065" max="2065" width="11.42578125" style="116" customWidth="1"/>
    <col min="2066" max="2067" width="0.42578125" style="116" customWidth="1"/>
    <col min="2068" max="2068" width="1" style="116" customWidth="1"/>
    <col min="2069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0.85546875" style="116" customWidth="1"/>
    <col min="2310" max="2310" width="11.42578125" style="116" customWidth="1"/>
    <col min="2311" max="2311" width="0.85546875" style="116" customWidth="1"/>
    <col min="2312" max="2312" width="11.7109375" style="116" customWidth="1"/>
    <col min="2313" max="2313" width="0.85546875" style="116" customWidth="1"/>
    <col min="2314" max="2314" width="11.42578125" style="116" customWidth="1"/>
    <col min="2315" max="2315" width="0.85546875" style="116" customWidth="1"/>
    <col min="2316" max="2316" width="11.42578125" style="116" customWidth="1"/>
    <col min="2317" max="2317" width="0.85546875" style="116" customWidth="1"/>
    <col min="2318" max="2318" width="11.42578125" style="116" customWidth="1"/>
    <col min="2319" max="2319" width="0.85546875" style="116" customWidth="1"/>
    <col min="2320" max="2320" width="10.28515625" style="116" customWidth="1"/>
    <col min="2321" max="2321" width="11.42578125" style="116" customWidth="1"/>
    <col min="2322" max="2323" width="0.42578125" style="116" customWidth="1"/>
    <col min="2324" max="2324" width="1" style="116" customWidth="1"/>
    <col min="2325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0.85546875" style="116" customWidth="1"/>
    <col min="2566" max="2566" width="11.42578125" style="116" customWidth="1"/>
    <col min="2567" max="2567" width="0.85546875" style="116" customWidth="1"/>
    <col min="2568" max="2568" width="11.7109375" style="116" customWidth="1"/>
    <col min="2569" max="2569" width="0.85546875" style="116" customWidth="1"/>
    <col min="2570" max="2570" width="11.42578125" style="116" customWidth="1"/>
    <col min="2571" max="2571" width="0.85546875" style="116" customWidth="1"/>
    <col min="2572" max="2572" width="11.42578125" style="116" customWidth="1"/>
    <col min="2573" max="2573" width="0.85546875" style="116" customWidth="1"/>
    <col min="2574" max="2574" width="11.42578125" style="116" customWidth="1"/>
    <col min="2575" max="2575" width="0.85546875" style="116" customWidth="1"/>
    <col min="2576" max="2576" width="10.28515625" style="116" customWidth="1"/>
    <col min="2577" max="2577" width="11.42578125" style="116" customWidth="1"/>
    <col min="2578" max="2579" width="0.42578125" style="116" customWidth="1"/>
    <col min="2580" max="2580" width="1" style="116" customWidth="1"/>
    <col min="2581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0.85546875" style="116" customWidth="1"/>
    <col min="2822" max="2822" width="11.42578125" style="116" customWidth="1"/>
    <col min="2823" max="2823" width="0.85546875" style="116" customWidth="1"/>
    <col min="2824" max="2824" width="11.7109375" style="116" customWidth="1"/>
    <col min="2825" max="2825" width="0.85546875" style="116" customWidth="1"/>
    <col min="2826" max="2826" width="11.42578125" style="116" customWidth="1"/>
    <col min="2827" max="2827" width="0.85546875" style="116" customWidth="1"/>
    <col min="2828" max="2828" width="11.42578125" style="116" customWidth="1"/>
    <col min="2829" max="2829" width="0.85546875" style="116" customWidth="1"/>
    <col min="2830" max="2830" width="11.42578125" style="116" customWidth="1"/>
    <col min="2831" max="2831" width="0.85546875" style="116" customWidth="1"/>
    <col min="2832" max="2832" width="10.28515625" style="116" customWidth="1"/>
    <col min="2833" max="2833" width="11.42578125" style="116" customWidth="1"/>
    <col min="2834" max="2835" width="0.42578125" style="116" customWidth="1"/>
    <col min="2836" max="2836" width="1" style="116" customWidth="1"/>
    <col min="2837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0.85546875" style="116" customWidth="1"/>
    <col min="3078" max="3078" width="11.42578125" style="116" customWidth="1"/>
    <col min="3079" max="3079" width="0.85546875" style="116" customWidth="1"/>
    <col min="3080" max="3080" width="11.7109375" style="116" customWidth="1"/>
    <col min="3081" max="3081" width="0.85546875" style="116" customWidth="1"/>
    <col min="3082" max="3082" width="11.42578125" style="116" customWidth="1"/>
    <col min="3083" max="3083" width="0.85546875" style="116" customWidth="1"/>
    <col min="3084" max="3084" width="11.42578125" style="116" customWidth="1"/>
    <col min="3085" max="3085" width="0.85546875" style="116" customWidth="1"/>
    <col min="3086" max="3086" width="11.42578125" style="116" customWidth="1"/>
    <col min="3087" max="3087" width="0.85546875" style="116" customWidth="1"/>
    <col min="3088" max="3088" width="10.28515625" style="116" customWidth="1"/>
    <col min="3089" max="3089" width="11.42578125" style="116" customWidth="1"/>
    <col min="3090" max="3091" width="0.42578125" style="116" customWidth="1"/>
    <col min="3092" max="3092" width="1" style="116" customWidth="1"/>
    <col min="3093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0.85546875" style="116" customWidth="1"/>
    <col min="3334" max="3334" width="11.42578125" style="116" customWidth="1"/>
    <col min="3335" max="3335" width="0.85546875" style="116" customWidth="1"/>
    <col min="3336" max="3336" width="11.7109375" style="116" customWidth="1"/>
    <col min="3337" max="3337" width="0.85546875" style="116" customWidth="1"/>
    <col min="3338" max="3338" width="11.42578125" style="116" customWidth="1"/>
    <col min="3339" max="3339" width="0.85546875" style="116" customWidth="1"/>
    <col min="3340" max="3340" width="11.42578125" style="116" customWidth="1"/>
    <col min="3341" max="3341" width="0.85546875" style="116" customWidth="1"/>
    <col min="3342" max="3342" width="11.42578125" style="116" customWidth="1"/>
    <col min="3343" max="3343" width="0.85546875" style="116" customWidth="1"/>
    <col min="3344" max="3344" width="10.28515625" style="116" customWidth="1"/>
    <col min="3345" max="3345" width="11.42578125" style="116" customWidth="1"/>
    <col min="3346" max="3347" width="0.42578125" style="116" customWidth="1"/>
    <col min="3348" max="3348" width="1" style="116" customWidth="1"/>
    <col min="3349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0.85546875" style="116" customWidth="1"/>
    <col min="3590" max="3590" width="11.42578125" style="116" customWidth="1"/>
    <col min="3591" max="3591" width="0.85546875" style="116" customWidth="1"/>
    <col min="3592" max="3592" width="11.7109375" style="116" customWidth="1"/>
    <col min="3593" max="3593" width="0.85546875" style="116" customWidth="1"/>
    <col min="3594" max="3594" width="11.42578125" style="116" customWidth="1"/>
    <col min="3595" max="3595" width="0.85546875" style="116" customWidth="1"/>
    <col min="3596" max="3596" width="11.42578125" style="116" customWidth="1"/>
    <col min="3597" max="3597" width="0.85546875" style="116" customWidth="1"/>
    <col min="3598" max="3598" width="11.42578125" style="116" customWidth="1"/>
    <col min="3599" max="3599" width="0.85546875" style="116" customWidth="1"/>
    <col min="3600" max="3600" width="10.28515625" style="116" customWidth="1"/>
    <col min="3601" max="3601" width="11.42578125" style="116" customWidth="1"/>
    <col min="3602" max="3603" width="0.42578125" style="116" customWidth="1"/>
    <col min="3604" max="3604" width="1" style="116" customWidth="1"/>
    <col min="3605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0.85546875" style="116" customWidth="1"/>
    <col min="3846" max="3846" width="11.42578125" style="116" customWidth="1"/>
    <col min="3847" max="3847" width="0.85546875" style="116" customWidth="1"/>
    <col min="3848" max="3848" width="11.7109375" style="116" customWidth="1"/>
    <col min="3849" max="3849" width="0.85546875" style="116" customWidth="1"/>
    <col min="3850" max="3850" width="11.42578125" style="116" customWidth="1"/>
    <col min="3851" max="3851" width="0.85546875" style="116" customWidth="1"/>
    <col min="3852" max="3852" width="11.42578125" style="116" customWidth="1"/>
    <col min="3853" max="3853" width="0.85546875" style="116" customWidth="1"/>
    <col min="3854" max="3854" width="11.42578125" style="116" customWidth="1"/>
    <col min="3855" max="3855" width="0.85546875" style="116" customWidth="1"/>
    <col min="3856" max="3856" width="10.28515625" style="116" customWidth="1"/>
    <col min="3857" max="3857" width="11.42578125" style="116" customWidth="1"/>
    <col min="3858" max="3859" width="0.42578125" style="116" customWidth="1"/>
    <col min="3860" max="3860" width="1" style="116" customWidth="1"/>
    <col min="3861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0.85546875" style="116" customWidth="1"/>
    <col min="4102" max="4102" width="11.42578125" style="116" customWidth="1"/>
    <col min="4103" max="4103" width="0.85546875" style="116" customWidth="1"/>
    <col min="4104" max="4104" width="11.7109375" style="116" customWidth="1"/>
    <col min="4105" max="4105" width="0.85546875" style="116" customWidth="1"/>
    <col min="4106" max="4106" width="11.42578125" style="116" customWidth="1"/>
    <col min="4107" max="4107" width="0.85546875" style="116" customWidth="1"/>
    <col min="4108" max="4108" width="11.42578125" style="116" customWidth="1"/>
    <col min="4109" max="4109" width="0.85546875" style="116" customWidth="1"/>
    <col min="4110" max="4110" width="11.42578125" style="116" customWidth="1"/>
    <col min="4111" max="4111" width="0.85546875" style="116" customWidth="1"/>
    <col min="4112" max="4112" width="10.28515625" style="116" customWidth="1"/>
    <col min="4113" max="4113" width="11.42578125" style="116" customWidth="1"/>
    <col min="4114" max="4115" width="0.42578125" style="116" customWidth="1"/>
    <col min="4116" max="4116" width="1" style="116" customWidth="1"/>
    <col min="4117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0.85546875" style="116" customWidth="1"/>
    <col min="4358" max="4358" width="11.42578125" style="116" customWidth="1"/>
    <col min="4359" max="4359" width="0.85546875" style="116" customWidth="1"/>
    <col min="4360" max="4360" width="11.7109375" style="116" customWidth="1"/>
    <col min="4361" max="4361" width="0.85546875" style="116" customWidth="1"/>
    <col min="4362" max="4362" width="11.42578125" style="116" customWidth="1"/>
    <col min="4363" max="4363" width="0.85546875" style="116" customWidth="1"/>
    <col min="4364" max="4364" width="11.42578125" style="116" customWidth="1"/>
    <col min="4365" max="4365" width="0.85546875" style="116" customWidth="1"/>
    <col min="4366" max="4366" width="11.42578125" style="116" customWidth="1"/>
    <col min="4367" max="4367" width="0.85546875" style="116" customWidth="1"/>
    <col min="4368" max="4368" width="10.28515625" style="116" customWidth="1"/>
    <col min="4369" max="4369" width="11.42578125" style="116" customWidth="1"/>
    <col min="4370" max="4371" width="0.42578125" style="116" customWidth="1"/>
    <col min="4372" max="4372" width="1" style="116" customWidth="1"/>
    <col min="4373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0.85546875" style="116" customWidth="1"/>
    <col min="4614" max="4614" width="11.42578125" style="116" customWidth="1"/>
    <col min="4615" max="4615" width="0.85546875" style="116" customWidth="1"/>
    <col min="4616" max="4616" width="11.7109375" style="116" customWidth="1"/>
    <col min="4617" max="4617" width="0.85546875" style="116" customWidth="1"/>
    <col min="4618" max="4618" width="11.42578125" style="116" customWidth="1"/>
    <col min="4619" max="4619" width="0.85546875" style="116" customWidth="1"/>
    <col min="4620" max="4620" width="11.42578125" style="116" customWidth="1"/>
    <col min="4621" max="4621" width="0.85546875" style="116" customWidth="1"/>
    <col min="4622" max="4622" width="11.42578125" style="116" customWidth="1"/>
    <col min="4623" max="4623" width="0.85546875" style="116" customWidth="1"/>
    <col min="4624" max="4624" width="10.28515625" style="116" customWidth="1"/>
    <col min="4625" max="4625" width="11.42578125" style="116" customWidth="1"/>
    <col min="4626" max="4627" width="0.42578125" style="116" customWidth="1"/>
    <col min="4628" max="4628" width="1" style="116" customWidth="1"/>
    <col min="4629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0.85546875" style="116" customWidth="1"/>
    <col min="4870" max="4870" width="11.42578125" style="116" customWidth="1"/>
    <col min="4871" max="4871" width="0.85546875" style="116" customWidth="1"/>
    <col min="4872" max="4872" width="11.7109375" style="116" customWidth="1"/>
    <col min="4873" max="4873" width="0.85546875" style="116" customWidth="1"/>
    <col min="4874" max="4874" width="11.42578125" style="116" customWidth="1"/>
    <col min="4875" max="4875" width="0.85546875" style="116" customWidth="1"/>
    <col min="4876" max="4876" width="11.42578125" style="116" customWidth="1"/>
    <col min="4877" max="4877" width="0.85546875" style="116" customWidth="1"/>
    <col min="4878" max="4878" width="11.42578125" style="116" customWidth="1"/>
    <col min="4879" max="4879" width="0.85546875" style="116" customWidth="1"/>
    <col min="4880" max="4880" width="10.28515625" style="116" customWidth="1"/>
    <col min="4881" max="4881" width="11.42578125" style="116" customWidth="1"/>
    <col min="4882" max="4883" width="0.42578125" style="116" customWidth="1"/>
    <col min="4884" max="4884" width="1" style="116" customWidth="1"/>
    <col min="4885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0.85546875" style="116" customWidth="1"/>
    <col min="5126" max="5126" width="11.42578125" style="116" customWidth="1"/>
    <col min="5127" max="5127" width="0.85546875" style="116" customWidth="1"/>
    <col min="5128" max="5128" width="11.7109375" style="116" customWidth="1"/>
    <col min="5129" max="5129" width="0.85546875" style="116" customWidth="1"/>
    <col min="5130" max="5130" width="11.42578125" style="116" customWidth="1"/>
    <col min="5131" max="5131" width="0.85546875" style="116" customWidth="1"/>
    <col min="5132" max="5132" width="11.42578125" style="116" customWidth="1"/>
    <col min="5133" max="5133" width="0.85546875" style="116" customWidth="1"/>
    <col min="5134" max="5134" width="11.42578125" style="116" customWidth="1"/>
    <col min="5135" max="5135" width="0.85546875" style="116" customWidth="1"/>
    <col min="5136" max="5136" width="10.28515625" style="116" customWidth="1"/>
    <col min="5137" max="5137" width="11.42578125" style="116" customWidth="1"/>
    <col min="5138" max="5139" width="0.42578125" style="116" customWidth="1"/>
    <col min="5140" max="5140" width="1" style="116" customWidth="1"/>
    <col min="5141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0.85546875" style="116" customWidth="1"/>
    <col min="5382" max="5382" width="11.42578125" style="116" customWidth="1"/>
    <col min="5383" max="5383" width="0.85546875" style="116" customWidth="1"/>
    <col min="5384" max="5384" width="11.7109375" style="116" customWidth="1"/>
    <col min="5385" max="5385" width="0.85546875" style="116" customWidth="1"/>
    <col min="5386" max="5386" width="11.42578125" style="116" customWidth="1"/>
    <col min="5387" max="5387" width="0.85546875" style="116" customWidth="1"/>
    <col min="5388" max="5388" width="11.42578125" style="116" customWidth="1"/>
    <col min="5389" max="5389" width="0.85546875" style="116" customWidth="1"/>
    <col min="5390" max="5390" width="11.42578125" style="116" customWidth="1"/>
    <col min="5391" max="5391" width="0.85546875" style="116" customWidth="1"/>
    <col min="5392" max="5392" width="10.28515625" style="116" customWidth="1"/>
    <col min="5393" max="5393" width="11.42578125" style="116" customWidth="1"/>
    <col min="5394" max="5395" width="0.42578125" style="116" customWidth="1"/>
    <col min="5396" max="5396" width="1" style="116" customWidth="1"/>
    <col min="5397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0.85546875" style="116" customWidth="1"/>
    <col min="5638" max="5638" width="11.42578125" style="116" customWidth="1"/>
    <col min="5639" max="5639" width="0.85546875" style="116" customWidth="1"/>
    <col min="5640" max="5640" width="11.7109375" style="116" customWidth="1"/>
    <col min="5641" max="5641" width="0.85546875" style="116" customWidth="1"/>
    <col min="5642" max="5642" width="11.42578125" style="116" customWidth="1"/>
    <col min="5643" max="5643" width="0.85546875" style="116" customWidth="1"/>
    <col min="5644" max="5644" width="11.42578125" style="116" customWidth="1"/>
    <col min="5645" max="5645" width="0.85546875" style="116" customWidth="1"/>
    <col min="5646" max="5646" width="11.42578125" style="116" customWidth="1"/>
    <col min="5647" max="5647" width="0.85546875" style="116" customWidth="1"/>
    <col min="5648" max="5648" width="10.28515625" style="116" customWidth="1"/>
    <col min="5649" max="5649" width="11.42578125" style="116" customWidth="1"/>
    <col min="5650" max="5651" width="0.42578125" style="116" customWidth="1"/>
    <col min="5652" max="5652" width="1" style="116" customWidth="1"/>
    <col min="5653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0.85546875" style="116" customWidth="1"/>
    <col min="5894" max="5894" width="11.42578125" style="116" customWidth="1"/>
    <col min="5895" max="5895" width="0.85546875" style="116" customWidth="1"/>
    <col min="5896" max="5896" width="11.7109375" style="116" customWidth="1"/>
    <col min="5897" max="5897" width="0.85546875" style="116" customWidth="1"/>
    <col min="5898" max="5898" width="11.42578125" style="116" customWidth="1"/>
    <col min="5899" max="5899" width="0.85546875" style="116" customWidth="1"/>
    <col min="5900" max="5900" width="11.42578125" style="116" customWidth="1"/>
    <col min="5901" max="5901" width="0.85546875" style="116" customWidth="1"/>
    <col min="5902" max="5902" width="11.42578125" style="116" customWidth="1"/>
    <col min="5903" max="5903" width="0.85546875" style="116" customWidth="1"/>
    <col min="5904" max="5904" width="10.28515625" style="116" customWidth="1"/>
    <col min="5905" max="5905" width="11.42578125" style="116" customWidth="1"/>
    <col min="5906" max="5907" width="0.42578125" style="116" customWidth="1"/>
    <col min="5908" max="5908" width="1" style="116" customWidth="1"/>
    <col min="5909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0.85546875" style="116" customWidth="1"/>
    <col min="6150" max="6150" width="11.42578125" style="116" customWidth="1"/>
    <col min="6151" max="6151" width="0.85546875" style="116" customWidth="1"/>
    <col min="6152" max="6152" width="11.7109375" style="116" customWidth="1"/>
    <col min="6153" max="6153" width="0.85546875" style="116" customWidth="1"/>
    <col min="6154" max="6154" width="11.42578125" style="116" customWidth="1"/>
    <col min="6155" max="6155" width="0.85546875" style="116" customWidth="1"/>
    <col min="6156" max="6156" width="11.42578125" style="116" customWidth="1"/>
    <col min="6157" max="6157" width="0.85546875" style="116" customWidth="1"/>
    <col min="6158" max="6158" width="11.42578125" style="116" customWidth="1"/>
    <col min="6159" max="6159" width="0.85546875" style="116" customWidth="1"/>
    <col min="6160" max="6160" width="10.28515625" style="116" customWidth="1"/>
    <col min="6161" max="6161" width="11.42578125" style="116" customWidth="1"/>
    <col min="6162" max="6163" width="0.42578125" style="116" customWidth="1"/>
    <col min="6164" max="6164" width="1" style="116" customWidth="1"/>
    <col min="6165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0.85546875" style="116" customWidth="1"/>
    <col min="6406" max="6406" width="11.42578125" style="116" customWidth="1"/>
    <col min="6407" max="6407" width="0.85546875" style="116" customWidth="1"/>
    <col min="6408" max="6408" width="11.7109375" style="116" customWidth="1"/>
    <col min="6409" max="6409" width="0.85546875" style="116" customWidth="1"/>
    <col min="6410" max="6410" width="11.42578125" style="116" customWidth="1"/>
    <col min="6411" max="6411" width="0.85546875" style="116" customWidth="1"/>
    <col min="6412" max="6412" width="11.42578125" style="116" customWidth="1"/>
    <col min="6413" max="6413" width="0.85546875" style="116" customWidth="1"/>
    <col min="6414" max="6414" width="11.42578125" style="116" customWidth="1"/>
    <col min="6415" max="6415" width="0.85546875" style="116" customWidth="1"/>
    <col min="6416" max="6416" width="10.28515625" style="116" customWidth="1"/>
    <col min="6417" max="6417" width="11.42578125" style="116" customWidth="1"/>
    <col min="6418" max="6419" width="0.42578125" style="116" customWidth="1"/>
    <col min="6420" max="6420" width="1" style="116" customWidth="1"/>
    <col min="6421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0.85546875" style="116" customWidth="1"/>
    <col min="6662" max="6662" width="11.42578125" style="116" customWidth="1"/>
    <col min="6663" max="6663" width="0.85546875" style="116" customWidth="1"/>
    <col min="6664" max="6664" width="11.7109375" style="116" customWidth="1"/>
    <col min="6665" max="6665" width="0.85546875" style="116" customWidth="1"/>
    <col min="6666" max="6666" width="11.42578125" style="116" customWidth="1"/>
    <col min="6667" max="6667" width="0.85546875" style="116" customWidth="1"/>
    <col min="6668" max="6668" width="11.42578125" style="116" customWidth="1"/>
    <col min="6669" max="6669" width="0.85546875" style="116" customWidth="1"/>
    <col min="6670" max="6670" width="11.42578125" style="116" customWidth="1"/>
    <col min="6671" max="6671" width="0.85546875" style="116" customWidth="1"/>
    <col min="6672" max="6672" width="10.28515625" style="116" customWidth="1"/>
    <col min="6673" max="6673" width="11.42578125" style="116" customWidth="1"/>
    <col min="6674" max="6675" width="0.42578125" style="116" customWidth="1"/>
    <col min="6676" max="6676" width="1" style="116" customWidth="1"/>
    <col min="6677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0.85546875" style="116" customWidth="1"/>
    <col min="6918" max="6918" width="11.42578125" style="116" customWidth="1"/>
    <col min="6919" max="6919" width="0.85546875" style="116" customWidth="1"/>
    <col min="6920" max="6920" width="11.7109375" style="116" customWidth="1"/>
    <col min="6921" max="6921" width="0.85546875" style="116" customWidth="1"/>
    <col min="6922" max="6922" width="11.42578125" style="116" customWidth="1"/>
    <col min="6923" max="6923" width="0.85546875" style="116" customWidth="1"/>
    <col min="6924" max="6924" width="11.42578125" style="116" customWidth="1"/>
    <col min="6925" max="6925" width="0.85546875" style="116" customWidth="1"/>
    <col min="6926" max="6926" width="11.42578125" style="116" customWidth="1"/>
    <col min="6927" max="6927" width="0.85546875" style="116" customWidth="1"/>
    <col min="6928" max="6928" width="10.28515625" style="116" customWidth="1"/>
    <col min="6929" max="6929" width="11.42578125" style="116" customWidth="1"/>
    <col min="6930" max="6931" width="0.42578125" style="116" customWidth="1"/>
    <col min="6932" max="6932" width="1" style="116" customWidth="1"/>
    <col min="6933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0.85546875" style="116" customWidth="1"/>
    <col min="7174" max="7174" width="11.42578125" style="116" customWidth="1"/>
    <col min="7175" max="7175" width="0.85546875" style="116" customWidth="1"/>
    <col min="7176" max="7176" width="11.7109375" style="116" customWidth="1"/>
    <col min="7177" max="7177" width="0.85546875" style="116" customWidth="1"/>
    <col min="7178" max="7178" width="11.42578125" style="116" customWidth="1"/>
    <col min="7179" max="7179" width="0.85546875" style="116" customWidth="1"/>
    <col min="7180" max="7180" width="11.42578125" style="116" customWidth="1"/>
    <col min="7181" max="7181" width="0.85546875" style="116" customWidth="1"/>
    <col min="7182" max="7182" width="11.42578125" style="116" customWidth="1"/>
    <col min="7183" max="7183" width="0.85546875" style="116" customWidth="1"/>
    <col min="7184" max="7184" width="10.28515625" style="116" customWidth="1"/>
    <col min="7185" max="7185" width="11.42578125" style="116" customWidth="1"/>
    <col min="7186" max="7187" width="0.42578125" style="116" customWidth="1"/>
    <col min="7188" max="7188" width="1" style="116" customWidth="1"/>
    <col min="7189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0.85546875" style="116" customWidth="1"/>
    <col min="7430" max="7430" width="11.42578125" style="116" customWidth="1"/>
    <col min="7431" max="7431" width="0.85546875" style="116" customWidth="1"/>
    <col min="7432" max="7432" width="11.7109375" style="116" customWidth="1"/>
    <col min="7433" max="7433" width="0.85546875" style="116" customWidth="1"/>
    <col min="7434" max="7434" width="11.42578125" style="116" customWidth="1"/>
    <col min="7435" max="7435" width="0.85546875" style="116" customWidth="1"/>
    <col min="7436" max="7436" width="11.42578125" style="116" customWidth="1"/>
    <col min="7437" max="7437" width="0.85546875" style="116" customWidth="1"/>
    <col min="7438" max="7438" width="11.42578125" style="116" customWidth="1"/>
    <col min="7439" max="7439" width="0.85546875" style="116" customWidth="1"/>
    <col min="7440" max="7440" width="10.28515625" style="116" customWidth="1"/>
    <col min="7441" max="7441" width="11.42578125" style="116" customWidth="1"/>
    <col min="7442" max="7443" width="0.42578125" style="116" customWidth="1"/>
    <col min="7444" max="7444" width="1" style="116" customWidth="1"/>
    <col min="7445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0.85546875" style="116" customWidth="1"/>
    <col min="7686" max="7686" width="11.42578125" style="116" customWidth="1"/>
    <col min="7687" max="7687" width="0.85546875" style="116" customWidth="1"/>
    <col min="7688" max="7688" width="11.7109375" style="116" customWidth="1"/>
    <col min="7689" max="7689" width="0.85546875" style="116" customWidth="1"/>
    <col min="7690" max="7690" width="11.42578125" style="116" customWidth="1"/>
    <col min="7691" max="7691" width="0.85546875" style="116" customWidth="1"/>
    <col min="7692" max="7692" width="11.42578125" style="116" customWidth="1"/>
    <col min="7693" max="7693" width="0.85546875" style="116" customWidth="1"/>
    <col min="7694" max="7694" width="11.42578125" style="116" customWidth="1"/>
    <col min="7695" max="7695" width="0.85546875" style="116" customWidth="1"/>
    <col min="7696" max="7696" width="10.28515625" style="116" customWidth="1"/>
    <col min="7697" max="7697" width="11.42578125" style="116" customWidth="1"/>
    <col min="7698" max="7699" width="0.42578125" style="116" customWidth="1"/>
    <col min="7700" max="7700" width="1" style="116" customWidth="1"/>
    <col min="7701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0.85546875" style="116" customWidth="1"/>
    <col min="7942" max="7942" width="11.42578125" style="116" customWidth="1"/>
    <col min="7943" max="7943" width="0.85546875" style="116" customWidth="1"/>
    <col min="7944" max="7944" width="11.7109375" style="116" customWidth="1"/>
    <col min="7945" max="7945" width="0.85546875" style="116" customWidth="1"/>
    <col min="7946" max="7946" width="11.42578125" style="116" customWidth="1"/>
    <col min="7947" max="7947" width="0.85546875" style="116" customWidth="1"/>
    <col min="7948" max="7948" width="11.42578125" style="116" customWidth="1"/>
    <col min="7949" max="7949" width="0.85546875" style="116" customWidth="1"/>
    <col min="7950" max="7950" width="11.42578125" style="116" customWidth="1"/>
    <col min="7951" max="7951" width="0.85546875" style="116" customWidth="1"/>
    <col min="7952" max="7952" width="10.28515625" style="116" customWidth="1"/>
    <col min="7953" max="7953" width="11.42578125" style="116" customWidth="1"/>
    <col min="7954" max="7955" width="0.42578125" style="116" customWidth="1"/>
    <col min="7956" max="7956" width="1" style="116" customWidth="1"/>
    <col min="7957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0.85546875" style="116" customWidth="1"/>
    <col min="8198" max="8198" width="11.42578125" style="116" customWidth="1"/>
    <col min="8199" max="8199" width="0.85546875" style="116" customWidth="1"/>
    <col min="8200" max="8200" width="11.7109375" style="116" customWidth="1"/>
    <col min="8201" max="8201" width="0.85546875" style="116" customWidth="1"/>
    <col min="8202" max="8202" width="11.42578125" style="116" customWidth="1"/>
    <col min="8203" max="8203" width="0.85546875" style="116" customWidth="1"/>
    <col min="8204" max="8204" width="11.42578125" style="116" customWidth="1"/>
    <col min="8205" max="8205" width="0.85546875" style="116" customWidth="1"/>
    <col min="8206" max="8206" width="11.42578125" style="116" customWidth="1"/>
    <col min="8207" max="8207" width="0.85546875" style="116" customWidth="1"/>
    <col min="8208" max="8208" width="10.28515625" style="116" customWidth="1"/>
    <col min="8209" max="8209" width="11.42578125" style="116" customWidth="1"/>
    <col min="8210" max="8211" width="0.42578125" style="116" customWidth="1"/>
    <col min="8212" max="8212" width="1" style="116" customWidth="1"/>
    <col min="8213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0.85546875" style="116" customWidth="1"/>
    <col min="8454" max="8454" width="11.42578125" style="116" customWidth="1"/>
    <col min="8455" max="8455" width="0.85546875" style="116" customWidth="1"/>
    <col min="8456" max="8456" width="11.7109375" style="116" customWidth="1"/>
    <col min="8457" max="8457" width="0.85546875" style="116" customWidth="1"/>
    <col min="8458" max="8458" width="11.42578125" style="116" customWidth="1"/>
    <col min="8459" max="8459" width="0.85546875" style="116" customWidth="1"/>
    <col min="8460" max="8460" width="11.42578125" style="116" customWidth="1"/>
    <col min="8461" max="8461" width="0.85546875" style="116" customWidth="1"/>
    <col min="8462" max="8462" width="11.42578125" style="116" customWidth="1"/>
    <col min="8463" max="8463" width="0.85546875" style="116" customWidth="1"/>
    <col min="8464" max="8464" width="10.28515625" style="116" customWidth="1"/>
    <col min="8465" max="8465" width="11.42578125" style="116" customWidth="1"/>
    <col min="8466" max="8467" width="0.42578125" style="116" customWidth="1"/>
    <col min="8468" max="8468" width="1" style="116" customWidth="1"/>
    <col min="8469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0.85546875" style="116" customWidth="1"/>
    <col min="8710" max="8710" width="11.42578125" style="116" customWidth="1"/>
    <col min="8711" max="8711" width="0.85546875" style="116" customWidth="1"/>
    <col min="8712" max="8712" width="11.7109375" style="116" customWidth="1"/>
    <col min="8713" max="8713" width="0.85546875" style="116" customWidth="1"/>
    <col min="8714" max="8714" width="11.42578125" style="116" customWidth="1"/>
    <col min="8715" max="8715" width="0.85546875" style="116" customWidth="1"/>
    <col min="8716" max="8716" width="11.42578125" style="116" customWidth="1"/>
    <col min="8717" max="8717" width="0.85546875" style="116" customWidth="1"/>
    <col min="8718" max="8718" width="11.42578125" style="116" customWidth="1"/>
    <col min="8719" max="8719" width="0.85546875" style="116" customWidth="1"/>
    <col min="8720" max="8720" width="10.28515625" style="116" customWidth="1"/>
    <col min="8721" max="8721" width="11.42578125" style="116" customWidth="1"/>
    <col min="8722" max="8723" width="0.42578125" style="116" customWidth="1"/>
    <col min="8724" max="8724" width="1" style="116" customWidth="1"/>
    <col min="8725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0.85546875" style="116" customWidth="1"/>
    <col min="8966" max="8966" width="11.42578125" style="116" customWidth="1"/>
    <col min="8967" max="8967" width="0.85546875" style="116" customWidth="1"/>
    <col min="8968" max="8968" width="11.7109375" style="116" customWidth="1"/>
    <col min="8969" max="8969" width="0.85546875" style="116" customWidth="1"/>
    <col min="8970" max="8970" width="11.42578125" style="116" customWidth="1"/>
    <col min="8971" max="8971" width="0.85546875" style="116" customWidth="1"/>
    <col min="8972" max="8972" width="11.42578125" style="116" customWidth="1"/>
    <col min="8973" max="8973" width="0.85546875" style="116" customWidth="1"/>
    <col min="8974" max="8974" width="11.42578125" style="116" customWidth="1"/>
    <col min="8975" max="8975" width="0.85546875" style="116" customWidth="1"/>
    <col min="8976" max="8976" width="10.28515625" style="116" customWidth="1"/>
    <col min="8977" max="8977" width="11.42578125" style="116" customWidth="1"/>
    <col min="8978" max="8979" width="0.42578125" style="116" customWidth="1"/>
    <col min="8980" max="8980" width="1" style="116" customWidth="1"/>
    <col min="8981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0.85546875" style="116" customWidth="1"/>
    <col min="9222" max="9222" width="11.42578125" style="116" customWidth="1"/>
    <col min="9223" max="9223" width="0.85546875" style="116" customWidth="1"/>
    <col min="9224" max="9224" width="11.7109375" style="116" customWidth="1"/>
    <col min="9225" max="9225" width="0.85546875" style="116" customWidth="1"/>
    <col min="9226" max="9226" width="11.42578125" style="116" customWidth="1"/>
    <col min="9227" max="9227" width="0.85546875" style="116" customWidth="1"/>
    <col min="9228" max="9228" width="11.42578125" style="116" customWidth="1"/>
    <col min="9229" max="9229" width="0.85546875" style="116" customWidth="1"/>
    <col min="9230" max="9230" width="11.42578125" style="116" customWidth="1"/>
    <col min="9231" max="9231" width="0.85546875" style="116" customWidth="1"/>
    <col min="9232" max="9232" width="10.28515625" style="116" customWidth="1"/>
    <col min="9233" max="9233" width="11.42578125" style="116" customWidth="1"/>
    <col min="9234" max="9235" width="0.42578125" style="116" customWidth="1"/>
    <col min="9236" max="9236" width="1" style="116" customWidth="1"/>
    <col min="9237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0.85546875" style="116" customWidth="1"/>
    <col min="9478" max="9478" width="11.42578125" style="116" customWidth="1"/>
    <col min="9479" max="9479" width="0.85546875" style="116" customWidth="1"/>
    <col min="9480" max="9480" width="11.7109375" style="116" customWidth="1"/>
    <col min="9481" max="9481" width="0.85546875" style="116" customWidth="1"/>
    <col min="9482" max="9482" width="11.42578125" style="116" customWidth="1"/>
    <col min="9483" max="9483" width="0.85546875" style="116" customWidth="1"/>
    <col min="9484" max="9484" width="11.42578125" style="116" customWidth="1"/>
    <col min="9485" max="9485" width="0.85546875" style="116" customWidth="1"/>
    <col min="9486" max="9486" width="11.42578125" style="116" customWidth="1"/>
    <col min="9487" max="9487" width="0.85546875" style="116" customWidth="1"/>
    <col min="9488" max="9488" width="10.28515625" style="116" customWidth="1"/>
    <col min="9489" max="9489" width="11.42578125" style="116" customWidth="1"/>
    <col min="9490" max="9491" width="0.42578125" style="116" customWidth="1"/>
    <col min="9492" max="9492" width="1" style="116" customWidth="1"/>
    <col min="9493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0.85546875" style="116" customWidth="1"/>
    <col min="9734" max="9734" width="11.42578125" style="116" customWidth="1"/>
    <col min="9735" max="9735" width="0.85546875" style="116" customWidth="1"/>
    <col min="9736" max="9736" width="11.7109375" style="116" customWidth="1"/>
    <col min="9737" max="9737" width="0.85546875" style="116" customWidth="1"/>
    <col min="9738" max="9738" width="11.42578125" style="116" customWidth="1"/>
    <col min="9739" max="9739" width="0.85546875" style="116" customWidth="1"/>
    <col min="9740" max="9740" width="11.42578125" style="116" customWidth="1"/>
    <col min="9741" max="9741" width="0.85546875" style="116" customWidth="1"/>
    <col min="9742" max="9742" width="11.42578125" style="116" customWidth="1"/>
    <col min="9743" max="9743" width="0.85546875" style="116" customWidth="1"/>
    <col min="9744" max="9744" width="10.28515625" style="116" customWidth="1"/>
    <col min="9745" max="9745" width="11.42578125" style="116" customWidth="1"/>
    <col min="9746" max="9747" width="0.42578125" style="116" customWidth="1"/>
    <col min="9748" max="9748" width="1" style="116" customWidth="1"/>
    <col min="9749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0.85546875" style="116" customWidth="1"/>
    <col min="9990" max="9990" width="11.42578125" style="116" customWidth="1"/>
    <col min="9991" max="9991" width="0.85546875" style="116" customWidth="1"/>
    <col min="9992" max="9992" width="11.7109375" style="116" customWidth="1"/>
    <col min="9993" max="9993" width="0.85546875" style="116" customWidth="1"/>
    <col min="9994" max="9994" width="11.42578125" style="116" customWidth="1"/>
    <col min="9995" max="9995" width="0.85546875" style="116" customWidth="1"/>
    <col min="9996" max="9996" width="11.42578125" style="116" customWidth="1"/>
    <col min="9997" max="9997" width="0.85546875" style="116" customWidth="1"/>
    <col min="9998" max="9998" width="11.42578125" style="116" customWidth="1"/>
    <col min="9999" max="9999" width="0.85546875" style="116" customWidth="1"/>
    <col min="10000" max="10000" width="10.28515625" style="116" customWidth="1"/>
    <col min="10001" max="10001" width="11.42578125" style="116" customWidth="1"/>
    <col min="10002" max="10003" width="0.42578125" style="116" customWidth="1"/>
    <col min="10004" max="10004" width="1" style="116" customWidth="1"/>
    <col min="10005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0.85546875" style="116" customWidth="1"/>
    <col min="10246" max="10246" width="11.42578125" style="116" customWidth="1"/>
    <col min="10247" max="10247" width="0.85546875" style="116" customWidth="1"/>
    <col min="10248" max="10248" width="11.7109375" style="116" customWidth="1"/>
    <col min="10249" max="10249" width="0.85546875" style="116" customWidth="1"/>
    <col min="10250" max="10250" width="11.42578125" style="116" customWidth="1"/>
    <col min="10251" max="10251" width="0.85546875" style="116" customWidth="1"/>
    <col min="10252" max="10252" width="11.42578125" style="116" customWidth="1"/>
    <col min="10253" max="10253" width="0.85546875" style="116" customWidth="1"/>
    <col min="10254" max="10254" width="11.42578125" style="116" customWidth="1"/>
    <col min="10255" max="10255" width="0.85546875" style="116" customWidth="1"/>
    <col min="10256" max="10256" width="10.28515625" style="116" customWidth="1"/>
    <col min="10257" max="10257" width="11.42578125" style="116" customWidth="1"/>
    <col min="10258" max="10259" width="0.42578125" style="116" customWidth="1"/>
    <col min="10260" max="10260" width="1" style="116" customWidth="1"/>
    <col min="10261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0.85546875" style="116" customWidth="1"/>
    <col min="10502" max="10502" width="11.42578125" style="116" customWidth="1"/>
    <col min="10503" max="10503" width="0.85546875" style="116" customWidth="1"/>
    <col min="10504" max="10504" width="11.7109375" style="116" customWidth="1"/>
    <col min="10505" max="10505" width="0.85546875" style="116" customWidth="1"/>
    <col min="10506" max="10506" width="11.42578125" style="116" customWidth="1"/>
    <col min="10507" max="10507" width="0.85546875" style="116" customWidth="1"/>
    <col min="10508" max="10508" width="11.42578125" style="116" customWidth="1"/>
    <col min="10509" max="10509" width="0.85546875" style="116" customWidth="1"/>
    <col min="10510" max="10510" width="11.42578125" style="116" customWidth="1"/>
    <col min="10511" max="10511" width="0.85546875" style="116" customWidth="1"/>
    <col min="10512" max="10512" width="10.28515625" style="116" customWidth="1"/>
    <col min="10513" max="10513" width="11.42578125" style="116" customWidth="1"/>
    <col min="10514" max="10515" width="0.42578125" style="116" customWidth="1"/>
    <col min="10516" max="10516" width="1" style="116" customWidth="1"/>
    <col min="10517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0.85546875" style="116" customWidth="1"/>
    <col min="10758" max="10758" width="11.42578125" style="116" customWidth="1"/>
    <col min="10759" max="10759" width="0.85546875" style="116" customWidth="1"/>
    <col min="10760" max="10760" width="11.7109375" style="116" customWidth="1"/>
    <col min="10761" max="10761" width="0.85546875" style="116" customWidth="1"/>
    <col min="10762" max="10762" width="11.42578125" style="116" customWidth="1"/>
    <col min="10763" max="10763" width="0.85546875" style="116" customWidth="1"/>
    <col min="10764" max="10764" width="11.42578125" style="116" customWidth="1"/>
    <col min="10765" max="10765" width="0.85546875" style="116" customWidth="1"/>
    <col min="10766" max="10766" width="11.42578125" style="116" customWidth="1"/>
    <col min="10767" max="10767" width="0.85546875" style="116" customWidth="1"/>
    <col min="10768" max="10768" width="10.28515625" style="116" customWidth="1"/>
    <col min="10769" max="10769" width="11.42578125" style="116" customWidth="1"/>
    <col min="10770" max="10771" width="0.42578125" style="116" customWidth="1"/>
    <col min="10772" max="10772" width="1" style="116" customWidth="1"/>
    <col min="10773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0.85546875" style="116" customWidth="1"/>
    <col min="11014" max="11014" width="11.42578125" style="116" customWidth="1"/>
    <col min="11015" max="11015" width="0.85546875" style="116" customWidth="1"/>
    <col min="11016" max="11016" width="11.7109375" style="116" customWidth="1"/>
    <col min="11017" max="11017" width="0.85546875" style="116" customWidth="1"/>
    <col min="11018" max="11018" width="11.42578125" style="116" customWidth="1"/>
    <col min="11019" max="11019" width="0.85546875" style="116" customWidth="1"/>
    <col min="11020" max="11020" width="11.42578125" style="116" customWidth="1"/>
    <col min="11021" max="11021" width="0.85546875" style="116" customWidth="1"/>
    <col min="11022" max="11022" width="11.42578125" style="116" customWidth="1"/>
    <col min="11023" max="11023" width="0.85546875" style="116" customWidth="1"/>
    <col min="11024" max="11024" width="10.28515625" style="116" customWidth="1"/>
    <col min="11025" max="11025" width="11.42578125" style="116" customWidth="1"/>
    <col min="11026" max="11027" width="0.42578125" style="116" customWidth="1"/>
    <col min="11028" max="11028" width="1" style="116" customWidth="1"/>
    <col min="11029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0.85546875" style="116" customWidth="1"/>
    <col min="11270" max="11270" width="11.42578125" style="116" customWidth="1"/>
    <col min="11271" max="11271" width="0.85546875" style="116" customWidth="1"/>
    <col min="11272" max="11272" width="11.7109375" style="116" customWidth="1"/>
    <col min="11273" max="11273" width="0.85546875" style="116" customWidth="1"/>
    <col min="11274" max="11274" width="11.42578125" style="116" customWidth="1"/>
    <col min="11275" max="11275" width="0.85546875" style="116" customWidth="1"/>
    <col min="11276" max="11276" width="11.42578125" style="116" customWidth="1"/>
    <col min="11277" max="11277" width="0.85546875" style="116" customWidth="1"/>
    <col min="11278" max="11278" width="11.42578125" style="116" customWidth="1"/>
    <col min="11279" max="11279" width="0.85546875" style="116" customWidth="1"/>
    <col min="11280" max="11280" width="10.28515625" style="116" customWidth="1"/>
    <col min="11281" max="11281" width="11.42578125" style="116" customWidth="1"/>
    <col min="11282" max="11283" width="0.42578125" style="116" customWidth="1"/>
    <col min="11284" max="11284" width="1" style="116" customWidth="1"/>
    <col min="11285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0.85546875" style="116" customWidth="1"/>
    <col min="11526" max="11526" width="11.42578125" style="116" customWidth="1"/>
    <col min="11527" max="11527" width="0.85546875" style="116" customWidth="1"/>
    <col min="11528" max="11528" width="11.7109375" style="116" customWidth="1"/>
    <col min="11529" max="11529" width="0.85546875" style="116" customWidth="1"/>
    <col min="11530" max="11530" width="11.42578125" style="116" customWidth="1"/>
    <col min="11531" max="11531" width="0.85546875" style="116" customWidth="1"/>
    <col min="11532" max="11532" width="11.42578125" style="116" customWidth="1"/>
    <col min="11533" max="11533" width="0.85546875" style="116" customWidth="1"/>
    <col min="11534" max="11534" width="11.42578125" style="116" customWidth="1"/>
    <col min="11535" max="11535" width="0.85546875" style="116" customWidth="1"/>
    <col min="11536" max="11536" width="10.28515625" style="116" customWidth="1"/>
    <col min="11537" max="11537" width="11.42578125" style="116" customWidth="1"/>
    <col min="11538" max="11539" width="0.42578125" style="116" customWidth="1"/>
    <col min="11540" max="11540" width="1" style="116" customWidth="1"/>
    <col min="11541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0.85546875" style="116" customWidth="1"/>
    <col min="11782" max="11782" width="11.42578125" style="116" customWidth="1"/>
    <col min="11783" max="11783" width="0.85546875" style="116" customWidth="1"/>
    <col min="11784" max="11784" width="11.7109375" style="116" customWidth="1"/>
    <col min="11785" max="11785" width="0.85546875" style="116" customWidth="1"/>
    <col min="11786" max="11786" width="11.42578125" style="116" customWidth="1"/>
    <col min="11787" max="11787" width="0.85546875" style="116" customWidth="1"/>
    <col min="11788" max="11788" width="11.42578125" style="116" customWidth="1"/>
    <col min="11789" max="11789" width="0.85546875" style="116" customWidth="1"/>
    <col min="11790" max="11790" width="11.42578125" style="116" customWidth="1"/>
    <col min="11791" max="11791" width="0.85546875" style="116" customWidth="1"/>
    <col min="11792" max="11792" width="10.28515625" style="116" customWidth="1"/>
    <col min="11793" max="11793" width="11.42578125" style="116" customWidth="1"/>
    <col min="11794" max="11795" width="0.42578125" style="116" customWidth="1"/>
    <col min="11796" max="11796" width="1" style="116" customWidth="1"/>
    <col min="11797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0.85546875" style="116" customWidth="1"/>
    <col min="12038" max="12038" width="11.42578125" style="116" customWidth="1"/>
    <col min="12039" max="12039" width="0.85546875" style="116" customWidth="1"/>
    <col min="12040" max="12040" width="11.7109375" style="116" customWidth="1"/>
    <col min="12041" max="12041" width="0.85546875" style="116" customWidth="1"/>
    <col min="12042" max="12042" width="11.42578125" style="116" customWidth="1"/>
    <col min="12043" max="12043" width="0.85546875" style="116" customWidth="1"/>
    <col min="12044" max="12044" width="11.42578125" style="116" customWidth="1"/>
    <col min="12045" max="12045" width="0.85546875" style="116" customWidth="1"/>
    <col min="12046" max="12046" width="11.42578125" style="116" customWidth="1"/>
    <col min="12047" max="12047" width="0.85546875" style="116" customWidth="1"/>
    <col min="12048" max="12048" width="10.28515625" style="116" customWidth="1"/>
    <col min="12049" max="12049" width="11.42578125" style="116" customWidth="1"/>
    <col min="12050" max="12051" width="0.42578125" style="116" customWidth="1"/>
    <col min="12052" max="12052" width="1" style="116" customWidth="1"/>
    <col min="12053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0.85546875" style="116" customWidth="1"/>
    <col min="12294" max="12294" width="11.42578125" style="116" customWidth="1"/>
    <col min="12295" max="12295" width="0.85546875" style="116" customWidth="1"/>
    <col min="12296" max="12296" width="11.7109375" style="116" customWidth="1"/>
    <col min="12297" max="12297" width="0.85546875" style="116" customWidth="1"/>
    <col min="12298" max="12298" width="11.42578125" style="116" customWidth="1"/>
    <col min="12299" max="12299" width="0.85546875" style="116" customWidth="1"/>
    <col min="12300" max="12300" width="11.42578125" style="116" customWidth="1"/>
    <col min="12301" max="12301" width="0.85546875" style="116" customWidth="1"/>
    <col min="12302" max="12302" width="11.42578125" style="116" customWidth="1"/>
    <col min="12303" max="12303" width="0.85546875" style="116" customWidth="1"/>
    <col min="12304" max="12304" width="10.28515625" style="116" customWidth="1"/>
    <col min="12305" max="12305" width="11.42578125" style="116" customWidth="1"/>
    <col min="12306" max="12307" width="0.42578125" style="116" customWidth="1"/>
    <col min="12308" max="12308" width="1" style="116" customWidth="1"/>
    <col min="12309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0.85546875" style="116" customWidth="1"/>
    <col min="12550" max="12550" width="11.42578125" style="116" customWidth="1"/>
    <col min="12551" max="12551" width="0.85546875" style="116" customWidth="1"/>
    <col min="12552" max="12552" width="11.7109375" style="116" customWidth="1"/>
    <col min="12553" max="12553" width="0.85546875" style="116" customWidth="1"/>
    <col min="12554" max="12554" width="11.42578125" style="116" customWidth="1"/>
    <col min="12555" max="12555" width="0.85546875" style="116" customWidth="1"/>
    <col min="12556" max="12556" width="11.42578125" style="116" customWidth="1"/>
    <col min="12557" max="12557" width="0.85546875" style="116" customWidth="1"/>
    <col min="12558" max="12558" width="11.42578125" style="116" customWidth="1"/>
    <col min="12559" max="12559" width="0.85546875" style="116" customWidth="1"/>
    <col min="12560" max="12560" width="10.28515625" style="116" customWidth="1"/>
    <col min="12561" max="12561" width="11.42578125" style="116" customWidth="1"/>
    <col min="12562" max="12563" width="0.42578125" style="116" customWidth="1"/>
    <col min="12564" max="12564" width="1" style="116" customWidth="1"/>
    <col min="12565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0.85546875" style="116" customWidth="1"/>
    <col min="12806" max="12806" width="11.42578125" style="116" customWidth="1"/>
    <col min="12807" max="12807" width="0.85546875" style="116" customWidth="1"/>
    <col min="12808" max="12808" width="11.7109375" style="116" customWidth="1"/>
    <col min="12809" max="12809" width="0.85546875" style="116" customWidth="1"/>
    <col min="12810" max="12810" width="11.42578125" style="116" customWidth="1"/>
    <col min="12811" max="12811" width="0.85546875" style="116" customWidth="1"/>
    <col min="12812" max="12812" width="11.42578125" style="116" customWidth="1"/>
    <col min="12813" max="12813" width="0.85546875" style="116" customWidth="1"/>
    <col min="12814" max="12814" width="11.42578125" style="116" customWidth="1"/>
    <col min="12815" max="12815" width="0.85546875" style="116" customWidth="1"/>
    <col min="12816" max="12816" width="10.28515625" style="116" customWidth="1"/>
    <col min="12817" max="12817" width="11.42578125" style="116" customWidth="1"/>
    <col min="12818" max="12819" width="0.42578125" style="116" customWidth="1"/>
    <col min="12820" max="12820" width="1" style="116" customWidth="1"/>
    <col min="12821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0.85546875" style="116" customWidth="1"/>
    <col min="13062" max="13062" width="11.42578125" style="116" customWidth="1"/>
    <col min="13063" max="13063" width="0.85546875" style="116" customWidth="1"/>
    <col min="13064" max="13064" width="11.7109375" style="116" customWidth="1"/>
    <col min="13065" max="13065" width="0.85546875" style="116" customWidth="1"/>
    <col min="13066" max="13066" width="11.42578125" style="116" customWidth="1"/>
    <col min="13067" max="13067" width="0.85546875" style="116" customWidth="1"/>
    <col min="13068" max="13068" width="11.42578125" style="116" customWidth="1"/>
    <col min="13069" max="13069" width="0.85546875" style="116" customWidth="1"/>
    <col min="13070" max="13070" width="11.42578125" style="116" customWidth="1"/>
    <col min="13071" max="13071" width="0.85546875" style="116" customWidth="1"/>
    <col min="13072" max="13072" width="10.28515625" style="116" customWidth="1"/>
    <col min="13073" max="13073" width="11.42578125" style="116" customWidth="1"/>
    <col min="13074" max="13075" width="0.42578125" style="116" customWidth="1"/>
    <col min="13076" max="13076" width="1" style="116" customWidth="1"/>
    <col min="13077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0.85546875" style="116" customWidth="1"/>
    <col min="13318" max="13318" width="11.42578125" style="116" customWidth="1"/>
    <col min="13319" max="13319" width="0.85546875" style="116" customWidth="1"/>
    <col min="13320" max="13320" width="11.7109375" style="116" customWidth="1"/>
    <col min="13321" max="13321" width="0.85546875" style="116" customWidth="1"/>
    <col min="13322" max="13322" width="11.42578125" style="116" customWidth="1"/>
    <col min="13323" max="13323" width="0.85546875" style="116" customWidth="1"/>
    <col min="13324" max="13324" width="11.42578125" style="116" customWidth="1"/>
    <col min="13325" max="13325" width="0.85546875" style="116" customWidth="1"/>
    <col min="13326" max="13326" width="11.42578125" style="116" customWidth="1"/>
    <col min="13327" max="13327" width="0.85546875" style="116" customWidth="1"/>
    <col min="13328" max="13328" width="10.28515625" style="116" customWidth="1"/>
    <col min="13329" max="13329" width="11.42578125" style="116" customWidth="1"/>
    <col min="13330" max="13331" width="0.42578125" style="116" customWidth="1"/>
    <col min="13332" max="13332" width="1" style="116" customWidth="1"/>
    <col min="13333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0.85546875" style="116" customWidth="1"/>
    <col min="13574" max="13574" width="11.42578125" style="116" customWidth="1"/>
    <col min="13575" max="13575" width="0.85546875" style="116" customWidth="1"/>
    <col min="13576" max="13576" width="11.7109375" style="116" customWidth="1"/>
    <col min="13577" max="13577" width="0.85546875" style="116" customWidth="1"/>
    <col min="13578" max="13578" width="11.42578125" style="116" customWidth="1"/>
    <col min="13579" max="13579" width="0.85546875" style="116" customWidth="1"/>
    <col min="13580" max="13580" width="11.42578125" style="116" customWidth="1"/>
    <col min="13581" max="13581" width="0.85546875" style="116" customWidth="1"/>
    <col min="13582" max="13582" width="11.42578125" style="116" customWidth="1"/>
    <col min="13583" max="13583" width="0.85546875" style="116" customWidth="1"/>
    <col min="13584" max="13584" width="10.28515625" style="116" customWidth="1"/>
    <col min="13585" max="13585" width="11.42578125" style="116" customWidth="1"/>
    <col min="13586" max="13587" width="0.42578125" style="116" customWidth="1"/>
    <col min="13588" max="13588" width="1" style="116" customWidth="1"/>
    <col min="13589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0.85546875" style="116" customWidth="1"/>
    <col min="13830" max="13830" width="11.42578125" style="116" customWidth="1"/>
    <col min="13831" max="13831" width="0.85546875" style="116" customWidth="1"/>
    <col min="13832" max="13832" width="11.7109375" style="116" customWidth="1"/>
    <col min="13833" max="13833" width="0.85546875" style="116" customWidth="1"/>
    <col min="13834" max="13834" width="11.42578125" style="116" customWidth="1"/>
    <col min="13835" max="13835" width="0.85546875" style="116" customWidth="1"/>
    <col min="13836" max="13836" width="11.42578125" style="116" customWidth="1"/>
    <col min="13837" max="13837" width="0.85546875" style="116" customWidth="1"/>
    <col min="13838" max="13838" width="11.42578125" style="116" customWidth="1"/>
    <col min="13839" max="13839" width="0.85546875" style="116" customWidth="1"/>
    <col min="13840" max="13840" width="10.28515625" style="116" customWidth="1"/>
    <col min="13841" max="13841" width="11.42578125" style="116" customWidth="1"/>
    <col min="13842" max="13843" width="0.42578125" style="116" customWidth="1"/>
    <col min="13844" max="13844" width="1" style="116" customWidth="1"/>
    <col min="13845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0.85546875" style="116" customWidth="1"/>
    <col min="14086" max="14086" width="11.42578125" style="116" customWidth="1"/>
    <col min="14087" max="14087" width="0.85546875" style="116" customWidth="1"/>
    <col min="14088" max="14088" width="11.7109375" style="116" customWidth="1"/>
    <col min="14089" max="14089" width="0.85546875" style="116" customWidth="1"/>
    <col min="14090" max="14090" width="11.42578125" style="116" customWidth="1"/>
    <col min="14091" max="14091" width="0.85546875" style="116" customWidth="1"/>
    <col min="14092" max="14092" width="11.42578125" style="116" customWidth="1"/>
    <col min="14093" max="14093" width="0.85546875" style="116" customWidth="1"/>
    <col min="14094" max="14094" width="11.42578125" style="116" customWidth="1"/>
    <col min="14095" max="14095" width="0.85546875" style="116" customWidth="1"/>
    <col min="14096" max="14096" width="10.28515625" style="116" customWidth="1"/>
    <col min="14097" max="14097" width="11.42578125" style="116" customWidth="1"/>
    <col min="14098" max="14099" width="0.42578125" style="116" customWidth="1"/>
    <col min="14100" max="14100" width="1" style="116" customWidth="1"/>
    <col min="14101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0.85546875" style="116" customWidth="1"/>
    <col min="14342" max="14342" width="11.42578125" style="116" customWidth="1"/>
    <col min="14343" max="14343" width="0.85546875" style="116" customWidth="1"/>
    <col min="14344" max="14344" width="11.7109375" style="116" customWidth="1"/>
    <col min="14345" max="14345" width="0.85546875" style="116" customWidth="1"/>
    <col min="14346" max="14346" width="11.42578125" style="116" customWidth="1"/>
    <col min="14347" max="14347" width="0.85546875" style="116" customWidth="1"/>
    <col min="14348" max="14348" width="11.42578125" style="116" customWidth="1"/>
    <col min="14349" max="14349" width="0.85546875" style="116" customWidth="1"/>
    <col min="14350" max="14350" width="11.42578125" style="116" customWidth="1"/>
    <col min="14351" max="14351" width="0.85546875" style="116" customWidth="1"/>
    <col min="14352" max="14352" width="10.28515625" style="116" customWidth="1"/>
    <col min="14353" max="14353" width="11.42578125" style="116" customWidth="1"/>
    <col min="14354" max="14355" width="0.42578125" style="116" customWidth="1"/>
    <col min="14356" max="14356" width="1" style="116" customWidth="1"/>
    <col min="14357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0.85546875" style="116" customWidth="1"/>
    <col min="14598" max="14598" width="11.42578125" style="116" customWidth="1"/>
    <col min="14599" max="14599" width="0.85546875" style="116" customWidth="1"/>
    <col min="14600" max="14600" width="11.7109375" style="116" customWidth="1"/>
    <col min="14601" max="14601" width="0.85546875" style="116" customWidth="1"/>
    <col min="14602" max="14602" width="11.42578125" style="116" customWidth="1"/>
    <col min="14603" max="14603" width="0.85546875" style="116" customWidth="1"/>
    <col min="14604" max="14604" width="11.42578125" style="116" customWidth="1"/>
    <col min="14605" max="14605" width="0.85546875" style="116" customWidth="1"/>
    <col min="14606" max="14606" width="11.42578125" style="116" customWidth="1"/>
    <col min="14607" max="14607" width="0.85546875" style="116" customWidth="1"/>
    <col min="14608" max="14608" width="10.28515625" style="116" customWidth="1"/>
    <col min="14609" max="14609" width="11.42578125" style="116" customWidth="1"/>
    <col min="14610" max="14611" width="0.42578125" style="116" customWidth="1"/>
    <col min="14612" max="14612" width="1" style="116" customWidth="1"/>
    <col min="14613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0.85546875" style="116" customWidth="1"/>
    <col min="14854" max="14854" width="11.42578125" style="116" customWidth="1"/>
    <col min="14855" max="14855" width="0.85546875" style="116" customWidth="1"/>
    <col min="14856" max="14856" width="11.7109375" style="116" customWidth="1"/>
    <col min="14857" max="14857" width="0.85546875" style="116" customWidth="1"/>
    <col min="14858" max="14858" width="11.42578125" style="116" customWidth="1"/>
    <col min="14859" max="14859" width="0.85546875" style="116" customWidth="1"/>
    <col min="14860" max="14860" width="11.42578125" style="116" customWidth="1"/>
    <col min="14861" max="14861" width="0.85546875" style="116" customWidth="1"/>
    <col min="14862" max="14862" width="11.42578125" style="116" customWidth="1"/>
    <col min="14863" max="14863" width="0.85546875" style="116" customWidth="1"/>
    <col min="14864" max="14864" width="10.28515625" style="116" customWidth="1"/>
    <col min="14865" max="14865" width="11.42578125" style="116" customWidth="1"/>
    <col min="14866" max="14867" width="0.42578125" style="116" customWidth="1"/>
    <col min="14868" max="14868" width="1" style="116" customWidth="1"/>
    <col min="14869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0.85546875" style="116" customWidth="1"/>
    <col min="15110" max="15110" width="11.42578125" style="116" customWidth="1"/>
    <col min="15111" max="15111" width="0.85546875" style="116" customWidth="1"/>
    <col min="15112" max="15112" width="11.7109375" style="116" customWidth="1"/>
    <col min="15113" max="15113" width="0.85546875" style="116" customWidth="1"/>
    <col min="15114" max="15114" width="11.42578125" style="116" customWidth="1"/>
    <col min="15115" max="15115" width="0.85546875" style="116" customWidth="1"/>
    <col min="15116" max="15116" width="11.42578125" style="116" customWidth="1"/>
    <col min="15117" max="15117" width="0.85546875" style="116" customWidth="1"/>
    <col min="15118" max="15118" width="11.42578125" style="116" customWidth="1"/>
    <col min="15119" max="15119" width="0.85546875" style="116" customWidth="1"/>
    <col min="15120" max="15120" width="10.28515625" style="116" customWidth="1"/>
    <col min="15121" max="15121" width="11.42578125" style="116" customWidth="1"/>
    <col min="15122" max="15123" width="0.42578125" style="116" customWidth="1"/>
    <col min="15124" max="15124" width="1" style="116" customWidth="1"/>
    <col min="15125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0.85546875" style="116" customWidth="1"/>
    <col min="15366" max="15366" width="11.42578125" style="116" customWidth="1"/>
    <col min="15367" max="15367" width="0.85546875" style="116" customWidth="1"/>
    <col min="15368" max="15368" width="11.7109375" style="116" customWidth="1"/>
    <col min="15369" max="15369" width="0.85546875" style="116" customWidth="1"/>
    <col min="15370" max="15370" width="11.42578125" style="116" customWidth="1"/>
    <col min="15371" max="15371" width="0.85546875" style="116" customWidth="1"/>
    <col min="15372" max="15372" width="11.42578125" style="116" customWidth="1"/>
    <col min="15373" max="15373" width="0.85546875" style="116" customWidth="1"/>
    <col min="15374" max="15374" width="11.42578125" style="116" customWidth="1"/>
    <col min="15375" max="15375" width="0.85546875" style="116" customWidth="1"/>
    <col min="15376" max="15376" width="10.28515625" style="116" customWidth="1"/>
    <col min="15377" max="15377" width="11.42578125" style="116" customWidth="1"/>
    <col min="15378" max="15379" width="0.42578125" style="116" customWidth="1"/>
    <col min="15380" max="15380" width="1" style="116" customWidth="1"/>
    <col min="15381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0.85546875" style="116" customWidth="1"/>
    <col min="15622" max="15622" width="11.42578125" style="116" customWidth="1"/>
    <col min="15623" max="15623" width="0.85546875" style="116" customWidth="1"/>
    <col min="15624" max="15624" width="11.7109375" style="116" customWidth="1"/>
    <col min="15625" max="15625" width="0.85546875" style="116" customWidth="1"/>
    <col min="15626" max="15626" width="11.42578125" style="116" customWidth="1"/>
    <col min="15627" max="15627" width="0.85546875" style="116" customWidth="1"/>
    <col min="15628" max="15628" width="11.42578125" style="116" customWidth="1"/>
    <col min="15629" max="15629" width="0.85546875" style="116" customWidth="1"/>
    <col min="15630" max="15630" width="11.42578125" style="116" customWidth="1"/>
    <col min="15631" max="15631" width="0.85546875" style="116" customWidth="1"/>
    <col min="15632" max="15632" width="10.28515625" style="116" customWidth="1"/>
    <col min="15633" max="15633" width="11.42578125" style="116" customWidth="1"/>
    <col min="15634" max="15635" width="0.42578125" style="116" customWidth="1"/>
    <col min="15636" max="15636" width="1" style="116" customWidth="1"/>
    <col min="15637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0.85546875" style="116" customWidth="1"/>
    <col min="15878" max="15878" width="11.42578125" style="116" customWidth="1"/>
    <col min="15879" max="15879" width="0.85546875" style="116" customWidth="1"/>
    <col min="15880" max="15880" width="11.7109375" style="116" customWidth="1"/>
    <col min="15881" max="15881" width="0.85546875" style="116" customWidth="1"/>
    <col min="15882" max="15882" width="11.42578125" style="116" customWidth="1"/>
    <col min="15883" max="15883" width="0.85546875" style="116" customWidth="1"/>
    <col min="15884" max="15884" width="11.42578125" style="116" customWidth="1"/>
    <col min="15885" max="15885" width="0.85546875" style="116" customWidth="1"/>
    <col min="15886" max="15886" width="11.42578125" style="116" customWidth="1"/>
    <col min="15887" max="15887" width="0.85546875" style="116" customWidth="1"/>
    <col min="15888" max="15888" width="10.28515625" style="116" customWidth="1"/>
    <col min="15889" max="15889" width="11.42578125" style="116" customWidth="1"/>
    <col min="15890" max="15891" width="0.42578125" style="116" customWidth="1"/>
    <col min="15892" max="15892" width="1" style="116" customWidth="1"/>
    <col min="15893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0.85546875" style="116" customWidth="1"/>
    <col min="16134" max="16134" width="11.42578125" style="116" customWidth="1"/>
    <col min="16135" max="16135" width="0.85546875" style="116" customWidth="1"/>
    <col min="16136" max="16136" width="11.7109375" style="116" customWidth="1"/>
    <col min="16137" max="16137" width="0.85546875" style="116" customWidth="1"/>
    <col min="16138" max="16138" width="11.42578125" style="116" customWidth="1"/>
    <col min="16139" max="16139" width="0.85546875" style="116" customWidth="1"/>
    <col min="16140" max="16140" width="11.42578125" style="116" customWidth="1"/>
    <col min="16141" max="16141" width="0.85546875" style="116" customWidth="1"/>
    <col min="16142" max="16142" width="11.42578125" style="116" customWidth="1"/>
    <col min="16143" max="16143" width="0.85546875" style="116" customWidth="1"/>
    <col min="16144" max="16144" width="10.28515625" style="116" customWidth="1"/>
    <col min="16145" max="16145" width="11.42578125" style="116" customWidth="1"/>
    <col min="16146" max="16147" width="0.42578125" style="116" customWidth="1"/>
    <col min="16148" max="16148" width="1" style="116" customWidth="1"/>
    <col min="16149" max="16384" width="13.28515625" style="116"/>
  </cols>
  <sheetData>
    <row r="1" spans="4:18" ht="2.1" customHeight="1" x14ac:dyDescent="0.2">
      <c r="R1" s="116" t="s">
        <v>198</v>
      </c>
    </row>
    <row r="2" spans="4:18" ht="3.75" customHeight="1" x14ac:dyDescent="0.2"/>
    <row r="3" spans="4:18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</row>
    <row r="4" spans="4:18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</row>
    <row r="5" spans="4:18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</row>
    <row r="6" spans="4:18" ht="16.350000000000001" customHeight="1" x14ac:dyDescent="0.2">
      <c r="D6" s="119" t="s">
        <v>319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4:18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</row>
    <row r="8" spans="4:18" ht="15.6" customHeight="1" x14ac:dyDescent="0.2">
      <c r="D8" s="120" t="s">
        <v>320</v>
      </c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0"/>
    </row>
    <row r="9" spans="4:18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</row>
    <row r="10" spans="4:18" ht="17.25" customHeight="1" x14ac:dyDescent="0.25">
      <c r="D10" s="122" t="s">
        <v>293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3"/>
    </row>
    <row r="11" spans="4:18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</row>
    <row r="12" spans="4:18" ht="1.1499999999999999" customHeight="1" x14ac:dyDescent="0.2"/>
    <row r="13" spans="4:18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</row>
    <row r="14" spans="4:18" ht="12.75" customHeight="1" x14ac:dyDescent="0.2">
      <c r="D14" s="141" t="s">
        <v>250</v>
      </c>
      <c r="E14" s="141"/>
      <c r="F14" s="141" t="s">
        <v>253</v>
      </c>
      <c r="G14" s="141"/>
      <c r="H14" s="141" t="s">
        <v>294</v>
      </c>
      <c r="I14" s="141"/>
      <c r="J14" s="141" t="s">
        <v>295</v>
      </c>
      <c r="K14" s="141"/>
      <c r="L14" s="141" t="s">
        <v>296</v>
      </c>
      <c r="M14" s="141"/>
      <c r="N14" s="141" t="s">
        <v>297</v>
      </c>
      <c r="O14" s="141"/>
      <c r="P14" s="141" t="s">
        <v>298</v>
      </c>
    </row>
    <row r="15" spans="4:18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</row>
    <row r="16" spans="4:18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5"/>
    </row>
    <row r="17" spans="4:16" ht="10.9" customHeight="1" x14ac:dyDescent="0.2">
      <c r="D17" s="148">
        <v>41306</v>
      </c>
      <c r="E17" s="149"/>
      <c r="F17" s="151">
        <v>10760.83</v>
      </c>
      <c r="G17" s="151"/>
      <c r="H17" s="151">
        <v>-1240760.83</v>
      </c>
      <c r="I17" s="151"/>
      <c r="J17" s="151">
        <v>1259606</v>
      </c>
      <c r="K17" s="151"/>
      <c r="L17" s="151">
        <v>279467.30999999988</v>
      </c>
      <c r="M17" s="151"/>
      <c r="N17" s="151">
        <v>29606</v>
      </c>
      <c r="O17" s="151"/>
      <c r="P17" s="181">
        <v>-249861.31</v>
      </c>
    </row>
    <row r="18" spans="4:16" ht="10.9" customHeight="1" x14ac:dyDescent="0.2">
      <c r="D18" s="148">
        <v>41671</v>
      </c>
      <c r="E18" s="149"/>
      <c r="F18" s="151">
        <v>157450</v>
      </c>
      <c r="G18" s="151"/>
      <c r="H18" s="151">
        <v>0</v>
      </c>
      <c r="I18" s="151"/>
      <c r="J18" s="151">
        <v>0</v>
      </c>
      <c r="K18" s="151"/>
      <c r="L18" s="151">
        <v>157450</v>
      </c>
      <c r="M18" s="151"/>
      <c r="N18" s="151">
        <v>197160</v>
      </c>
      <c r="O18" s="151"/>
      <c r="P18" s="181">
        <v>39710</v>
      </c>
    </row>
    <row r="19" spans="4:16" ht="10.9" customHeight="1" x14ac:dyDescent="0.2">
      <c r="D19" s="148">
        <v>42036</v>
      </c>
      <c r="E19" s="149"/>
      <c r="F19" s="151">
        <v>146050</v>
      </c>
      <c r="G19" s="151"/>
      <c r="H19" s="151">
        <v>0</v>
      </c>
      <c r="I19" s="151"/>
      <c r="J19" s="151">
        <v>0</v>
      </c>
      <c r="K19" s="151"/>
      <c r="L19" s="151">
        <v>146050</v>
      </c>
      <c r="M19" s="151"/>
      <c r="N19" s="151">
        <v>186685</v>
      </c>
      <c r="O19" s="151"/>
      <c r="P19" s="181">
        <v>40635</v>
      </c>
    </row>
    <row r="20" spans="4:16" ht="10.9" customHeight="1" x14ac:dyDescent="0.2">
      <c r="D20" s="148">
        <v>42401</v>
      </c>
      <c r="E20" s="149"/>
      <c r="F20" s="151">
        <v>139100</v>
      </c>
      <c r="G20" s="151"/>
      <c r="H20" s="151">
        <v>0</v>
      </c>
      <c r="I20" s="151"/>
      <c r="J20" s="151">
        <v>0</v>
      </c>
      <c r="K20" s="151"/>
      <c r="L20" s="151">
        <v>139100</v>
      </c>
      <c r="M20" s="151"/>
      <c r="N20" s="151">
        <v>181320</v>
      </c>
      <c r="O20" s="151"/>
      <c r="P20" s="181">
        <v>42220</v>
      </c>
    </row>
    <row r="21" spans="4:16" ht="10.9" customHeight="1" x14ac:dyDescent="0.2">
      <c r="D21" s="148">
        <v>42767</v>
      </c>
      <c r="E21" s="148"/>
      <c r="F21" s="153">
        <v>131600</v>
      </c>
      <c r="G21" s="153"/>
      <c r="H21" s="153">
        <v>0</v>
      </c>
      <c r="I21" s="153"/>
      <c r="J21" s="153">
        <v>0</v>
      </c>
      <c r="K21" s="153"/>
      <c r="L21" s="153">
        <v>131600</v>
      </c>
      <c r="M21" s="153"/>
      <c r="N21" s="153">
        <v>170882.5</v>
      </c>
      <c r="O21" s="153"/>
      <c r="P21" s="181">
        <v>39282.5</v>
      </c>
    </row>
    <row r="22" spans="4:16" ht="10.9" customHeight="1" x14ac:dyDescent="0.2">
      <c r="D22" s="148">
        <v>43132</v>
      </c>
      <c r="E22" s="149"/>
      <c r="F22" s="151">
        <v>124200</v>
      </c>
      <c r="G22" s="151"/>
      <c r="H22" s="151">
        <v>0</v>
      </c>
      <c r="I22" s="151"/>
      <c r="J22" s="151">
        <v>0</v>
      </c>
      <c r="K22" s="151"/>
      <c r="L22" s="151">
        <v>124200</v>
      </c>
      <c r="M22" s="151"/>
      <c r="N22" s="151">
        <v>165632.5</v>
      </c>
      <c r="O22" s="151"/>
      <c r="P22" s="181">
        <v>41432.5</v>
      </c>
    </row>
    <row r="23" spans="4:16" ht="10.9" customHeight="1" x14ac:dyDescent="0.2">
      <c r="D23" s="148">
        <v>43497</v>
      </c>
      <c r="E23" s="149"/>
      <c r="F23" s="151">
        <v>86900</v>
      </c>
      <c r="G23" s="151"/>
      <c r="H23" s="151">
        <v>0</v>
      </c>
      <c r="I23" s="151"/>
      <c r="J23" s="151">
        <v>0</v>
      </c>
      <c r="K23" s="151"/>
      <c r="L23" s="151">
        <v>86900</v>
      </c>
      <c r="M23" s="151"/>
      <c r="N23" s="151">
        <v>125242.5</v>
      </c>
      <c r="O23" s="151"/>
      <c r="P23" s="181">
        <v>38342.5</v>
      </c>
    </row>
    <row r="24" spans="4:16" ht="10.9" customHeight="1" x14ac:dyDescent="0.2">
      <c r="D24" s="148">
        <v>43862</v>
      </c>
      <c r="E24" s="149"/>
      <c r="F24" s="151">
        <v>80300</v>
      </c>
      <c r="G24" s="151"/>
      <c r="H24" s="151">
        <v>0</v>
      </c>
      <c r="I24" s="151"/>
      <c r="J24" s="151">
        <v>0</v>
      </c>
      <c r="K24" s="151"/>
      <c r="L24" s="151">
        <v>80300</v>
      </c>
      <c r="M24" s="151"/>
      <c r="N24" s="151">
        <v>121147.5</v>
      </c>
      <c r="O24" s="151"/>
      <c r="P24" s="181">
        <v>40847.5</v>
      </c>
    </row>
    <row r="25" spans="4:16" ht="10.9" customHeight="1" x14ac:dyDescent="0.2">
      <c r="D25" s="148">
        <v>44228</v>
      </c>
      <c r="E25" s="149"/>
      <c r="F25" s="151">
        <v>68800</v>
      </c>
      <c r="G25" s="151"/>
      <c r="H25" s="151">
        <v>0</v>
      </c>
      <c r="I25" s="151"/>
      <c r="J25" s="151">
        <v>0</v>
      </c>
      <c r="K25" s="151"/>
      <c r="L25" s="151">
        <v>68800</v>
      </c>
      <c r="M25" s="151"/>
      <c r="N25" s="151">
        <v>112000</v>
      </c>
      <c r="O25" s="151"/>
      <c r="P25" s="181">
        <v>43200</v>
      </c>
    </row>
    <row r="26" spans="4:16" ht="10.9" customHeight="1" x14ac:dyDescent="0.2">
      <c r="D26" s="148">
        <v>44593</v>
      </c>
      <c r="E26" s="148"/>
      <c r="F26" s="153">
        <v>67500</v>
      </c>
      <c r="G26" s="153"/>
      <c r="H26" s="153">
        <v>0</v>
      </c>
      <c r="I26" s="153"/>
      <c r="J26" s="153">
        <v>0</v>
      </c>
      <c r="K26" s="153"/>
      <c r="L26" s="153">
        <v>67500</v>
      </c>
      <c r="M26" s="153"/>
      <c r="N26" s="153">
        <v>108000</v>
      </c>
      <c r="O26" s="153"/>
      <c r="P26" s="181">
        <v>40500</v>
      </c>
    </row>
    <row r="27" spans="4:16" ht="10.9" customHeight="1" x14ac:dyDescent="0.2">
      <c r="D27" s="148">
        <v>44958</v>
      </c>
      <c r="E27" s="149"/>
      <c r="F27" s="151">
        <v>61200</v>
      </c>
      <c r="G27" s="151"/>
      <c r="H27" s="151">
        <v>0</v>
      </c>
      <c r="I27" s="151"/>
      <c r="J27" s="151">
        <v>0</v>
      </c>
      <c r="K27" s="151"/>
      <c r="L27" s="151">
        <v>61200</v>
      </c>
      <c r="M27" s="151"/>
      <c r="N27" s="151">
        <v>104000</v>
      </c>
      <c r="O27" s="151"/>
      <c r="P27" s="181">
        <v>42800</v>
      </c>
    </row>
    <row r="28" spans="4:16" ht="1.1499999999999999" customHeight="1" x14ac:dyDescent="0.2">
      <c r="D28" s="145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5"/>
    </row>
    <row r="29" spans="4:16" ht="1.1499999999999999" customHeight="1" x14ac:dyDescent="0.2"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</row>
    <row r="30" spans="4:16" ht="12.75" customHeight="1" x14ac:dyDescent="0.2">
      <c r="D30" s="157">
        <v>0</v>
      </c>
      <c r="E30" s="157"/>
      <c r="F30" s="159">
        <v>1073860.83</v>
      </c>
      <c r="G30" s="159"/>
      <c r="H30" s="159">
        <v>-1240760.83</v>
      </c>
      <c r="I30" s="159"/>
      <c r="J30" s="159">
        <v>1259606</v>
      </c>
      <c r="K30" s="159"/>
      <c r="L30" s="159">
        <v>1342567.31</v>
      </c>
      <c r="M30" s="159"/>
      <c r="N30" s="159">
        <v>1501676</v>
      </c>
      <c r="O30" s="159"/>
      <c r="P30" s="182">
        <v>159108.69</v>
      </c>
    </row>
    <row r="31" spans="4:16" ht="1.1499999999999999" customHeight="1" x14ac:dyDescent="0.2"/>
    <row r="32" spans="4:16" ht="10.9" customHeight="1" x14ac:dyDescent="0.2"/>
    <row r="33" spans="4:16" ht="10.9" customHeight="1" x14ac:dyDescent="0.2">
      <c r="D33" s="280" t="s">
        <v>299</v>
      </c>
      <c r="E33" s="280"/>
      <c r="F33" s="278"/>
      <c r="G33" s="278"/>
      <c r="H33" s="278"/>
      <c r="I33" s="278"/>
      <c r="J33" s="278"/>
      <c r="K33" s="278"/>
      <c r="L33" s="278"/>
      <c r="M33" s="278"/>
      <c r="N33" s="278"/>
      <c r="O33" s="278"/>
      <c r="P33" s="281" t="s">
        <v>203</v>
      </c>
    </row>
    <row r="34" spans="4:16" ht="10.9" customHeight="1" x14ac:dyDescent="0.2">
      <c r="D34" s="126" t="s">
        <v>198</v>
      </c>
      <c r="E34" s="126"/>
      <c r="P34" s="160" t="s">
        <v>203</v>
      </c>
    </row>
    <row r="35" spans="4:16" ht="10.9" customHeight="1" x14ac:dyDescent="0.2">
      <c r="D35" s="127" t="s">
        <v>300</v>
      </c>
      <c r="E35" s="127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29">
        <v>375448.92053166102</v>
      </c>
    </row>
    <row r="36" spans="4:16" ht="10.9" customHeight="1" x14ac:dyDescent="0.2">
      <c r="D36" s="130" t="s">
        <v>198</v>
      </c>
      <c r="E36" s="126"/>
      <c r="P36" s="132" t="s">
        <v>203</v>
      </c>
    </row>
    <row r="37" spans="4:16" ht="10.9" customHeight="1" x14ac:dyDescent="0.2">
      <c r="D37" s="127" t="s">
        <v>301</v>
      </c>
      <c r="E37" s="127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29">
        <v>375448.92053166102</v>
      </c>
    </row>
    <row r="38" spans="4:16" ht="10.9" customHeight="1" x14ac:dyDescent="0.2">
      <c r="D38" s="130" t="s">
        <v>198</v>
      </c>
      <c r="E38" s="126"/>
      <c r="P38" s="132" t="s">
        <v>203</v>
      </c>
    </row>
    <row r="39" spans="4:16" ht="10.9" customHeight="1" x14ac:dyDescent="0.2">
      <c r="D39" s="127" t="s">
        <v>314</v>
      </c>
      <c r="E39" s="127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29">
        <v>-250000</v>
      </c>
    </row>
    <row r="40" spans="4:16" ht="10.9" customHeight="1" x14ac:dyDescent="0.2">
      <c r="D40" s="127" t="s">
        <v>302</v>
      </c>
      <c r="E40" s="127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29">
        <v>138.69</v>
      </c>
    </row>
    <row r="41" spans="4:16" ht="10.9" customHeight="1" x14ac:dyDescent="0.2">
      <c r="D41" s="127" t="s">
        <v>303</v>
      </c>
      <c r="E41" s="127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28">
        <v>125587.610531661</v>
      </c>
    </row>
    <row r="42" spans="4:16" ht="10.9" customHeight="1" x14ac:dyDescent="0.2">
      <c r="D42" s="130" t="s">
        <v>198</v>
      </c>
      <c r="E42" s="126"/>
      <c r="P42" s="132" t="s">
        <v>203</v>
      </c>
    </row>
    <row r="43" spans="4:16" ht="10.9" customHeight="1" x14ac:dyDescent="0.2">
      <c r="D43" s="127" t="s">
        <v>325</v>
      </c>
      <c r="E43" s="127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83">
        <v>9.2091004958377596</v>
      </c>
    </row>
    <row r="44" spans="4:16" ht="10.9" customHeight="1" x14ac:dyDescent="0.2">
      <c r="D44" s="127" t="s">
        <v>326</v>
      </c>
      <c r="E44" s="127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83">
        <v>10.210374839972401</v>
      </c>
    </row>
    <row r="45" spans="4:16" ht="10.9" customHeight="1" x14ac:dyDescent="0.2">
      <c r="D45" s="127" t="s">
        <v>327</v>
      </c>
      <c r="E45" s="127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83">
        <v>12.880780567349801</v>
      </c>
    </row>
    <row r="46" spans="4:16" ht="10.9" customHeight="1" x14ac:dyDescent="0.2">
      <c r="D46" s="130" t="s">
        <v>198</v>
      </c>
      <c r="E46" s="126"/>
      <c r="P46" s="132" t="s">
        <v>203</v>
      </c>
    </row>
    <row r="47" spans="4:16" ht="10.9" customHeight="1" x14ac:dyDescent="0.2">
      <c r="D47" s="280" t="s">
        <v>288</v>
      </c>
      <c r="E47" s="280"/>
      <c r="F47" s="278"/>
      <c r="G47" s="278"/>
      <c r="H47" s="278"/>
      <c r="I47" s="278"/>
      <c r="J47" s="278"/>
      <c r="K47" s="278"/>
      <c r="L47" s="278"/>
      <c r="M47" s="278"/>
      <c r="N47" s="278"/>
      <c r="O47" s="278"/>
      <c r="P47" s="282" t="s">
        <v>203</v>
      </c>
    </row>
    <row r="48" spans="4:16" ht="10.9" customHeight="1" x14ac:dyDescent="0.2">
      <c r="D48" s="130" t="s">
        <v>198</v>
      </c>
      <c r="E48" s="126"/>
      <c r="P48" s="132" t="s">
        <v>203</v>
      </c>
    </row>
    <row r="49" spans="1:16" ht="10.9" customHeight="1" x14ac:dyDescent="0.2">
      <c r="D49" s="127" t="s">
        <v>289</v>
      </c>
      <c r="E49" s="127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80">
        <v>6192012</v>
      </c>
    </row>
    <row r="50" spans="1:16" ht="10.9" customHeight="1" x14ac:dyDescent="0.2">
      <c r="D50" s="127" t="s">
        <v>290</v>
      </c>
      <c r="E50" s="127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80">
        <v>6192012</v>
      </c>
    </row>
    <row r="51" spans="1:16" ht="31.9" customHeight="1" x14ac:dyDescent="0.2"/>
    <row r="52" spans="1:16" ht="206.25" customHeight="1" x14ac:dyDescent="0.2"/>
    <row r="53" spans="1:16" ht="12.75" customHeight="1" x14ac:dyDescent="0.2">
      <c r="D53" s="135" t="s">
        <v>278</v>
      </c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</row>
    <row r="54" spans="1:16" ht="9.4" customHeight="1" x14ac:dyDescent="0.3">
      <c r="D54" s="136" t="s">
        <v>225</v>
      </c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</row>
    <row r="55" spans="1:16" ht="13.7" customHeight="1" x14ac:dyDescent="0.3">
      <c r="D55" s="137" t="s">
        <v>225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</row>
    <row r="56" spans="1:16" ht="9.1999999999999993" customHeight="1" x14ac:dyDescent="0.2">
      <c r="D56" s="138" t="s">
        <v>225</v>
      </c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9" t="s">
        <v>328</v>
      </c>
    </row>
    <row r="57" spans="1:16" ht="0.75" customHeight="1" x14ac:dyDescent="0.2"/>
    <row r="58" spans="1:16" ht="2.1" customHeight="1" x14ac:dyDescent="0.2">
      <c r="A58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P61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4.5703125" style="116" customWidth="1"/>
    <col min="6" max="6" width="11.42578125" style="116" customWidth="1"/>
    <col min="7" max="7" width="4.5703125" style="116" customWidth="1"/>
    <col min="8" max="8" width="7.5703125" style="116" customWidth="1"/>
    <col min="9" max="9" width="4.5703125" style="116" customWidth="1"/>
    <col min="10" max="10" width="10" style="116" customWidth="1"/>
    <col min="11" max="11" width="4.5703125" style="116" customWidth="1"/>
    <col min="12" max="12" width="11.42578125" style="116" customWidth="1"/>
    <col min="13" max="13" width="4.5703125" style="116" customWidth="1"/>
    <col min="14" max="14" width="10" style="116" customWidth="1"/>
    <col min="15" max="15" width="11.42578125" style="116" customWidth="1"/>
    <col min="16" max="17" width="0.42578125" style="116" customWidth="1"/>
    <col min="18" max="18" width="1" style="116" customWidth="1"/>
    <col min="19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4.5703125" style="116" customWidth="1"/>
    <col min="262" max="262" width="11.42578125" style="116" customWidth="1"/>
    <col min="263" max="263" width="4.5703125" style="116" customWidth="1"/>
    <col min="264" max="264" width="7.5703125" style="116" customWidth="1"/>
    <col min="265" max="265" width="4.5703125" style="116" customWidth="1"/>
    <col min="266" max="266" width="10" style="116" customWidth="1"/>
    <col min="267" max="267" width="4.5703125" style="116" customWidth="1"/>
    <col min="268" max="268" width="11.42578125" style="116" customWidth="1"/>
    <col min="269" max="269" width="4.5703125" style="116" customWidth="1"/>
    <col min="270" max="270" width="10" style="116" customWidth="1"/>
    <col min="271" max="271" width="11.42578125" style="116" customWidth="1"/>
    <col min="272" max="273" width="0.42578125" style="116" customWidth="1"/>
    <col min="274" max="274" width="1" style="116" customWidth="1"/>
    <col min="275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4.5703125" style="116" customWidth="1"/>
    <col min="518" max="518" width="11.42578125" style="116" customWidth="1"/>
    <col min="519" max="519" width="4.5703125" style="116" customWidth="1"/>
    <col min="520" max="520" width="7.5703125" style="116" customWidth="1"/>
    <col min="521" max="521" width="4.5703125" style="116" customWidth="1"/>
    <col min="522" max="522" width="10" style="116" customWidth="1"/>
    <col min="523" max="523" width="4.5703125" style="116" customWidth="1"/>
    <col min="524" max="524" width="11.42578125" style="116" customWidth="1"/>
    <col min="525" max="525" width="4.5703125" style="116" customWidth="1"/>
    <col min="526" max="526" width="10" style="116" customWidth="1"/>
    <col min="527" max="527" width="11.42578125" style="116" customWidth="1"/>
    <col min="528" max="529" width="0.42578125" style="116" customWidth="1"/>
    <col min="530" max="530" width="1" style="116" customWidth="1"/>
    <col min="531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4.5703125" style="116" customWidth="1"/>
    <col min="774" max="774" width="11.42578125" style="116" customWidth="1"/>
    <col min="775" max="775" width="4.5703125" style="116" customWidth="1"/>
    <col min="776" max="776" width="7.5703125" style="116" customWidth="1"/>
    <col min="777" max="777" width="4.5703125" style="116" customWidth="1"/>
    <col min="778" max="778" width="10" style="116" customWidth="1"/>
    <col min="779" max="779" width="4.5703125" style="116" customWidth="1"/>
    <col min="780" max="780" width="11.42578125" style="116" customWidth="1"/>
    <col min="781" max="781" width="4.5703125" style="116" customWidth="1"/>
    <col min="782" max="782" width="10" style="116" customWidth="1"/>
    <col min="783" max="783" width="11.42578125" style="116" customWidth="1"/>
    <col min="784" max="785" width="0.42578125" style="116" customWidth="1"/>
    <col min="786" max="786" width="1" style="116" customWidth="1"/>
    <col min="787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4.5703125" style="116" customWidth="1"/>
    <col min="1030" max="1030" width="11.42578125" style="116" customWidth="1"/>
    <col min="1031" max="1031" width="4.5703125" style="116" customWidth="1"/>
    <col min="1032" max="1032" width="7.5703125" style="116" customWidth="1"/>
    <col min="1033" max="1033" width="4.5703125" style="116" customWidth="1"/>
    <col min="1034" max="1034" width="10" style="116" customWidth="1"/>
    <col min="1035" max="1035" width="4.5703125" style="116" customWidth="1"/>
    <col min="1036" max="1036" width="11.42578125" style="116" customWidth="1"/>
    <col min="1037" max="1037" width="4.5703125" style="116" customWidth="1"/>
    <col min="1038" max="1038" width="10" style="116" customWidth="1"/>
    <col min="1039" max="1039" width="11.42578125" style="116" customWidth="1"/>
    <col min="1040" max="1041" width="0.42578125" style="116" customWidth="1"/>
    <col min="1042" max="1042" width="1" style="116" customWidth="1"/>
    <col min="1043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4.5703125" style="116" customWidth="1"/>
    <col min="1286" max="1286" width="11.42578125" style="116" customWidth="1"/>
    <col min="1287" max="1287" width="4.5703125" style="116" customWidth="1"/>
    <col min="1288" max="1288" width="7.5703125" style="116" customWidth="1"/>
    <col min="1289" max="1289" width="4.5703125" style="116" customWidth="1"/>
    <col min="1290" max="1290" width="10" style="116" customWidth="1"/>
    <col min="1291" max="1291" width="4.5703125" style="116" customWidth="1"/>
    <col min="1292" max="1292" width="11.42578125" style="116" customWidth="1"/>
    <col min="1293" max="1293" width="4.5703125" style="116" customWidth="1"/>
    <col min="1294" max="1294" width="10" style="116" customWidth="1"/>
    <col min="1295" max="1295" width="11.42578125" style="116" customWidth="1"/>
    <col min="1296" max="1297" width="0.42578125" style="116" customWidth="1"/>
    <col min="1298" max="1298" width="1" style="116" customWidth="1"/>
    <col min="1299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4.5703125" style="116" customWidth="1"/>
    <col min="1542" max="1542" width="11.42578125" style="116" customWidth="1"/>
    <col min="1543" max="1543" width="4.5703125" style="116" customWidth="1"/>
    <col min="1544" max="1544" width="7.5703125" style="116" customWidth="1"/>
    <col min="1545" max="1545" width="4.5703125" style="116" customWidth="1"/>
    <col min="1546" max="1546" width="10" style="116" customWidth="1"/>
    <col min="1547" max="1547" width="4.5703125" style="116" customWidth="1"/>
    <col min="1548" max="1548" width="11.42578125" style="116" customWidth="1"/>
    <col min="1549" max="1549" width="4.5703125" style="116" customWidth="1"/>
    <col min="1550" max="1550" width="10" style="116" customWidth="1"/>
    <col min="1551" max="1551" width="11.42578125" style="116" customWidth="1"/>
    <col min="1552" max="1553" width="0.42578125" style="116" customWidth="1"/>
    <col min="1554" max="1554" width="1" style="116" customWidth="1"/>
    <col min="1555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4.5703125" style="116" customWidth="1"/>
    <col min="1798" max="1798" width="11.42578125" style="116" customWidth="1"/>
    <col min="1799" max="1799" width="4.5703125" style="116" customWidth="1"/>
    <col min="1800" max="1800" width="7.5703125" style="116" customWidth="1"/>
    <col min="1801" max="1801" width="4.5703125" style="116" customWidth="1"/>
    <col min="1802" max="1802" width="10" style="116" customWidth="1"/>
    <col min="1803" max="1803" width="4.5703125" style="116" customWidth="1"/>
    <col min="1804" max="1804" width="11.42578125" style="116" customWidth="1"/>
    <col min="1805" max="1805" width="4.5703125" style="116" customWidth="1"/>
    <col min="1806" max="1806" width="10" style="116" customWidth="1"/>
    <col min="1807" max="1807" width="11.42578125" style="116" customWidth="1"/>
    <col min="1808" max="1809" width="0.42578125" style="116" customWidth="1"/>
    <col min="1810" max="1810" width="1" style="116" customWidth="1"/>
    <col min="1811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4.5703125" style="116" customWidth="1"/>
    <col min="2054" max="2054" width="11.42578125" style="116" customWidth="1"/>
    <col min="2055" max="2055" width="4.5703125" style="116" customWidth="1"/>
    <col min="2056" max="2056" width="7.5703125" style="116" customWidth="1"/>
    <col min="2057" max="2057" width="4.5703125" style="116" customWidth="1"/>
    <col min="2058" max="2058" width="10" style="116" customWidth="1"/>
    <col min="2059" max="2059" width="4.5703125" style="116" customWidth="1"/>
    <col min="2060" max="2060" width="11.42578125" style="116" customWidth="1"/>
    <col min="2061" max="2061" width="4.5703125" style="116" customWidth="1"/>
    <col min="2062" max="2062" width="10" style="116" customWidth="1"/>
    <col min="2063" max="2063" width="11.42578125" style="116" customWidth="1"/>
    <col min="2064" max="2065" width="0.42578125" style="116" customWidth="1"/>
    <col min="2066" max="2066" width="1" style="116" customWidth="1"/>
    <col min="2067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4.5703125" style="116" customWidth="1"/>
    <col min="2310" max="2310" width="11.42578125" style="116" customWidth="1"/>
    <col min="2311" max="2311" width="4.5703125" style="116" customWidth="1"/>
    <col min="2312" max="2312" width="7.5703125" style="116" customWidth="1"/>
    <col min="2313" max="2313" width="4.5703125" style="116" customWidth="1"/>
    <col min="2314" max="2314" width="10" style="116" customWidth="1"/>
    <col min="2315" max="2315" width="4.5703125" style="116" customWidth="1"/>
    <col min="2316" max="2316" width="11.42578125" style="116" customWidth="1"/>
    <col min="2317" max="2317" width="4.5703125" style="116" customWidth="1"/>
    <col min="2318" max="2318" width="10" style="116" customWidth="1"/>
    <col min="2319" max="2319" width="11.42578125" style="116" customWidth="1"/>
    <col min="2320" max="2321" width="0.42578125" style="116" customWidth="1"/>
    <col min="2322" max="2322" width="1" style="116" customWidth="1"/>
    <col min="2323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4.5703125" style="116" customWidth="1"/>
    <col min="2566" max="2566" width="11.42578125" style="116" customWidth="1"/>
    <col min="2567" max="2567" width="4.5703125" style="116" customWidth="1"/>
    <col min="2568" max="2568" width="7.5703125" style="116" customWidth="1"/>
    <col min="2569" max="2569" width="4.5703125" style="116" customWidth="1"/>
    <col min="2570" max="2570" width="10" style="116" customWidth="1"/>
    <col min="2571" max="2571" width="4.5703125" style="116" customWidth="1"/>
    <col min="2572" max="2572" width="11.42578125" style="116" customWidth="1"/>
    <col min="2573" max="2573" width="4.5703125" style="116" customWidth="1"/>
    <col min="2574" max="2574" width="10" style="116" customWidth="1"/>
    <col min="2575" max="2575" width="11.42578125" style="116" customWidth="1"/>
    <col min="2576" max="2577" width="0.42578125" style="116" customWidth="1"/>
    <col min="2578" max="2578" width="1" style="116" customWidth="1"/>
    <col min="2579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4.5703125" style="116" customWidth="1"/>
    <col min="2822" max="2822" width="11.42578125" style="116" customWidth="1"/>
    <col min="2823" max="2823" width="4.5703125" style="116" customWidth="1"/>
    <col min="2824" max="2824" width="7.5703125" style="116" customWidth="1"/>
    <col min="2825" max="2825" width="4.5703125" style="116" customWidth="1"/>
    <col min="2826" max="2826" width="10" style="116" customWidth="1"/>
    <col min="2827" max="2827" width="4.5703125" style="116" customWidth="1"/>
    <col min="2828" max="2828" width="11.42578125" style="116" customWidth="1"/>
    <col min="2829" max="2829" width="4.5703125" style="116" customWidth="1"/>
    <col min="2830" max="2830" width="10" style="116" customWidth="1"/>
    <col min="2831" max="2831" width="11.42578125" style="116" customWidth="1"/>
    <col min="2832" max="2833" width="0.42578125" style="116" customWidth="1"/>
    <col min="2834" max="2834" width="1" style="116" customWidth="1"/>
    <col min="2835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4.5703125" style="116" customWidth="1"/>
    <col min="3078" max="3078" width="11.42578125" style="116" customWidth="1"/>
    <col min="3079" max="3079" width="4.5703125" style="116" customWidth="1"/>
    <col min="3080" max="3080" width="7.5703125" style="116" customWidth="1"/>
    <col min="3081" max="3081" width="4.5703125" style="116" customWidth="1"/>
    <col min="3082" max="3082" width="10" style="116" customWidth="1"/>
    <col min="3083" max="3083" width="4.5703125" style="116" customWidth="1"/>
    <col min="3084" max="3084" width="11.42578125" style="116" customWidth="1"/>
    <col min="3085" max="3085" width="4.5703125" style="116" customWidth="1"/>
    <col min="3086" max="3086" width="10" style="116" customWidth="1"/>
    <col min="3087" max="3087" width="11.42578125" style="116" customWidth="1"/>
    <col min="3088" max="3089" width="0.42578125" style="116" customWidth="1"/>
    <col min="3090" max="3090" width="1" style="116" customWidth="1"/>
    <col min="3091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4.5703125" style="116" customWidth="1"/>
    <col min="3334" max="3334" width="11.42578125" style="116" customWidth="1"/>
    <col min="3335" max="3335" width="4.5703125" style="116" customWidth="1"/>
    <col min="3336" max="3336" width="7.5703125" style="116" customWidth="1"/>
    <col min="3337" max="3337" width="4.5703125" style="116" customWidth="1"/>
    <col min="3338" max="3338" width="10" style="116" customWidth="1"/>
    <col min="3339" max="3339" width="4.5703125" style="116" customWidth="1"/>
    <col min="3340" max="3340" width="11.42578125" style="116" customWidth="1"/>
    <col min="3341" max="3341" width="4.5703125" style="116" customWidth="1"/>
    <col min="3342" max="3342" width="10" style="116" customWidth="1"/>
    <col min="3343" max="3343" width="11.42578125" style="116" customWidth="1"/>
    <col min="3344" max="3345" width="0.42578125" style="116" customWidth="1"/>
    <col min="3346" max="3346" width="1" style="116" customWidth="1"/>
    <col min="3347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4.5703125" style="116" customWidth="1"/>
    <col min="3590" max="3590" width="11.42578125" style="116" customWidth="1"/>
    <col min="3591" max="3591" width="4.5703125" style="116" customWidth="1"/>
    <col min="3592" max="3592" width="7.5703125" style="116" customWidth="1"/>
    <col min="3593" max="3593" width="4.5703125" style="116" customWidth="1"/>
    <col min="3594" max="3594" width="10" style="116" customWidth="1"/>
    <col min="3595" max="3595" width="4.5703125" style="116" customWidth="1"/>
    <col min="3596" max="3596" width="11.42578125" style="116" customWidth="1"/>
    <col min="3597" max="3597" width="4.5703125" style="116" customWidth="1"/>
    <col min="3598" max="3598" width="10" style="116" customWidth="1"/>
    <col min="3599" max="3599" width="11.42578125" style="116" customWidth="1"/>
    <col min="3600" max="3601" width="0.42578125" style="116" customWidth="1"/>
    <col min="3602" max="3602" width="1" style="116" customWidth="1"/>
    <col min="3603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4.5703125" style="116" customWidth="1"/>
    <col min="3846" max="3846" width="11.42578125" style="116" customWidth="1"/>
    <col min="3847" max="3847" width="4.5703125" style="116" customWidth="1"/>
    <col min="3848" max="3848" width="7.5703125" style="116" customWidth="1"/>
    <col min="3849" max="3849" width="4.5703125" style="116" customWidth="1"/>
    <col min="3850" max="3850" width="10" style="116" customWidth="1"/>
    <col min="3851" max="3851" width="4.5703125" style="116" customWidth="1"/>
    <col min="3852" max="3852" width="11.42578125" style="116" customWidth="1"/>
    <col min="3853" max="3853" width="4.5703125" style="116" customWidth="1"/>
    <col min="3854" max="3854" width="10" style="116" customWidth="1"/>
    <col min="3855" max="3855" width="11.42578125" style="116" customWidth="1"/>
    <col min="3856" max="3857" width="0.42578125" style="116" customWidth="1"/>
    <col min="3858" max="3858" width="1" style="116" customWidth="1"/>
    <col min="3859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4.5703125" style="116" customWidth="1"/>
    <col min="4102" max="4102" width="11.42578125" style="116" customWidth="1"/>
    <col min="4103" max="4103" width="4.5703125" style="116" customWidth="1"/>
    <col min="4104" max="4104" width="7.5703125" style="116" customWidth="1"/>
    <col min="4105" max="4105" width="4.5703125" style="116" customWidth="1"/>
    <col min="4106" max="4106" width="10" style="116" customWidth="1"/>
    <col min="4107" max="4107" width="4.5703125" style="116" customWidth="1"/>
    <col min="4108" max="4108" width="11.42578125" style="116" customWidth="1"/>
    <col min="4109" max="4109" width="4.5703125" style="116" customWidth="1"/>
    <col min="4110" max="4110" width="10" style="116" customWidth="1"/>
    <col min="4111" max="4111" width="11.42578125" style="116" customWidth="1"/>
    <col min="4112" max="4113" width="0.42578125" style="116" customWidth="1"/>
    <col min="4114" max="4114" width="1" style="116" customWidth="1"/>
    <col min="4115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4.5703125" style="116" customWidth="1"/>
    <col min="4358" max="4358" width="11.42578125" style="116" customWidth="1"/>
    <col min="4359" max="4359" width="4.5703125" style="116" customWidth="1"/>
    <col min="4360" max="4360" width="7.5703125" style="116" customWidth="1"/>
    <col min="4361" max="4361" width="4.5703125" style="116" customWidth="1"/>
    <col min="4362" max="4362" width="10" style="116" customWidth="1"/>
    <col min="4363" max="4363" width="4.5703125" style="116" customWidth="1"/>
    <col min="4364" max="4364" width="11.42578125" style="116" customWidth="1"/>
    <col min="4365" max="4365" width="4.5703125" style="116" customWidth="1"/>
    <col min="4366" max="4366" width="10" style="116" customWidth="1"/>
    <col min="4367" max="4367" width="11.42578125" style="116" customWidth="1"/>
    <col min="4368" max="4369" width="0.42578125" style="116" customWidth="1"/>
    <col min="4370" max="4370" width="1" style="116" customWidth="1"/>
    <col min="4371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4.5703125" style="116" customWidth="1"/>
    <col min="4614" max="4614" width="11.42578125" style="116" customWidth="1"/>
    <col min="4615" max="4615" width="4.5703125" style="116" customWidth="1"/>
    <col min="4616" max="4616" width="7.5703125" style="116" customWidth="1"/>
    <col min="4617" max="4617" width="4.5703125" style="116" customWidth="1"/>
    <col min="4618" max="4618" width="10" style="116" customWidth="1"/>
    <col min="4619" max="4619" width="4.5703125" style="116" customWidth="1"/>
    <col min="4620" max="4620" width="11.42578125" style="116" customWidth="1"/>
    <col min="4621" max="4621" width="4.5703125" style="116" customWidth="1"/>
    <col min="4622" max="4622" width="10" style="116" customWidth="1"/>
    <col min="4623" max="4623" width="11.42578125" style="116" customWidth="1"/>
    <col min="4624" max="4625" width="0.42578125" style="116" customWidth="1"/>
    <col min="4626" max="4626" width="1" style="116" customWidth="1"/>
    <col min="4627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4.5703125" style="116" customWidth="1"/>
    <col min="4870" max="4870" width="11.42578125" style="116" customWidth="1"/>
    <col min="4871" max="4871" width="4.5703125" style="116" customWidth="1"/>
    <col min="4872" max="4872" width="7.5703125" style="116" customWidth="1"/>
    <col min="4873" max="4873" width="4.5703125" style="116" customWidth="1"/>
    <col min="4874" max="4874" width="10" style="116" customWidth="1"/>
    <col min="4875" max="4875" width="4.5703125" style="116" customWidth="1"/>
    <col min="4876" max="4876" width="11.42578125" style="116" customWidth="1"/>
    <col min="4877" max="4877" width="4.5703125" style="116" customWidth="1"/>
    <col min="4878" max="4878" width="10" style="116" customWidth="1"/>
    <col min="4879" max="4879" width="11.42578125" style="116" customWidth="1"/>
    <col min="4880" max="4881" width="0.42578125" style="116" customWidth="1"/>
    <col min="4882" max="4882" width="1" style="116" customWidth="1"/>
    <col min="4883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4.5703125" style="116" customWidth="1"/>
    <col min="5126" max="5126" width="11.42578125" style="116" customWidth="1"/>
    <col min="5127" max="5127" width="4.5703125" style="116" customWidth="1"/>
    <col min="5128" max="5128" width="7.5703125" style="116" customWidth="1"/>
    <col min="5129" max="5129" width="4.5703125" style="116" customWidth="1"/>
    <col min="5130" max="5130" width="10" style="116" customWidth="1"/>
    <col min="5131" max="5131" width="4.5703125" style="116" customWidth="1"/>
    <col min="5132" max="5132" width="11.42578125" style="116" customWidth="1"/>
    <col min="5133" max="5133" width="4.5703125" style="116" customWidth="1"/>
    <col min="5134" max="5134" width="10" style="116" customWidth="1"/>
    <col min="5135" max="5135" width="11.42578125" style="116" customWidth="1"/>
    <col min="5136" max="5137" width="0.42578125" style="116" customWidth="1"/>
    <col min="5138" max="5138" width="1" style="116" customWidth="1"/>
    <col min="5139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4.5703125" style="116" customWidth="1"/>
    <col min="5382" max="5382" width="11.42578125" style="116" customWidth="1"/>
    <col min="5383" max="5383" width="4.5703125" style="116" customWidth="1"/>
    <col min="5384" max="5384" width="7.5703125" style="116" customWidth="1"/>
    <col min="5385" max="5385" width="4.5703125" style="116" customWidth="1"/>
    <col min="5386" max="5386" width="10" style="116" customWidth="1"/>
    <col min="5387" max="5387" width="4.5703125" style="116" customWidth="1"/>
    <col min="5388" max="5388" width="11.42578125" style="116" customWidth="1"/>
    <col min="5389" max="5389" width="4.5703125" style="116" customWidth="1"/>
    <col min="5390" max="5390" width="10" style="116" customWidth="1"/>
    <col min="5391" max="5391" width="11.42578125" style="116" customWidth="1"/>
    <col min="5392" max="5393" width="0.42578125" style="116" customWidth="1"/>
    <col min="5394" max="5394" width="1" style="116" customWidth="1"/>
    <col min="5395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4.5703125" style="116" customWidth="1"/>
    <col min="5638" max="5638" width="11.42578125" style="116" customWidth="1"/>
    <col min="5639" max="5639" width="4.5703125" style="116" customWidth="1"/>
    <col min="5640" max="5640" width="7.5703125" style="116" customWidth="1"/>
    <col min="5641" max="5641" width="4.5703125" style="116" customWidth="1"/>
    <col min="5642" max="5642" width="10" style="116" customWidth="1"/>
    <col min="5643" max="5643" width="4.5703125" style="116" customWidth="1"/>
    <col min="5644" max="5644" width="11.42578125" style="116" customWidth="1"/>
    <col min="5645" max="5645" width="4.5703125" style="116" customWidth="1"/>
    <col min="5646" max="5646" width="10" style="116" customWidth="1"/>
    <col min="5647" max="5647" width="11.42578125" style="116" customWidth="1"/>
    <col min="5648" max="5649" width="0.42578125" style="116" customWidth="1"/>
    <col min="5650" max="5650" width="1" style="116" customWidth="1"/>
    <col min="5651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4.5703125" style="116" customWidth="1"/>
    <col min="5894" max="5894" width="11.42578125" style="116" customWidth="1"/>
    <col min="5895" max="5895" width="4.5703125" style="116" customWidth="1"/>
    <col min="5896" max="5896" width="7.5703125" style="116" customWidth="1"/>
    <col min="5897" max="5897" width="4.5703125" style="116" customWidth="1"/>
    <col min="5898" max="5898" width="10" style="116" customWidth="1"/>
    <col min="5899" max="5899" width="4.5703125" style="116" customWidth="1"/>
    <col min="5900" max="5900" width="11.42578125" style="116" customWidth="1"/>
    <col min="5901" max="5901" width="4.5703125" style="116" customWidth="1"/>
    <col min="5902" max="5902" width="10" style="116" customWidth="1"/>
    <col min="5903" max="5903" width="11.42578125" style="116" customWidth="1"/>
    <col min="5904" max="5905" width="0.42578125" style="116" customWidth="1"/>
    <col min="5906" max="5906" width="1" style="116" customWidth="1"/>
    <col min="5907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4.5703125" style="116" customWidth="1"/>
    <col min="6150" max="6150" width="11.42578125" style="116" customWidth="1"/>
    <col min="6151" max="6151" width="4.5703125" style="116" customWidth="1"/>
    <col min="6152" max="6152" width="7.5703125" style="116" customWidth="1"/>
    <col min="6153" max="6153" width="4.5703125" style="116" customWidth="1"/>
    <col min="6154" max="6154" width="10" style="116" customWidth="1"/>
    <col min="6155" max="6155" width="4.5703125" style="116" customWidth="1"/>
    <col min="6156" max="6156" width="11.42578125" style="116" customWidth="1"/>
    <col min="6157" max="6157" width="4.5703125" style="116" customWidth="1"/>
    <col min="6158" max="6158" width="10" style="116" customWidth="1"/>
    <col min="6159" max="6159" width="11.42578125" style="116" customWidth="1"/>
    <col min="6160" max="6161" width="0.42578125" style="116" customWidth="1"/>
    <col min="6162" max="6162" width="1" style="116" customWidth="1"/>
    <col min="6163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4.5703125" style="116" customWidth="1"/>
    <col min="6406" max="6406" width="11.42578125" style="116" customWidth="1"/>
    <col min="6407" max="6407" width="4.5703125" style="116" customWidth="1"/>
    <col min="6408" max="6408" width="7.5703125" style="116" customWidth="1"/>
    <col min="6409" max="6409" width="4.5703125" style="116" customWidth="1"/>
    <col min="6410" max="6410" width="10" style="116" customWidth="1"/>
    <col min="6411" max="6411" width="4.5703125" style="116" customWidth="1"/>
    <col min="6412" max="6412" width="11.42578125" style="116" customWidth="1"/>
    <col min="6413" max="6413" width="4.5703125" style="116" customWidth="1"/>
    <col min="6414" max="6414" width="10" style="116" customWidth="1"/>
    <col min="6415" max="6415" width="11.42578125" style="116" customWidth="1"/>
    <col min="6416" max="6417" width="0.42578125" style="116" customWidth="1"/>
    <col min="6418" max="6418" width="1" style="116" customWidth="1"/>
    <col min="6419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4.5703125" style="116" customWidth="1"/>
    <col min="6662" max="6662" width="11.42578125" style="116" customWidth="1"/>
    <col min="6663" max="6663" width="4.5703125" style="116" customWidth="1"/>
    <col min="6664" max="6664" width="7.5703125" style="116" customWidth="1"/>
    <col min="6665" max="6665" width="4.5703125" style="116" customWidth="1"/>
    <col min="6666" max="6666" width="10" style="116" customWidth="1"/>
    <col min="6667" max="6667" width="4.5703125" style="116" customWidth="1"/>
    <col min="6668" max="6668" width="11.42578125" style="116" customWidth="1"/>
    <col min="6669" max="6669" width="4.5703125" style="116" customWidth="1"/>
    <col min="6670" max="6670" width="10" style="116" customWidth="1"/>
    <col min="6671" max="6671" width="11.42578125" style="116" customWidth="1"/>
    <col min="6672" max="6673" width="0.42578125" style="116" customWidth="1"/>
    <col min="6674" max="6674" width="1" style="116" customWidth="1"/>
    <col min="6675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4.5703125" style="116" customWidth="1"/>
    <col min="6918" max="6918" width="11.42578125" style="116" customWidth="1"/>
    <col min="6919" max="6919" width="4.5703125" style="116" customWidth="1"/>
    <col min="6920" max="6920" width="7.5703125" style="116" customWidth="1"/>
    <col min="6921" max="6921" width="4.5703125" style="116" customWidth="1"/>
    <col min="6922" max="6922" width="10" style="116" customWidth="1"/>
    <col min="6923" max="6923" width="4.5703125" style="116" customWidth="1"/>
    <col min="6924" max="6924" width="11.42578125" style="116" customWidth="1"/>
    <col min="6925" max="6925" width="4.5703125" style="116" customWidth="1"/>
    <col min="6926" max="6926" width="10" style="116" customWidth="1"/>
    <col min="6927" max="6927" width="11.42578125" style="116" customWidth="1"/>
    <col min="6928" max="6929" width="0.42578125" style="116" customWidth="1"/>
    <col min="6930" max="6930" width="1" style="116" customWidth="1"/>
    <col min="6931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4.5703125" style="116" customWidth="1"/>
    <col min="7174" max="7174" width="11.42578125" style="116" customWidth="1"/>
    <col min="7175" max="7175" width="4.5703125" style="116" customWidth="1"/>
    <col min="7176" max="7176" width="7.5703125" style="116" customWidth="1"/>
    <col min="7177" max="7177" width="4.5703125" style="116" customWidth="1"/>
    <col min="7178" max="7178" width="10" style="116" customWidth="1"/>
    <col min="7179" max="7179" width="4.5703125" style="116" customWidth="1"/>
    <col min="7180" max="7180" width="11.42578125" style="116" customWidth="1"/>
    <col min="7181" max="7181" width="4.5703125" style="116" customWidth="1"/>
    <col min="7182" max="7182" width="10" style="116" customWidth="1"/>
    <col min="7183" max="7183" width="11.42578125" style="116" customWidth="1"/>
    <col min="7184" max="7185" width="0.42578125" style="116" customWidth="1"/>
    <col min="7186" max="7186" width="1" style="116" customWidth="1"/>
    <col min="7187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4.5703125" style="116" customWidth="1"/>
    <col min="7430" max="7430" width="11.42578125" style="116" customWidth="1"/>
    <col min="7431" max="7431" width="4.5703125" style="116" customWidth="1"/>
    <col min="7432" max="7432" width="7.5703125" style="116" customWidth="1"/>
    <col min="7433" max="7433" width="4.5703125" style="116" customWidth="1"/>
    <col min="7434" max="7434" width="10" style="116" customWidth="1"/>
    <col min="7435" max="7435" width="4.5703125" style="116" customWidth="1"/>
    <col min="7436" max="7436" width="11.42578125" style="116" customWidth="1"/>
    <col min="7437" max="7437" width="4.5703125" style="116" customWidth="1"/>
    <col min="7438" max="7438" width="10" style="116" customWidth="1"/>
    <col min="7439" max="7439" width="11.42578125" style="116" customWidth="1"/>
    <col min="7440" max="7441" width="0.42578125" style="116" customWidth="1"/>
    <col min="7442" max="7442" width="1" style="116" customWidth="1"/>
    <col min="7443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4.5703125" style="116" customWidth="1"/>
    <col min="7686" max="7686" width="11.42578125" style="116" customWidth="1"/>
    <col min="7687" max="7687" width="4.5703125" style="116" customWidth="1"/>
    <col min="7688" max="7688" width="7.5703125" style="116" customWidth="1"/>
    <col min="7689" max="7689" width="4.5703125" style="116" customWidth="1"/>
    <col min="7690" max="7690" width="10" style="116" customWidth="1"/>
    <col min="7691" max="7691" width="4.5703125" style="116" customWidth="1"/>
    <col min="7692" max="7692" width="11.42578125" style="116" customWidth="1"/>
    <col min="7693" max="7693" width="4.5703125" style="116" customWidth="1"/>
    <col min="7694" max="7694" width="10" style="116" customWidth="1"/>
    <col min="7695" max="7695" width="11.42578125" style="116" customWidth="1"/>
    <col min="7696" max="7697" width="0.42578125" style="116" customWidth="1"/>
    <col min="7698" max="7698" width="1" style="116" customWidth="1"/>
    <col min="7699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4.5703125" style="116" customWidth="1"/>
    <col min="7942" max="7942" width="11.42578125" style="116" customWidth="1"/>
    <col min="7943" max="7943" width="4.5703125" style="116" customWidth="1"/>
    <col min="7944" max="7944" width="7.5703125" style="116" customWidth="1"/>
    <col min="7945" max="7945" width="4.5703125" style="116" customWidth="1"/>
    <col min="7946" max="7946" width="10" style="116" customWidth="1"/>
    <col min="7947" max="7947" width="4.5703125" style="116" customWidth="1"/>
    <col min="7948" max="7948" width="11.42578125" style="116" customWidth="1"/>
    <col min="7949" max="7949" width="4.5703125" style="116" customWidth="1"/>
    <col min="7950" max="7950" width="10" style="116" customWidth="1"/>
    <col min="7951" max="7951" width="11.42578125" style="116" customWidth="1"/>
    <col min="7952" max="7953" width="0.42578125" style="116" customWidth="1"/>
    <col min="7954" max="7954" width="1" style="116" customWidth="1"/>
    <col min="7955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4.5703125" style="116" customWidth="1"/>
    <col min="8198" max="8198" width="11.42578125" style="116" customWidth="1"/>
    <col min="8199" max="8199" width="4.5703125" style="116" customWidth="1"/>
    <col min="8200" max="8200" width="7.5703125" style="116" customWidth="1"/>
    <col min="8201" max="8201" width="4.5703125" style="116" customWidth="1"/>
    <col min="8202" max="8202" width="10" style="116" customWidth="1"/>
    <col min="8203" max="8203" width="4.5703125" style="116" customWidth="1"/>
    <col min="8204" max="8204" width="11.42578125" style="116" customWidth="1"/>
    <col min="8205" max="8205" width="4.5703125" style="116" customWidth="1"/>
    <col min="8206" max="8206" width="10" style="116" customWidth="1"/>
    <col min="8207" max="8207" width="11.42578125" style="116" customWidth="1"/>
    <col min="8208" max="8209" width="0.42578125" style="116" customWidth="1"/>
    <col min="8210" max="8210" width="1" style="116" customWidth="1"/>
    <col min="8211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4.5703125" style="116" customWidth="1"/>
    <col min="8454" max="8454" width="11.42578125" style="116" customWidth="1"/>
    <col min="8455" max="8455" width="4.5703125" style="116" customWidth="1"/>
    <col min="8456" max="8456" width="7.5703125" style="116" customWidth="1"/>
    <col min="8457" max="8457" width="4.5703125" style="116" customWidth="1"/>
    <col min="8458" max="8458" width="10" style="116" customWidth="1"/>
    <col min="8459" max="8459" width="4.5703125" style="116" customWidth="1"/>
    <col min="8460" max="8460" width="11.42578125" style="116" customWidth="1"/>
    <col min="8461" max="8461" width="4.5703125" style="116" customWidth="1"/>
    <col min="8462" max="8462" width="10" style="116" customWidth="1"/>
    <col min="8463" max="8463" width="11.42578125" style="116" customWidth="1"/>
    <col min="8464" max="8465" width="0.42578125" style="116" customWidth="1"/>
    <col min="8466" max="8466" width="1" style="116" customWidth="1"/>
    <col min="8467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4.5703125" style="116" customWidth="1"/>
    <col min="8710" max="8710" width="11.42578125" style="116" customWidth="1"/>
    <col min="8711" max="8711" width="4.5703125" style="116" customWidth="1"/>
    <col min="8712" max="8712" width="7.5703125" style="116" customWidth="1"/>
    <col min="8713" max="8713" width="4.5703125" style="116" customWidth="1"/>
    <col min="8714" max="8714" width="10" style="116" customWidth="1"/>
    <col min="8715" max="8715" width="4.5703125" style="116" customWidth="1"/>
    <col min="8716" max="8716" width="11.42578125" style="116" customWidth="1"/>
    <col min="8717" max="8717" width="4.5703125" style="116" customWidth="1"/>
    <col min="8718" max="8718" width="10" style="116" customWidth="1"/>
    <col min="8719" max="8719" width="11.42578125" style="116" customWidth="1"/>
    <col min="8720" max="8721" width="0.42578125" style="116" customWidth="1"/>
    <col min="8722" max="8722" width="1" style="116" customWidth="1"/>
    <col min="8723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4.5703125" style="116" customWidth="1"/>
    <col min="8966" max="8966" width="11.42578125" style="116" customWidth="1"/>
    <col min="8967" max="8967" width="4.5703125" style="116" customWidth="1"/>
    <col min="8968" max="8968" width="7.5703125" style="116" customWidth="1"/>
    <col min="8969" max="8969" width="4.5703125" style="116" customWidth="1"/>
    <col min="8970" max="8970" width="10" style="116" customWidth="1"/>
    <col min="8971" max="8971" width="4.5703125" style="116" customWidth="1"/>
    <col min="8972" max="8972" width="11.42578125" style="116" customWidth="1"/>
    <col min="8973" max="8973" width="4.5703125" style="116" customWidth="1"/>
    <col min="8974" max="8974" width="10" style="116" customWidth="1"/>
    <col min="8975" max="8975" width="11.42578125" style="116" customWidth="1"/>
    <col min="8976" max="8977" width="0.42578125" style="116" customWidth="1"/>
    <col min="8978" max="8978" width="1" style="116" customWidth="1"/>
    <col min="8979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4.5703125" style="116" customWidth="1"/>
    <col min="9222" max="9222" width="11.42578125" style="116" customWidth="1"/>
    <col min="9223" max="9223" width="4.5703125" style="116" customWidth="1"/>
    <col min="9224" max="9224" width="7.5703125" style="116" customWidth="1"/>
    <col min="9225" max="9225" width="4.5703125" style="116" customWidth="1"/>
    <col min="9226" max="9226" width="10" style="116" customWidth="1"/>
    <col min="9227" max="9227" width="4.5703125" style="116" customWidth="1"/>
    <col min="9228" max="9228" width="11.42578125" style="116" customWidth="1"/>
    <col min="9229" max="9229" width="4.5703125" style="116" customWidth="1"/>
    <col min="9230" max="9230" width="10" style="116" customWidth="1"/>
    <col min="9231" max="9231" width="11.42578125" style="116" customWidth="1"/>
    <col min="9232" max="9233" width="0.42578125" style="116" customWidth="1"/>
    <col min="9234" max="9234" width="1" style="116" customWidth="1"/>
    <col min="9235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4.5703125" style="116" customWidth="1"/>
    <col min="9478" max="9478" width="11.42578125" style="116" customWidth="1"/>
    <col min="9479" max="9479" width="4.5703125" style="116" customWidth="1"/>
    <col min="9480" max="9480" width="7.5703125" style="116" customWidth="1"/>
    <col min="9481" max="9481" width="4.5703125" style="116" customWidth="1"/>
    <col min="9482" max="9482" width="10" style="116" customWidth="1"/>
    <col min="9483" max="9483" width="4.5703125" style="116" customWidth="1"/>
    <col min="9484" max="9484" width="11.42578125" style="116" customWidth="1"/>
    <col min="9485" max="9485" width="4.5703125" style="116" customWidth="1"/>
    <col min="9486" max="9486" width="10" style="116" customWidth="1"/>
    <col min="9487" max="9487" width="11.42578125" style="116" customWidth="1"/>
    <col min="9488" max="9489" width="0.42578125" style="116" customWidth="1"/>
    <col min="9490" max="9490" width="1" style="116" customWidth="1"/>
    <col min="9491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4.5703125" style="116" customWidth="1"/>
    <col min="9734" max="9734" width="11.42578125" style="116" customWidth="1"/>
    <col min="9735" max="9735" width="4.5703125" style="116" customWidth="1"/>
    <col min="9736" max="9736" width="7.5703125" style="116" customWidth="1"/>
    <col min="9737" max="9737" width="4.5703125" style="116" customWidth="1"/>
    <col min="9738" max="9738" width="10" style="116" customWidth="1"/>
    <col min="9739" max="9739" width="4.5703125" style="116" customWidth="1"/>
    <col min="9740" max="9740" width="11.42578125" style="116" customWidth="1"/>
    <col min="9741" max="9741" width="4.5703125" style="116" customWidth="1"/>
    <col min="9742" max="9742" width="10" style="116" customWidth="1"/>
    <col min="9743" max="9743" width="11.42578125" style="116" customWidth="1"/>
    <col min="9744" max="9745" width="0.42578125" style="116" customWidth="1"/>
    <col min="9746" max="9746" width="1" style="116" customWidth="1"/>
    <col min="9747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4.5703125" style="116" customWidth="1"/>
    <col min="9990" max="9990" width="11.42578125" style="116" customWidth="1"/>
    <col min="9991" max="9991" width="4.5703125" style="116" customWidth="1"/>
    <col min="9992" max="9992" width="7.5703125" style="116" customWidth="1"/>
    <col min="9993" max="9993" width="4.5703125" style="116" customWidth="1"/>
    <col min="9994" max="9994" width="10" style="116" customWidth="1"/>
    <col min="9995" max="9995" width="4.5703125" style="116" customWidth="1"/>
    <col min="9996" max="9996" width="11.42578125" style="116" customWidth="1"/>
    <col min="9997" max="9997" width="4.5703125" style="116" customWidth="1"/>
    <col min="9998" max="9998" width="10" style="116" customWidth="1"/>
    <col min="9999" max="9999" width="11.42578125" style="116" customWidth="1"/>
    <col min="10000" max="10001" width="0.42578125" style="116" customWidth="1"/>
    <col min="10002" max="10002" width="1" style="116" customWidth="1"/>
    <col min="10003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4.5703125" style="116" customWidth="1"/>
    <col min="10246" max="10246" width="11.42578125" style="116" customWidth="1"/>
    <col min="10247" max="10247" width="4.5703125" style="116" customWidth="1"/>
    <col min="10248" max="10248" width="7.5703125" style="116" customWidth="1"/>
    <col min="10249" max="10249" width="4.5703125" style="116" customWidth="1"/>
    <col min="10250" max="10250" width="10" style="116" customWidth="1"/>
    <col min="10251" max="10251" width="4.5703125" style="116" customWidth="1"/>
    <col min="10252" max="10252" width="11.42578125" style="116" customWidth="1"/>
    <col min="10253" max="10253" width="4.5703125" style="116" customWidth="1"/>
    <col min="10254" max="10254" width="10" style="116" customWidth="1"/>
    <col min="10255" max="10255" width="11.42578125" style="116" customWidth="1"/>
    <col min="10256" max="10257" width="0.42578125" style="116" customWidth="1"/>
    <col min="10258" max="10258" width="1" style="116" customWidth="1"/>
    <col min="10259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4.5703125" style="116" customWidth="1"/>
    <col min="10502" max="10502" width="11.42578125" style="116" customWidth="1"/>
    <col min="10503" max="10503" width="4.5703125" style="116" customWidth="1"/>
    <col min="10504" max="10504" width="7.5703125" style="116" customWidth="1"/>
    <col min="10505" max="10505" width="4.5703125" style="116" customWidth="1"/>
    <col min="10506" max="10506" width="10" style="116" customWidth="1"/>
    <col min="10507" max="10507" width="4.5703125" style="116" customWidth="1"/>
    <col min="10508" max="10508" width="11.42578125" style="116" customWidth="1"/>
    <col min="10509" max="10509" width="4.5703125" style="116" customWidth="1"/>
    <col min="10510" max="10510" width="10" style="116" customWidth="1"/>
    <col min="10511" max="10511" width="11.42578125" style="116" customWidth="1"/>
    <col min="10512" max="10513" width="0.42578125" style="116" customWidth="1"/>
    <col min="10514" max="10514" width="1" style="116" customWidth="1"/>
    <col min="10515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4.5703125" style="116" customWidth="1"/>
    <col min="10758" max="10758" width="11.42578125" style="116" customWidth="1"/>
    <col min="10759" max="10759" width="4.5703125" style="116" customWidth="1"/>
    <col min="10760" max="10760" width="7.5703125" style="116" customWidth="1"/>
    <col min="10761" max="10761" width="4.5703125" style="116" customWidth="1"/>
    <col min="10762" max="10762" width="10" style="116" customWidth="1"/>
    <col min="10763" max="10763" width="4.5703125" style="116" customWidth="1"/>
    <col min="10764" max="10764" width="11.42578125" style="116" customWidth="1"/>
    <col min="10765" max="10765" width="4.5703125" style="116" customWidth="1"/>
    <col min="10766" max="10766" width="10" style="116" customWidth="1"/>
    <col min="10767" max="10767" width="11.42578125" style="116" customWidth="1"/>
    <col min="10768" max="10769" width="0.42578125" style="116" customWidth="1"/>
    <col min="10770" max="10770" width="1" style="116" customWidth="1"/>
    <col min="10771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4.5703125" style="116" customWidth="1"/>
    <col min="11014" max="11014" width="11.42578125" style="116" customWidth="1"/>
    <col min="11015" max="11015" width="4.5703125" style="116" customWidth="1"/>
    <col min="11016" max="11016" width="7.5703125" style="116" customWidth="1"/>
    <col min="11017" max="11017" width="4.5703125" style="116" customWidth="1"/>
    <col min="11018" max="11018" width="10" style="116" customWidth="1"/>
    <col min="11019" max="11019" width="4.5703125" style="116" customWidth="1"/>
    <col min="11020" max="11020" width="11.42578125" style="116" customWidth="1"/>
    <col min="11021" max="11021" width="4.5703125" style="116" customWidth="1"/>
    <col min="11022" max="11022" width="10" style="116" customWidth="1"/>
    <col min="11023" max="11023" width="11.42578125" style="116" customWidth="1"/>
    <col min="11024" max="11025" width="0.42578125" style="116" customWidth="1"/>
    <col min="11026" max="11026" width="1" style="116" customWidth="1"/>
    <col min="11027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4.5703125" style="116" customWidth="1"/>
    <col min="11270" max="11270" width="11.42578125" style="116" customWidth="1"/>
    <col min="11271" max="11271" width="4.5703125" style="116" customWidth="1"/>
    <col min="11272" max="11272" width="7.5703125" style="116" customWidth="1"/>
    <col min="11273" max="11273" width="4.5703125" style="116" customWidth="1"/>
    <col min="11274" max="11274" width="10" style="116" customWidth="1"/>
    <col min="11275" max="11275" width="4.5703125" style="116" customWidth="1"/>
    <col min="11276" max="11276" width="11.42578125" style="116" customWidth="1"/>
    <col min="11277" max="11277" width="4.5703125" style="116" customWidth="1"/>
    <col min="11278" max="11278" width="10" style="116" customWidth="1"/>
    <col min="11279" max="11279" width="11.42578125" style="116" customWidth="1"/>
    <col min="11280" max="11281" width="0.42578125" style="116" customWidth="1"/>
    <col min="11282" max="11282" width="1" style="116" customWidth="1"/>
    <col min="11283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4.5703125" style="116" customWidth="1"/>
    <col min="11526" max="11526" width="11.42578125" style="116" customWidth="1"/>
    <col min="11527" max="11527" width="4.5703125" style="116" customWidth="1"/>
    <col min="11528" max="11528" width="7.5703125" style="116" customWidth="1"/>
    <col min="11529" max="11529" width="4.5703125" style="116" customWidth="1"/>
    <col min="11530" max="11530" width="10" style="116" customWidth="1"/>
    <col min="11531" max="11531" width="4.5703125" style="116" customWidth="1"/>
    <col min="11532" max="11532" width="11.42578125" style="116" customWidth="1"/>
    <col min="11533" max="11533" width="4.5703125" style="116" customWidth="1"/>
    <col min="11534" max="11534" width="10" style="116" customWidth="1"/>
    <col min="11535" max="11535" width="11.42578125" style="116" customWidth="1"/>
    <col min="11536" max="11537" width="0.42578125" style="116" customWidth="1"/>
    <col min="11538" max="11538" width="1" style="116" customWidth="1"/>
    <col min="11539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4.5703125" style="116" customWidth="1"/>
    <col min="11782" max="11782" width="11.42578125" style="116" customWidth="1"/>
    <col min="11783" max="11783" width="4.5703125" style="116" customWidth="1"/>
    <col min="11784" max="11784" width="7.5703125" style="116" customWidth="1"/>
    <col min="11785" max="11785" width="4.5703125" style="116" customWidth="1"/>
    <col min="11786" max="11786" width="10" style="116" customWidth="1"/>
    <col min="11787" max="11787" width="4.5703125" style="116" customWidth="1"/>
    <col min="11788" max="11788" width="11.42578125" style="116" customWidth="1"/>
    <col min="11789" max="11789" width="4.5703125" style="116" customWidth="1"/>
    <col min="11790" max="11790" width="10" style="116" customWidth="1"/>
    <col min="11791" max="11791" width="11.42578125" style="116" customWidth="1"/>
    <col min="11792" max="11793" width="0.42578125" style="116" customWidth="1"/>
    <col min="11794" max="11794" width="1" style="116" customWidth="1"/>
    <col min="11795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4.5703125" style="116" customWidth="1"/>
    <col min="12038" max="12038" width="11.42578125" style="116" customWidth="1"/>
    <col min="12039" max="12039" width="4.5703125" style="116" customWidth="1"/>
    <col min="12040" max="12040" width="7.5703125" style="116" customWidth="1"/>
    <col min="12041" max="12041" width="4.5703125" style="116" customWidth="1"/>
    <col min="12042" max="12042" width="10" style="116" customWidth="1"/>
    <col min="12043" max="12043" width="4.5703125" style="116" customWidth="1"/>
    <col min="12044" max="12044" width="11.42578125" style="116" customWidth="1"/>
    <col min="12045" max="12045" width="4.5703125" style="116" customWidth="1"/>
    <col min="12046" max="12046" width="10" style="116" customWidth="1"/>
    <col min="12047" max="12047" width="11.42578125" style="116" customWidth="1"/>
    <col min="12048" max="12049" width="0.42578125" style="116" customWidth="1"/>
    <col min="12050" max="12050" width="1" style="116" customWidth="1"/>
    <col min="12051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4.5703125" style="116" customWidth="1"/>
    <col min="12294" max="12294" width="11.42578125" style="116" customWidth="1"/>
    <col min="12295" max="12295" width="4.5703125" style="116" customWidth="1"/>
    <col min="12296" max="12296" width="7.5703125" style="116" customWidth="1"/>
    <col min="12297" max="12297" width="4.5703125" style="116" customWidth="1"/>
    <col min="12298" max="12298" width="10" style="116" customWidth="1"/>
    <col min="12299" max="12299" width="4.5703125" style="116" customWidth="1"/>
    <col min="12300" max="12300" width="11.42578125" style="116" customWidth="1"/>
    <col min="12301" max="12301" width="4.5703125" style="116" customWidth="1"/>
    <col min="12302" max="12302" width="10" style="116" customWidth="1"/>
    <col min="12303" max="12303" width="11.42578125" style="116" customWidth="1"/>
    <col min="12304" max="12305" width="0.42578125" style="116" customWidth="1"/>
    <col min="12306" max="12306" width="1" style="116" customWidth="1"/>
    <col min="12307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4.5703125" style="116" customWidth="1"/>
    <col min="12550" max="12550" width="11.42578125" style="116" customWidth="1"/>
    <col min="12551" max="12551" width="4.5703125" style="116" customWidth="1"/>
    <col min="12552" max="12552" width="7.5703125" style="116" customWidth="1"/>
    <col min="12553" max="12553" width="4.5703125" style="116" customWidth="1"/>
    <col min="12554" max="12554" width="10" style="116" customWidth="1"/>
    <col min="12555" max="12555" width="4.5703125" style="116" customWidth="1"/>
    <col min="12556" max="12556" width="11.42578125" style="116" customWidth="1"/>
    <col min="12557" max="12557" width="4.5703125" style="116" customWidth="1"/>
    <col min="12558" max="12558" width="10" style="116" customWidth="1"/>
    <col min="12559" max="12559" width="11.42578125" style="116" customWidth="1"/>
    <col min="12560" max="12561" width="0.42578125" style="116" customWidth="1"/>
    <col min="12562" max="12562" width="1" style="116" customWidth="1"/>
    <col min="12563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4.5703125" style="116" customWidth="1"/>
    <col min="12806" max="12806" width="11.42578125" style="116" customWidth="1"/>
    <col min="12807" max="12807" width="4.5703125" style="116" customWidth="1"/>
    <col min="12808" max="12808" width="7.5703125" style="116" customWidth="1"/>
    <col min="12809" max="12809" width="4.5703125" style="116" customWidth="1"/>
    <col min="12810" max="12810" width="10" style="116" customWidth="1"/>
    <col min="12811" max="12811" width="4.5703125" style="116" customWidth="1"/>
    <col min="12812" max="12812" width="11.42578125" style="116" customWidth="1"/>
    <col min="12813" max="12813" width="4.5703125" style="116" customWidth="1"/>
    <col min="12814" max="12814" width="10" style="116" customWidth="1"/>
    <col min="12815" max="12815" width="11.42578125" style="116" customWidth="1"/>
    <col min="12816" max="12817" width="0.42578125" style="116" customWidth="1"/>
    <col min="12818" max="12818" width="1" style="116" customWidth="1"/>
    <col min="12819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4.5703125" style="116" customWidth="1"/>
    <col min="13062" max="13062" width="11.42578125" style="116" customWidth="1"/>
    <col min="13063" max="13063" width="4.5703125" style="116" customWidth="1"/>
    <col min="13064" max="13064" width="7.5703125" style="116" customWidth="1"/>
    <col min="13065" max="13065" width="4.5703125" style="116" customWidth="1"/>
    <col min="13066" max="13066" width="10" style="116" customWidth="1"/>
    <col min="13067" max="13067" width="4.5703125" style="116" customWidth="1"/>
    <col min="13068" max="13068" width="11.42578125" style="116" customWidth="1"/>
    <col min="13069" max="13069" width="4.5703125" style="116" customWidth="1"/>
    <col min="13070" max="13070" width="10" style="116" customWidth="1"/>
    <col min="13071" max="13071" width="11.42578125" style="116" customWidth="1"/>
    <col min="13072" max="13073" width="0.42578125" style="116" customWidth="1"/>
    <col min="13074" max="13074" width="1" style="116" customWidth="1"/>
    <col min="13075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4.5703125" style="116" customWidth="1"/>
    <col min="13318" max="13318" width="11.42578125" style="116" customWidth="1"/>
    <col min="13319" max="13319" width="4.5703125" style="116" customWidth="1"/>
    <col min="13320" max="13320" width="7.5703125" style="116" customWidth="1"/>
    <col min="13321" max="13321" width="4.5703125" style="116" customWidth="1"/>
    <col min="13322" max="13322" width="10" style="116" customWidth="1"/>
    <col min="13323" max="13323" width="4.5703125" style="116" customWidth="1"/>
    <col min="13324" max="13324" width="11.42578125" style="116" customWidth="1"/>
    <col min="13325" max="13325" width="4.5703125" style="116" customWidth="1"/>
    <col min="13326" max="13326" width="10" style="116" customWidth="1"/>
    <col min="13327" max="13327" width="11.42578125" style="116" customWidth="1"/>
    <col min="13328" max="13329" width="0.42578125" style="116" customWidth="1"/>
    <col min="13330" max="13330" width="1" style="116" customWidth="1"/>
    <col min="13331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4.5703125" style="116" customWidth="1"/>
    <col min="13574" max="13574" width="11.42578125" style="116" customWidth="1"/>
    <col min="13575" max="13575" width="4.5703125" style="116" customWidth="1"/>
    <col min="13576" max="13576" width="7.5703125" style="116" customWidth="1"/>
    <col min="13577" max="13577" width="4.5703125" style="116" customWidth="1"/>
    <col min="13578" max="13578" width="10" style="116" customWidth="1"/>
    <col min="13579" max="13579" width="4.5703125" style="116" customWidth="1"/>
    <col min="13580" max="13580" width="11.42578125" style="116" customWidth="1"/>
    <col min="13581" max="13581" width="4.5703125" style="116" customWidth="1"/>
    <col min="13582" max="13582" width="10" style="116" customWidth="1"/>
    <col min="13583" max="13583" width="11.42578125" style="116" customWidth="1"/>
    <col min="13584" max="13585" width="0.42578125" style="116" customWidth="1"/>
    <col min="13586" max="13586" width="1" style="116" customWidth="1"/>
    <col min="13587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4.5703125" style="116" customWidth="1"/>
    <col min="13830" max="13830" width="11.42578125" style="116" customWidth="1"/>
    <col min="13831" max="13831" width="4.5703125" style="116" customWidth="1"/>
    <col min="13832" max="13832" width="7.5703125" style="116" customWidth="1"/>
    <col min="13833" max="13833" width="4.5703125" style="116" customWidth="1"/>
    <col min="13834" max="13834" width="10" style="116" customWidth="1"/>
    <col min="13835" max="13835" width="4.5703125" style="116" customWidth="1"/>
    <col min="13836" max="13836" width="11.42578125" style="116" customWidth="1"/>
    <col min="13837" max="13837" width="4.5703125" style="116" customWidth="1"/>
    <col min="13838" max="13838" width="10" style="116" customWidth="1"/>
    <col min="13839" max="13839" width="11.42578125" style="116" customWidth="1"/>
    <col min="13840" max="13841" width="0.42578125" style="116" customWidth="1"/>
    <col min="13842" max="13842" width="1" style="116" customWidth="1"/>
    <col min="13843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4.5703125" style="116" customWidth="1"/>
    <col min="14086" max="14086" width="11.42578125" style="116" customWidth="1"/>
    <col min="14087" max="14087" width="4.5703125" style="116" customWidth="1"/>
    <col min="14088" max="14088" width="7.5703125" style="116" customWidth="1"/>
    <col min="14089" max="14089" width="4.5703125" style="116" customWidth="1"/>
    <col min="14090" max="14090" width="10" style="116" customWidth="1"/>
    <col min="14091" max="14091" width="4.5703125" style="116" customWidth="1"/>
    <col min="14092" max="14092" width="11.42578125" style="116" customWidth="1"/>
    <col min="14093" max="14093" width="4.5703125" style="116" customWidth="1"/>
    <col min="14094" max="14094" width="10" style="116" customWidth="1"/>
    <col min="14095" max="14095" width="11.42578125" style="116" customWidth="1"/>
    <col min="14096" max="14097" width="0.42578125" style="116" customWidth="1"/>
    <col min="14098" max="14098" width="1" style="116" customWidth="1"/>
    <col min="14099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4.5703125" style="116" customWidth="1"/>
    <col min="14342" max="14342" width="11.42578125" style="116" customWidth="1"/>
    <col min="14343" max="14343" width="4.5703125" style="116" customWidth="1"/>
    <col min="14344" max="14344" width="7.5703125" style="116" customWidth="1"/>
    <col min="14345" max="14345" width="4.5703125" style="116" customWidth="1"/>
    <col min="14346" max="14346" width="10" style="116" customWidth="1"/>
    <col min="14347" max="14347" width="4.5703125" style="116" customWidth="1"/>
    <col min="14348" max="14348" width="11.42578125" style="116" customWidth="1"/>
    <col min="14349" max="14349" width="4.5703125" style="116" customWidth="1"/>
    <col min="14350" max="14350" width="10" style="116" customWidth="1"/>
    <col min="14351" max="14351" width="11.42578125" style="116" customWidth="1"/>
    <col min="14352" max="14353" width="0.42578125" style="116" customWidth="1"/>
    <col min="14354" max="14354" width="1" style="116" customWidth="1"/>
    <col min="14355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4.5703125" style="116" customWidth="1"/>
    <col min="14598" max="14598" width="11.42578125" style="116" customWidth="1"/>
    <col min="14599" max="14599" width="4.5703125" style="116" customWidth="1"/>
    <col min="14600" max="14600" width="7.5703125" style="116" customWidth="1"/>
    <col min="14601" max="14601" width="4.5703125" style="116" customWidth="1"/>
    <col min="14602" max="14602" width="10" style="116" customWidth="1"/>
    <col min="14603" max="14603" width="4.5703125" style="116" customWidth="1"/>
    <col min="14604" max="14604" width="11.42578125" style="116" customWidth="1"/>
    <col min="14605" max="14605" width="4.5703125" style="116" customWidth="1"/>
    <col min="14606" max="14606" width="10" style="116" customWidth="1"/>
    <col min="14607" max="14607" width="11.42578125" style="116" customWidth="1"/>
    <col min="14608" max="14609" width="0.42578125" style="116" customWidth="1"/>
    <col min="14610" max="14610" width="1" style="116" customWidth="1"/>
    <col min="14611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4.5703125" style="116" customWidth="1"/>
    <col min="14854" max="14854" width="11.42578125" style="116" customWidth="1"/>
    <col min="14855" max="14855" width="4.5703125" style="116" customWidth="1"/>
    <col min="14856" max="14856" width="7.5703125" style="116" customWidth="1"/>
    <col min="14857" max="14857" width="4.5703125" style="116" customWidth="1"/>
    <col min="14858" max="14858" width="10" style="116" customWidth="1"/>
    <col min="14859" max="14859" width="4.5703125" style="116" customWidth="1"/>
    <col min="14860" max="14860" width="11.42578125" style="116" customWidth="1"/>
    <col min="14861" max="14861" width="4.5703125" style="116" customWidth="1"/>
    <col min="14862" max="14862" width="10" style="116" customWidth="1"/>
    <col min="14863" max="14863" width="11.42578125" style="116" customWidth="1"/>
    <col min="14864" max="14865" width="0.42578125" style="116" customWidth="1"/>
    <col min="14866" max="14866" width="1" style="116" customWidth="1"/>
    <col min="14867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4.5703125" style="116" customWidth="1"/>
    <col min="15110" max="15110" width="11.42578125" style="116" customWidth="1"/>
    <col min="15111" max="15111" width="4.5703125" style="116" customWidth="1"/>
    <col min="15112" max="15112" width="7.5703125" style="116" customWidth="1"/>
    <col min="15113" max="15113" width="4.5703125" style="116" customWidth="1"/>
    <col min="15114" max="15114" width="10" style="116" customWidth="1"/>
    <col min="15115" max="15115" width="4.5703125" style="116" customWidth="1"/>
    <col min="15116" max="15116" width="11.42578125" style="116" customWidth="1"/>
    <col min="15117" max="15117" width="4.5703125" style="116" customWidth="1"/>
    <col min="15118" max="15118" width="10" style="116" customWidth="1"/>
    <col min="15119" max="15119" width="11.42578125" style="116" customWidth="1"/>
    <col min="15120" max="15121" width="0.42578125" style="116" customWidth="1"/>
    <col min="15122" max="15122" width="1" style="116" customWidth="1"/>
    <col min="15123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4.5703125" style="116" customWidth="1"/>
    <col min="15366" max="15366" width="11.42578125" style="116" customWidth="1"/>
    <col min="15367" max="15367" width="4.5703125" style="116" customWidth="1"/>
    <col min="15368" max="15368" width="7.5703125" style="116" customWidth="1"/>
    <col min="15369" max="15369" width="4.5703125" style="116" customWidth="1"/>
    <col min="15370" max="15370" width="10" style="116" customWidth="1"/>
    <col min="15371" max="15371" width="4.5703125" style="116" customWidth="1"/>
    <col min="15372" max="15372" width="11.42578125" style="116" customWidth="1"/>
    <col min="15373" max="15373" width="4.5703125" style="116" customWidth="1"/>
    <col min="15374" max="15374" width="10" style="116" customWidth="1"/>
    <col min="15375" max="15375" width="11.42578125" style="116" customWidth="1"/>
    <col min="15376" max="15377" width="0.42578125" style="116" customWidth="1"/>
    <col min="15378" max="15378" width="1" style="116" customWidth="1"/>
    <col min="15379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4.5703125" style="116" customWidth="1"/>
    <col min="15622" max="15622" width="11.42578125" style="116" customWidth="1"/>
    <col min="15623" max="15623" width="4.5703125" style="116" customWidth="1"/>
    <col min="15624" max="15624" width="7.5703125" style="116" customWidth="1"/>
    <col min="15625" max="15625" width="4.5703125" style="116" customWidth="1"/>
    <col min="15626" max="15626" width="10" style="116" customWidth="1"/>
    <col min="15627" max="15627" width="4.5703125" style="116" customWidth="1"/>
    <col min="15628" max="15628" width="11.42578125" style="116" customWidth="1"/>
    <col min="15629" max="15629" width="4.5703125" style="116" customWidth="1"/>
    <col min="15630" max="15630" width="10" style="116" customWidth="1"/>
    <col min="15631" max="15631" width="11.42578125" style="116" customWidth="1"/>
    <col min="15632" max="15633" width="0.42578125" style="116" customWidth="1"/>
    <col min="15634" max="15634" width="1" style="116" customWidth="1"/>
    <col min="15635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4.5703125" style="116" customWidth="1"/>
    <col min="15878" max="15878" width="11.42578125" style="116" customWidth="1"/>
    <col min="15879" max="15879" width="4.5703125" style="116" customWidth="1"/>
    <col min="15880" max="15880" width="7.5703125" style="116" customWidth="1"/>
    <col min="15881" max="15881" width="4.5703125" style="116" customWidth="1"/>
    <col min="15882" max="15882" width="10" style="116" customWidth="1"/>
    <col min="15883" max="15883" width="4.5703125" style="116" customWidth="1"/>
    <col min="15884" max="15884" width="11.42578125" style="116" customWidth="1"/>
    <col min="15885" max="15885" width="4.5703125" style="116" customWidth="1"/>
    <col min="15886" max="15886" width="10" style="116" customWidth="1"/>
    <col min="15887" max="15887" width="11.42578125" style="116" customWidth="1"/>
    <col min="15888" max="15889" width="0.42578125" style="116" customWidth="1"/>
    <col min="15890" max="15890" width="1" style="116" customWidth="1"/>
    <col min="15891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4.5703125" style="116" customWidth="1"/>
    <col min="16134" max="16134" width="11.42578125" style="116" customWidth="1"/>
    <col min="16135" max="16135" width="4.5703125" style="116" customWidth="1"/>
    <col min="16136" max="16136" width="7.5703125" style="116" customWidth="1"/>
    <col min="16137" max="16137" width="4.5703125" style="116" customWidth="1"/>
    <col min="16138" max="16138" width="10" style="116" customWidth="1"/>
    <col min="16139" max="16139" width="4.5703125" style="116" customWidth="1"/>
    <col min="16140" max="16140" width="11.42578125" style="116" customWidth="1"/>
    <col min="16141" max="16141" width="4.5703125" style="116" customWidth="1"/>
    <col min="16142" max="16142" width="10" style="116" customWidth="1"/>
    <col min="16143" max="16143" width="11.42578125" style="116" customWidth="1"/>
    <col min="16144" max="16145" width="0.42578125" style="116" customWidth="1"/>
    <col min="16146" max="16146" width="1" style="116" customWidth="1"/>
    <col min="16147" max="16384" width="13.28515625" style="116"/>
  </cols>
  <sheetData>
    <row r="1" spans="4:16" ht="2.1" customHeight="1" x14ac:dyDescent="0.2">
      <c r="P1" s="116" t="s">
        <v>198</v>
      </c>
    </row>
    <row r="2" spans="4:16" ht="3.75" customHeight="1" x14ac:dyDescent="0.2"/>
    <row r="3" spans="4:16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4:16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4:16" ht="18.75" customHeight="1" x14ac:dyDescent="0.3">
      <c r="D5" s="118" t="s">
        <v>280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</row>
    <row r="6" spans="4:16" ht="16.350000000000001" customHeight="1" x14ac:dyDescent="0.2">
      <c r="D6" s="119" t="s">
        <v>322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</row>
    <row r="7" spans="4:16" ht="15.6" customHeight="1" x14ac:dyDescent="0.2">
      <c r="D7" s="120" t="s">
        <v>282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</row>
    <row r="8" spans="4:16" ht="15.6" customHeight="1" x14ac:dyDescent="0.2">
      <c r="D8" s="120" t="s">
        <v>203</v>
      </c>
      <c r="E8" s="121"/>
      <c r="F8" s="121"/>
      <c r="G8" s="121"/>
      <c r="H8" s="121"/>
      <c r="I8" s="121"/>
      <c r="J8" s="121"/>
      <c r="K8" s="121"/>
      <c r="L8" s="121"/>
      <c r="M8" s="121"/>
      <c r="N8" s="120"/>
    </row>
    <row r="9" spans="4:16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</row>
    <row r="10" spans="4:16" ht="17.25" customHeight="1" x14ac:dyDescent="0.25">
      <c r="D10" s="122" t="s">
        <v>283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3"/>
    </row>
    <row r="11" spans="4:16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</row>
    <row r="12" spans="4:16" ht="1.1499999999999999" customHeight="1" x14ac:dyDescent="0.2"/>
    <row r="13" spans="4:16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</row>
    <row r="14" spans="4:16" ht="23.25" customHeight="1" x14ac:dyDescent="0.2">
      <c r="D14" s="141" t="s">
        <v>250</v>
      </c>
      <c r="E14" s="141"/>
      <c r="F14" s="141" t="s">
        <v>251</v>
      </c>
      <c r="G14" s="141"/>
      <c r="H14" s="141" t="s">
        <v>230</v>
      </c>
      <c r="I14" s="141"/>
      <c r="J14" s="141" t="s">
        <v>252</v>
      </c>
      <c r="K14" s="141"/>
      <c r="L14" s="141" t="s">
        <v>253</v>
      </c>
      <c r="M14" s="141"/>
      <c r="N14" s="141" t="s">
        <v>254</v>
      </c>
    </row>
    <row r="15" spans="4:16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</row>
    <row r="16" spans="4:16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5"/>
    </row>
    <row r="17" spans="4:14" ht="10.9" customHeight="1" x14ac:dyDescent="0.2">
      <c r="D17" s="148">
        <v>41306</v>
      </c>
      <c r="E17" s="149"/>
      <c r="F17" s="151">
        <v>0</v>
      </c>
      <c r="G17" s="151"/>
      <c r="H17" s="150">
        <v>0</v>
      </c>
      <c r="I17" s="150"/>
      <c r="J17" s="151">
        <v>29606</v>
      </c>
      <c r="K17" s="151"/>
      <c r="L17" s="151">
        <v>29606</v>
      </c>
      <c r="M17" s="151"/>
      <c r="N17" s="153">
        <v>29606</v>
      </c>
    </row>
    <row r="18" spans="4:14" ht="10.9" customHeight="1" x14ac:dyDescent="0.2">
      <c r="D18" s="148">
        <v>41487</v>
      </c>
      <c r="E18" s="149"/>
      <c r="F18" s="151">
        <v>0</v>
      </c>
      <c r="G18" s="151"/>
      <c r="H18" s="150">
        <v>0</v>
      </c>
      <c r="I18" s="150"/>
      <c r="J18" s="151">
        <v>23580</v>
      </c>
      <c r="K18" s="151"/>
      <c r="L18" s="151">
        <v>23580</v>
      </c>
      <c r="M18" s="151"/>
      <c r="N18" s="153">
        <v>0</v>
      </c>
    </row>
    <row r="19" spans="4:14" ht="10.9" customHeight="1" x14ac:dyDescent="0.2">
      <c r="D19" s="148">
        <v>41671</v>
      </c>
      <c r="E19" s="149"/>
      <c r="F19" s="151">
        <v>150000</v>
      </c>
      <c r="G19" s="151"/>
      <c r="H19" s="150">
        <v>3.65</v>
      </c>
      <c r="I19" s="150"/>
      <c r="J19" s="151">
        <v>23580</v>
      </c>
      <c r="K19" s="151"/>
      <c r="L19" s="151">
        <v>173580</v>
      </c>
      <c r="M19" s="151"/>
      <c r="N19" s="153">
        <v>197160</v>
      </c>
    </row>
    <row r="20" spans="4:14" ht="10.9" customHeight="1" x14ac:dyDescent="0.2">
      <c r="D20" s="148">
        <v>41852</v>
      </c>
      <c r="E20" s="149"/>
      <c r="F20" s="151">
        <v>0</v>
      </c>
      <c r="G20" s="151"/>
      <c r="H20" s="150">
        <v>0</v>
      </c>
      <c r="I20" s="150"/>
      <c r="J20" s="151">
        <v>20842.5</v>
      </c>
      <c r="K20" s="151"/>
      <c r="L20" s="151">
        <v>20842.5</v>
      </c>
      <c r="M20" s="151"/>
      <c r="N20" s="153">
        <v>0</v>
      </c>
    </row>
    <row r="21" spans="4:14" ht="10.9" customHeight="1" x14ac:dyDescent="0.2">
      <c r="D21" s="148">
        <v>42036</v>
      </c>
      <c r="E21" s="148"/>
      <c r="F21" s="153">
        <v>145000</v>
      </c>
      <c r="G21" s="153"/>
      <c r="H21" s="155">
        <v>3.7</v>
      </c>
      <c r="I21" s="155"/>
      <c r="J21" s="153">
        <v>20842.5</v>
      </c>
      <c r="K21" s="153"/>
      <c r="L21" s="153">
        <v>165842.5</v>
      </c>
      <c r="M21" s="153"/>
      <c r="N21" s="153">
        <v>186685</v>
      </c>
    </row>
    <row r="22" spans="4:14" ht="10.9" customHeight="1" x14ac:dyDescent="0.2">
      <c r="D22" s="148">
        <v>42217</v>
      </c>
      <c r="E22" s="149"/>
      <c r="F22" s="151">
        <v>0</v>
      </c>
      <c r="G22" s="151"/>
      <c r="H22" s="150">
        <v>0</v>
      </c>
      <c r="I22" s="150"/>
      <c r="J22" s="151">
        <v>18160</v>
      </c>
      <c r="K22" s="151"/>
      <c r="L22" s="151">
        <v>18160</v>
      </c>
      <c r="M22" s="151"/>
      <c r="N22" s="153">
        <v>0</v>
      </c>
    </row>
    <row r="23" spans="4:14" ht="10.9" customHeight="1" x14ac:dyDescent="0.2">
      <c r="D23" s="148">
        <v>42401</v>
      </c>
      <c r="E23" s="149"/>
      <c r="F23" s="151">
        <v>145000</v>
      </c>
      <c r="G23" s="151"/>
      <c r="H23" s="150">
        <v>3.75</v>
      </c>
      <c r="I23" s="150"/>
      <c r="J23" s="151">
        <v>18160</v>
      </c>
      <c r="K23" s="151"/>
      <c r="L23" s="151">
        <v>163160</v>
      </c>
      <c r="M23" s="151"/>
      <c r="N23" s="153">
        <v>181320</v>
      </c>
    </row>
    <row r="24" spans="4:14" ht="10.9" customHeight="1" x14ac:dyDescent="0.2">
      <c r="D24" s="148">
        <v>42583</v>
      </c>
      <c r="E24" s="149"/>
      <c r="F24" s="151">
        <v>0</v>
      </c>
      <c r="G24" s="151"/>
      <c r="H24" s="150">
        <v>0</v>
      </c>
      <c r="I24" s="150"/>
      <c r="J24" s="151">
        <v>15441.25</v>
      </c>
      <c r="K24" s="151"/>
      <c r="L24" s="151">
        <v>15441.25</v>
      </c>
      <c r="M24" s="151"/>
      <c r="N24" s="153">
        <v>0</v>
      </c>
    </row>
    <row r="25" spans="4:14" ht="10.9" customHeight="1" x14ac:dyDescent="0.2">
      <c r="D25" s="148">
        <v>42767</v>
      </c>
      <c r="E25" s="149"/>
      <c r="F25" s="151">
        <v>140000</v>
      </c>
      <c r="G25" s="151"/>
      <c r="H25" s="150">
        <v>3.75</v>
      </c>
      <c r="I25" s="150"/>
      <c r="J25" s="151">
        <v>15441.25</v>
      </c>
      <c r="K25" s="151"/>
      <c r="L25" s="151">
        <v>155441.25</v>
      </c>
      <c r="M25" s="151"/>
      <c r="N25" s="153">
        <v>170882.5</v>
      </c>
    </row>
    <row r="26" spans="4:14" ht="10.9" customHeight="1" x14ac:dyDescent="0.2">
      <c r="D26" s="148">
        <v>42948</v>
      </c>
      <c r="E26" s="148"/>
      <c r="F26" s="153">
        <v>0</v>
      </c>
      <c r="G26" s="153"/>
      <c r="H26" s="155">
        <v>0</v>
      </c>
      <c r="I26" s="155"/>
      <c r="J26" s="153">
        <v>12816.25</v>
      </c>
      <c r="K26" s="153"/>
      <c r="L26" s="153">
        <v>12816.25</v>
      </c>
      <c r="M26" s="153"/>
      <c r="N26" s="153">
        <v>0</v>
      </c>
    </row>
    <row r="27" spans="4:14" ht="10.9" customHeight="1" x14ac:dyDescent="0.2">
      <c r="D27" s="148">
        <v>43132</v>
      </c>
      <c r="E27" s="149"/>
      <c r="F27" s="151">
        <v>140000</v>
      </c>
      <c r="G27" s="151"/>
      <c r="H27" s="150">
        <v>3.85</v>
      </c>
      <c r="I27" s="150"/>
      <c r="J27" s="151">
        <v>12816.25</v>
      </c>
      <c r="K27" s="151"/>
      <c r="L27" s="151">
        <v>152816.25</v>
      </c>
      <c r="M27" s="151"/>
      <c r="N27" s="153">
        <v>165632.5</v>
      </c>
    </row>
    <row r="28" spans="4:14" ht="10.9" customHeight="1" x14ac:dyDescent="0.2">
      <c r="D28" s="148">
        <v>43313</v>
      </c>
      <c r="E28" s="149"/>
      <c r="F28" s="151">
        <v>0</v>
      </c>
      <c r="G28" s="151"/>
      <c r="H28" s="150">
        <v>0</v>
      </c>
      <c r="I28" s="150"/>
      <c r="J28" s="151">
        <v>10121.25</v>
      </c>
      <c r="K28" s="151"/>
      <c r="L28" s="151">
        <v>10121.25</v>
      </c>
      <c r="M28" s="151"/>
      <c r="N28" s="153">
        <v>0</v>
      </c>
    </row>
    <row r="29" spans="4:14" ht="10.9" customHeight="1" x14ac:dyDescent="0.2">
      <c r="D29" s="148">
        <v>43497</v>
      </c>
      <c r="E29" s="149"/>
      <c r="F29" s="151">
        <v>105000</v>
      </c>
      <c r="G29" s="151"/>
      <c r="H29" s="150">
        <v>3.9</v>
      </c>
      <c r="I29" s="150"/>
      <c r="J29" s="151">
        <v>10121.25</v>
      </c>
      <c r="K29" s="151"/>
      <c r="L29" s="151">
        <v>115121.25</v>
      </c>
      <c r="M29" s="151"/>
      <c r="N29" s="153">
        <v>125242.5</v>
      </c>
    </row>
    <row r="30" spans="4:14" ht="10.9" customHeight="1" x14ac:dyDescent="0.2">
      <c r="D30" s="148">
        <v>43678</v>
      </c>
      <c r="E30" s="149"/>
      <c r="F30" s="151">
        <v>0</v>
      </c>
      <c r="G30" s="151"/>
      <c r="H30" s="150">
        <v>0</v>
      </c>
      <c r="I30" s="150"/>
      <c r="J30" s="151">
        <v>8073.75</v>
      </c>
      <c r="K30" s="151"/>
      <c r="L30" s="151">
        <v>8073.75</v>
      </c>
      <c r="M30" s="151"/>
      <c r="N30" s="153">
        <v>0</v>
      </c>
    </row>
    <row r="31" spans="4:14" ht="10.9" customHeight="1" x14ac:dyDescent="0.2">
      <c r="D31" s="148">
        <v>43862</v>
      </c>
      <c r="E31" s="148"/>
      <c r="F31" s="153">
        <v>105000</v>
      </c>
      <c r="G31" s="153"/>
      <c r="H31" s="155">
        <v>3.95</v>
      </c>
      <c r="I31" s="155"/>
      <c r="J31" s="153">
        <v>8073.75</v>
      </c>
      <c r="K31" s="153"/>
      <c r="L31" s="153">
        <v>113073.75</v>
      </c>
      <c r="M31" s="153"/>
      <c r="N31" s="153">
        <v>121147.5</v>
      </c>
    </row>
    <row r="32" spans="4:14" ht="10.9" customHeight="1" x14ac:dyDescent="0.2">
      <c r="D32" s="148">
        <v>44044</v>
      </c>
      <c r="E32" s="149"/>
      <c r="F32" s="151">
        <v>0</v>
      </c>
      <c r="G32" s="151"/>
      <c r="H32" s="150">
        <v>0</v>
      </c>
      <c r="I32" s="150"/>
      <c r="J32" s="151">
        <v>6000</v>
      </c>
      <c r="K32" s="151"/>
      <c r="L32" s="151">
        <v>6000</v>
      </c>
      <c r="M32" s="151"/>
      <c r="N32" s="153">
        <v>0</v>
      </c>
    </row>
    <row r="33" spans="4:14" ht="10.9" customHeight="1" x14ac:dyDescent="0.2">
      <c r="D33" s="148">
        <v>44228</v>
      </c>
      <c r="E33" s="149"/>
      <c r="F33" s="151">
        <v>100000</v>
      </c>
      <c r="G33" s="151"/>
      <c r="H33" s="150">
        <v>4</v>
      </c>
      <c r="I33" s="150"/>
      <c r="J33" s="151">
        <v>6000</v>
      </c>
      <c r="K33" s="151"/>
      <c r="L33" s="151">
        <v>106000</v>
      </c>
      <c r="M33" s="151"/>
      <c r="N33" s="153">
        <v>112000</v>
      </c>
    </row>
    <row r="34" spans="4:14" ht="10.9" customHeight="1" x14ac:dyDescent="0.2">
      <c r="D34" s="148">
        <v>44409</v>
      </c>
      <c r="E34" s="149"/>
      <c r="F34" s="151">
        <v>0</v>
      </c>
      <c r="G34" s="151"/>
      <c r="H34" s="150">
        <v>0</v>
      </c>
      <c r="I34" s="150"/>
      <c r="J34" s="151">
        <v>4000</v>
      </c>
      <c r="K34" s="151"/>
      <c r="L34" s="151">
        <v>4000</v>
      </c>
      <c r="M34" s="151"/>
      <c r="N34" s="153">
        <v>0</v>
      </c>
    </row>
    <row r="35" spans="4:14" ht="10.9" customHeight="1" x14ac:dyDescent="0.2">
      <c r="D35" s="148">
        <v>44593</v>
      </c>
      <c r="E35" s="149"/>
      <c r="F35" s="151">
        <v>100000</v>
      </c>
      <c r="G35" s="151"/>
      <c r="H35" s="150">
        <v>4</v>
      </c>
      <c r="I35" s="150"/>
      <c r="J35" s="151">
        <v>4000</v>
      </c>
      <c r="K35" s="151"/>
      <c r="L35" s="151">
        <v>104000</v>
      </c>
      <c r="M35" s="151"/>
      <c r="N35" s="153">
        <v>108000</v>
      </c>
    </row>
    <row r="36" spans="4:14" ht="10.9" customHeight="1" x14ac:dyDescent="0.2">
      <c r="D36" s="148">
        <v>44774</v>
      </c>
      <c r="E36" s="148"/>
      <c r="F36" s="153">
        <v>0</v>
      </c>
      <c r="G36" s="153"/>
      <c r="H36" s="155">
        <v>0</v>
      </c>
      <c r="I36" s="155"/>
      <c r="J36" s="153">
        <v>2000</v>
      </c>
      <c r="K36" s="153"/>
      <c r="L36" s="153">
        <v>2000</v>
      </c>
      <c r="M36" s="153"/>
      <c r="N36" s="153">
        <v>0</v>
      </c>
    </row>
    <row r="37" spans="4:14" ht="10.9" customHeight="1" x14ac:dyDescent="0.2">
      <c r="D37" s="148">
        <v>44958</v>
      </c>
      <c r="E37" s="149"/>
      <c r="F37" s="151">
        <v>100000</v>
      </c>
      <c r="G37" s="151"/>
      <c r="H37" s="150">
        <v>4</v>
      </c>
      <c r="I37" s="150"/>
      <c r="J37" s="151">
        <v>2000</v>
      </c>
      <c r="K37" s="151"/>
      <c r="L37" s="151">
        <v>102000</v>
      </c>
      <c r="M37" s="151"/>
      <c r="N37" s="153">
        <v>104000</v>
      </c>
    </row>
    <row r="38" spans="4:14" ht="1.1499999999999999" customHeight="1" x14ac:dyDescent="0.2">
      <c r="D38" s="145"/>
      <c r="E38" s="146"/>
      <c r="F38" s="146"/>
      <c r="G38" s="146"/>
      <c r="H38" s="146"/>
      <c r="I38" s="146"/>
      <c r="J38" s="146"/>
      <c r="K38" s="146"/>
      <c r="L38" s="146"/>
      <c r="M38" s="146"/>
      <c r="N38" s="145"/>
    </row>
    <row r="39" spans="4:14" ht="1.1499999999999999" customHeight="1" x14ac:dyDescent="0.2"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</row>
    <row r="40" spans="4:14" ht="12.75" customHeight="1" x14ac:dyDescent="0.2">
      <c r="D40" s="157">
        <v>0</v>
      </c>
      <c r="E40" s="157"/>
      <c r="F40" s="159">
        <v>1230000</v>
      </c>
      <c r="G40" s="159"/>
      <c r="H40" s="158">
        <v>0</v>
      </c>
      <c r="I40" s="158"/>
      <c r="J40" s="159">
        <v>271676</v>
      </c>
      <c r="K40" s="159"/>
      <c r="L40" s="159">
        <v>1501676</v>
      </c>
      <c r="M40" s="159"/>
      <c r="N40" s="159">
        <v>0</v>
      </c>
    </row>
    <row r="41" spans="4:14" ht="1.1499999999999999" customHeight="1" x14ac:dyDescent="0.2"/>
    <row r="42" spans="4:14" ht="10.9" customHeight="1" x14ac:dyDescent="0.2"/>
    <row r="43" spans="4:14" ht="10.9" customHeight="1" x14ac:dyDescent="0.2">
      <c r="D43" s="280" t="s">
        <v>255</v>
      </c>
      <c r="E43" s="280"/>
      <c r="F43" s="278"/>
      <c r="G43" s="278"/>
      <c r="H43" s="278"/>
      <c r="I43" s="278"/>
      <c r="J43" s="278"/>
      <c r="K43" s="278"/>
      <c r="L43" s="278"/>
      <c r="M43" s="278"/>
      <c r="N43" s="281" t="s">
        <v>203</v>
      </c>
    </row>
    <row r="44" spans="4:14" ht="10.9" customHeight="1" x14ac:dyDescent="0.2">
      <c r="D44" s="126" t="s">
        <v>198</v>
      </c>
      <c r="E44" s="126"/>
      <c r="N44" s="160" t="s">
        <v>203</v>
      </c>
    </row>
    <row r="45" spans="4:14" ht="10.9" customHeight="1" x14ac:dyDescent="0.2">
      <c r="D45" s="127" t="s">
        <v>284</v>
      </c>
      <c r="E45" s="127"/>
      <c r="F45" s="145"/>
      <c r="G45" s="145"/>
      <c r="H45" s="145"/>
      <c r="I45" s="145"/>
      <c r="J45" s="145"/>
      <c r="K45" s="145"/>
      <c r="L45" s="145"/>
      <c r="M45" s="145"/>
      <c r="N45" s="180">
        <v>6192012</v>
      </c>
    </row>
    <row r="46" spans="4:14" ht="10.9" customHeight="1" x14ac:dyDescent="0.2">
      <c r="D46" s="127" t="s">
        <v>285</v>
      </c>
      <c r="E46" s="127"/>
      <c r="F46" s="145"/>
      <c r="G46" s="145"/>
      <c r="H46" s="145"/>
      <c r="I46" s="145"/>
      <c r="J46" s="145"/>
      <c r="K46" s="145"/>
      <c r="L46" s="145"/>
      <c r="M46" s="145"/>
      <c r="N46" s="161">
        <v>5.6573170731707298</v>
      </c>
    </row>
    <row r="47" spans="4:14" ht="10.9" customHeight="1" x14ac:dyDescent="0.2">
      <c r="D47" s="127" t="s">
        <v>286</v>
      </c>
      <c r="E47" s="127"/>
      <c r="F47" s="145"/>
      <c r="G47" s="145"/>
      <c r="H47" s="145"/>
      <c r="I47" s="145"/>
      <c r="J47" s="145"/>
      <c r="K47" s="145"/>
      <c r="L47" s="145"/>
      <c r="M47" s="145"/>
      <c r="N47" s="162">
        <v>3.9042322339584699</v>
      </c>
    </row>
    <row r="48" spans="4:14" ht="10.9" customHeight="1" x14ac:dyDescent="0.2">
      <c r="D48" s="127" t="s">
        <v>287</v>
      </c>
      <c r="E48" s="127"/>
      <c r="F48" s="145"/>
      <c r="G48" s="145"/>
      <c r="H48" s="145"/>
      <c r="I48" s="145"/>
      <c r="J48" s="145"/>
      <c r="K48" s="145"/>
      <c r="L48" s="145"/>
      <c r="M48" s="145"/>
      <c r="N48" s="161">
        <v>5.6573170731707298</v>
      </c>
    </row>
    <row r="49" spans="1:14" ht="10.9" customHeight="1" x14ac:dyDescent="0.2">
      <c r="D49" s="130" t="s">
        <v>198</v>
      </c>
      <c r="E49" s="126"/>
      <c r="N49" s="132" t="s">
        <v>203</v>
      </c>
    </row>
    <row r="50" spans="1:14" ht="10.9" customHeight="1" x14ac:dyDescent="0.2">
      <c r="D50" s="280" t="s">
        <v>288</v>
      </c>
      <c r="E50" s="280"/>
      <c r="F50" s="278"/>
      <c r="G50" s="278"/>
      <c r="H50" s="278"/>
      <c r="I50" s="278"/>
      <c r="J50" s="278"/>
      <c r="K50" s="278"/>
      <c r="L50" s="278"/>
      <c r="M50" s="278"/>
      <c r="N50" s="282" t="s">
        <v>203</v>
      </c>
    </row>
    <row r="51" spans="1:14" ht="10.9" customHeight="1" x14ac:dyDescent="0.2">
      <c r="D51" s="130" t="s">
        <v>198</v>
      </c>
      <c r="E51" s="126"/>
      <c r="N51" s="132" t="s">
        <v>203</v>
      </c>
    </row>
    <row r="52" spans="1:14" ht="10.9" customHeight="1" x14ac:dyDescent="0.2">
      <c r="D52" s="127" t="s">
        <v>289</v>
      </c>
      <c r="E52" s="127"/>
      <c r="F52" s="145"/>
      <c r="G52" s="145"/>
      <c r="H52" s="145"/>
      <c r="I52" s="145"/>
      <c r="J52" s="145"/>
      <c r="K52" s="145"/>
      <c r="L52" s="145"/>
      <c r="M52" s="145"/>
      <c r="N52" s="180">
        <v>6192012</v>
      </c>
    </row>
    <row r="53" spans="1:14" ht="10.9" customHeight="1" x14ac:dyDescent="0.2">
      <c r="D53" s="127" t="s">
        <v>290</v>
      </c>
      <c r="E53" s="127"/>
      <c r="F53" s="145"/>
      <c r="G53" s="145"/>
      <c r="H53" s="145"/>
      <c r="I53" s="145"/>
      <c r="J53" s="145"/>
      <c r="K53" s="145"/>
      <c r="L53" s="145"/>
      <c r="M53" s="145"/>
      <c r="N53" s="180">
        <v>6192012</v>
      </c>
    </row>
    <row r="54" spans="1:14" ht="31.9" customHeight="1" x14ac:dyDescent="0.2"/>
    <row r="55" spans="1:14" ht="163.15" customHeight="1" x14ac:dyDescent="0.2"/>
    <row r="56" spans="1:14" ht="12.75" customHeight="1" x14ac:dyDescent="0.2">
      <c r="D56" s="135" t="s">
        <v>323</v>
      </c>
      <c r="E56" s="135"/>
      <c r="F56" s="135"/>
      <c r="G56" s="135"/>
      <c r="H56" s="135"/>
      <c r="I56" s="135"/>
      <c r="J56" s="135"/>
      <c r="K56" s="135"/>
      <c r="L56" s="135"/>
      <c r="M56" s="135"/>
      <c r="N56" s="135"/>
    </row>
    <row r="57" spans="1:14" ht="9.4" customHeight="1" x14ac:dyDescent="0.3">
      <c r="D57" s="136" t="s">
        <v>225</v>
      </c>
      <c r="E57" s="136"/>
      <c r="F57" s="136"/>
      <c r="G57" s="136"/>
      <c r="H57" s="136"/>
      <c r="I57" s="136"/>
      <c r="J57" s="136"/>
      <c r="K57" s="136"/>
      <c r="L57" s="136"/>
      <c r="M57" s="136"/>
      <c r="N57" s="136"/>
    </row>
    <row r="58" spans="1:14" ht="13.7" customHeight="1" x14ac:dyDescent="0.3">
      <c r="D58" s="137" t="s">
        <v>225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</row>
    <row r="59" spans="1:14" ht="9.1999999999999993" customHeight="1" x14ac:dyDescent="0.2">
      <c r="D59" s="138" t="s">
        <v>225</v>
      </c>
      <c r="E59" s="138"/>
      <c r="F59" s="138"/>
      <c r="G59" s="138"/>
      <c r="H59" s="138"/>
      <c r="I59" s="138"/>
      <c r="J59" s="138"/>
      <c r="K59" s="138"/>
      <c r="L59" s="138"/>
      <c r="M59" s="138"/>
      <c r="N59" s="139" t="s">
        <v>324</v>
      </c>
    </row>
    <row r="60" spans="1:14" ht="0.75" customHeight="1" x14ac:dyDescent="0.2"/>
    <row r="61" spans="1:14" ht="2.1" customHeight="1" x14ac:dyDescent="0.2">
      <c r="A61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65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5" style="116" customWidth="1"/>
    <col min="6" max="6" width="10" style="116" customWidth="1"/>
    <col min="7" max="7" width="5" style="116" customWidth="1"/>
    <col min="8" max="8" width="7.5703125" style="116" customWidth="1"/>
    <col min="9" max="9" width="5" style="116" customWidth="1"/>
    <col min="10" max="10" width="9.140625" style="116" customWidth="1"/>
    <col min="11" max="11" width="5" style="116" customWidth="1"/>
    <col min="12" max="12" width="11.42578125" style="116" customWidth="1"/>
    <col min="13" max="13" width="5" style="116" customWidth="1"/>
    <col min="14" max="14" width="10" style="116" customWidth="1"/>
    <col min="15" max="15" width="11.42578125" style="116" customWidth="1"/>
    <col min="16" max="17" width="0.42578125" style="116" customWidth="1"/>
    <col min="18" max="18" width="9.140625" style="116" customWidth="1"/>
    <col min="19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5" style="116" customWidth="1"/>
    <col min="262" max="262" width="10" style="116" customWidth="1"/>
    <col min="263" max="263" width="5" style="116" customWidth="1"/>
    <col min="264" max="264" width="7.5703125" style="116" customWidth="1"/>
    <col min="265" max="265" width="5" style="116" customWidth="1"/>
    <col min="266" max="266" width="9.140625" style="116" customWidth="1"/>
    <col min="267" max="267" width="5" style="116" customWidth="1"/>
    <col min="268" max="268" width="11.42578125" style="116" customWidth="1"/>
    <col min="269" max="269" width="5" style="116" customWidth="1"/>
    <col min="270" max="270" width="10" style="116" customWidth="1"/>
    <col min="271" max="271" width="11.42578125" style="116" customWidth="1"/>
    <col min="272" max="273" width="0.42578125" style="116" customWidth="1"/>
    <col min="274" max="274" width="9.140625" style="116" customWidth="1"/>
    <col min="275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5" style="116" customWidth="1"/>
    <col min="518" max="518" width="10" style="116" customWidth="1"/>
    <col min="519" max="519" width="5" style="116" customWidth="1"/>
    <col min="520" max="520" width="7.5703125" style="116" customWidth="1"/>
    <col min="521" max="521" width="5" style="116" customWidth="1"/>
    <col min="522" max="522" width="9.140625" style="116" customWidth="1"/>
    <col min="523" max="523" width="5" style="116" customWidth="1"/>
    <col min="524" max="524" width="11.42578125" style="116" customWidth="1"/>
    <col min="525" max="525" width="5" style="116" customWidth="1"/>
    <col min="526" max="526" width="10" style="116" customWidth="1"/>
    <col min="527" max="527" width="11.42578125" style="116" customWidth="1"/>
    <col min="528" max="529" width="0.42578125" style="116" customWidth="1"/>
    <col min="530" max="530" width="9.140625" style="116" customWidth="1"/>
    <col min="531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5" style="116" customWidth="1"/>
    <col min="774" max="774" width="10" style="116" customWidth="1"/>
    <col min="775" max="775" width="5" style="116" customWidth="1"/>
    <col min="776" max="776" width="7.5703125" style="116" customWidth="1"/>
    <col min="777" max="777" width="5" style="116" customWidth="1"/>
    <col min="778" max="778" width="9.140625" style="116" customWidth="1"/>
    <col min="779" max="779" width="5" style="116" customWidth="1"/>
    <col min="780" max="780" width="11.42578125" style="116" customWidth="1"/>
    <col min="781" max="781" width="5" style="116" customWidth="1"/>
    <col min="782" max="782" width="10" style="116" customWidth="1"/>
    <col min="783" max="783" width="11.42578125" style="116" customWidth="1"/>
    <col min="784" max="785" width="0.42578125" style="116" customWidth="1"/>
    <col min="786" max="786" width="9.140625" style="116" customWidth="1"/>
    <col min="787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5" style="116" customWidth="1"/>
    <col min="1030" max="1030" width="10" style="116" customWidth="1"/>
    <col min="1031" max="1031" width="5" style="116" customWidth="1"/>
    <col min="1032" max="1032" width="7.5703125" style="116" customWidth="1"/>
    <col min="1033" max="1033" width="5" style="116" customWidth="1"/>
    <col min="1034" max="1034" width="9.140625" style="116" customWidth="1"/>
    <col min="1035" max="1035" width="5" style="116" customWidth="1"/>
    <col min="1036" max="1036" width="11.42578125" style="116" customWidth="1"/>
    <col min="1037" max="1037" width="5" style="116" customWidth="1"/>
    <col min="1038" max="1038" width="10" style="116" customWidth="1"/>
    <col min="1039" max="1039" width="11.42578125" style="116" customWidth="1"/>
    <col min="1040" max="1041" width="0.42578125" style="116" customWidth="1"/>
    <col min="1042" max="1042" width="9.140625" style="116" customWidth="1"/>
    <col min="1043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5" style="116" customWidth="1"/>
    <col min="1286" max="1286" width="10" style="116" customWidth="1"/>
    <col min="1287" max="1287" width="5" style="116" customWidth="1"/>
    <col min="1288" max="1288" width="7.5703125" style="116" customWidth="1"/>
    <col min="1289" max="1289" width="5" style="116" customWidth="1"/>
    <col min="1290" max="1290" width="9.140625" style="116" customWidth="1"/>
    <col min="1291" max="1291" width="5" style="116" customWidth="1"/>
    <col min="1292" max="1292" width="11.42578125" style="116" customWidth="1"/>
    <col min="1293" max="1293" width="5" style="116" customWidth="1"/>
    <col min="1294" max="1294" width="10" style="116" customWidth="1"/>
    <col min="1295" max="1295" width="11.42578125" style="116" customWidth="1"/>
    <col min="1296" max="1297" width="0.42578125" style="116" customWidth="1"/>
    <col min="1298" max="1298" width="9.140625" style="116" customWidth="1"/>
    <col min="1299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5" style="116" customWidth="1"/>
    <col min="1542" max="1542" width="10" style="116" customWidth="1"/>
    <col min="1543" max="1543" width="5" style="116" customWidth="1"/>
    <col min="1544" max="1544" width="7.5703125" style="116" customWidth="1"/>
    <col min="1545" max="1545" width="5" style="116" customWidth="1"/>
    <col min="1546" max="1546" width="9.140625" style="116" customWidth="1"/>
    <col min="1547" max="1547" width="5" style="116" customWidth="1"/>
    <col min="1548" max="1548" width="11.42578125" style="116" customWidth="1"/>
    <col min="1549" max="1549" width="5" style="116" customWidth="1"/>
    <col min="1550" max="1550" width="10" style="116" customWidth="1"/>
    <col min="1551" max="1551" width="11.42578125" style="116" customWidth="1"/>
    <col min="1552" max="1553" width="0.42578125" style="116" customWidth="1"/>
    <col min="1554" max="1554" width="9.140625" style="116" customWidth="1"/>
    <col min="1555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5" style="116" customWidth="1"/>
    <col min="1798" max="1798" width="10" style="116" customWidth="1"/>
    <col min="1799" max="1799" width="5" style="116" customWidth="1"/>
    <col min="1800" max="1800" width="7.5703125" style="116" customWidth="1"/>
    <col min="1801" max="1801" width="5" style="116" customWidth="1"/>
    <col min="1802" max="1802" width="9.140625" style="116" customWidth="1"/>
    <col min="1803" max="1803" width="5" style="116" customWidth="1"/>
    <col min="1804" max="1804" width="11.42578125" style="116" customWidth="1"/>
    <col min="1805" max="1805" width="5" style="116" customWidth="1"/>
    <col min="1806" max="1806" width="10" style="116" customWidth="1"/>
    <col min="1807" max="1807" width="11.42578125" style="116" customWidth="1"/>
    <col min="1808" max="1809" width="0.42578125" style="116" customWidth="1"/>
    <col min="1810" max="1810" width="9.140625" style="116" customWidth="1"/>
    <col min="1811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5" style="116" customWidth="1"/>
    <col min="2054" max="2054" width="10" style="116" customWidth="1"/>
    <col min="2055" max="2055" width="5" style="116" customWidth="1"/>
    <col min="2056" max="2056" width="7.5703125" style="116" customWidth="1"/>
    <col min="2057" max="2057" width="5" style="116" customWidth="1"/>
    <col min="2058" max="2058" width="9.140625" style="116" customWidth="1"/>
    <col min="2059" max="2059" width="5" style="116" customWidth="1"/>
    <col min="2060" max="2060" width="11.42578125" style="116" customWidth="1"/>
    <col min="2061" max="2061" width="5" style="116" customWidth="1"/>
    <col min="2062" max="2062" width="10" style="116" customWidth="1"/>
    <col min="2063" max="2063" width="11.42578125" style="116" customWidth="1"/>
    <col min="2064" max="2065" width="0.42578125" style="116" customWidth="1"/>
    <col min="2066" max="2066" width="9.140625" style="116" customWidth="1"/>
    <col min="2067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5" style="116" customWidth="1"/>
    <col min="2310" max="2310" width="10" style="116" customWidth="1"/>
    <col min="2311" max="2311" width="5" style="116" customWidth="1"/>
    <col min="2312" max="2312" width="7.5703125" style="116" customWidth="1"/>
    <col min="2313" max="2313" width="5" style="116" customWidth="1"/>
    <col min="2314" max="2314" width="9.140625" style="116" customWidth="1"/>
    <col min="2315" max="2315" width="5" style="116" customWidth="1"/>
    <col min="2316" max="2316" width="11.42578125" style="116" customWidth="1"/>
    <col min="2317" max="2317" width="5" style="116" customWidth="1"/>
    <col min="2318" max="2318" width="10" style="116" customWidth="1"/>
    <col min="2319" max="2319" width="11.42578125" style="116" customWidth="1"/>
    <col min="2320" max="2321" width="0.42578125" style="116" customWidth="1"/>
    <col min="2322" max="2322" width="9.140625" style="116" customWidth="1"/>
    <col min="2323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5" style="116" customWidth="1"/>
    <col min="2566" max="2566" width="10" style="116" customWidth="1"/>
    <col min="2567" max="2567" width="5" style="116" customWidth="1"/>
    <col min="2568" max="2568" width="7.5703125" style="116" customWidth="1"/>
    <col min="2569" max="2569" width="5" style="116" customWidth="1"/>
    <col min="2570" max="2570" width="9.140625" style="116" customWidth="1"/>
    <col min="2571" max="2571" width="5" style="116" customWidth="1"/>
    <col min="2572" max="2572" width="11.42578125" style="116" customWidth="1"/>
    <col min="2573" max="2573" width="5" style="116" customWidth="1"/>
    <col min="2574" max="2574" width="10" style="116" customWidth="1"/>
    <col min="2575" max="2575" width="11.42578125" style="116" customWidth="1"/>
    <col min="2576" max="2577" width="0.42578125" style="116" customWidth="1"/>
    <col min="2578" max="2578" width="9.140625" style="116" customWidth="1"/>
    <col min="2579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5" style="116" customWidth="1"/>
    <col min="2822" max="2822" width="10" style="116" customWidth="1"/>
    <col min="2823" max="2823" width="5" style="116" customWidth="1"/>
    <col min="2824" max="2824" width="7.5703125" style="116" customWidth="1"/>
    <col min="2825" max="2825" width="5" style="116" customWidth="1"/>
    <col min="2826" max="2826" width="9.140625" style="116" customWidth="1"/>
    <col min="2827" max="2827" width="5" style="116" customWidth="1"/>
    <col min="2828" max="2828" width="11.42578125" style="116" customWidth="1"/>
    <col min="2829" max="2829" width="5" style="116" customWidth="1"/>
    <col min="2830" max="2830" width="10" style="116" customWidth="1"/>
    <col min="2831" max="2831" width="11.42578125" style="116" customWidth="1"/>
    <col min="2832" max="2833" width="0.42578125" style="116" customWidth="1"/>
    <col min="2834" max="2834" width="9.140625" style="116" customWidth="1"/>
    <col min="2835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5" style="116" customWidth="1"/>
    <col min="3078" max="3078" width="10" style="116" customWidth="1"/>
    <col min="3079" max="3079" width="5" style="116" customWidth="1"/>
    <col min="3080" max="3080" width="7.5703125" style="116" customWidth="1"/>
    <col min="3081" max="3081" width="5" style="116" customWidth="1"/>
    <col min="3082" max="3082" width="9.140625" style="116" customWidth="1"/>
    <col min="3083" max="3083" width="5" style="116" customWidth="1"/>
    <col min="3084" max="3084" width="11.42578125" style="116" customWidth="1"/>
    <col min="3085" max="3085" width="5" style="116" customWidth="1"/>
    <col min="3086" max="3086" width="10" style="116" customWidth="1"/>
    <col min="3087" max="3087" width="11.42578125" style="116" customWidth="1"/>
    <col min="3088" max="3089" width="0.42578125" style="116" customWidth="1"/>
    <col min="3090" max="3090" width="9.140625" style="116" customWidth="1"/>
    <col min="3091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5" style="116" customWidth="1"/>
    <col min="3334" max="3334" width="10" style="116" customWidth="1"/>
    <col min="3335" max="3335" width="5" style="116" customWidth="1"/>
    <col min="3336" max="3336" width="7.5703125" style="116" customWidth="1"/>
    <col min="3337" max="3337" width="5" style="116" customWidth="1"/>
    <col min="3338" max="3338" width="9.140625" style="116" customWidth="1"/>
    <col min="3339" max="3339" width="5" style="116" customWidth="1"/>
    <col min="3340" max="3340" width="11.42578125" style="116" customWidth="1"/>
    <col min="3341" max="3341" width="5" style="116" customWidth="1"/>
    <col min="3342" max="3342" width="10" style="116" customWidth="1"/>
    <col min="3343" max="3343" width="11.42578125" style="116" customWidth="1"/>
    <col min="3344" max="3345" width="0.42578125" style="116" customWidth="1"/>
    <col min="3346" max="3346" width="9.140625" style="116" customWidth="1"/>
    <col min="3347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5" style="116" customWidth="1"/>
    <col min="3590" max="3590" width="10" style="116" customWidth="1"/>
    <col min="3591" max="3591" width="5" style="116" customWidth="1"/>
    <col min="3592" max="3592" width="7.5703125" style="116" customWidth="1"/>
    <col min="3593" max="3593" width="5" style="116" customWidth="1"/>
    <col min="3594" max="3594" width="9.140625" style="116" customWidth="1"/>
    <col min="3595" max="3595" width="5" style="116" customWidth="1"/>
    <col min="3596" max="3596" width="11.42578125" style="116" customWidth="1"/>
    <col min="3597" max="3597" width="5" style="116" customWidth="1"/>
    <col min="3598" max="3598" width="10" style="116" customWidth="1"/>
    <col min="3599" max="3599" width="11.42578125" style="116" customWidth="1"/>
    <col min="3600" max="3601" width="0.42578125" style="116" customWidth="1"/>
    <col min="3602" max="3602" width="9.140625" style="116" customWidth="1"/>
    <col min="3603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5" style="116" customWidth="1"/>
    <col min="3846" max="3846" width="10" style="116" customWidth="1"/>
    <col min="3847" max="3847" width="5" style="116" customWidth="1"/>
    <col min="3848" max="3848" width="7.5703125" style="116" customWidth="1"/>
    <col min="3849" max="3849" width="5" style="116" customWidth="1"/>
    <col min="3850" max="3850" width="9.140625" style="116" customWidth="1"/>
    <col min="3851" max="3851" width="5" style="116" customWidth="1"/>
    <col min="3852" max="3852" width="11.42578125" style="116" customWidth="1"/>
    <col min="3853" max="3853" width="5" style="116" customWidth="1"/>
    <col min="3854" max="3854" width="10" style="116" customWidth="1"/>
    <col min="3855" max="3855" width="11.42578125" style="116" customWidth="1"/>
    <col min="3856" max="3857" width="0.42578125" style="116" customWidth="1"/>
    <col min="3858" max="3858" width="9.140625" style="116" customWidth="1"/>
    <col min="3859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5" style="116" customWidth="1"/>
    <col min="4102" max="4102" width="10" style="116" customWidth="1"/>
    <col min="4103" max="4103" width="5" style="116" customWidth="1"/>
    <col min="4104" max="4104" width="7.5703125" style="116" customWidth="1"/>
    <col min="4105" max="4105" width="5" style="116" customWidth="1"/>
    <col min="4106" max="4106" width="9.140625" style="116" customWidth="1"/>
    <col min="4107" max="4107" width="5" style="116" customWidth="1"/>
    <col min="4108" max="4108" width="11.42578125" style="116" customWidth="1"/>
    <col min="4109" max="4109" width="5" style="116" customWidth="1"/>
    <col min="4110" max="4110" width="10" style="116" customWidth="1"/>
    <col min="4111" max="4111" width="11.42578125" style="116" customWidth="1"/>
    <col min="4112" max="4113" width="0.42578125" style="116" customWidth="1"/>
    <col min="4114" max="4114" width="9.140625" style="116" customWidth="1"/>
    <col min="4115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5" style="116" customWidth="1"/>
    <col min="4358" max="4358" width="10" style="116" customWidth="1"/>
    <col min="4359" max="4359" width="5" style="116" customWidth="1"/>
    <col min="4360" max="4360" width="7.5703125" style="116" customWidth="1"/>
    <col min="4361" max="4361" width="5" style="116" customWidth="1"/>
    <col min="4362" max="4362" width="9.140625" style="116" customWidth="1"/>
    <col min="4363" max="4363" width="5" style="116" customWidth="1"/>
    <col min="4364" max="4364" width="11.42578125" style="116" customWidth="1"/>
    <col min="4365" max="4365" width="5" style="116" customWidth="1"/>
    <col min="4366" max="4366" width="10" style="116" customWidth="1"/>
    <col min="4367" max="4367" width="11.42578125" style="116" customWidth="1"/>
    <col min="4368" max="4369" width="0.42578125" style="116" customWidth="1"/>
    <col min="4370" max="4370" width="9.140625" style="116" customWidth="1"/>
    <col min="4371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5" style="116" customWidth="1"/>
    <col min="4614" max="4614" width="10" style="116" customWidth="1"/>
    <col min="4615" max="4615" width="5" style="116" customWidth="1"/>
    <col min="4616" max="4616" width="7.5703125" style="116" customWidth="1"/>
    <col min="4617" max="4617" width="5" style="116" customWidth="1"/>
    <col min="4618" max="4618" width="9.140625" style="116" customWidth="1"/>
    <col min="4619" max="4619" width="5" style="116" customWidth="1"/>
    <col min="4620" max="4620" width="11.42578125" style="116" customWidth="1"/>
    <col min="4621" max="4621" width="5" style="116" customWidth="1"/>
    <col min="4622" max="4622" width="10" style="116" customWidth="1"/>
    <col min="4623" max="4623" width="11.42578125" style="116" customWidth="1"/>
    <col min="4624" max="4625" width="0.42578125" style="116" customWidth="1"/>
    <col min="4626" max="4626" width="9.140625" style="116" customWidth="1"/>
    <col min="4627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5" style="116" customWidth="1"/>
    <col min="4870" max="4870" width="10" style="116" customWidth="1"/>
    <col min="4871" max="4871" width="5" style="116" customWidth="1"/>
    <col min="4872" max="4872" width="7.5703125" style="116" customWidth="1"/>
    <col min="4873" max="4873" width="5" style="116" customWidth="1"/>
    <col min="4874" max="4874" width="9.140625" style="116" customWidth="1"/>
    <col min="4875" max="4875" width="5" style="116" customWidth="1"/>
    <col min="4876" max="4876" width="11.42578125" style="116" customWidth="1"/>
    <col min="4877" max="4877" width="5" style="116" customWidth="1"/>
    <col min="4878" max="4878" width="10" style="116" customWidth="1"/>
    <col min="4879" max="4879" width="11.42578125" style="116" customWidth="1"/>
    <col min="4880" max="4881" width="0.42578125" style="116" customWidth="1"/>
    <col min="4882" max="4882" width="9.140625" style="116" customWidth="1"/>
    <col min="4883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5" style="116" customWidth="1"/>
    <col min="5126" max="5126" width="10" style="116" customWidth="1"/>
    <col min="5127" max="5127" width="5" style="116" customWidth="1"/>
    <col min="5128" max="5128" width="7.5703125" style="116" customWidth="1"/>
    <col min="5129" max="5129" width="5" style="116" customWidth="1"/>
    <col min="5130" max="5130" width="9.140625" style="116" customWidth="1"/>
    <col min="5131" max="5131" width="5" style="116" customWidth="1"/>
    <col min="5132" max="5132" width="11.42578125" style="116" customWidth="1"/>
    <col min="5133" max="5133" width="5" style="116" customWidth="1"/>
    <col min="5134" max="5134" width="10" style="116" customWidth="1"/>
    <col min="5135" max="5135" width="11.42578125" style="116" customWidth="1"/>
    <col min="5136" max="5137" width="0.42578125" style="116" customWidth="1"/>
    <col min="5138" max="5138" width="9.140625" style="116" customWidth="1"/>
    <col min="5139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5" style="116" customWidth="1"/>
    <col min="5382" max="5382" width="10" style="116" customWidth="1"/>
    <col min="5383" max="5383" width="5" style="116" customWidth="1"/>
    <col min="5384" max="5384" width="7.5703125" style="116" customWidth="1"/>
    <col min="5385" max="5385" width="5" style="116" customWidth="1"/>
    <col min="5386" max="5386" width="9.140625" style="116" customWidth="1"/>
    <col min="5387" max="5387" width="5" style="116" customWidth="1"/>
    <col min="5388" max="5388" width="11.42578125" style="116" customWidth="1"/>
    <col min="5389" max="5389" width="5" style="116" customWidth="1"/>
    <col min="5390" max="5390" width="10" style="116" customWidth="1"/>
    <col min="5391" max="5391" width="11.42578125" style="116" customWidth="1"/>
    <col min="5392" max="5393" width="0.42578125" style="116" customWidth="1"/>
    <col min="5394" max="5394" width="9.140625" style="116" customWidth="1"/>
    <col min="5395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5" style="116" customWidth="1"/>
    <col min="5638" max="5638" width="10" style="116" customWidth="1"/>
    <col min="5639" max="5639" width="5" style="116" customWidth="1"/>
    <col min="5640" max="5640" width="7.5703125" style="116" customWidth="1"/>
    <col min="5641" max="5641" width="5" style="116" customWidth="1"/>
    <col min="5642" max="5642" width="9.140625" style="116" customWidth="1"/>
    <col min="5643" max="5643" width="5" style="116" customWidth="1"/>
    <col min="5644" max="5644" width="11.42578125" style="116" customWidth="1"/>
    <col min="5645" max="5645" width="5" style="116" customWidth="1"/>
    <col min="5646" max="5646" width="10" style="116" customWidth="1"/>
    <col min="5647" max="5647" width="11.42578125" style="116" customWidth="1"/>
    <col min="5648" max="5649" width="0.42578125" style="116" customWidth="1"/>
    <col min="5650" max="5650" width="9.140625" style="116" customWidth="1"/>
    <col min="5651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5" style="116" customWidth="1"/>
    <col min="5894" max="5894" width="10" style="116" customWidth="1"/>
    <col min="5895" max="5895" width="5" style="116" customWidth="1"/>
    <col min="5896" max="5896" width="7.5703125" style="116" customWidth="1"/>
    <col min="5897" max="5897" width="5" style="116" customWidth="1"/>
    <col min="5898" max="5898" width="9.140625" style="116" customWidth="1"/>
    <col min="5899" max="5899" width="5" style="116" customWidth="1"/>
    <col min="5900" max="5900" width="11.42578125" style="116" customWidth="1"/>
    <col min="5901" max="5901" width="5" style="116" customWidth="1"/>
    <col min="5902" max="5902" width="10" style="116" customWidth="1"/>
    <col min="5903" max="5903" width="11.42578125" style="116" customWidth="1"/>
    <col min="5904" max="5905" width="0.42578125" style="116" customWidth="1"/>
    <col min="5906" max="5906" width="9.140625" style="116" customWidth="1"/>
    <col min="5907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5" style="116" customWidth="1"/>
    <col min="6150" max="6150" width="10" style="116" customWidth="1"/>
    <col min="6151" max="6151" width="5" style="116" customWidth="1"/>
    <col min="6152" max="6152" width="7.5703125" style="116" customWidth="1"/>
    <col min="6153" max="6153" width="5" style="116" customWidth="1"/>
    <col min="6154" max="6154" width="9.140625" style="116" customWidth="1"/>
    <col min="6155" max="6155" width="5" style="116" customWidth="1"/>
    <col min="6156" max="6156" width="11.42578125" style="116" customWidth="1"/>
    <col min="6157" max="6157" width="5" style="116" customWidth="1"/>
    <col min="6158" max="6158" width="10" style="116" customWidth="1"/>
    <col min="6159" max="6159" width="11.42578125" style="116" customWidth="1"/>
    <col min="6160" max="6161" width="0.42578125" style="116" customWidth="1"/>
    <col min="6162" max="6162" width="9.140625" style="116" customWidth="1"/>
    <col min="6163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5" style="116" customWidth="1"/>
    <col min="6406" max="6406" width="10" style="116" customWidth="1"/>
    <col min="6407" max="6407" width="5" style="116" customWidth="1"/>
    <col min="6408" max="6408" width="7.5703125" style="116" customWidth="1"/>
    <col min="6409" max="6409" width="5" style="116" customWidth="1"/>
    <col min="6410" max="6410" width="9.140625" style="116" customWidth="1"/>
    <col min="6411" max="6411" width="5" style="116" customWidth="1"/>
    <col min="6412" max="6412" width="11.42578125" style="116" customWidth="1"/>
    <col min="6413" max="6413" width="5" style="116" customWidth="1"/>
    <col min="6414" max="6414" width="10" style="116" customWidth="1"/>
    <col min="6415" max="6415" width="11.42578125" style="116" customWidth="1"/>
    <col min="6416" max="6417" width="0.42578125" style="116" customWidth="1"/>
    <col min="6418" max="6418" width="9.140625" style="116" customWidth="1"/>
    <col min="6419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5" style="116" customWidth="1"/>
    <col min="6662" max="6662" width="10" style="116" customWidth="1"/>
    <col min="6663" max="6663" width="5" style="116" customWidth="1"/>
    <col min="6664" max="6664" width="7.5703125" style="116" customWidth="1"/>
    <col min="6665" max="6665" width="5" style="116" customWidth="1"/>
    <col min="6666" max="6666" width="9.140625" style="116" customWidth="1"/>
    <col min="6667" max="6667" width="5" style="116" customWidth="1"/>
    <col min="6668" max="6668" width="11.42578125" style="116" customWidth="1"/>
    <col min="6669" max="6669" width="5" style="116" customWidth="1"/>
    <col min="6670" max="6670" width="10" style="116" customWidth="1"/>
    <col min="6671" max="6671" width="11.42578125" style="116" customWidth="1"/>
    <col min="6672" max="6673" width="0.42578125" style="116" customWidth="1"/>
    <col min="6674" max="6674" width="9.140625" style="116" customWidth="1"/>
    <col min="6675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5" style="116" customWidth="1"/>
    <col min="6918" max="6918" width="10" style="116" customWidth="1"/>
    <col min="6919" max="6919" width="5" style="116" customWidth="1"/>
    <col min="6920" max="6920" width="7.5703125" style="116" customWidth="1"/>
    <col min="6921" max="6921" width="5" style="116" customWidth="1"/>
    <col min="6922" max="6922" width="9.140625" style="116" customWidth="1"/>
    <col min="6923" max="6923" width="5" style="116" customWidth="1"/>
    <col min="6924" max="6924" width="11.42578125" style="116" customWidth="1"/>
    <col min="6925" max="6925" width="5" style="116" customWidth="1"/>
    <col min="6926" max="6926" width="10" style="116" customWidth="1"/>
    <col min="6927" max="6927" width="11.42578125" style="116" customWidth="1"/>
    <col min="6928" max="6929" width="0.42578125" style="116" customWidth="1"/>
    <col min="6930" max="6930" width="9.140625" style="116" customWidth="1"/>
    <col min="6931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5" style="116" customWidth="1"/>
    <col min="7174" max="7174" width="10" style="116" customWidth="1"/>
    <col min="7175" max="7175" width="5" style="116" customWidth="1"/>
    <col min="7176" max="7176" width="7.5703125" style="116" customWidth="1"/>
    <col min="7177" max="7177" width="5" style="116" customWidth="1"/>
    <col min="7178" max="7178" width="9.140625" style="116" customWidth="1"/>
    <col min="7179" max="7179" width="5" style="116" customWidth="1"/>
    <col min="7180" max="7180" width="11.42578125" style="116" customWidth="1"/>
    <col min="7181" max="7181" width="5" style="116" customWidth="1"/>
    <col min="7182" max="7182" width="10" style="116" customWidth="1"/>
    <col min="7183" max="7183" width="11.42578125" style="116" customWidth="1"/>
    <col min="7184" max="7185" width="0.42578125" style="116" customWidth="1"/>
    <col min="7186" max="7186" width="9.140625" style="116" customWidth="1"/>
    <col min="7187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5" style="116" customWidth="1"/>
    <col min="7430" max="7430" width="10" style="116" customWidth="1"/>
    <col min="7431" max="7431" width="5" style="116" customWidth="1"/>
    <col min="7432" max="7432" width="7.5703125" style="116" customWidth="1"/>
    <col min="7433" max="7433" width="5" style="116" customWidth="1"/>
    <col min="7434" max="7434" width="9.140625" style="116" customWidth="1"/>
    <col min="7435" max="7435" width="5" style="116" customWidth="1"/>
    <col min="7436" max="7436" width="11.42578125" style="116" customWidth="1"/>
    <col min="7437" max="7437" width="5" style="116" customWidth="1"/>
    <col min="7438" max="7438" width="10" style="116" customWidth="1"/>
    <col min="7439" max="7439" width="11.42578125" style="116" customWidth="1"/>
    <col min="7440" max="7441" width="0.42578125" style="116" customWidth="1"/>
    <col min="7442" max="7442" width="9.140625" style="116" customWidth="1"/>
    <col min="7443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5" style="116" customWidth="1"/>
    <col min="7686" max="7686" width="10" style="116" customWidth="1"/>
    <col min="7687" max="7687" width="5" style="116" customWidth="1"/>
    <col min="7688" max="7688" width="7.5703125" style="116" customWidth="1"/>
    <col min="7689" max="7689" width="5" style="116" customWidth="1"/>
    <col min="7690" max="7690" width="9.140625" style="116" customWidth="1"/>
    <col min="7691" max="7691" width="5" style="116" customWidth="1"/>
    <col min="7692" max="7692" width="11.42578125" style="116" customWidth="1"/>
    <col min="7693" max="7693" width="5" style="116" customWidth="1"/>
    <col min="7694" max="7694" width="10" style="116" customWidth="1"/>
    <col min="7695" max="7695" width="11.42578125" style="116" customWidth="1"/>
    <col min="7696" max="7697" width="0.42578125" style="116" customWidth="1"/>
    <col min="7698" max="7698" width="9.140625" style="116" customWidth="1"/>
    <col min="7699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5" style="116" customWidth="1"/>
    <col min="7942" max="7942" width="10" style="116" customWidth="1"/>
    <col min="7943" max="7943" width="5" style="116" customWidth="1"/>
    <col min="7944" max="7944" width="7.5703125" style="116" customWidth="1"/>
    <col min="7945" max="7945" width="5" style="116" customWidth="1"/>
    <col min="7946" max="7946" width="9.140625" style="116" customWidth="1"/>
    <col min="7947" max="7947" width="5" style="116" customWidth="1"/>
    <col min="7948" max="7948" width="11.42578125" style="116" customWidth="1"/>
    <col min="7949" max="7949" width="5" style="116" customWidth="1"/>
    <col min="7950" max="7950" width="10" style="116" customWidth="1"/>
    <col min="7951" max="7951" width="11.42578125" style="116" customWidth="1"/>
    <col min="7952" max="7953" width="0.42578125" style="116" customWidth="1"/>
    <col min="7954" max="7954" width="9.140625" style="116" customWidth="1"/>
    <col min="7955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5" style="116" customWidth="1"/>
    <col min="8198" max="8198" width="10" style="116" customWidth="1"/>
    <col min="8199" max="8199" width="5" style="116" customWidth="1"/>
    <col min="8200" max="8200" width="7.5703125" style="116" customWidth="1"/>
    <col min="8201" max="8201" width="5" style="116" customWidth="1"/>
    <col min="8202" max="8202" width="9.140625" style="116" customWidth="1"/>
    <col min="8203" max="8203" width="5" style="116" customWidth="1"/>
    <col min="8204" max="8204" width="11.42578125" style="116" customWidth="1"/>
    <col min="8205" max="8205" width="5" style="116" customWidth="1"/>
    <col min="8206" max="8206" width="10" style="116" customWidth="1"/>
    <col min="8207" max="8207" width="11.42578125" style="116" customWidth="1"/>
    <col min="8208" max="8209" width="0.42578125" style="116" customWidth="1"/>
    <col min="8210" max="8210" width="9.140625" style="116" customWidth="1"/>
    <col min="8211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5" style="116" customWidth="1"/>
    <col min="8454" max="8454" width="10" style="116" customWidth="1"/>
    <col min="8455" max="8455" width="5" style="116" customWidth="1"/>
    <col min="8456" max="8456" width="7.5703125" style="116" customWidth="1"/>
    <col min="8457" max="8457" width="5" style="116" customWidth="1"/>
    <col min="8458" max="8458" width="9.140625" style="116" customWidth="1"/>
    <col min="8459" max="8459" width="5" style="116" customWidth="1"/>
    <col min="8460" max="8460" width="11.42578125" style="116" customWidth="1"/>
    <col min="8461" max="8461" width="5" style="116" customWidth="1"/>
    <col min="8462" max="8462" width="10" style="116" customWidth="1"/>
    <col min="8463" max="8463" width="11.42578125" style="116" customWidth="1"/>
    <col min="8464" max="8465" width="0.42578125" style="116" customWidth="1"/>
    <col min="8466" max="8466" width="9.140625" style="116" customWidth="1"/>
    <col min="8467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5" style="116" customWidth="1"/>
    <col min="8710" max="8710" width="10" style="116" customWidth="1"/>
    <col min="8711" max="8711" width="5" style="116" customWidth="1"/>
    <col min="8712" max="8712" width="7.5703125" style="116" customWidth="1"/>
    <col min="8713" max="8713" width="5" style="116" customWidth="1"/>
    <col min="8714" max="8714" width="9.140625" style="116" customWidth="1"/>
    <col min="8715" max="8715" width="5" style="116" customWidth="1"/>
    <col min="8716" max="8716" width="11.42578125" style="116" customWidth="1"/>
    <col min="8717" max="8717" width="5" style="116" customWidth="1"/>
    <col min="8718" max="8718" width="10" style="116" customWidth="1"/>
    <col min="8719" max="8719" width="11.42578125" style="116" customWidth="1"/>
    <col min="8720" max="8721" width="0.42578125" style="116" customWidth="1"/>
    <col min="8722" max="8722" width="9.140625" style="116" customWidth="1"/>
    <col min="8723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5" style="116" customWidth="1"/>
    <col min="8966" max="8966" width="10" style="116" customWidth="1"/>
    <col min="8967" max="8967" width="5" style="116" customWidth="1"/>
    <col min="8968" max="8968" width="7.5703125" style="116" customWidth="1"/>
    <col min="8969" max="8969" width="5" style="116" customWidth="1"/>
    <col min="8970" max="8970" width="9.140625" style="116" customWidth="1"/>
    <col min="8971" max="8971" width="5" style="116" customWidth="1"/>
    <col min="8972" max="8972" width="11.42578125" style="116" customWidth="1"/>
    <col min="8973" max="8973" width="5" style="116" customWidth="1"/>
    <col min="8974" max="8974" width="10" style="116" customWidth="1"/>
    <col min="8975" max="8975" width="11.42578125" style="116" customWidth="1"/>
    <col min="8976" max="8977" width="0.42578125" style="116" customWidth="1"/>
    <col min="8978" max="8978" width="9.140625" style="116" customWidth="1"/>
    <col min="8979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5" style="116" customWidth="1"/>
    <col min="9222" max="9222" width="10" style="116" customWidth="1"/>
    <col min="9223" max="9223" width="5" style="116" customWidth="1"/>
    <col min="9224" max="9224" width="7.5703125" style="116" customWidth="1"/>
    <col min="9225" max="9225" width="5" style="116" customWidth="1"/>
    <col min="9226" max="9226" width="9.140625" style="116" customWidth="1"/>
    <col min="9227" max="9227" width="5" style="116" customWidth="1"/>
    <col min="9228" max="9228" width="11.42578125" style="116" customWidth="1"/>
    <col min="9229" max="9229" width="5" style="116" customWidth="1"/>
    <col min="9230" max="9230" width="10" style="116" customWidth="1"/>
    <col min="9231" max="9231" width="11.42578125" style="116" customWidth="1"/>
    <col min="9232" max="9233" width="0.42578125" style="116" customWidth="1"/>
    <col min="9234" max="9234" width="9.140625" style="116" customWidth="1"/>
    <col min="9235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5" style="116" customWidth="1"/>
    <col min="9478" max="9478" width="10" style="116" customWidth="1"/>
    <col min="9479" max="9479" width="5" style="116" customWidth="1"/>
    <col min="9480" max="9480" width="7.5703125" style="116" customWidth="1"/>
    <col min="9481" max="9481" width="5" style="116" customWidth="1"/>
    <col min="9482" max="9482" width="9.140625" style="116" customWidth="1"/>
    <col min="9483" max="9483" width="5" style="116" customWidth="1"/>
    <col min="9484" max="9484" width="11.42578125" style="116" customWidth="1"/>
    <col min="9485" max="9485" width="5" style="116" customWidth="1"/>
    <col min="9486" max="9486" width="10" style="116" customWidth="1"/>
    <col min="9487" max="9487" width="11.42578125" style="116" customWidth="1"/>
    <col min="9488" max="9489" width="0.42578125" style="116" customWidth="1"/>
    <col min="9490" max="9490" width="9.140625" style="116" customWidth="1"/>
    <col min="9491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5" style="116" customWidth="1"/>
    <col min="9734" max="9734" width="10" style="116" customWidth="1"/>
    <col min="9735" max="9735" width="5" style="116" customWidth="1"/>
    <col min="9736" max="9736" width="7.5703125" style="116" customWidth="1"/>
    <col min="9737" max="9737" width="5" style="116" customWidth="1"/>
    <col min="9738" max="9738" width="9.140625" style="116" customWidth="1"/>
    <col min="9739" max="9739" width="5" style="116" customWidth="1"/>
    <col min="9740" max="9740" width="11.42578125" style="116" customWidth="1"/>
    <col min="9741" max="9741" width="5" style="116" customWidth="1"/>
    <col min="9742" max="9742" width="10" style="116" customWidth="1"/>
    <col min="9743" max="9743" width="11.42578125" style="116" customWidth="1"/>
    <col min="9744" max="9745" width="0.42578125" style="116" customWidth="1"/>
    <col min="9746" max="9746" width="9.140625" style="116" customWidth="1"/>
    <col min="9747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5" style="116" customWidth="1"/>
    <col min="9990" max="9990" width="10" style="116" customWidth="1"/>
    <col min="9991" max="9991" width="5" style="116" customWidth="1"/>
    <col min="9992" max="9992" width="7.5703125" style="116" customWidth="1"/>
    <col min="9993" max="9993" width="5" style="116" customWidth="1"/>
    <col min="9994" max="9994" width="9.140625" style="116" customWidth="1"/>
    <col min="9995" max="9995" width="5" style="116" customWidth="1"/>
    <col min="9996" max="9996" width="11.42578125" style="116" customWidth="1"/>
    <col min="9997" max="9997" width="5" style="116" customWidth="1"/>
    <col min="9998" max="9998" width="10" style="116" customWidth="1"/>
    <col min="9999" max="9999" width="11.42578125" style="116" customWidth="1"/>
    <col min="10000" max="10001" width="0.42578125" style="116" customWidth="1"/>
    <col min="10002" max="10002" width="9.140625" style="116" customWidth="1"/>
    <col min="10003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5" style="116" customWidth="1"/>
    <col min="10246" max="10246" width="10" style="116" customWidth="1"/>
    <col min="10247" max="10247" width="5" style="116" customWidth="1"/>
    <col min="10248" max="10248" width="7.5703125" style="116" customWidth="1"/>
    <col min="10249" max="10249" width="5" style="116" customWidth="1"/>
    <col min="10250" max="10250" width="9.140625" style="116" customWidth="1"/>
    <col min="10251" max="10251" width="5" style="116" customWidth="1"/>
    <col min="10252" max="10252" width="11.42578125" style="116" customWidth="1"/>
    <col min="10253" max="10253" width="5" style="116" customWidth="1"/>
    <col min="10254" max="10254" width="10" style="116" customWidth="1"/>
    <col min="10255" max="10255" width="11.42578125" style="116" customWidth="1"/>
    <col min="10256" max="10257" width="0.42578125" style="116" customWidth="1"/>
    <col min="10258" max="10258" width="9.140625" style="116" customWidth="1"/>
    <col min="10259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5" style="116" customWidth="1"/>
    <col min="10502" max="10502" width="10" style="116" customWidth="1"/>
    <col min="10503" max="10503" width="5" style="116" customWidth="1"/>
    <col min="10504" max="10504" width="7.5703125" style="116" customWidth="1"/>
    <col min="10505" max="10505" width="5" style="116" customWidth="1"/>
    <col min="10506" max="10506" width="9.140625" style="116" customWidth="1"/>
    <col min="10507" max="10507" width="5" style="116" customWidth="1"/>
    <col min="10508" max="10508" width="11.42578125" style="116" customWidth="1"/>
    <col min="10509" max="10509" width="5" style="116" customWidth="1"/>
    <col min="10510" max="10510" width="10" style="116" customWidth="1"/>
    <col min="10511" max="10511" width="11.42578125" style="116" customWidth="1"/>
    <col min="10512" max="10513" width="0.42578125" style="116" customWidth="1"/>
    <col min="10514" max="10514" width="9.140625" style="116" customWidth="1"/>
    <col min="10515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5" style="116" customWidth="1"/>
    <col min="10758" max="10758" width="10" style="116" customWidth="1"/>
    <col min="10759" max="10759" width="5" style="116" customWidth="1"/>
    <col min="10760" max="10760" width="7.5703125" style="116" customWidth="1"/>
    <col min="10761" max="10761" width="5" style="116" customWidth="1"/>
    <col min="10762" max="10762" width="9.140625" style="116" customWidth="1"/>
    <col min="10763" max="10763" width="5" style="116" customWidth="1"/>
    <col min="10764" max="10764" width="11.42578125" style="116" customWidth="1"/>
    <col min="10765" max="10765" width="5" style="116" customWidth="1"/>
    <col min="10766" max="10766" width="10" style="116" customWidth="1"/>
    <col min="10767" max="10767" width="11.42578125" style="116" customWidth="1"/>
    <col min="10768" max="10769" width="0.42578125" style="116" customWidth="1"/>
    <col min="10770" max="10770" width="9.140625" style="116" customWidth="1"/>
    <col min="10771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5" style="116" customWidth="1"/>
    <col min="11014" max="11014" width="10" style="116" customWidth="1"/>
    <col min="11015" max="11015" width="5" style="116" customWidth="1"/>
    <col min="11016" max="11016" width="7.5703125" style="116" customWidth="1"/>
    <col min="11017" max="11017" width="5" style="116" customWidth="1"/>
    <col min="11018" max="11018" width="9.140625" style="116" customWidth="1"/>
    <col min="11019" max="11019" width="5" style="116" customWidth="1"/>
    <col min="11020" max="11020" width="11.42578125" style="116" customWidth="1"/>
    <col min="11021" max="11021" width="5" style="116" customWidth="1"/>
    <col min="11022" max="11022" width="10" style="116" customWidth="1"/>
    <col min="11023" max="11023" width="11.42578125" style="116" customWidth="1"/>
    <col min="11024" max="11025" width="0.42578125" style="116" customWidth="1"/>
    <col min="11026" max="11026" width="9.140625" style="116" customWidth="1"/>
    <col min="11027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5" style="116" customWidth="1"/>
    <col min="11270" max="11270" width="10" style="116" customWidth="1"/>
    <col min="11271" max="11271" width="5" style="116" customWidth="1"/>
    <col min="11272" max="11272" width="7.5703125" style="116" customWidth="1"/>
    <col min="11273" max="11273" width="5" style="116" customWidth="1"/>
    <col min="11274" max="11274" width="9.140625" style="116" customWidth="1"/>
    <col min="11275" max="11275" width="5" style="116" customWidth="1"/>
    <col min="11276" max="11276" width="11.42578125" style="116" customWidth="1"/>
    <col min="11277" max="11277" width="5" style="116" customWidth="1"/>
    <col min="11278" max="11278" width="10" style="116" customWidth="1"/>
    <col min="11279" max="11279" width="11.42578125" style="116" customWidth="1"/>
    <col min="11280" max="11281" width="0.42578125" style="116" customWidth="1"/>
    <col min="11282" max="11282" width="9.140625" style="116" customWidth="1"/>
    <col min="11283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5" style="116" customWidth="1"/>
    <col min="11526" max="11526" width="10" style="116" customWidth="1"/>
    <col min="11527" max="11527" width="5" style="116" customWidth="1"/>
    <col min="11528" max="11528" width="7.5703125" style="116" customWidth="1"/>
    <col min="11529" max="11529" width="5" style="116" customWidth="1"/>
    <col min="11530" max="11530" width="9.140625" style="116" customWidth="1"/>
    <col min="11531" max="11531" width="5" style="116" customWidth="1"/>
    <col min="11532" max="11532" width="11.42578125" style="116" customWidth="1"/>
    <col min="11533" max="11533" width="5" style="116" customWidth="1"/>
    <col min="11534" max="11534" width="10" style="116" customWidth="1"/>
    <col min="11535" max="11535" width="11.42578125" style="116" customWidth="1"/>
    <col min="11536" max="11537" width="0.42578125" style="116" customWidth="1"/>
    <col min="11538" max="11538" width="9.140625" style="116" customWidth="1"/>
    <col min="11539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5" style="116" customWidth="1"/>
    <col min="11782" max="11782" width="10" style="116" customWidth="1"/>
    <col min="11783" max="11783" width="5" style="116" customWidth="1"/>
    <col min="11784" max="11784" width="7.5703125" style="116" customWidth="1"/>
    <col min="11785" max="11785" width="5" style="116" customWidth="1"/>
    <col min="11786" max="11786" width="9.140625" style="116" customWidth="1"/>
    <col min="11787" max="11787" width="5" style="116" customWidth="1"/>
    <col min="11788" max="11788" width="11.42578125" style="116" customWidth="1"/>
    <col min="11789" max="11789" width="5" style="116" customWidth="1"/>
    <col min="11790" max="11790" width="10" style="116" customWidth="1"/>
    <col min="11791" max="11791" width="11.42578125" style="116" customWidth="1"/>
    <col min="11792" max="11793" width="0.42578125" style="116" customWidth="1"/>
    <col min="11794" max="11794" width="9.140625" style="116" customWidth="1"/>
    <col min="11795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5" style="116" customWidth="1"/>
    <col min="12038" max="12038" width="10" style="116" customWidth="1"/>
    <col min="12039" max="12039" width="5" style="116" customWidth="1"/>
    <col min="12040" max="12040" width="7.5703125" style="116" customWidth="1"/>
    <col min="12041" max="12041" width="5" style="116" customWidth="1"/>
    <col min="12042" max="12042" width="9.140625" style="116" customWidth="1"/>
    <col min="12043" max="12043" width="5" style="116" customWidth="1"/>
    <col min="12044" max="12044" width="11.42578125" style="116" customWidth="1"/>
    <col min="12045" max="12045" width="5" style="116" customWidth="1"/>
    <col min="12046" max="12046" width="10" style="116" customWidth="1"/>
    <col min="12047" max="12047" width="11.42578125" style="116" customWidth="1"/>
    <col min="12048" max="12049" width="0.42578125" style="116" customWidth="1"/>
    <col min="12050" max="12050" width="9.140625" style="116" customWidth="1"/>
    <col min="12051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5" style="116" customWidth="1"/>
    <col min="12294" max="12294" width="10" style="116" customWidth="1"/>
    <col min="12295" max="12295" width="5" style="116" customWidth="1"/>
    <col min="12296" max="12296" width="7.5703125" style="116" customWidth="1"/>
    <col min="12297" max="12297" width="5" style="116" customWidth="1"/>
    <col min="12298" max="12298" width="9.140625" style="116" customWidth="1"/>
    <col min="12299" max="12299" width="5" style="116" customWidth="1"/>
    <col min="12300" max="12300" width="11.42578125" style="116" customWidth="1"/>
    <col min="12301" max="12301" width="5" style="116" customWidth="1"/>
    <col min="12302" max="12302" width="10" style="116" customWidth="1"/>
    <col min="12303" max="12303" width="11.42578125" style="116" customWidth="1"/>
    <col min="12304" max="12305" width="0.42578125" style="116" customWidth="1"/>
    <col min="12306" max="12306" width="9.140625" style="116" customWidth="1"/>
    <col min="12307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5" style="116" customWidth="1"/>
    <col min="12550" max="12550" width="10" style="116" customWidth="1"/>
    <col min="12551" max="12551" width="5" style="116" customWidth="1"/>
    <col min="12552" max="12552" width="7.5703125" style="116" customWidth="1"/>
    <col min="12553" max="12553" width="5" style="116" customWidth="1"/>
    <col min="12554" max="12554" width="9.140625" style="116" customWidth="1"/>
    <col min="12555" max="12555" width="5" style="116" customWidth="1"/>
    <col min="12556" max="12556" width="11.42578125" style="116" customWidth="1"/>
    <col min="12557" max="12557" width="5" style="116" customWidth="1"/>
    <col min="12558" max="12558" width="10" style="116" customWidth="1"/>
    <col min="12559" max="12559" width="11.42578125" style="116" customWidth="1"/>
    <col min="12560" max="12561" width="0.42578125" style="116" customWidth="1"/>
    <col min="12562" max="12562" width="9.140625" style="116" customWidth="1"/>
    <col min="12563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5" style="116" customWidth="1"/>
    <col min="12806" max="12806" width="10" style="116" customWidth="1"/>
    <col min="12807" max="12807" width="5" style="116" customWidth="1"/>
    <col min="12808" max="12808" width="7.5703125" style="116" customWidth="1"/>
    <col min="12809" max="12809" width="5" style="116" customWidth="1"/>
    <col min="12810" max="12810" width="9.140625" style="116" customWidth="1"/>
    <col min="12811" max="12811" width="5" style="116" customWidth="1"/>
    <col min="12812" max="12812" width="11.42578125" style="116" customWidth="1"/>
    <col min="12813" max="12813" width="5" style="116" customWidth="1"/>
    <col min="12814" max="12814" width="10" style="116" customWidth="1"/>
    <col min="12815" max="12815" width="11.42578125" style="116" customWidth="1"/>
    <col min="12816" max="12817" width="0.42578125" style="116" customWidth="1"/>
    <col min="12818" max="12818" width="9.140625" style="116" customWidth="1"/>
    <col min="12819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5" style="116" customWidth="1"/>
    <col min="13062" max="13062" width="10" style="116" customWidth="1"/>
    <col min="13063" max="13063" width="5" style="116" customWidth="1"/>
    <col min="13064" max="13064" width="7.5703125" style="116" customWidth="1"/>
    <col min="13065" max="13065" width="5" style="116" customWidth="1"/>
    <col min="13066" max="13066" width="9.140625" style="116" customWidth="1"/>
    <col min="13067" max="13067" width="5" style="116" customWidth="1"/>
    <col min="13068" max="13068" width="11.42578125" style="116" customWidth="1"/>
    <col min="13069" max="13069" width="5" style="116" customWidth="1"/>
    <col min="13070" max="13070" width="10" style="116" customWidth="1"/>
    <col min="13071" max="13071" width="11.42578125" style="116" customWidth="1"/>
    <col min="13072" max="13073" width="0.42578125" style="116" customWidth="1"/>
    <col min="13074" max="13074" width="9.140625" style="116" customWidth="1"/>
    <col min="13075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5" style="116" customWidth="1"/>
    <col min="13318" max="13318" width="10" style="116" customWidth="1"/>
    <col min="13319" max="13319" width="5" style="116" customWidth="1"/>
    <col min="13320" max="13320" width="7.5703125" style="116" customWidth="1"/>
    <col min="13321" max="13321" width="5" style="116" customWidth="1"/>
    <col min="13322" max="13322" width="9.140625" style="116" customWidth="1"/>
    <col min="13323" max="13323" width="5" style="116" customWidth="1"/>
    <col min="13324" max="13324" width="11.42578125" style="116" customWidth="1"/>
    <col min="13325" max="13325" width="5" style="116" customWidth="1"/>
    <col min="13326" max="13326" width="10" style="116" customWidth="1"/>
    <col min="13327" max="13327" width="11.42578125" style="116" customWidth="1"/>
    <col min="13328" max="13329" width="0.42578125" style="116" customWidth="1"/>
    <col min="13330" max="13330" width="9.140625" style="116" customWidth="1"/>
    <col min="13331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5" style="116" customWidth="1"/>
    <col min="13574" max="13574" width="10" style="116" customWidth="1"/>
    <col min="13575" max="13575" width="5" style="116" customWidth="1"/>
    <col min="13576" max="13576" width="7.5703125" style="116" customWidth="1"/>
    <col min="13577" max="13577" width="5" style="116" customWidth="1"/>
    <col min="13578" max="13578" width="9.140625" style="116" customWidth="1"/>
    <col min="13579" max="13579" width="5" style="116" customWidth="1"/>
    <col min="13580" max="13580" width="11.42578125" style="116" customWidth="1"/>
    <col min="13581" max="13581" width="5" style="116" customWidth="1"/>
    <col min="13582" max="13582" width="10" style="116" customWidth="1"/>
    <col min="13583" max="13583" width="11.42578125" style="116" customWidth="1"/>
    <col min="13584" max="13585" width="0.42578125" style="116" customWidth="1"/>
    <col min="13586" max="13586" width="9.140625" style="116" customWidth="1"/>
    <col min="13587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5" style="116" customWidth="1"/>
    <col min="13830" max="13830" width="10" style="116" customWidth="1"/>
    <col min="13831" max="13831" width="5" style="116" customWidth="1"/>
    <col min="13832" max="13832" width="7.5703125" style="116" customWidth="1"/>
    <col min="13833" max="13833" width="5" style="116" customWidth="1"/>
    <col min="13834" max="13834" width="9.140625" style="116" customWidth="1"/>
    <col min="13835" max="13835" width="5" style="116" customWidth="1"/>
    <col min="13836" max="13836" width="11.42578125" style="116" customWidth="1"/>
    <col min="13837" max="13837" width="5" style="116" customWidth="1"/>
    <col min="13838" max="13838" width="10" style="116" customWidth="1"/>
    <col min="13839" max="13839" width="11.42578125" style="116" customWidth="1"/>
    <col min="13840" max="13841" width="0.42578125" style="116" customWidth="1"/>
    <col min="13842" max="13842" width="9.140625" style="116" customWidth="1"/>
    <col min="13843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5" style="116" customWidth="1"/>
    <col min="14086" max="14086" width="10" style="116" customWidth="1"/>
    <col min="14087" max="14087" width="5" style="116" customWidth="1"/>
    <col min="14088" max="14088" width="7.5703125" style="116" customWidth="1"/>
    <col min="14089" max="14089" width="5" style="116" customWidth="1"/>
    <col min="14090" max="14090" width="9.140625" style="116" customWidth="1"/>
    <col min="14091" max="14091" width="5" style="116" customWidth="1"/>
    <col min="14092" max="14092" width="11.42578125" style="116" customWidth="1"/>
    <col min="14093" max="14093" width="5" style="116" customWidth="1"/>
    <col min="14094" max="14094" width="10" style="116" customWidth="1"/>
    <col min="14095" max="14095" width="11.42578125" style="116" customWidth="1"/>
    <col min="14096" max="14097" width="0.42578125" style="116" customWidth="1"/>
    <col min="14098" max="14098" width="9.140625" style="116" customWidth="1"/>
    <col min="14099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5" style="116" customWidth="1"/>
    <col min="14342" max="14342" width="10" style="116" customWidth="1"/>
    <col min="14343" max="14343" width="5" style="116" customWidth="1"/>
    <col min="14344" max="14344" width="7.5703125" style="116" customWidth="1"/>
    <col min="14345" max="14345" width="5" style="116" customWidth="1"/>
    <col min="14346" max="14346" width="9.140625" style="116" customWidth="1"/>
    <col min="14347" max="14347" width="5" style="116" customWidth="1"/>
    <col min="14348" max="14348" width="11.42578125" style="116" customWidth="1"/>
    <col min="14349" max="14349" width="5" style="116" customWidth="1"/>
    <col min="14350" max="14350" width="10" style="116" customWidth="1"/>
    <col min="14351" max="14351" width="11.42578125" style="116" customWidth="1"/>
    <col min="14352" max="14353" width="0.42578125" style="116" customWidth="1"/>
    <col min="14354" max="14354" width="9.140625" style="116" customWidth="1"/>
    <col min="14355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5" style="116" customWidth="1"/>
    <col min="14598" max="14598" width="10" style="116" customWidth="1"/>
    <col min="14599" max="14599" width="5" style="116" customWidth="1"/>
    <col min="14600" max="14600" width="7.5703125" style="116" customWidth="1"/>
    <col min="14601" max="14601" width="5" style="116" customWidth="1"/>
    <col min="14602" max="14602" width="9.140625" style="116" customWidth="1"/>
    <col min="14603" max="14603" width="5" style="116" customWidth="1"/>
    <col min="14604" max="14604" width="11.42578125" style="116" customWidth="1"/>
    <col min="14605" max="14605" width="5" style="116" customWidth="1"/>
    <col min="14606" max="14606" width="10" style="116" customWidth="1"/>
    <col min="14607" max="14607" width="11.42578125" style="116" customWidth="1"/>
    <col min="14608" max="14609" width="0.42578125" style="116" customWidth="1"/>
    <col min="14610" max="14610" width="9.140625" style="116" customWidth="1"/>
    <col min="14611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5" style="116" customWidth="1"/>
    <col min="14854" max="14854" width="10" style="116" customWidth="1"/>
    <col min="14855" max="14855" width="5" style="116" customWidth="1"/>
    <col min="14856" max="14856" width="7.5703125" style="116" customWidth="1"/>
    <col min="14857" max="14857" width="5" style="116" customWidth="1"/>
    <col min="14858" max="14858" width="9.140625" style="116" customWidth="1"/>
    <col min="14859" max="14859" width="5" style="116" customWidth="1"/>
    <col min="14860" max="14860" width="11.42578125" style="116" customWidth="1"/>
    <col min="14861" max="14861" width="5" style="116" customWidth="1"/>
    <col min="14862" max="14862" width="10" style="116" customWidth="1"/>
    <col min="14863" max="14863" width="11.42578125" style="116" customWidth="1"/>
    <col min="14864" max="14865" width="0.42578125" style="116" customWidth="1"/>
    <col min="14866" max="14866" width="9.140625" style="116" customWidth="1"/>
    <col min="14867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5" style="116" customWidth="1"/>
    <col min="15110" max="15110" width="10" style="116" customWidth="1"/>
    <col min="15111" max="15111" width="5" style="116" customWidth="1"/>
    <col min="15112" max="15112" width="7.5703125" style="116" customWidth="1"/>
    <col min="15113" max="15113" width="5" style="116" customWidth="1"/>
    <col min="15114" max="15114" width="9.140625" style="116" customWidth="1"/>
    <col min="15115" max="15115" width="5" style="116" customWidth="1"/>
    <col min="15116" max="15116" width="11.42578125" style="116" customWidth="1"/>
    <col min="15117" max="15117" width="5" style="116" customWidth="1"/>
    <col min="15118" max="15118" width="10" style="116" customWidth="1"/>
    <col min="15119" max="15119" width="11.42578125" style="116" customWidth="1"/>
    <col min="15120" max="15121" width="0.42578125" style="116" customWidth="1"/>
    <col min="15122" max="15122" width="9.140625" style="116" customWidth="1"/>
    <col min="15123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5" style="116" customWidth="1"/>
    <col min="15366" max="15366" width="10" style="116" customWidth="1"/>
    <col min="15367" max="15367" width="5" style="116" customWidth="1"/>
    <col min="15368" max="15368" width="7.5703125" style="116" customWidth="1"/>
    <col min="15369" max="15369" width="5" style="116" customWidth="1"/>
    <col min="15370" max="15370" width="9.140625" style="116" customWidth="1"/>
    <col min="15371" max="15371" width="5" style="116" customWidth="1"/>
    <col min="15372" max="15372" width="11.42578125" style="116" customWidth="1"/>
    <col min="15373" max="15373" width="5" style="116" customWidth="1"/>
    <col min="15374" max="15374" width="10" style="116" customWidth="1"/>
    <col min="15375" max="15375" width="11.42578125" style="116" customWidth="1"/>
    <col min="15376" max="15377" width="0.42578125" style="116" customWidth="1"/>
    <col min="15378" max="15378" width="9.140625" style="116" customWidth="1"/>
    <col min="15379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5" style="116" customWidth="1"/>
    <col min="15622" max="15622" width="10" style="116" customWidth="1"/>
    <col min="15623" max="15623" width="5" style="116" customWidth="1"/>
    <col min="15624" max="15624" width="7.5703125" style="116" customWidth="1"/>
    <col min="15625" max="15625" width="5" style="116" customWidth="1"/>
    <col min="15626" max="15626" width="9.140625" style="116" customWidth="1"/>
    <col min="15627" max="15627" width="5" style="116" customWidth="1"/>
    <col min="15628" max="15628" width="11.42578125" style="116" customWidth="1"/>
    <col min="15629" max="15629" width="5" style="116" customWidth="1"/>
    <col min="15630" max="15630" width="10" style="116" customWidth="1"/>
    <col min="15631" max="15631" width="11.42578125" style="116" customWidth="1"/>
    <col min="15632" max="15633" width="0.42578125" style="116" customWidth="1"/>
    <col min="15634" max="15634" width="9.140625" style="116" customWidth="1"/>
    <col min="15635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5" style="116" customWidth="1"/>
    <col min="15878" max="15878" width="10" style="116" customWidth="1"/>
    <col min="15879" max="15879" width="5" style="116" customWidth="1"/>
    <col min="15880" max="15880" width="7.5703125" style="116" customWidth="1"/>
    <col min="15881" max="15881" width="5" style="116" customWidth="1"/>
    <col min="15882" max="15882" width="9.140625" style="116" customWidth="1"/>
    <col min="15883" max="15883" width="5" style="116" customWidth="1"/>
    <col min="15884" max="15884" width="11.42578125" style="116" customWidth="1"/>
    <col min="15885" max="15885" width="5" style="116" customWidth="1"/>
    <col min="15886" max="15886" width="10" style="116" customWidth="1"/>
    <col min="15887" max="15887" width="11.42578125" style="116" customWidth="1"/>
    <col min="15888" max="15889" width="0.42578125" style="116" customWidth="1"/>
    <col min="15890" max="15890" width="9.140625" style="116" customWidth="1"/>
    <col min="15891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5" style="116" customWidth="1"/>
    <col min="16134" max="16134" width="10" style="116" customWidth="1"/>
    <col min="16135" max="16135" width="5" style="116" customWidth="1"/>
    <col min="16136" max="16136" width="7.5703125" style="116" customWidth="1"/>
    <col min="16137" max="16137" width="5" style="116" customWidth="1"/>
    <col min="16138" max="16138" width="9.140625" style="116" customWidth="1"/>
    <col min="16139" max="16139" width="5" style="116" customWidth="1"/>
    <col min="16140" max="16140" width="11.42578125" style="116" customWidth="1"/>
    <col min="16141" max="16141" width="5" style="116" customWidth="1"/>
    <col min="16142" max="16142" width="10" style="116" customWidth="1"/>
    <col min="16143" max="16143" width="11.42578125" style="116" customWidth="1"/>
    <col min="16144" max="16145" width="0.42578125" style="116" customWidth="1"/>
    <col min="16146" max="16146" width="9.140625" style="116" customWidth="1"/>
    <col min="16147" max="16384" width="13.28515625" style="116"/>
  </cols>
  <sheetData>
    <row r="1" spans="4:16" ht="2.1" customHeight="1" x14ac:dyDescent="0.2">
      <c r="P1" s="116" t="s">
        <v>198</v>
      </c>
    </row>
    <row r="2" spans="4:16" ht="3.75" customHeight="1" x14ac:dyDescent="0.2"/>
    <row r="3" spans="4:16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4:16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4:16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</row>
    <row r="6" spans="4:16" ht="16.350000000000001" customHeight="1" x14ac:dyDescent="0.2">
      <c r="D6" s="119" t="s">
        <v>319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</row>
    <row r="7" spans="4:16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</row>
    <row r="8" spans="4:16" ht="15.6" customHeight="1" x14ac:dyDescent="0.2">
      <c r="D8" s="120" t="s">
        <v>320</v>
      </c>
      <c r="E8" s="121"/>
      <c r="F8" s="121"/>
      <c r="G8" s="121"/>
      <c r="H8" s="121"/>
      <c r="I8" s="121"/>
      <c r="J8" s="121"/>
      <c r="K8" s="121"/>
      <c r="L8" s="121"/>
      <c r="M8" s="121"/>
      <c r="N8" s="120"/>
    </row>
    <row r="9" spans="4:16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</row>
    <row r="10" spans="4:16" ht="17.25" customHeight="1" x14ac:dyDescent="0.25">
      <c r="D10" s="122" t="s">
        <v>249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3"/>
    </row>
    <row r="11" spans="4:16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</row>
    <row r="12" spans="4:16" ht="1.1499999999999999" customHeight="1" x14ac:dyDescent="0.2"/>
    <row r="13" spans="4:16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</row>
    <row r="14" spans="4:16" ht="23.25" customHeight="1" x14ac:dyDescent="0.2">
      <c r="D14" s="141" t="s">
        <v>250</v>
      </c>
      <c r="E14" s="141"/>
      <c r="F14" s="141" t="s">
        <v>251</v>
      </c>
      <c r="G14" s="141"/>
      <c r="H14" s="141" t="s">
        <v>230</v>
      </c>
      <c r="I14" s="141"/>
      <c r="J14" s="141" t="s">
        <v>252</v>
      </c>
      <c r="K14" s="141"/>
      <c r="L14" s="141" t="s">
        <v>253</v>
      </c>
      <c r="M14" s="141"/>
      <c r="N14" s="141" t="s">
        <v>254</v>
      </c>
    </row>
    <row r="15" spans="4:16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</row>
    <row r="16" spans="4:16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5"/>
    </row>
    <row r="17" spans="4:14" ht="10.9" customHeight="1" x14ac:dyDescent="0.2">
      <c r="D17" s="148">
        <v>41079</v>
      </c>
      <c r="E17" s="149"/>
      <c r="F17" s="151">
        <v>0</v>
      </c>
      <c r="G17" s="151"/>
      <c r="H17" s="150">
        <v>0</v>
      </c>
      <c r="I17" s="150"/>
      <c r="J17" s="151">
        <v>0</v>
      </c>
      <c r="K17" s="151"/>
      <c r="L17" s="151">
        <v>0</v>
      </c>
      <c r="M17" s="151"/>
      <c r="N17" s="153">
        <v>0</v>
      </c>
    </row>
    <row r="18" spans="4:14" ht="10.9" customHeight="1" x14ac:dyDescent="0.2">
      <c r="D18" s="148">
        <v>41306</v>
      </c>
      <c r="E18" s="149"/>
      <c r="F18" s="151">
        <v>0</v>
      </c>
      <c r="G18" s="151"/>
      <c r="H18" s="150">
        <v>0</v>
      </c>
      <c r="I18" s="150"/>
      <c r="J18" s="151">
        <v>10760.83</v>
      </c>
      <c r="K18" s="151"/>
      <c r="L18" s="151">
        <v>10760.83</v>
      </c>
      <c r="M18" s="151"/>
      <c r="N18" s="153">
        <v>10760.83</v>
      </c>
    </row>
    <row r="19" spans="4:14" ht="10.9" customHeight="1" x14ac:dyDescent="0.2">
      <c r="D19" s="148">
        <v>41487</v>
      </c>
      <c r="E19" s="149"/>
      <c r="F19" s="151">
        <v>0</v>
      </c>
      <c r="G19" s="151"/>
      <c r="H19" s="150">
        <v>0</v>
      </c>
      <c r="I19" s="150"/>
      <c r="J19" s="151">
        <v>8725</v>
      </c>
      <c r="K19" s="151"/>
      <c r="L19" s="151">
        <v>8725</v>
      </c>
      <c r="M19" s="151"/>
      <c r="N19" s="153">
        <v>0</v>
      </c>
    </row>
    <row r="20" spans="4:14" ht="10.9" customHeight="1" x14ac:dyDescent="0.2">
      <c r="D20" s="148">
        <v>41671</v>
      </c>
      <c r="E20" s="149"/>
      <c r="F20" s="151">
        <v>140000</v>
      </c>
      <c r="G20" s="151"/>
      <c r="H20" s="150">
        <v>1</v>
      </c>
      <c r="I20" s="150"/>
      <c r="J20" s="151">
        <v>8725</v>
      </c>
      <c r="K20" s="151"/>
      <c r="L20" s="151">
        <v>148725</v>
      </c>
      <c r="M20" s="151"/>
      <c r="N20" s="153">
        <v>157450</v>
      </c>
    </row>
    <row r="21" spans="4:14" ht="10.9" customHeight="1" x14ac:dyDescent="0.2">
      <c r="D21" s="148">
        <v>41852</v>
      </c>
      <c r="E21" s="148"/>
      <c r="F21" s="153">
        <v>0</v>
      </c>
      <c r="G21" s="153"/>
      <c r="H21" s="155">
        <v>0</v>
      </c>
      <c r="I21" s="155"/>
      <c r="J21" s="153">
        <v>8025</v>
      </c>
      <c r="K21" s="153"/>
      <c r="L21" s="153">
        <v>8025</v>
      </c>
      <c r="M21" s="153"/>
      <c r="N21" s="153">
        <v>0</v>
      </c>
    </row>
    <row r="22" spans="4:14" ht="10.9" customHeight="1" x14ac:dyDescent="0.2">
      <c r="D22" s="148">
        <v>42036</v>
      </c>
      <c r="E22" s="149"/>
      <c r="F22" s="151">
        <v>130000</v>
      </c>
      <c r="G22" s="151"/>
      <c r="H22" s="150">
        <v>1.5</v>
      </c>
      <c r="I22" s="150"/>
      <c r="J22" s="151">
        <v>8025</v>
      </c>
      <c r="K22" s="151"/>
      <c r="L22" s="151">
        <v>138025</v>
      </c>
      <c r="M22" s="151"/>
      <c r="N22" s="153">
        <v>146050</v>
      </c>
    </row>
    <row r="23" spans="4:14" ht="10.9" customHeight="1" x14ac:dyDescent="0.2">
      <c r="D23" s="148">
        <v>42217</v>
      </c>
      <c r="E23" s="149"/>
      <c r="F23" s="151">
        <v>0</v>
      </c>
      <c r="G23" s="151"/>
      <c r="H23" s="150">
        <v>0</v>
      </c>
      <c r="I23" s="150"/>
      <c r="J23" s="151">
        <v>7050</v>
      </c>
      <c r="K23" s="151"/>
      <c r="L23" s="151">
        <v>7050</v>
      </c>
      <c r="M23" s="151"/>
      <c r="N23" s="153">
        <v>0</v>
      </c>
    </row>
    <row r="24" spans="4:14" ht="10.9" customHeight="1" x14ac:dyDescent="0.2">
      <c r="D24" s="148">
        <v>42401</v>
      </c>
      <c r="E24" s="149"/>
      <c r="F24" s="151">
        <v>125000</v>
      </c>
      <c r="G24" s="151"/>
      <c r="H24" s="150">
        <v>2</v>
      </c>
      <c r="I24" s="150"/>
      <c r="J24" s="151">
        <v>7050</v>
      </c>
      <c r="K24" s="151"/>
      <c r="L24" s="151">
        <v>132050</v>
      </c>
      <c r="M24" s="151"/>
      <c r="N24" s="153">
        <v>139100</v>
      </c>
    </row>
    <row r="25" spans="4:14" ht="10.9" customHeight="1" x14ac:dyDescent="0.2">
      <c r="D25" s="148">
        <v>42583</v>
      </c>
      <c r="E25" s="149"/>
      <c r="F25" s="151">
        <v>0</v>
      </c>
      <c r="G25" s="151"/>
      <c r="H25" s="150">
        <v>0</v>
      </c>
      <c r="I25" s="150"/>
      <c r="J25" s="151">
        <v>5800</v>
      </c>
      <c r="K25" s="151"/>
      <c r="L25" s="151">
        <v>5800</v>
      </c>
      <c r="M25" s="151"/>
      <c r="N25" s="153">
        <v>0</v>
      </c>
    </row>
    <row r="26" spans="4:14" ht="10.9" customHeight="1" x14ac:dyDescent="0.2">
      <c r="D26" s="148">
        <v>42767</v>
      </c>
      <c r="E26" s="148"/>
      <c r="F26" s="153">
        <v>120000</v>
      </c>
      <c r="G26" s="153"/>
      <c r="H26" s="155">
        <v>2</v>
      </c>
      <c r="I26" s="155"/>
      <c r="J26" s="153">
        <v>5800</v>
      </c>
      <c r="K26" s="153"/>
      <c r="L26" s="153">
        <v>125800</v>
      </c>
      <c r="M26" s="153"/>
      <c r="N26" s="153">
        <v>131600</v>
      </c>
    </row>
    <row r="27" spans="4:14" ht="10.9" customHeight="1" x14ac:dyDescent="0.2">
      <c r="D27" s="148">
        <v>42948</v>
      </c>
      <c r="E27" s="149"/>
      <c r="F27" s="151">
        <v>0</v>
      </c>
      <c r="G27" s="151"/>
      <c r="H27" s="150">
        <v>0</v>
      </c>
      <c r="I27" s="150"/>
      <c r="J27" s="151">
        <v>4600</v>
      </c>
      <c r="K27" s="151"/>
      <c r="L27" s="151">
        <v>4600</v>
      </c>
      <c r="M27" s="151"/>
      <c r="N27" s="153">
        <v>0</v>
      </c>
    </row>
    <row r="28" spans="4:14" ht="10.9" customHeight="1" x14ac:dyDescent="0.2">
      <c r="D28" s="148">
        <v>43132</v>
      </c>
      <c r="E28" s="149"/>
      <c r="F28" s="151">
        <v>115000</v>
      </c>
      <c r="G28" s="151"/>
      <c r="H28" s="150">
        <v>2</v>
      </c>
      <c r="I28" s="150"/>
      <c r="J28" s="151">
        <v>4600</v>
      </c>
      <c r="K28" s="151"/>
      <c r="L28" s="151">
        <v>119600</v>
      </c>
      <c r="M28" s="151"/>
      <c r="N28" s="153">
        <v>124200</v>
      </c>
    </row>
    <row r="29" spans="4:14" ht="10.9" customHeight="1" x14ac:dyDescent="0.2">
      <c r="D29" s="148">
        <v>43313</v>
      </c>
      <c r="E29" s="149"/>
      <c r="F29" s="151">
        <v>0</v>
      </c>
      <c r="G29" s="151"/>
      <c r="H29" s="150">
        <v>0</v>
      </c>
      <c r="I29" s="150"/>
      <c r="J29" s="151">
        <v>3450</v>
      </c>
      <c r="K29" s="151"/>
      <c r="L29" s="151">
        <v>3450</v>
      </c>
      <c r="M29" s="151"/>
      <c r="N29" s="153">
        <v>0</v>
      </c>
    </row>
    <row r="30" spans="4:14" ht="10.9" customHeight="1" x14ac:dyDescent="0.2">
      <c r="D30" s="148">
        <v>43497</v>
      </c>
      <c r="E30" s="149"/>
      <c r="F30" s="151">
        <v>80000</v>
      </c>
      <c r="G30" s="151"/>
      <c r="H30" s="150">
        <v>2</v>
      </c>
      <c r="I30" s="150"/>
      <c r="J30" s="151">
        <v>3450</v>
      </c>
      <c r="K30" s="151"/>
      <c r="L30" s="151">
        <v>83450</v>
      </c>
      <c r="M30" s="151"/>
      <c r="N30" s="153">
        <v>86900</v>
      </c>
    </row>
    <row r="31" spans="4:14" ht="10.9" customHeight="1" x14ac:dyDescent="0.2">
      <c r="D31" s="148">
        <v>43678</v>
      </c>
      <c r="E31" s="148"/>
      <c r="F31" s="153">
        <v>0</v>
      </c>
      <c r="G31" s="153"/>
      <c r="H31" s="155">
        <v>0</v>
      </c>
      <c r="I31" s="155"/>
      <c r="J31" s="153">
        <v>2650</v>
      </c>
      <c r="K31" s="153"/>
      <c r="L31" s="153">
        <v>2650</v>
      </c>
      <c r="M31" s="153"/>
      <c r="N31" s="153">
        <v>0</v>
      </c>
    </row>
    <row r="32" spans="4:14" ht="10.9" customHeight="1" x14ac:dyDescent="0.2">
      <c r="D32" s="148">
        <v>43862</v>
      </c>
      <c r="E32" s="149"/>
      <c r="F32" s="151">
        <v>75000</v>
      </c>
      <c r="G32" s="151"/>
      <c r="H32" s="150">
        <v>2</v>
      </c>
      <c r="I32" s="150"/>
      <c r="J32" s="151">
        <v>2650</v>
      </c>
      <c r="K32" s="151"/>
      <c r="L32" s="151">
        <v>77650</v>
      </c>
      <c r="M32" s="151"/>
      <c r="N32" s="153">
        <v>80300</v>
      </c>
    </row>
    <row r="33" spans="4:14" ht="10.9" customHeight="1" x14ac:dyDescent="0.2">
      <c r="D33" s="148">
        <v>44044</v>
      </c>
      <c r="E33" s="149"/>
      <c r="F33" s="151">
        <v>0</v>
      </c>
      <c r="G33" s="151"/>
      <c r="H33" s="150">
        <v>0</v>
      </c>
      <c r="I33" s="150"/>
      <c r="J33" s="151">
        <v>1900</v>
      </c>
      <c r="K33" s="151"/>
      <c r="L33" s="151">
        <v>1900</v>
      </c>
      <c r="M33" s="151"/>
      <c r="N33" s="153">
        <v>0</v>
      </c>
    </row>
    <row r="34" spans="4:14" ht="10.9" customHeight="1" x14ac:dyDescent="0.2">
      <c r="D34" s="148">
        <v>44228</v>
      </c>
      <c r="E34" s="149"/>
      <c r="F34" s="151">
        <v>65000</v>
      </c>
      <c r="G34" s="151"/>
      <c r="H34" s="150">
        <v>2</v>
      </c>
      <c r="I34" s="150"/>
      <c r="J34" s="151">
        <v>1900</v>
      </c>
      <c r="K34" s="151"/>
      <c r="L34" s="151">
        <v>66900</v>
      </c>
      <c r="M34" s="151"/>
      <c r="N34" s="153">
        <v>68800</v>
      </c>
    </row>
    <row r="35" spans="4:14" ht="10.9" customHeight="1" x14ac:dyDescent="0.2">
      <c r="D35" s="148">
        <v>44409</v>
      </c>
      <c r="E35" s="149"/>
      <c r="F35" s="151">
        <v>0</v>
      </c>
      <c r="G35" s="151"/>
      <c r="H35" s="150">
        <v>0</v>
      </c>
      <c r="I35" s="150"/>
      <c r="J35" s="151">
        <v>1250</v>
      </c>
      <c r="K35" s="151"/>
      <c r="L35" s="151">
        <v>1250</v>
      </c>
      <c r="M35" s="151"/>
      <c r="N35" s="153">
        <v>0</v>
      </c>
    </row>
    <row r="36" spans="4:14" ht="10.9" customHeight="1" x14ac:dyDescent="0.2">
      <c r="D36" s="148">
        <v>44593</v>
      </c>
      <c r="E36" s="148"/>
      <c r="F36" s="153">
        <v>65000</v>
      </c>
      <c r="G36" s="153"/>
      <c r="H36" s="155">
        <v>2</v>
      </c>
      <c r="I36" s="155"/>
      <c r="J36" s="153">
        <v>1250</v>
      </c>
      <c r="K36" s="153"/>
      <c r="L36" s="153">
        <v>66250</v>
      </c>
      <c r="M36" s="153"/>
      <c r="N36" s="153">
        <v>67500</v>
      </c>
    </row>
    <row r="37" spans="4:14" ht="10.9" customHeight="1" x14ac:dyDescent="0.2">
      <c r="D37" s="148">
        <v>44774</v>
      </c>
      <c r="E37" s="149"/>
      <c r="F37" s="151">
        <v>0</v>
      </c>
      <c r="G37" s="151"/>
      <c r="H37" s="150">
        <v>0</v>
      </c>
      <c r="I37" s="150"/>
      <c r="J37" s="151">
        <v>600</v>
      </c>
      <c r="K37" s="151"/>
      <c r="L37" s="151">
        <v>600</v>
      </c>
      <c r="M37" s="151"/>
      <c r="N37" s="153">
        <v>0</v>
      </c>
    </row>
    <row r="38" spans="4:14" ht="10.9" customHeight="1" x14ac:dyDescent="0.2">
      <c r="D38" s="148">
        <v>44958</v>
      </c>
      <c r="E38" s="149"/>
      <c r="F38" s="151">
        <v>60000</v>
      </c>
      <c r="G38" s="151"/>
      <c r="H38" s="150">
        <v>2</v>
      </c>
      <c r="I38" s="150"/>
      <c r="J38" s="151">
        <v>600</v>
      </c>
      <c r="K38" s="151"/>
      <c r="L38" s="151">
        <v>60600</v>
      </c>
      <c r="M38" s="151"/>
      <c r="N38" s="153">
        <v>61200</v>
      </c>
    </row>
    <row r="39" spans="4:14" ht="1.1499999999999999" customHeight="1" x14ac:dyDescent="0.2">
      <c r="D39" s="145"/>
      <c r="E39" s="146"/>
      <c r="F39" s="146"/>
      <c r="G39" s="146"/>
      <c r="H39" s="146"/>
      <c r="I39" s="146"/>
      <c r="J39" s="146"/>
      <c r="K39" s="146"/>
      <c r="L39" s="146"/>
      <c r="M39" s="146"/>
      <c r="N39" s="145"/>
    </row>
    <row r="40" spans="4:14" ht="1.1499999999999999" customHeight="1" x14ac:dyDescent="0.2"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</row>
    <row r="41" spans="4:14" ht="12.75" customHeight="1" x14ac:dyDescent="0.2">
      <c r="D41" s="157">
        <v>0</v>
      </c>
      <c r="E41" s="157"/>
      <c r="F41" s="159">
        <v>975000</v>
      </c>
      <c r="G41" s="159"/>
      <c r="H41" s="158">
        <v>0</v>
      </c>
      <c r="I41" s="158"/>
      <c r="J41" s="159">
        <v>98860.83</v>
      </c>
      <c r="K41" s="159"/>
      <c r="L41" s="159">
        <v>1073860.83</v>
      </c>
      <c r="M41" s="159"/>
      <c r="N41" s="159">
        <v>0</v>
      </c>
    </row>
    <row r="42" spans="4:14" ht="1.1499999999999999" customHeight="1" x14ac:dyDescent="0.2"/>
    <row r="43" spans="4:14" ht="10.9" customHeight="1" x14ac:dyDescent="0.2"/>
    <row r="44" spans="4:14" ht="10.9" customHeight="1" x14ac:dyDescent="0.2">
      <c r="D44" s="280" t="s">
        <v>255</v>
      </c>
      <c r="E44" s="280"/>
      <c r="F44" s="278"/>
      <c r="G44" s="278"/>
      <c r="H44" s="278"/>
      <c r="I44" s="278"/>
      <c r="J44" s="278"/>
      <c r="K44" s="278"/>
      <c r="L44" s="278"/>
      <c r="M44" s="278"/>
      <c r="N44" s="281" t="s">
        <v>203</v>
      </c>
    </row>
    <row r="45" spans="4:14" ht="10.9" customHeight="1" x14ac:dyDescent="0.2">
      <c r="D45" s="126" t="s">
        <v>198</v>
      </c>
      <c r="E45" s="126"/>
      <c r="N45" s="160" t="s">
        <v>203</v>
      </c>
    </row>
    <row r="46" spans="4:14" ht="10.9" customHeight="1" x14ac:dyDescent="0.2">
      <c r="D46" s="127" t="s">
        <v>243</v>
      </c>
      <c r="E46" s="127"/>
      <c r="F46" s="145"/>
      <c r="G46" s="145"/>
      <c r="H46" s="145"/>
      <c r="I46" s="145"/>
      <c r="J46" s="145"/>
      <c r="K46" s="145"/>
      <c r="L46" s="145"/>
      <c r="M46" s="145"/>
      <c r="N46" s="128">
        <v>5141.25</v>
      </c>
    </row>
    <row r="47" spans="4:14" ht="10.9" customHeight="1" x14ac:dyDescent="0.2">
      <c r="D47" s="127" t="s">
        <v>244</v>
      </c>
      <c r="E47" s="127"/>
      <c r="F47" s="145"/>
      <c r="G47" s="145"/>
      <c r="H47" s="145"/>
      <c r="I47" s="145"/>
      <c r="J47" s="145"/>
      <c r="K47" s="145"/>
      <c r="L47" s="145"/>
      <c r="M47" s="145"/>
      <c r="N47" s="161">
        <v>5.2730769230769203</v>
      </c>
    </row>
    <row r="48" spans="4:14" ht="10.9" customHeight="1" x14ac:dyDescent="0.2">
      <c r="D48" s="127" t="s">
        <v>245</v>
      </c>
      <c r="E48" s="127"/>
      <c r="F48" s="145"/>
      <c r="G48" s="145"/>
      <c r="H48" s="145"/>
      <c r="I48" s="145"/>
      <c r="J48" s="145"/>
      <c r="K48" s="145"/>
      <c r="L48" s="145"/>
      <c r="M48" s="145"/>
      <c r="N48" s="162">
        <v>1.9228948212983199</v>
      </c>
    </row>
    <row r="49" spans="4:14" ht="10.9" customHeight="1" x14ac:dyDescent="0.2">
      <c r="D49" s="130" t="s">
        <v>198</v>
      </c>
      <c r="E49" s="126"/>
      <c r="N49" s="132" t="s">
        <v>203</v>
      </c>
    </row>
    <row r="50" spans="4:14" ht="10.9" customHeight="1" x14ac:dyDescent="0.2">
      <c r="D50" s="127" t="s">
        <v>246</v>
      </c>
      <c r="E50" s="127"/>
      <c r="F50" s="145"/>
      <c r="G50" s="145"/>
      <c r="H50" s="145"/>
      <c r="I50" s="145"/>
      <c r="J50" s="145"/>
      <c r="K50" s="145"/>
      <c r="L50" s="145"/>
      <c r="M50" s="145"/>
      <c r="N50" s="162">
        <v>1.51726603452468</v>
      </c>
    </row>
    <row r="51" spans="4:14" ht="10.9" customHeight="1" x14ac:dyDescent="0.2">
      <c r="D51" s="127" t="s">
        <v>247</v>
      </c>
      <c r="E51" s="127"/>
      <c r="F51" s="145"/>
      <c r="G51" s="145"/>
      <c r="H51" s="145"/>
      <c r="I51" s="145"/>
      <c r="J51" s="145"/>
      <c r="K51" s="145"/>
      <c r="L51" s="145"/>
      <c r="M51" s="145"/>
      <c r="N51" s="162">
        <v>1.4923335903183499</v>
      </c>
    </row>
    <row r="52" spans="4:14" ht="10.9" customHeight="1" x14ac:dyDescent="0.2">
      <c r="D52" s="127" t="s">
        <v>256</v>
      </c>
      <c r="E52" s="127"/>
      <c r="F52" s="145"/>
      <c r="G52" s="145"/>
      <c r="H52" s="145"/>
      <c r="I52" s="145"/>
      <c r="J52" s="145"/>
      <c r="K52" s="145"/>
      <c r="L52" s="145"/>
      <c r="M52" s="145"/>
      <c r="N52" s="162">
        <v>1.43000393729891</v>
      </c>
    </row>
    <row r="53" spans="4:14" ht="10.9" customHeight="1" x14ac:dyDescent="0.2">
      <c r="D53" s="127" t="s">
        <v>257</v>
      </c>
      <c r="E53" s="127"/>
      <c r="F53" s="145"/>
      <c r="G53" s="145"/>
      <c r="H53" s="145"/>
      <c r="I53" s="145"/>
      <c r="J53" s="145"/>
      <c r="K53" s="145"/>
      <c r="L53" s="145"/>
      <c r="M53" s="145"/>
      <c r="N53" s="162">
        <v>1.6161221574776901</v>
      </c>
    </row>
    <row r="54" spans="4:14" ht="10.9" customHeight="1" x14ac:dyDescent="0.2">
      <c r="D54" s="130" t="s">
        <v>198</v>
      </c>
      <c r="E54" s="126"/>
      <c r="N54" s="132" t="s">
        <v>203</v>
      </c>
    </row>
    <row r="55" spans="4:14" ht="10.9" customHeight="1" x14ac:dyDescent="0.2">
      <c r="D55" s="280" t="s">
        <v>258</v>
      </c>
      <c r="E55" s="280"/>
      <c r="F55" s="278"/>
      <c r="G55" s="278"/>
      <c r="H55" s="278"/>
      <c r="I55" s="278"/>
      <c r="J55" s="278"/>
      <c r="K55" s="278"/>
      <c r="L55" s="278"/>
      <c r="M55" s="278"/>
      <c r="N55" s="282" t="s">
        <v>203</v>
      </c>
    </row>
    <row r="56" spans="4:14" ht="10.9" customHeight="1" x14ac:dyDescent="0.2">
      <c r="D56" s="127" t="s">
        <v>259</v>
      </c>
      <c r="E56" s="127"/>
      <c r="F56" s="145"/>
      <c r="G56" s="145"/>
      <c r="H56" s="145"/>
      <c r="I56" s="145"/>
      <c r="J56" s="145"/>
      <c r="K56" s="145"/>
      <c r="L56" s="145"/>
      <c r="M56" s="145"/>
      <c r="N56" s="162">
        <v>1.3394237909501101</v>
      </c>
    </row>
    <row r="57" spans="4:14" ht="10.9" customHeight="1" x14ac:dyDescent="0.2">
      <c r="D57" s="127" t="s">
        <v>260</v>
      </c>
      <c r="E57" s="127"/>
      <c r="F57" s="145"/>
      <c r="G57" s="145"/>
      <c r="H57" s="145"/>
      <c r="I57" s="145"/>
      <c r="J57" s="145"/>
      <c r="K57" s="145"/>
      <c r="L57" s="145"/>
      <c r="M57" s="145"/>
      <c r="N57" s="161">
        <v>5.26860814441382</v>
      </c>
    </row>
    <row r="58" spans="4:14" ht="31.9" customHeight="1" x14ac:dyDescent="0.2"/>
    <row r="59" spans="4:14" ht="119.85" customHeight="1" x14ac:dyDescent="0.2"/>
    <row r="60" spans="4:14" ht="12.75" customHeight="1" x14ac:dyDescent="0.2">
      <c r="D60" s="135" t="s">
        <v>278</v>
      </c>
      <c r="E60" s="135"/>
      <c r="F60" s="135"/>
      <c r="G60" s="135"/>
      <c r="H60" s="135"/>
      <c r="I60" s="135"/>
      <c r="J60" s="135"/>
      <c r="K60" s="135"/>
      <c r="L60" s="135"/>
      <c r="M60" s="135"/>
      <c r="N60" s="135"/>
    </row>
    <row r="61" spans="4:14" ht="9.4" customHeight="1" x14ac:dyDescent="0.3">
      <c r="D61" s="136" t="s">
        <v>225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</row>
    <row r="62" spans="4:14" ht="13.7" customHeight="1" x14ac:dyDescent="0.3">
      <c r="D62" s="137" t="s">
        <v>225</v>
      </c>
      <c r="E62" s="137"/>
      <c r="F62" s="137"/>
      <c r="G62" s="137"/>
      <c r="H62" s="137"/>
      <c r="I62" s="137"/>
      <c r="J62" s="137"/>
      <c r="K62" s="137"/>
      <c r="L62" s="137"/>
      <c r="M62" s="137"/>
      <c r="N62" s="137"/>
    </row>
    <row r="63" spans="4:14" ht="9.1999999999999993" customHeight="1" x14ac:dyDescent="0.2">
      <c r="D63" s="138" t="s">
        <v>225</v>
      </c>
      <c r="E63" s="138"/>
      <c r="F63" s="138"/>
      <c r="G63" s="138"/>
      <c r="H63" s="138"/>
      <c r="I63" s="138"/>
      <c r="J63" s="138"/>
      <c r="K63" s="138"/>
      <c r="L63" s="138"/>
      <c r="M63" s="138"/>
      <c r="N63" s="139" t="s">
        <v>321</v>
      </c>
    </row>
    <row r="64" spans="4:14" ht="0.75" customHeight="1" x14ac:dyDescent="0.2"/>
    <row r="65" spans="1:1" ht="2.1" customHeight="1" x14ac:dyDescent="0.2">
      <c r="A65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R56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0.85546875" style="116" customWidth="1"/>
    <col min="6" max="6" width="11.42578125" style="116" customWidth="1"/>
    <col min="7" max="7" width="0.85546875" style="116" customWidth="1"/>
    <col min="8" max="8" width="11.7109375" style="116" customWidth="1"/>
    <col min="9" max="9" width="0.85546875" style="116" customWidth="1"/>
    <col min="10" max="10" width="11.42578125" style="116" customWidth="1"/>
    <col min="11" max="11" width="0.85546875" style="116" customWidth="1"/>
    <col min="12" max="12" width="11.42578125" style="116" customWidth="1"/>
    <col min="13" max="13" width="0.85546875" style="116" customWidth="1"/>
    <col min="14" max="14" width="11.42578125" style="116" customWidth="1"/>
    <col min="15" max="15" width="0.85546875" style="116" customWidth="1"/>
    <col min="16" max="16" width="10.28515625" style="116" customWidth="1"/>
    <col min="17" max="17" width="11.42578125" style="116" customWidth="1"/>
    <col min="18" max="19" width="0.42578125" style="116" customWidth="1"/>
    <col min="20" max="20" width="1" style="116" customWidth="1"/>
    <col min="21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0.85546875" style="116" customWidth="1"/>
    <col min="262" max="262" width="11.42578125" style="116" customWidth="1"/>
    <col min="263" max="263" width="0.85546875" style="116" customWidth="1"/>
    <col min="264" max="264" width="11.7109375" style="116" customWidth="1"/>
    <col min="265" max="265" width="0.85546875" style="116" customWidth="1"/>
    <col min="266" max="266" width="11.42578125" style="116" customWidth="1"/>
    <col min="267" max="267" width="0.85546875" style="116" customWidth="1"/>
    <col min="268" max="268" width="11.42578125" style="116" customWidth="1"/>
    <col min="269" max="269" width="0.85546875" style="116" customWidth="1"/>
    <col min="270" max="270" width="11.42578125" style="116" customWidth="1"/>
    <col min="271" max="271" width="0.85546875" style="116" customWidth="1"/>
    <col min="272" max="272" width="10.28515625" style="116" customWidth="1"/>
    <col min="273" max="273" width="11.42578125" style="116" customWidth="1"/>
    <col min="274" max="275" width="0.42578125" style="116" customWidth="1"/>
    <col min="276" max="276" width="1" style="116" customWidth="1"/>
    <col min="277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0.85546875" style="116" customWidth="1"/>
    <col min="518" max="518" width="11.42578125" style="116" customWidth="1"/>
    <col min="519" max="519" width="0.85546875" style="116" customWidth="1"/>
    <col min="520" max="520" width="11.7109375" style="116" customWidth="1"/>
    <col min="521" max="521" width="0.85546875" style="116" customWidth="1"/>
    <col min="522" max="522" width="11.42578125" style="116" customWidth="1"/>
    <col min="523" max="523" width="0.85546875" style="116" customWidth="1"/>
    <col min="524" max="524" width="11.42578125" style="116" customWidth="1"/>
    <col min="525" max="525" width="0.85546875" style="116" customWidth="1"/>
    <col min="526" max="526" width="11.42578125" style="116" customWidth="1"/>
    <col min="527" max="527" width="0.85546875" style="116" customWidth="1"/>
    <col min="528" max="528" width="10.28515625" style="116" customWidth="1"/>
    <col min="529" max="529" width="11.42578125" style="116" customWidth="1"/>
    <col min="530" max="531" width="0.42578125" style="116" customWidth="1"/>
    <col min="532" max="532" width="1" style="116" customWidth="1"/>
    <col min="533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0.85546875" style="116" customWidth="1"/>
    <col min="774" max="774" width="11.42578125" style="116" customWidth="1"/>
    <col min="775" max="775" width="0.85546875" style="116" customWidth="1"/>
    <col min="776" max="776" width="11.7109375" style="116" customWidth="1"/>
    <col min="777" max="777" width="0.85546875" style="116" customWidth="1"/>
    <col min="778" max="778" width="11.42578125" style="116" customWidth="1"/>
    <col min="779" max="779" width="0.85546875" style="116" customWidth="1"/>
    <col min="780" max="780" width="11.42578125" style="116" customWidth="1"/>
    <col min="781" max="781" width="0.85546875" style="116" customWidth="1"/>
    <col min="782" max="782" width="11.42578125" style="116" customWidth="1"/>
    <col min="783" max="783" width="0.85546875" style="116" customWidth="1"/>
    <col min="784" max="784" width="10.28515625" style="116" customWidth="1"/>
    <col min="785" max="785" width="11.42578125" style="116" customWidth="1"/>
    <col min="786" max="787" width="0.42578125" style="116" customWidth="1"/>
    <col min="788" max="788" width="1" style="116" customWidth="1"/>
    <col min="789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0.85546875" style="116" customWidth="1"/>
    <col min="1030" max="1030" width="11.42578125" style="116" customWidth="1"/>
    <col min="1031" max="1031" width="0.85546875" style="116" customWidth="1"/>
    <col min="1032" max="1032" width="11.7109375" style="116" customWidth="1"/>
    <col min="1033" max="1033" width="0.85546875" style="116" customWidth="1"/>
    <col min="1034" max="1034" width="11.42578125" style="116" customWidth="1"/>
    <col min="1035" max="1035" width="0.85546875" style="116" customWidth="1"/>
    <col min="1036" max="1036" width="11.42578125" style="116" customWidth="1"/>
    <col min="1037" max="1037" width="0.85546875" style="116" customWidth="1"/>
    <col min="1038" max="1038" width="11.42578125" style="116" customWidth="1"/>
    <col min="1039" max="1039" width="0.85546875" style="116" customWidth="1"/>
    <col min="1040" max="1040" width="10.28515625" style="116" customWidth="1"/>
    <col min="1041" max="1041" width="11.42578125" style="116" customWidth="1"/>
    <col min="1042" max="1043" width="0.42578125" style="116" customWidth="1"/>
    <col min="1044" max="1044" width="1" style="116" customWidth="1"/>
    <col min="1045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0.85546875" style="116" customWidth="1"/>
    <col min="1286" max="1286" width="11.42578125" style="116" customWidth="1"/>
    <col min="1287" max="1287" width="0.85546875" style="116" customWidth="1"/>
    <col min="1288" max="1288" width="11.7109375" style="116" customWidth="1"/>
    <col min="1289" max="1289" width="0.85546875" style="116" customWidth="1"/>
    <col min="1290" max="1290" width="11.42578125" style="116" customWidth="1"/>
    <col min="1291" max="1291" width="0.85546875" style="116" customWidth="1"/>
    <col min="1292" max="1292" width="11.42578125" style="116" customWidth="1"/>
    <col min="1293" max="1293" width="0.85546875" style="116" customWidth="1"/>
    <col min="1294" max="1294" width="11.42578125" style="116" customWidth="1"/>
    <col min="1295" max="1295" width="0.85546875" style="116" customWidth="1"/>
    <col min="1296" max="1296" width="10.28515625" style="116" customWidth="1"/>
    <col min="1297" max="1297" width="11.42578125" style="116" customWidth="1"/>
    <col min="1298" max="1299" width="0.42578125" style="116" customWidth="1"/>
    <col min="1300" max="1300" width="1" style="116" customWidth="1"/>
    <col min="1301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0.85546875" style="116" customWidth="1"/>
    <col min="1542" max="1542" width="11.42578125" style="116" customWidth="1"/>
    <col min="1543" max="1543" width="0.85546875" style="116" customWidth="1"/>
    <col min="1544" max="1544" width="11.7109375" style="116" customWidth="1"/>
    <col min="1545" max="1545" width="0.85546875" style="116" customWidth="1"/>
    <col min="1546" max="1546" width="11.42578125" style="116" customWidth="1"/>
    <col min="1547" max="1547" width="0.85546875" style="116" customWidth="1"/>
    <col min="1548" max="1548" width="11.42578125" style="116" customWidth="1"/>
    <col min="1549" max="1549" width="0.85546875" style="116" customWidth="1"/>
    <col min="1550" max="1550" width="11.42578125" style="116" customWidth="1"/>
    <col min="1551" max="1551" width="0.85546875" style="116" customWidth="1"/>
    <col min="1552" max="1552" width="10.28515625" style="116" customWidth="1"/>
    <col min="1553" max="1553" width="11.42578125" style="116" customWidth="1"/>
    <col min="1554" max="1555" width="0.42578125" style="116" customWidth="1"/>
    <col min="1556" max="1556" width="1" style="116" customWidth="1"/>
    <col min="1557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0.85546875" style="116" customWidth="1"/>
    <col min="1798" max="1798" width="11.42578125" style="116" customWidth="1"/>
    <col min="1799" max="1799" width="0.85546875" style="116" customWidth="1"/>
    <col min="1800" max="1800" width="11.7109375" style="116" customWidth="1"/>
    <col min="1801" max="1801" width="0.85546875" style="116" customWidth="1"/>
    <col min="1802" max="1802" width="11.42578125" style="116" customWidth="1"/>
    <col min="1803" max="1803" width="0.85546875" style="116" customWidth="1"/>
    <col min="1804" max="1804" width="11.42578125" style="116" customWidth="1"/>
    <col min="1805" max="1805" width="0.85546875" style="116" customWidth="1"/>
    <col min="1806" max="1806" width="11.42578125" style="116" customWidth="1"/>
    <col min="1807" max="1807" width="0.85546875" style="116" customWidth="1"/>
    <col min="1808" max="1808" width="10.28515625" style="116" customWidth="1"/>
    <col min="1809" max="1809" width="11.42578125" style="116" customWidth="1"/>
    <col min="1810" max="1811" width="0.42578125" style="116" customWidth="1"/>
    <col min="1812" max="1812" width="1" style="116" customWidth="1"/>
    <col min="1813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0.85546875" style="116" customWidth="1"/>
    <col min="2054" max="2054" width="11.42578125" style="116" customWidth="1"/>
    <col min="2055" max="2055" width="0.85546875" style="116" customWidth="1"/>
    <col min="2056" max="2056" width="11.7109375" style="116" customWidth="1"/>
    <col min="2057" max="2057" width="0.85546875" style="116" customWidth="1"/>
    <col min="2058" max="2058" width="11.42578125" style="116" customWidth="1"/>
    <col min="2059" max="2059" width="0.85546875" style="116" customWidth="1"/>
    <col min="2060" max="2060" width="11.42578125" style="116" customWidth="1"/>
    <col min="2061" max="2061" width="0.85546875" style="116" customWidth="1"/>
    <col min="2062" max="2062" width="11.42578125" style="116" customWidth="1"/>
    <col min="2063" max="2063" width="0.85546875" style="116" customWidth="1"/>
    <col min="2064" max="2064" width="10.28515625" style="116" customWidth="1"/>
    <col min="2065" max="2065" width="11.42578125" style="116" customWidth="1"/>
    <col min="2066" max="2067" width="0.42578125" style="116" customWidth="1"/>
    <col min="2068" max="2068" width="1" style="116" customWidth="1"/>
    <col min="2069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0.85546875" style="116" customWidth="1"/>
    <col min="2310" max="2310" width="11.42578125" style="116" customWidth="1"/>
    <col min="2311" max="2311" width="0.85546875" style="116" customWidth="1"/>
    <col min="2312" max="2312" width="11.7109375" style="116" customWidth="1"/>
    <col min="2313" max="2313" width="0.85546875" style="116" customWidth="1"/>
    <col min="2314" max="2314" width="11.42578125" style="116" customWidth="1"/>
    <col min="2315" max="2315" width="0.85546875" style="116" customWidth="1"/>
    <col min="2316" max="2316" width="11.42578125" style="116" customWidth="1"/>
    <col min="2317" max="2317" width="0.85546875" style="116" customWidth="1"/>
    <col min="2318" max="2318" width="11.42578125" style="116" customWidth="1"/>
    <col min="2319" max="2319" width="0.85546875" style="116" customWidth="1"/>
    <col min="2320" max="2320" width="10.28515625" style="116" customWidth="1"/>
    <col min="2321" max="2321" width="11.42578125" style="116" customWidth="1"/>
    <col min="2322" max="2323" width="0.42578125" style="116" customWidth="1"/>
    <col min="2324" max="2324" width="1" style="116" customWidth="1"/>
    <col min="2325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0.85546875" style="116" customWidth="1"/>
    <col min="2566" max="2566" width="11.42578125" style="116" customWidth="1"/>
    <col min="2567" max="2567" width="0.85546875" style="116" customWidth="1"/>
    <col min="2568" max="2568" width="11.7109375" style="116" customWidth="1"/>
    <col min="2569" max="2569" width="0.85546875" style="116" customWidth="1"/>
    <col min="2570" max="2570" width="11.42578125" style="116" customWidth="1"/>
    <col min="2571" max="2571" width="0.85546875" style="116" customWidth="1"/>
    <col min="2572" max="2572" width="11.42578125" style="116" customWidth="1"/>
    <col min="2573" max="2573" width="0.85546875" style="116" customWidth="1"/>
    <col min="2574" max="2574" width="11.42578125" style="116" customWidth="1"/>
    <col min="2575" max="2575" width="0.85546875" style="116" customWidth="1"/>
    <col min="2576" max="2576" width="10.28515625" style="116" customWidth="1"/>
    <col min="2577" max="2577" width="11.42578125" style="116" customWidth="1"/>
    <col min="2578" max="2579" width="0.42578125" style="116" customWidth="1"/>
    <col min="2580" max="2580" width="1" style="116" customWidth="1"/>
    <col min="2581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0.85546875" style="116" customWidth="1"/>
    <col min="2822" max="2822" width="11.42578125" style="116" customWidth="1"/>
    <col min="2823" max="2823" width="0.85546875" style="116" customWidth="1"/>
    <col min="2824" max="2824" width="11.7109375" style="116" customWidth="1"/>
    <col min="2825" max="2825" width="0.85546875" style="116" customWidth="1"/>
    <col min="2826" max="2826" width="11.42578125" style="116" customWidth="1"/>
    <col min="2827" max="2827" width="0.85546875" style="116" customWidth="1"/>
    <col min="2828" max="2828" width="11.42578125" style="116" customWidth="1"/>
    <col min="2829" max="2829" width="0.85546875" style="116" customWidth="1"/>
    <col min="2830" max="2830" width="11.42578125" style="116" customWidth="1"/>
    <col min="2831" max="2831" width="0.85546875" style="116" customWidth="1"/>
    <col min="2832" max="2832" width="10.28515625" style="116" customWidth="1"/>
    <col min="2833" max="2833" width="11.42578125" style="116" customWidth="1"/>
    <col min="2834" max="2835" width="0.42578125" style="116" customWidth="1"/>
    <col min="2836" max="2836" width="1" style="116" customWidth="1"/>
    <col min="2837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0.85546875" style="116" customWidth="1"/>
    <col min="3078" max="3078" width="11.42578125" style="116" customWidth="1"/>
    <col min="3079" max="3079" width="0.85546875" style="116" customWidth="1"/>
    <col min="3080" max="3080" width="11.7109375" style="116" customWidth="1"/>
    <col min="3081" max="3081" width="0.85546875" style="116" customWidth="1"/>
    <col min="3082" max="3082" width="11.42578125" style="116" customWidth="1"/>
    <col min="3083" max="3083" width="0.85546875" style="116" customWidth="1"/>
    <col min="3084" max="3084" width="11.42578125" style="116" customWidth="1"/>
    <col min="3085" max="3085" width="0.85546875" style="116" customWidth="1"/>
    <col min="3086" max="3086" width="11.42578125" style="116" customWidth="1"/>
    <col min="3087" max="3087" width="0.85546875" style="116" customWidth="1"/>
    <col min="3088" max="3088" width="10.28515625" style="116" customWidth="1"/>
    <col min="3089" max="3089" width="11.42578125" style="116" customWidth="1"/>
    <col min="3090" max="3091" width="0.42578125" style="116" customWidth="1"/>
    <col min="3092" max="3092" width="1" style="116" customWidth="1"/>
    <col min="3093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0.85546875" style="116" customWidth="1"/>
    <col min="3334" max="3334" width="11.42578125" style="116" customWidth="1"/>
    <col min="3335" max="3335" width="0.85546875" style="116" customWidth="1"/>
    <col min="3336" max="3336" width="11.7109375" style="116" customWidth="1"/>
    <col min="3337" max="3337" width="0.85546875" style="116" customWidth="1"/>
    <col min="3338" max="3338" width="11.42578125" style="116" customWidth="1"/>
    <col min="3339" max="3339" width="0.85546875" style="116" customWidth="1"/>
    <col min="3340" max="3340" width="11.42578125" style="116" customWidth="1"/>
    <col min="3341" max="3341" width="0.85546875" style="116" customWidth="1"/>
    <col min="3342" max="3342" width="11.42578125" style="116" customWidth="1"/>
    <col min="3343" max="3343" width="0.85546875" style="116" customWidth="1"/>
    <col min="3344" max="3344" width="10.28515625" style="116" customWidth="1"/>
    <col min="3345" max="3345" width="11.42578125" style="116" customWidth="1"/>
    <col min="3346" max="3347" width="0.42578125" style="116" customWidth="1"/>
    <col min="3348" max="3348" width="1" style="116" customWidth="1"/>
    <col min="3349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0.85546875" style="116" customWidth="1"/>
    <col min="3590" max="3590" width="11.42578125" style="116" customWidth="1"/>
    <col min="3591" max="3591" width="0.85546875" style="116" customWidth="1"/>
    <col min="3592" max="3592" width="11.7109375" style="116" customWidth="1"/>
    <col min="3593" max="3593" width="0.85546875" style="116" customWidth="1"/>
    <col min="3594" max="3594" width="11.42578125" style="116" customWidth="1"/>
    <col min="3595" max="3595" width="0.85546875" style="116" customWidth="1"/>
    <col min="3596" max="3596" width="11.42578125" style="116" customWidth="1"/>
    <col min="3597" max="3597" width="0.85546875" style="116" customWidth="1"/>
    <col min="3598" max="3598" width="11.42578125" style="116" customWidth="1"/>
    <col min="3599" max="3599" width="0.85546875" style="116" customWidth="1"/>
    <col min="3600" max="3600" width="10.28515625" style="116" customWidth="1"/>
    <col min="3601" max="3601" width="11.42578125" style="116" customWidth="1"/>
    <col min="3602" max="3603" width="0.42578125" style="116" customWidth="1"/>
    <col min="3604" max="3604" width="1" style="116" customWidth="1"/>
    <col min="3605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0.85546875" style="116" customWidth="1"/>
    <col min="3846" max="3846" width="11.42578125" style="116" customWidth="1"/>
    <col min="3847" max="3847" width="0.85546875" style="116" customWidth="1"/>
    <col min="3848" max="3848" width="11.7109375" style="116" customWidth="1"/>
    <col min="3849" max="3849" width="0.85546875" style="116" customWidth="1"/>
    <col min="3850" max="3850" width="11.42578125" style="116" customWidth="1"/>
    <col min="3851" max="3851" width="0.85546875" style="116" customWidth="1"/>
    <col min="3852" max="3852" width="11.42578125" style="116" customWidth="1"/>
    <col min="3853" max="3853" width="0.85546875" style="116" customWidth="1"/>
    <col min="3854" max="3854" width="11.42578125" style="116" customWidth="1"/>
    <col min="3855" max="3855" width="0.85546875" style="116" customWidth="1"/>
    <col min="3856" max="3856" width="10.28515625" style="116" customWidth="1"/>
    <col min="3857" max="3857" width="11.42578125" style="116" customWidth="1"/>
    <col min="3858" max="3859" width="0.42578125" style="116" customWidth="1"/>
    <col min="3860" max="3860" width="1" style="116" customWidth="1"/>
    <col min="3861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0.85546875" style="116" customWidth="1"/>
    <col min="4102" max="4102" width="11.42578125" style="116" customWidth="1"/>
    <col min="4103" max="4103" width="0.85546875" style="116" customWidth="1"/>
    <col min="4104" max="4104" width="11.7109375" style="116" customWidth="1"/>
    <col min="4105" max="4105" width="0.85546875" style="116" customWidth="1"/>
    <col min="4106" max="4106" width="11.42578125" style="116" customWidth="1"/>
    <col min="4107" max="4107" width="0.85546875" style="116" customWidth="1"/>
    <col min="4108" max="4108" width="11.42578125" style="116" customWidth="1"/>
    <col min="4109" max="4109" width="0.85546875" style="116" customWidth="1"/>
    <col min="4110" max="4110" width="11.42578125" style="116" customWidth="1"/>
    <col min="4111" max="4111" width="0.85546875" style="116" customWidth="1"/>
    <col min="4112" max="4112" width="10.28515625" style="116" customWidth="1"/>
    <col min="4113" max="4113" width="11.42578125" style="116" customWidth="1"/>
    <col min="4114" max="4115" width="0.42578125" style="116" customWidth="1"/>
    <col min="4116" max="4116" width="1" style="116" customWidth="1"/>
    <col min="4117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0.85546875" style="116" customWidth="1"/>
    <col min="4358" max="4358" width="11.42578125" style="116" customWidth="1"/>
    <col min="4359" max="4359" width="0.85546875" style="116" customWidth="1"/>
    <col min="4360" max="4360" width="11.7109375" style="116" customWidth="1"/>
    <col min="4361" max="4361" width="0.85546875" style="116" customWidth="1"/>
    <col min="4362" max="4362" width="11.42578125" style="116" customWidth="1"/>
    <col min="4363" max="4363" width="0.85546875" style="116" customWidth="1"/>
    <col min="4364" max="4364" width="11.42578125" style="116" customWidth="1"/>
    <col min="4365" max="4365" width="0.85546875" style="116" customWidth="1"/>
    <col min="4366" max="4366" width="11.42578125" style="116" customWidth="1"/>
    <col min="4367" max="4367" width="0.85546875" style="116" customWidth="1"/>
    <col min="4368" max="4368" width="10.28515625" style="116" customWidth="1"/>
    <col min="4369" max="4369" width="11.42578125" style="116" customWidth="1"/>
    <col min="4370" max="4371" width="0.42578125" style="116" customWidth="1"/>
    <col min="4372" max="4372" width="1" style="116" customWidth="1"/>
    <col min="4373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0.85546875" style="116" customWidth="1"/>
    <col min="4614" max="4614" width="11.42578125" style="116" customWidth="1"/>
    <col min="4615" max="4615" width="0.85546875" style="116" customWidth="1"/>
    <col min="4616" max="4616" width="11.7109375" style="116" customWidth="1"/>
    <col min="4617" max="4617" width="0.85546875" style="116" customWidth="1"/>
    <col min="4618" max="4618" width="11.42578125" style="116" customWidth="1"/>
    <col min="4619" max="4619" width="0.85546875" style="116" customWidth="1"/>
    <col min="4620" max="4620" width="11.42578125" style="116" customWidth="1"/>
    <col min="4621" max="4621" width="0.85546875" style="116" customWidth="1"/>
    <col min="4622" max="4622" width="11.42578125" style="116" customWidth="1"/>
    <col min="4623" max="4623" width="0.85546875" style="116" customWidth="1"/>
    <col min="4624" max="4624" width="10.28515625" style="116" customWidth="1"/>
    <col min="4625" max="4625" width="11.42578125" style="116" customWidth="1"/>
    <col min="4626" max="4627" width="0.42578125" style="116" customWidth="1"/>
    <col min="4628" max="4628" width="1" style="116" customWidth="1"/>
    <col min="4629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0.85546875" style="116" customWidth="1"/>
    <col min="4870" max="4870" width="11.42578125" style="116" customWidth="1"/>
    <col min="4871" max="4871" width="0.85546875" style="116" customWidth="1"/>
    <col min="4872" max="4872" width="11.7109375" style="116" customWidth="1"/>
    <col min="4873" max="4873" width="0.85546875" style="116" customWidth="1"/>
    <col min="4874" max="4874" width="11.42578125" style="116" customWidth="1"/>
    <col min="4875" max="4875" width="0.85546875" style="116" customWidth="1"/>
    <col min="4876" max="4876" width="11.42578125" style="116" customWidth="1"/>
    <col min="4877" max="4877" width="0.85546875" style="116" customWidth="1"/>
    <col min="4878" max="4878" width="11.42578125" style="116" customWidth="1"/>
    <col min="4879" max="4879" width="0.85546875" style="116" customWidth="1"/>
    <col min="4880" max="4880" width="10.28515625" style="116" customWidth="1"/>
    <col min="4881" max="4881" width="11.42578125" style="116" customWidth="1"/>
    <col min="4882" max="4883" width="0.42578125" style="116" customWidth="1"/>
    <col min="4884" max="4884" width="1" style="116" customWidth="1"/>
    <col min="4885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0.85546875" style="116" customWidth="1"/>
    <col min="5126" max="5126" width="11.42578125" style="116" customWidth="1"/>
    <col min="5127" max="5127" width="0.85546875" style="116" customWidth="1"/>
    <col min="5128" max="5128" width="11.7109375" style="116" customWidth="1"/>
    <col min="5129" max="5129" width="0.85546875" style="116" customWidth="1"/>
    <col min="5130" max="5130" width="11.42578125" style="116" customWidth="1"/>
    <col min="5131" max="5131" width="0.85546875" style="116" customWidth="1"/>
    <col min="5132" max="5132" width="11.42578125" style="116" customWidth="1"/>
    <col min="5133" max="5133" width="0.85546875" style="116" customWidth="1"/>
    <col min="5134" max="5134" width="11.42578125" style="116" customWidth="1"/>
    <col min="5135" max="5135" width="0.85546875" style="116" customWidth="1"/>
    <col min="5136" max="5136" width="10.28515625" style="116" customWidth="1"/>
    <col min="5137" max="5137" width="11.42578125" style="116" customWidth="1"/>
    <col min="5138" max="5139" width="0.42578125" style="116" customWidth="1"/>
    <col min="5140" max="5140" width="1" style="116" customWidth="1"/>
    <col min="5141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0.85546875" style="116" customWidth="1"/>
    <col min="5382" max="5382" width="11.42578125" style="116" customWidth="1"/>
    <col min="5383" max="5383" width="0.85546875" style="116" customWidth="1"/>
    <col min="5384" max="5384" width="11.7109375" style="116" customWidth="1"/>
    <col min="5385" max="5385" width="0.85546875" style="116" customWidth="1"/>
    <col min="5386" max="5386" width="11.42578125" style="116" customWidth="1"/>
    <col min="5387" max="5387" width="0.85546875" style="116" customWidth="1"/>
    <col min="5388" max="5388" width="11.42578125" style="116" customWidth="1"/>
    <col min="5389" max="5389" width="0.85546875" style="116" customWidth="1"/>
    <col min="5390" max="5390" width="11.42578125" style="116" customWidth="1"/>
    <col min="5391" max="5391" width="0.85546875" style="116" customWidth="1"/>
    <col min="5392" max="5392" width="10.28515625" style="116" customWidth="1"/>
    <col min="5393" max="5393" width="11.42578125" style="116" customWidth="1"/>
    <col min="5394" max="5395" width="0.42578125" style="116" customWidth="1"/>
    <col min="5396" max="5396" width="1" style="116" customWidth="1"/>
    <col min="5397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0.85546875" style="116" customWidth="1"/>
    <col min="5638" max="5638" width="11.42578125" style="116" customWidth="1"/>
    <col min="5639" max="5639" width="0.85546875" style="116" customWidth="1"/>
    <col min="5640" max="5640" width="11.7109375" style="116" customWidth="1"/>
    <col min="5641" max="5641" width="0.85546875" style="116" customWidth="1"/>
    <col min="5642" max="5642" width="11.42578125" style="116" customWidth="1"/>
    <col min="5643" max="5643" width="0.85546875" style="116" customWidth="1"/>
    <col min="5644" max="5644" width="11.42578125" style="116" customWidth="1"/>
    <col min="5645" max="5645" width="0.85546875" style="116" customWidth="1"/>
    <col min="5646" max="5646" width="11.42578125" style="116" customWidth="1"/>
    <col min="5647" max="5647" width="0.85546875" style="116" customWidth="1"/>
    <col min="5648" max="5648" width="10.28515625" style="116" customWidth="1"/>
    <col min="5649" max="5649" width="11.42578125" style="116" customWidth="1"/>
    <col min="5650" max="5651" width="0.42578125" style="116" customWidth="1"/>
    <col min="5652" max="5652" width="1" style="116" customWidth="1"/>
    <col min="5653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0.85546875" style="116" customWidth="1"/>
    <col min="5894" max="5894" width="11.42578125" style="116" customWidth="1"/>
    <col min="5895" max="5895" width="0.85546875" style="116" customWidth="1"/>
    <col min="5896" max="5896" width="11.7109375" style="116" customWidth="1"/>
    <col min="5897" max="5897" width="0.85546875" style="116" customWidth="1"/>
    <col min="5898" max="5898" width="11.42578125" style="116" customWidth="1"/>
    <col min="5899" max="5899" width="0.85546875" style="116" customWidth="1"/>
    <col min="5900" max="5900" width="11.42578125" style="116" customWidth="1"/>
    <col min="5901" max="5901" width="0.85546875" style="116" customWidth="1"/>
    <col min="5902" max="5902" width="11.42578125" style="116" customWidth="1"/>
    <col min="5903" max="5903" width="0.85546875" style="116" customWidth="1"/>
    <col min="5904" max="5904" width="10.28515625" style="116" customWidth="1"/>
    <col min="5905" max="5905" width="11.42578125" style="116" customWidth="1"/>
    <col min="5906" max="5907" width="0.42578125" style="116" customWidth="1"/>
    <col min="5908" max="5908" width="1" style="116" customWidth="1"/>
    <col min="5909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0.85546875" style="116" customWidth="1"/>
    <col min="6150" max="6150" width="11.42578125" style="116" customWidth="1"/>
    <col min="6151" max="6151" width="0.85546875" style="116" customWidth="1"/>
    <col min="6152" max="6152" width="11.7109375" style="116" customWidth="1"/>
    <col min="6153" max="6153" width="0.85546875" style="116" customWidth="1"/>
    <col min="6154" max="6154" width="11.42578125" style="116" customWidth="1"/>
    <col min="6155" max="6155" width="0.85546875" style="116" customWidth="1"/>
    <col min="6156" max="6156" width="11.42578125" style="116" customWidth="1"/>
    <col min="6157" max="6157" width="0.85546875" style="116" customWidth="1"/>
    <col min="6158" max="6158" width="11.42578125" style="116" customWidth="1"/>
    <col min="6159" max="6159" width="0.85546875" style="116" customWidth="1"/>
    <col min="6160" max="6160" width="10.28515625" style="116" customWidth="1"/>
    <col min="6161" max="6161" width="11.42578125" style="116" customWidth="1"/>
    <col min="6162" max="6163" width="0.42578125" style="116" customWidth="1"/>
    <col min="6164" max="6164" width="1" style="116" customWidth="1"/>
    <col min="6165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0.85546875" style="116" customWidth="1"/>
    <col min="6406" max="6406" width="11.42578125" style="116" customWidth="1"/>
    <col min="6407" max="6407" width="0.85546875" style="116" customWidth="1"/>
    <col min="6408" max="6408" width="11.7109375" style="116" customWidth="1"/>
    <col min="6409" max="6409" width="0.85546875" style="116" customWidth="1"/>
    <col min="6410" max="6410" width="11.42578125" style="116" customWidth="1"/>
    <col min="6411" max="6411" width="0.85546875" style="116" customWidth="1"/>
    <col min="6412" max="6412" width="11.42578125" style="116" customWidth="1"/>
    <col min="6413" max="6413" width="0.85546875" style="116" customWidth="1"/>
    <col min="6414" max="6414" width="11.42578125" style="116" customWidth="1"/>
    <col min="6415" max="6415" width="0.85546875" style="116" customWidth="1"/>
    <col min="6416" max="6416" width="10.28515625" style="116" customWidth="1"/>
    <col min="6417" max="6417" width="11.42578125" style="116" customWidth="1"/>
    <col min="6418" max="6419" width="0.42578125" style="116" customWidth="1"/>
    <col min="6420" max="6420" width="1" style="116" customWidth="1"/>
    <col min="6421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0.85546875" style="116" customWidth="1"/>
    <col min="6662" max="6662" width="11.42578125" style="116" customWidth="1"/>
    <col min="6663" max="6663" width="0.85546875" style="116" customWidth="1"/>
    <col min="6664" max="6664" width="11.7109375" style="116" customWidth="1"/>
    <col min="6665" max="6665" width="0.85546875" style="116" customWidth="1"/>
    <col min="6666" max="6666" width="11.42578125" style="116" customWidth="1"/>
    <col min="6667" max="6667" width="0.85546875" style="116" customWidth="1"/>
    <col min="6668" max="6668" width="11.42578125" style="116" customWidth="1"/>
    <col min="6669" max="6669" width="0.85546875" style="116" customWidth="1"/>
    <col min="6670" max="6670" width="11.42578125" style="116" customWidth="1"/>
    <col min="6671" max="6671" width="0.85546875" style="116" customWidth="1"/>
    <col min="6672" max="6672" width="10.28515625" style="116" customWidth="1"/>
    <col min="6673" max="6673" width="11.42578125" style="116" customWidth="1"/>
    <col min="6674" max="6675" width="0.42578125" style="116" customWidth="1"/>
    <col min="6676" max="6676" width="1" style="116" customWidth="1"/>
    <col min="6677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0.85546875" style="116" customWidth="1"/>
    <col min="6918" max="6918" width="11.42578125" style="116" customWidth="1"/>
    <col min="6919" max="6919" width="0.85546875" style="116" customWidth="1"/>
    <col min="6920" max="6920" width="11.7109375" style="116" customWidth="1"/>
    <col min="6921" max="6921" width="0.85546875" style="116" customWidth="1"/>
    <col min="6922" max="6922" width="11.42578125" style="116" customWidth="1"/>
    <col min="6923" max="6923" width="0.85546875" style="116" customWidth="1"/>
    <col min="6924" max="6924" width="11.42578125" style="116" customWidth="1"/>
    <col min="6925" max="6925" width="0.85546875" style="116" customWidth="1"/>
    <col min="6926" max="6926" width="11.42578125" style="116" customWidth="1"/>
    <col min="6927" max="6927" width="0.85546875" style="116" customWidth="1"/>
    <col min="6928" max="6928" width="10.28515625" style="116" customWidth="1"/>
    <col min="6929" max="6929" width="11.42578125" style="116" customWidth="1"/>
    <col min="6930" max="6931" width="0.42578125" style="116" customWidth="1"/>
    <col min="6932" max="6932" width="1" style="116" customWidth="1"/>
    <col min="6933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0.85546875" style="116" customWidth="1"/>
    <col min="7174" max="7174" width="11.42578125" style="116" customWidth="1"/>
    <col min="7175" max="7175" width="0.85546875" style="116" customWidth="1"/>
    <col min="7176" max="7176" width="11.7109375" style="116" customWidth="1"/>
    <col min="7177" max="7177" width="0.85546875" style="116" customWidth="1"/>
    <col min="7178" max="7178" width="11.42578125" style="116" customWidth="1"/>
    <col min="7179" max="7179" width="0.85546875" style="116" customWidth="1"/>
    <col min="7180" max="7180" width="11.42578125" style="116" customWidth="1"/>
    <col min="7181" max="7181" width="0.85546875" style="116" customWidth="1"/>
    <col min="7182" max="7182" width="11.42578125" style="116" customWidth="1"/>
    <col min="7183" max="7183" width="0.85546875" style="116" customWidth="1"/>
    <col min="7184" max="7184" width="10.28515625" style="116" customWidth="1"/>
    <col min="7185" max="7185" width="11.42578125" style="116" customWidth="1"/>
    <col min="7186" max="7187" width="0.42578125" style="116" customWidth="1"/>
    <col min="7188" max="7188" width="1" style="116" customWidth="1"/>
    <col min="7189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0.85546875" style="116" customWidth="1"/>
    <col min="7430" max="7430" width="11.42578125" style="116" customWidth="1"/>
    <col min="7431" max="7431" width="0.85546875" style="116" customWidth="1"/>
    <col min="7432" max="7432" width="11.7109375" style="116" customWidth="1"/>
    <col min="7433" max="7433" width="0.85546875" style="116" customWidth="1"/>
    <col min="7434" max="7434" width="11.42578125" style="116" customWidth="1"/>
    <col min="7435" max="7435" width="0.85546875" style="116" customWidth="1"/>
    <col min="7436" max="7436" width="11.42578125" style="116" customWidth="1"/>
    <col min="7437" max="7437" width="0.85546875" style="116" customWidth="1"/>
    <col min="7438" max="7438" width="11.42578125" style="116" customWidth="1"/>
    <col min="7439" max="7439" width="0.85546875" style="116" customWidth="1"/>
    <col min="7440" max="7440" width="10.28515625" style="116" customWidth="1"/>
    <col min="7441" max="7441" width="11.42578125" style="116" customWidth="1"/>
    <col min="7442" max="7443" width="0.42578125" style="116" customWidth="1"/>
    <col min="7444" max="7444" width="1" style="116" customWidth="1"/>
    <col min="7445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0.85546875" style="116" customWidth="1"/>
    <col min="7686" max="7686" width="11.42578125" style="116" customWidth="1"/>
    <col min="7687" max="7687" width="0.85546875" style="116" customWidth="1"/>
    <col min="7688" max="7688" width="11.7109375" style="116" customWidth="1"/>
    <col min="7689" max="7689" width="0.85546875" style="116" customWidth="1"/>
    <col min="7690" max="7690" width="11.42578125" style="116" customWidth="1"/>
    <col min="7691" max="7691" width="0.85546875" style="116" customWidth="1"/>
    <col min="7692" max="7692" width="11.42578125" style="116" customWidth="1"/>
    <col min="7693" max="7693" width="0.85546875" style="116" customWidth="1"/>
    <col min="7694" max="7694" width="11.42578125" style="116" customWidth="1"/>
    <col min="7695" max="7695" width="0.85546875" style="116" customWidth="1"/>
    <col min="7696" max="7696" width="10.28515625" style="116" customWidth="1"/>
    <col min="7697" max="7697" width="11.42578125" style="116" customWidth="1"/>
    <col min="7698" max="7699" width="0.42578125" style="116" customWidth="1"/>
    <col min="7700" max="7700" width="1" style="116" customWidth="1"/>
    <col min="7701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0.85546875" style="116" customWidth="1"/>
    <col min="7942" max="7942" width="11.42578125" style="116" customWidth="1"/>
    <col min="7943" max="7943" width="0.85546875" style="116" customWidth="1"/>
    <col min="7944" max="7944" width="11.7109375" style="116" customWidth="1"/>
    <col min="7945" max="7945" width="0.85546875" style="116" customWidth="1"/>
    <col min="7946" max="7946" width="11.42578125" style="116" customWidth="1"/>
    <col min="7947" max="7947" width="0.85546875" style="116" customWidth="1"/>
    <col min="7948" max="7948" width="11.42578125" style="116" customWidth="1"/>
    <col min="7949" max="7949" width="0.85546875" style="116" customWidth="1"/>
    <col min="7950" max="7950" width="11.42578125" style="116" customWidth="1"/>
    <col min="7951" max="7951" width="0.85546875" style="116" customWidth="1"/>
    <col min="7952" max="7952" width="10.28515625" style="116" customWidth="1"/>
    <col min="7953" max="7953" width="11.42578125" style="116" customWidth="1"/>
    <col min="7954" max="7955" width="0.42578125" style="116" customWidth="1"/>
    <col min="7956" max="7956" width="1" style="116" customWidth="1"/>
    <col min="7957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0.85546875" style="116" customWidth="1"/>
    <col min="8198" max="8198" width="11.42578125" style="116" customWidth="1"/>
    <col min="8199" max="8199" width="0.85546875" style="116" customWidth="1"/>
    <col min="8200" max="8200" width="11.7109375" style="116" customWidth="1"/>
    <col min="8201" max="8201" width="0.85546875" style="116" customWidth="1"/>
    <col min="8202" max="8202" width="11.42578125" style="116" customWidth="1"/>
    <col min="8203" max="8203" width="0.85546875" style="116" customWidth="1"/>
    <col min="8204" max="8204" width="11.42578125" style="116" customWidth="1"/>
    <col min="8205" max="8205" width="0.85546875" style="116" customWidth="1"/>
    <col min="8206" max="8206" width="11.42578125" style="116" customWidth="1"/>
    <col min="8207" max="8207" width="0.85546875" style="116" customWidth="1"/>
    <col min="8208" max="8208" width="10.28515625" style="116" customWidth="1"/>
    <col min="8209" max="8209" width="11.42578125" style="116" customWidth="1"/>
    <col min="8210" max="8211" width="0.42578125" style="116" customWidth="1"/>
    <col min="8212" max="8212" width="1" style="116" customWidth="1"/>
    <col min="8213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0.85546875" style="116" customWidth="1"/>
    <col min="8454" max="8454" width="11.42578125" style="116" customWidth="1"/>
    <col min="8455" max="8455" width="0.85546875" style="116" customWidth="1"/>
    <col min="8456" max="8456" width="11.7109375" style="116" customWidth="1"/>
    <col min="8457" max="8457" width="0.85546875" style="116" customWidth="1"/>
    <col min="8458" max="8458" width="11.42578125" style="116" customWidth="1"/>
    <col min="8459" max="8459" width="0.85546875" style="116" customWidth="1"/>
    <col min="8460" max="8460" width="11.42578125" style="116" customWidth="1"/>
    <col min="8461" max="8461" width="0.85546875" style="116" customWidth="1"/>
    <col min="8462" max="8462" width="11.42578125" style="116" customWidth="1"/>
    <col min="8463" max="8463" width="0.85546875" style="116" customWidth="1"/>
    <col min="8464" max="8464" width="10.28515625" style="116" customWidth="1"/>
    <col min="8465" max="8465" width="11.42578125" style="116" customWidth="1"/>
    <col min="8466" max="8467" width="0.42578125" style="116" customWidth="1"/>
    <col min="8468" max="8468" width="1" style="116" customWidth="1"/>
    <col min="8469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0.85546875" style="116" customWidth="1"/>
    <col min="8710" max="8710" width="11.42578125" style="116" customWidth="1"/>
    <col min="8711" max="8711" width="0.85546875" style="116" customWidth="1"/>
    <col min="8712" max="8712" width="11.7109375" style="116" customWidth="1"/>
    <col min="8713" max="8713" width="0.85546875" style="116" customWidth="1"/>
    <col min="8714" max="8714" width="11.42578125" style="116" customWidth="1"/>
    <col min="8715" max="8715" width="0.85546875" style="116" customWidth="1"/>
    <col min="8716" max="8716" width="11.42578125" style="116" customWidth="1"/>
    <col min="8717" max="8717" width="0.85546875" style="116" customWidth="1"/>
    <col min="8718" max="8718" width="11.42578125" style="116" customWidth="1"/>
    <col min="8719" max="8719" width="0.85546875" style="116" customWidth="1"/>
    <col min="8720" max="8720" width="10.28515625" style="116" customWidth="1"/>
    <col min="8721" max="8721" width="11.42578125" style="116" customWidth="1"/>
    <col min="8722" max="8723" width="0.42578125" style="116" customWidth="1"/>
    <col min="8724" max="8724" width="1" style="116" customWidth="1"/>
    <col min="8725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0.85546875" style="116" customWidth="1"/>
    <col min="8966" max="8966" width="11.42578125" style="116" customWidth="1"/>
    <col min="8967" max="8967" width="0.85546875" style="116" customWidth="1"/>
    <col min="8968" max="8968" width="11.7109375" style="116" customWidth="1"/>
    <col min="8969" max="8969" width="0.85546875" style="116" customWidth="1"/>
    <col min="8970" max="8970" width="11.42578125" style="116" customWidth="1"/>
    <col min="8971" max="8971" width="0.85546875" style="116" customWidth="1"/>
    <col min="8972" max="8972" width="11.42578125" style="116" customWidth="1"/>
    <col min="8973" max="8973" width="0.85546875" style="116" customWidth="1"/>
    <col min="8974" max="8974" width="11.42578125" style="116" customWidth="1"/>
    <col min="8975" max="8975" width="0.85546875" style="116" customWidth="1"/>
    <col min="8976" max="8976" width="10.28515625" style="116" customWidth="1"/>
    <col min="8977" max="8977" width="11.42578125" style="116" customWidth="1"/>
    <col min="8978" max="8979" width="0.42578125" style="116" customWidth="1"/>
    <col min="8980" max="8980" width="1" style="116" customWidth="1"/>
    <col min="8981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0.85546875" style="116" customWidth="1"/>
    <col min="9222" max="9222" width="11.42578125" style="116" customWidth="1"/>
    <col min="9223" max="9223" width="0.85546875" style="116" customWidth="1"/>
    <col min="9224" max="9224" width="11.7109375" style="116" customWidth="1"/>
    <col min="9225" max="9225" width="0.85546875" style="116" customWidth="1"/>
    <col min="9226" max="9226" width="11.42578125" style="116" customWidth="1"/>
    <col min="9227" max="9227" width="0.85546875" style="116" customWidth="1"/>
    <col min="9228" max="9228" width="11.42578125" style="116" customWidth="1"/>
    <col min="9229" max="9229" width="0.85546875" style="116" customWidth="1"/>
    <col min="9230" max="9230" width="11.42578125" style="116" customWidth="1"/>
    <col min="9231" max="9231" width="0.85546875" style="116" customWidth="1"/>
    <col min="9232" max="9232" width="10.28515625" style="116" customWidth="1"/>
    <col min="9233" max="9233" width="11.42578125" style="116" customWidth="1"/>
    <col min="9234" max="9235" width="0.42578125" style="116" customWidth="1"/>
    <col min="9236" max="9236" width="1" style="116" customWidth="1"/>
    <col min="9237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0.85546875" style="116" customWidth="1"/>
    <col min="9478" max="9478" width="11.42578125" style="116" customWidth="1"/>
    <col min="9479" max="9479" width="0.85546875" style="116" customWidth="1"/>
    <col min="9480" max="9480" width="11.7109375" style="116" customWidth="1"/>
    <col min="9481" max="9481" width="0.85546875" style="116" customWidth="1"/>
    <col min="9482" max="9482" width="11.42578125" style="116" customWidth="1"/>
    <col min="9483" max="9483" width="0.85546875" style="116" customWidth="1"/>
    <col min="9484" max="9484" width="11.42578125" style="116" customWidth="1"/>
    <col min="9485" max="9485" width="0.85546875" style="116" customWidth="1"/>
    <col min="9486" max="9486" width="11.42578125" style="116" customWidth="1"/>
    <col min="9487" max="9487" width="0.85546875" style="116" customWidth="1"/>
    <col min="9488" max="9488" width="10.28515625" style="116" customWidth="1"/>
    <col min="9489" max="9489" width="11.42578125" style="116" customWidth="1"/>
    <col min="9490" max="9491" width="0.42578125" style="116" customWidth="1"/>
    <col min="9492" max="9492" width="1" style="116" customWidth="1"/>
    <col min="9493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0.85546875" style="116" customWidth="1"/>
    <col min="9734" max="9734" width="11.42578125" style="116" customWidth="1"/>
    <col min="9735" max="9735" width="0.85546875" style="116" customWidth="1"/>
    <col min="9736" max="9736" width="11.7109375" style="116" customWidth="1"/>
    <col min="9737" max="9737" width="0.85546875" style="116" customWidth="1"/>
    <col min="9738" max="9738" width="11.42578125" style="116" customWidth="1"/>
    <col min="9739" max="9739" width="0.85546875" style="116" customWidth="1"/>
    <col min="9740" max="9740" width="11.42578125" style="116" customWidth="1"/>
    <col min="9741" max="9741" width="0.85546875" style="116" customWidth="1"/>
    <col min="9742" max="9742" width="11.42578125" style="116" customWidth="1"/>
    <col min="9743" max="9743" width="0.85546875" style="116" customWidth="1"/>
    <col min="9744" max="9744" width="10.28515625" style="116" customWidth="1"/>
    <col min="9745" max="9745" width="11.42578125" style="116" customWidth="1"/>
    <col min="9746" max="9747" width="0.42578125" style="116" customWidth="1"/>
    <col min="9748" max="9748" width="1" style="116" customWidth="1"/>
    <col min="9749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0.85546875" style="116" customWidth="1"/>
    <col min="9990" max="9990" width="11.42578125" style="116" customWidth="1"/>
    <col min="9991" max="9991" width="0.85546875" style="116" customWidth="1"/>
    <col min="9992" max="9992" width="11.7109375" style="116" customWidth="1"/>
    <col min="9993" max="9993" width="0.85546875" style="116" customWidth="1"/>
    <col min="9994" max="9994" width="11.42578125" style="116" customWidth="1"/>
    <col min="9995" max="9995" width="0.85546875" style="116" customWidth="1"/>
    <col min="9996" max="9996" width="11.42578125" style="116" customWidth="1"/>
    <col min="9997" max="9997" width="0.85546875" style="116" customWidth="1"/>
    <col min="9998" max="9998" width="11.42578125" style="116" customWidth="1"/>
    <col min="9999" max="9999" width="0.85546875" style="116" customWidth="1"/>
    <col min="10000" max="10000" width="10.28515625" style="116" customWidth="1"/>
    <col min="10001" max="10001" width="11.42578125" style="116" customWidth="1"/>
    <col min="10002" max="10003" width="0.42578125" style="116" customWidth="1"/>
    <col min="10004" max="10004" width="1" style="116" customWidth="1"/>
    <col min="10005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0.85546875" style="116" customWidth="1"/>
    <col min="10246" max="10246" width="11.42578125" style="116" customWidth="1"/>
    <col min="10247" max="10247" width="0.85546875" style="116" customWidth="1"/>
    <col min="10248" max="10248" width="11.7109375" style="116" customWidth="1"/>
    <col min="10249" max="10249" width="0.85546875" style="116" customWidth="1"/>
    <col min="10250" max="10250" width="11.42578125" style="116" customWidth="1"/>
    <col min="10251" max="10251" width="0.85546875" style="116" customWidth="1"/>
    <col min="10252" max="10252" width="11.42578125" style="116" customWidth="1"/>
    <col min="10253" max="10253" width="0.85546875" style="116" customWidth="1"/>
    <col min="10254" max="10254" width="11.42578125" style="116" customWidth="1"/>
    <col min="10255" max="10255" width="0.85546875" style="116" customWidth="1"/>
    <col min="10256" max="10256" width="10.28515625" style="116" customWidth="1"/>
    <col min="10257" max="10257" width="11.42578125" style="116" customWidth="1"/>
    <col min="10258" max="10259" width="0.42578125" style="116" customWidth="1"/>
    <col min="10260" max="10260" width="1" style="116" customWidth="1"/>
    <col min="10261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0.85546875" style="116" customWidth="1"/>
    <col min="10502" max="10502" width="11.42578125" style="116" customWidth="1"/>
    <col min="10503" max="10503" width="0.85546875" style="116" customWidth="1"/>
    <col min="10504" max="10504" width="11.7109375" style="116" customWidth="1"/>
    <col min="10505" max="10505" width="0.85546875" style="116" customWidth="1"/>
    <col min="10506" max="10506" width="11.42578125" style="116" customWidth="1"/>
    <col min="10507" max="10507" width="0.85546875" style="116" customWidth="1"/>
    <col min="10508" max="10508" width="11.42578125" style="116" customWidth="1"/>
    <col min="10509" max="10509" width="0.85546875" style="116" customWidth="1"/>
    <col min="10510" max="10510" width="11.42578125" style="116" customWidth="1"/>
    <col min="10511" max="10511" width="0.85546875" style="116" customWidth="1"/>
    <col min="10512" max="10512" width="10.28515625" style="116" customWidth="1"/>
    <col min="10513" max="10513" width="11.42578125" style="116" customWidth="1"/>
    <col min="10514" max="10515" width="0.42578125" style="116" customWidth="1"/>
    <col min="10516" max="10516" width="1" style="116" customWidth="1"/>
    <col min="10517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0.85546875" style="116" customWidth="1"/>
    <col min="10758" max="10758" width="11.42578125" style="116" customWidth="1"/>
    <col min="10759" max="10759" width="0.85546875" style="116" customWidth="1"/>
    <col min="10760" max="10760" width="11.7109375" style="116" customWidth="1"/>
    <col min="10761" max="10761" width="0.85546875" style="116" customWidth="1"/>
    <col min="10762" max="10762" width="11.42578125" style="116" customWidth="1"/>
    <col min="10763" max="10763" width="0.85546875" style="116" customWidth="1"/>
    <col min="10764" max="10764" width="11.42578125" style="116" customWidth="1"/>
    <col min="10765" max="10765" width="0.85546875" style="116" customWidth="1"/>
    <col min="10766" max="10766" width="11.42578125" style="116" customWidth="1"/>
    <col min="10767" max="10767" width="0.85546875" style="116" customWidth="1"/>
    <col min="10768" max="10768" width="10.28515625" style="116" customWidth="1"/>
    <col min="10769" max="10769" width="11.42578125" style="116" customWidth="1"/>
    <col min="10770" max="10771" width="0.42578125" style="116" customWidth="1"/>
    <col min="10772" max="10772" width="1" style="116" customWidth="1"/>
    <col min="10773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0.85546875" style="116" customWidth="1"/>
    <col min="11014" max="11014" width="11.42578125" style="116" customWidth="1"/>
    <col min="11015" max="11015" width="0.85546875" style="116" customWidth="1"/>
    <col min="11016" max="11016" width="11.7109375" style="116" customWidth="1"/>
    <col min="11017" max="11017" width="0.85546875" style="116" customWidth="1"/>
    <col min="11018" max="11018" width="11.42578125" style="116" customWidth="1"/>
    <col min="11019" max="11019" width="0.85546875" style="116" customWidth="1"/>
    <col min="11020" max="11020" width="11.42578125" style="116" customWidth="1"/>
    <col min="11021" max="11021" width="0.85546875" style="116" customWidth="1"/>
    <col min="11022" max="11022" width="11.42578125" style="116" customWidth="1"/>
    <col min="11023" max="11023" width="0.85546875" style="116" customWidth="1"/>
    <col min="11024" max="11024" width="10.28515625" style="116" customWidth="1"/>
    <col min="11025" max="11025" width="11.42578125" style="116" customWidth="1"/>
    <col min="11026" max="11027" width="0.42578125" style="116" customWidth="1"/>
    <col min="11028" max="11028" width="1" style="116" customWidth="1"/>
    <col min="11029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0.85546875" style="116" customWidth="1"/>
    <col min="11270" max="11270" width="11.42578125" style="116" customWidth="1"/>
    <col min="11271" max="11271" width="0.85546875" style="116" customWidth="1"/>
    <col min="11272" max="11272" width="11.7109375" style="116" customWidth="1"/>
    <col min="11273" max="11273" width="0.85546875" style="116" customWidth="1"/>
    <col min="11274" max="11274" width="11.42578125" style="116" customWidth="1"/>
    <col min="11275" max="11275" width="0.85546875" style="116" customWidth="1"/>
    <col min="11276" max="11276" width="11.42578125" style="116" customWidth="1"/>
    <col min="11277" max="11277" width="0.85546875" style="116" customWidth="1"/>
    <col min="11278" max="11278" width="11.42578125" style="116" customWidth="1"/>
    <col min="11279" max="11279" width="0.85546875" style="116" customWidth="1"/>
    <col min="11280" max="11280" width="10.28515625" style="116" customWidth="1"/>
    <col min="11281" max="11281" width="11.42578125" style="116" customWidth="1"/>
    <col min="11282" max="11283" width="0.42578125" style="116" customWidth="1"/>
    <col min="11284" max="11284" width="1" style="116" customWidth="1"/>
    <col min="11285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0.85546875" style="116" customWidth="1"/>
    <col min="11526" max="11526" width="11.42578125" style="116" customWidth="1"/>
    <col min="11527" max="11527" width="0.85546875" style="116" customWidth="1"/>
    <col min="11528" max="11528" width="11.7109375" style="116" customWidth="1"/>
    <col min="11529" max="11529" width="0.85546875" style="116" customWidth="1"/>
    <col min="11530" max="11530" width="11.42578125" style="116" customWidth="1"/>
    <col min="11531" max="11531" width="0.85546875" style="116" customWidth="1"/>
    <col min="11532" max="11532" width="11.42578125" style="116" customWidth="1"/>
    <col min="11533" max="11533" width="0.85546875" style="116" customWidth="1"/>
    <col min="11534" max="11534" width="11.42578125" style="116" customWidth="1"/>
    <col min="11535" max="11535" width="0.85546875" style="116" customWidth="1"/>
    <col min="11536" max="11536" width="10.28515625" style="116" customWidth="1"/>
    <col min="11537" max="11537" width="11.42578125" style="116" customWidth="1"/>
    <col min="11538" max="11539" width="0.42578125" style="116" customWidth="1"/>
    <col min="11540" max="11540" width="1" style="116" customWidth="1"/>
    <col min="11541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0.85546875" style="116" customWidth="1"/>
    <col min="11782" max="11782" width="11.42578125" style="116" customWidth="1"/>
    <col min="11783" max="11783" width="0.85546875" style="116" customWidth="1"/>
    <col min="11784" max="11784" width="11.7109375" style="116" customWidth="1"/>
    <col min="11785" max="11785" width="0.85546875" style="116" customWidth="1"/>
    <col min="11786" max="11786" width="11.42578125" style="116" customWidth="1"/>
    <col min="11787" max="11787" width="0.85546875" style="116" customWidth="1"/>
    <col min="11788" max="11788" width="11.42578125" style="116" customWidth="1"/>
    <col min="11789" max="11789" width="0.85546875" style="116" customWidth="1"/>
    <col min="11790" max="11790" width="11.42578125" style="116" customWidth="1"/>
    <col min="11791" max="11791" width="0.85546875" style="116" customWidth="1"/>
    <col min="11792" max="11792" width="10.28515625" style="116" customWidth="1"/>
    <col min="11793" max="11793" width="11.42578125" style="116" customWidth="1"/>
    <col min="11794" max="11795" width="0.42578125" style="116" customWidth="1"/>
    <col min="11796" max="11796" width="1" style="116" customWidth="1"/>
    <col min="11797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0.85546875" style="116" customWidth="1"/>
    <col min="12038" max="12038" width="11.42578125" style="116" customWidth="1"/>
    <col min="12039" max="12039" width="0.85546875" style="116" customWidth="1"/>
    <col min="12040" max="12040" width="11.7109375" style="116" customWidth="1"/>
    <col min="12041" max="12041" width="0.85546875" style="116" customWidth="1"/>
    <col min="12042" max="12042" width="11.42578125" style="116" customWidth="1"/>
    <col min="12043" max="12043" width="0.85546875" style="116" customWidth="1"/>
    <col min="12044" max="12044" width="11.42578125" style="116" customWidth="1"/>
    <col min="12045" max="12045" width="0.85546875" style="116" customWidth="1"/>
    <col min="12046" max="12046" width="11.42578125" style="116" customWidth="1"/>
    <col min="12047" max="12047" width="0.85546875" style="116" customWidth="1"/>
    <col min="12048" max="12048" width="10.28515625" style="116" customWidth="1"/>
    <col min="12049" max="12049" width="11.42578125" style="116" customWidth="1"/>
    <col min="12050" max="12051" width="0.42578125" style="116" customWidth="1"/>
    <col min="12052" max="12052" width="1" style="116" customWidth="1"/>
    <col min="12053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0.85546875" style="116" customWidth="1"/>
    <col min="12294" max="12294" width="11.42578125" style="116" customWidth="1"/>
    <col min="12295" max="12295" width="0.85546875" style="116" customWidth="1"/>
    <col min="12296" max="12296" width="11.7109375" style="116" customWidth="1"/>
    <col min="12297" max="12297" width="0.85546875" style="116" customWidth="1"/>
    <col min="12298" max="12298" width="11.42578125" style="116" customWidth="1"/>
    <col min="12299" max="12299" width="0.85546875" style="116" customWidth="1"/>
    <col min="12300" max="12300" width="11.42578125" style="116" customWidth="1"/>
    <col min="12301" max="12301" width="0.85546875" style="116" customWidth="1"/>
    <col min="12302" max="12302" width="11.42578125" style="116" customWidth="1"/>
    <col min="12303" max="12303" width="0.85546875" style="116" customWidth="1"/>
    <col min="12304" max="12304" width="10.28515625" style="116" customWidth="1"/>
    <col min="12305" max="12305" width="11.42578125" style="116" customWidth="1"/>
    <col min="12306" max="12307" width="0.42578125" style="116" customWidth="1"/>
    <col min="12308" max="12308" width="1" style="116" customWidth="1"/>
    <col min="12309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0.85546875" style="116" customWidth="1"/>
    <col min="12550" max="12550" width="11.42578125" style="116" customWidth="1"/>
    <col min="12551" max="12551" width="0.85546875" style="116" customWidth="1"/>
    <col min="12552" max="12552" width="11.7109375" style="116" customWidth="1"/>
    <col min="12553" max="12553" width="0.85546875" style="116" customWidth="1"/>
    <col min="12554" max="12554" width="11.42578125" style="116" customWidth="1"/>
    <col min="12555" max="12555" width="0.85546875" style="116" customWidth="1"/>
    <col min="12556" max="12556" width="11.42578125" style="116" customWidth="1"/>
    <col min="12557" max="12557" width="0.85546875" style="116" customWidth="1"/>
    <col min="12558" max="12558" width="11.42578125" style="116" customWidth="1"/>
    <col min="12559" max="12559" width="0.85546875" style="116" customWidth="1"/>
    <col min="12560" max="12560" width="10.28515625" style="116" customWidth="1"/>
    <col min="12561" max="12561" width="11.42578125" style="116" customWidth="1"/>
    <col min="12562" max="12563" width="0.42578125" style="116" customWidth="1"/>
    <col min="12564" max="12564" width="1" style="116" customWidth="1"/>
    <col min="12565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0.85546875" style="116" customWidth="1"/>
    <col min="12806" max="12806" width="11.42578125" style="116" customWidth="1"/>
    <col min="12807" max="12807" width="0.85546875" style="116" customWidth="1"/>
    <col min="12808" max="12808" width="11.7109375" style="116" customWidth="1"/>
    <col min="12809" max="12809" width="0.85546875" style="116" customWidth="1"/>
    <col min="12810" max="12810" width="11.42578125" style="116" customWidth="1"/>
    <col min="12811" max="12811" width="0.85546875" style="116" customWidth="1"/>
    <col min="12812" max="12812" width="11.42578125" style="116" customWidth="1"/>
    <col min="12813" max="12813" width="0.85546875" style="116" customWidth="1"/>
    <col min="12814" max="12814" width="11.42578125" style="116" customWidth="1"/>
    <col min="12815" max="12815" width="0.85546875" style="116" customWidth="1"/>
    <col min="12816" max="12816" width="10.28515625" style="116" customWidth="1"/>
    <col min="12817" max="12817" width="11.42578125" style="116" customWidth="1"/>
    <col min="12818" max="12819" width="0.42578125" style="116" customWidth="1"/>
    <col min="12820" max="12820" width="1" style="116" customWidth="1"/>
    <col min="12821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0.85546875" style="116" customWidth="1"/>
    <col min="13062" max="13062" width="11.42578125" style="116" customWidth="1"/>
    <col min="13063" max="13063" width="0.85546875" style="116" customWidth="1"/>
    <col min="13064" max="13064" width="11.7109375" style="116" customWidth="1"/>
    <col min="13065" max="13065" width="0.85546875" style="116" customWidth="1"/>
    <col min="13066" max="13066" width="11.42578125" style="116" customWidth="1"/>
    <col min="13067" max="13067" width="0.85546875" style="116" customWidth="1"/>
    <col min="13068" max="13068" width="11.42578125" style="116" customWidth="1"/>
    <col min="13069" max="13069" width="0.85546875" style="116" customWidth="1"/>
    <col min="13070" max="13070" width="11.42578125" style="116" customWidth="1"/>
    <col min="13071" max="13071" width="0.85546875" style="116" customWidth="1"/>
    <col min="13072" max="13072" width="10.28515625" style="116" customWidth="1"/>
    <col min="13073" max="13073" width="11.42578125" style="116" customWidth="1"/>
    <col min="13074" max="13075" width="0.42578125" style="116" customWidth="1"/>
    <col min="13076" max="13076" width="1" style="116" customWidth="1"/>
    <col min="13077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0.85546875" style="116" customWidth="1"/>
    <col min="13318" max="13318" width="11.42578125" style="116" customWidth="1"/>
    <col min="13319" max="13319" width="0.85546875" style="116" customWidth="1"/>
    <col min="13320" max="13320" width="11.7109375" style="116" customWidth="1"/>
    <col min="13321" max="13321" width="0.85546875" style="116" customWidth="1"/>
    <col min="13322" max="13322" width="11.42578125" style="116" customWidth="1"/>
    <col min="13323" max="13323" width="0.85546875" style="116" customWidth="1"/>
    <col min="13324" max="13324" width="11.42578125" style="116" customWidth="1"/>
    <col min="13325" max="13325" width="0.85546875" style="116" customWidth="1"/>
    <col min="13326" max="13326" width="11.42578125" style="116" customWidth="1"/>
    <col min="13327" max="13327" width="0.85546875" style="116" customWidth="1"/>
    <col min="13328" max="13328" width="10.28515625" style="116" customWidth="1"/>
    <col min="13329" max="13329" width="11.42578125" style="116" customWidth="1"/>
    <col min="13330" max="13331" width="0.42578125" style="116" customWidth="1"/>
    <col min="13332" max="13332" width="1" style="116" customWidth="1"/>
    <col min="13333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0.85546875" style="116" customWidth="1"/>
    <col min="13574" max="13574" width="11.42578125" style="116" customWidth="1"/>
    <col min="13575" max="13575" width="0.85546875" style="116" customWidth="1"/>
    <col min="13576" max="13576" width="11.7109375" style="116" customWidth="1"/>
    <col min="13577" max="13577" width="0.85546875" style="116" customWidth="1"/>
    <col min="13578" max="13578" width="11.42578125" style="116" customWidth="1"/>
    <col min="13579" max="13579" width="0.85546875" style="116" customWidth="1"/>
    <col min="13580" max="13580" width="11.42578125" style="116" customWidth="1"/>
    <col min="13581" max="13581" width="0.85546875" style="116" customWidth="1"/>
    <col min="13582" max="13582" width="11.42578125" style="116" customWidth="1"/>
    <col min="13583" max="13583" width="0.85546875" style="116" customWidth="1"/>
    <col min="13584" max="13584" width="10.28515625" style="116" customWidth="1"/>
    <col min="13585" max="13585" width="11.42578125" style="116" customWidth="1"/>
    <col min="13586" max="13587" width="0.42578125" style="116" customWidth="1"/>
    <col min="13588" max="13588" width="1" style="116" customWidth="1"/>
    <col min="13589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0.85546875" style="116" customWidth="1"/>
    <col min="13830" max="13830" width="11.42578125" style="116" customWidth="1"/>
    <col min="13831" max="13831" width="0.85546875" style="116" customWidth="1"/>
    <col min="13832" max="13832" width="11.7109375" style="116" customWidth="1"/>
    <col min="13833" max="13833" width="0.85546875" style="116" customWidth="1"/>
    <col min="13834" max="13834" width="11.42578125" style="116" customWidth="1"/>
    <col min="13835" max="13835" width="0.85546875" style="116" customWidth="1"/>
    <col min="13836" max="13836" width="11.42578125" style="116" customWidth="1"/>
    <col min="13837" max="13837" width="0.85546875" style="116" customWidth="1"/>
    <col min="13838" max="13838" width="11.42578125" style="116" customWidth="1"/>
    <col min="13839" max="13839" width="0.85546875" style="116" customWidth="1"/>
    <col min="13840" max="13840" width="10.28515625" style="116" customWidth="1"/>
    <col min="13841" max="13841" width="11.42578125" style="116" customWidth="1"/>
    <col min="13842" max="13843" width="0.42578125" style="116" customWidth="1"/>
    <col min="13844" max="13844" width="1" style="116" customWidth="1"/>
    <col min="13845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0.85546875" style="116" customWidth="1"/>
    <col min="14086" max="14086" width="11.42578125" style="116" customWidth="1"/>
    <col min="14087" max="14087" width="0.85546875" style="116" customWidth="1"/>
    <col min="14088" max="14088" width="11.7109375" style="116" customWidth="1"/>
    <col min="14089" max="14089" width="0.85546875" style="116" customWidth="1"/>
    <col min="14090" max="14090" width="11.42578125" style="116" customWidth="1"/>
    <col min="14091" max="14091" width="0.85546875" style="116" customWidth="1"/>
    <col min="14092" max="14092" width="11.42578125" style="116" customWidth="1"/>
    <col min="14093" max="14093" width="0.85546875" style="116" customWidth="1"/>
    <col min="14094" max="14094" width="11.42578125" style="116" customWidth="1"/>
    <col min="14095" max="14095" width="0.85546875" style="116" customWidth="1"/>
    <col min="14096" max="14096" width="10.28515625" style="116" customWidth="1"/>
    <col min="14097" max="14097" width="11.42578125" style="116" customWidth="1"/>
    <col min="14098" max="14099" width="0.42578125" style="116" customWidth="1"/>
    <col min="14100" max="14100" width="1" style="116" customWidth="1"/>
    <col min="14101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0.85546875" style="116" customWidth="1"/>
    <col min="14342" max="14342" width="11.42578125" style="116" customWidth="1"/>
    <col min="14343" max="14343" width="0.85546875" style="116" customWidth="1"/>
    <col min="14344" max="14344" width="11.7109375" style="116" customWidth="1"/>
    <col min="14345" max="14345" width="0.85546875" style="116" customWidth="1"/>
    <col min="14346" max="14346" width="11.42578125" style="116" customWidth="1"/>
    <col min="14347" max="14347" width="0.85546875" style="116" customWidth="1"/>
    <col min="14348" max="14348" width="11.42578125" style="116" customWidth="1"/>
    <col min="14349" max="14349" width="0.85546875" style="116" customWidth="1"/>
    <col min="14350" max="14350" width="11.42578125" style="116" customWidth="1"/>
    <col min="14351" max="14351" width="0.85546875" style="116" customWidth="1"/>
    <col min="14352" max="14352" width="10.28515625" style="116" customWidth="1"/>
    <col min="14353" max="14353" width="11.42578125" style="116" customWidth="1"/>
    <col min="14354" max="14355" width="0.42578125" style="116" customWidth="1"/>
    <col min="14356" max="14356" width="1" style="116" customWidth="1"/>
    <col min="14357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0.85546875" style="116" customWidth="1"/>
    <col min="14598" max="14598" width="11.42578125" style="116" customWidth="1"/>
    <col min="14599" max="14599" width="0.85546875" style="116" customWidth="1"/>
    <col min="14600" max="14600" width="11.7109375" style="116" customWidth="1"/>
    <col min="14601" max="14601" width="0.85546875" style="116" customWidth="1"/>
    <col min="14602" max="14602" width="11.42578125" style="116" customWidth="1"/>
    <col min="14603" max="14603" width="0.85546875" style="116" customWidth="1"/>
    <col min="14604" max="14604" width="11.42578125" style="116" customWidth="1"/>
    <col min="14605" max="14605" width="0.85546875" style="116" customWidth="1"/>
    <col min="14606" max="14606" width="11.42578125" style="116" customWidth="1"/>
    <col min="14607" max="14607" width="0.85546875" style="116" customWidth="1"/>
    <col min="14608" max="14608" width="10.28515625" style="116" customWidth="1"/>
    <col min="14609" max="14609" width="11.42578125" style="116" customWidth="1"/>
    <col min="14610" max="14611" width="0.42578125" style="116" customWidth="1"/>
    <col min="14612" max="14612" width="1" style="116" customWidth="1"/>
    <col min="14613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0.85546875" style="116" customWidth="1"/>
    <col min="14854" max="14854" width="11.42578125" style="116" customWidth="1"/>
    <col min="14855" max="14855" width="0.85546875" style="116" customWidth="1"/>
    <col min="14856" max="14856" width="11.7109375" style="116" customWidth="1"/>
    <col min="14857" max="14857" width="0.85546875" style="116" customWidth="1"/>
    <col min="14858" max="14858" width="11.42578125" style="116" customWidth="1"/>
    <col min="14859" max="14859" width="0.85546875" style="116" customWidth="1"/>
    <col min="14860" max="14860" width="11.42578125" style="116" customWidth="1"/>
    <col min="14861" max="14861" width="0.85546875" style="116" customWidth="1"/>
    <col min="14862" max="14862" width="11.42578125" style="116" customWidth="1"/>
    <col min="14863" max="14863" width="0.85546875" style="116" customWidth="1"/>
    <col min="14864" max="14864" width="10.28515625" style="116" customWidth="1"/>
    <col min="14865" max="14865" width="11.42578125" style="116" customWidth="1"/>
    <col min="14866" max="14867" width="0.42578125" style="116" customWidth="1"/>
    <col min="14868" max="14868" width="1" style="116" customWidth="1"/>
    <col min="14869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0.85546875" style="116" customWidth="1"/>
    <col min="15110" max="15110" width="11.42578125" style="116" customWidth="1"/>
    <col min="15111" max="15111" width="0.85546875" style="116" customWidth="1"/>
    <col min="15112" max="15112" width="11.7109375" style="116" customWidth="1"/>
    <col min="15113" max="15113" width="0.85546875" style="116" customWidth="1"/>
    <col min="15114" max="15114" width="11.42578125" style="116" customWidth="1"/>
    <col min="15115" max="15115" width="0.85546875" style="116" customWidth="1"/>
    <col min="15116" max="15116" width="11.42578125" style="116" customWidth="1"/>
    <col min="15117" max="15117" width="0.85546875" style="116" customWidth="1"/>
    <col min="15118" max="15118" width="11.42578125" style="116" customWidth="1"/>
    <col min="15119" max="15119" width="0.85546875" style="116" customWidth="1"/>
    <col min="15120" max="15120" width="10.28515625" style="116" customWidth="1"/>
    <col min="15121" max="15121" width="11.42578125" style="116" customWidth="1"/>
    <col min="15122" max="15123" width="0.42578125" style="116" customWidth="1"/>
    <col min="15124" max="15124" width="1" style="116" customWidth="1"/>
    <col min="15125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0.85546875" style="116" customWidth="1"/>
    <col min="15366" max="15366" width="11.42578125" style="116" customWidth="1"/>
    <col min="15367" max="15367" width="0.85546875" style="116" customWidth="1"/>
    <col min="15368" max="15368" width="11.7109375" style="116" customWidth="1"/>
    <col min="15369" max="15369" width="0.85546875" style="116" customWidth="1"/>
    <col min="15370" max="15370" width="11.42578125" style="116" customWidth="1"/>
    <col min="15371" max="15371" width="0.85546875" style="116" customWidth="1"/>
    <col min="15372" max="15372" width="11.42578125" style="116" customWidth="1"/>
    <col min="15373" max="15373" width="0.85546875" style="116" customWidth="1"/>
    <col min="15374" max="15374" width="11.42578125" style="116" customWidth="1"/>
    <col min="15375" max="15375" width="0.85546875" style="116" customWidth="1"/>
    <col min="15376" max="15376" width="10.28515625" style="116" customWidth="1"/>
    <col min="15377" max="15377" width="11.42578125" style="116" customWidth="1"/>
    <col min="15378" max="15379" width="0.42578125" style="116" customWidth="1"/>
    <col min="15380" max="15380" width="1" style="116" customWidth="1"/>
    <col min="15381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0.85546875" style="116" customWidth="1"/>
    <col min="15622" max="15622" width="11.42578125" style="116" customWidth="1"/>
    <col min="15623" max="15623" width="0.85546875" style="116" customWidth="1"/>
    <col min="15624" max="15624" width="11.7109375" style="116" customWidth="1"/>
    <col min="15625" max="15625" width="0.85546875" style="116" customWidth="1"/>
    <col min="15626" max="15626" width="11.42578125" style="116" customWidth="1"/>
    <col min="15627" max="15627" width="0.85546875" style="116" customWidth="1"/>
    <col min="15628" max="15628" width="11.42578125" style="116" customWidth="1"/>
    <col min="15629" max="15629" width="0.85546875" style="116" customWidth="1"/>
    <col min="15630" max="15630" width="11.42578125" style="116" customWidth="1"/>
    <col min="15631" max="15631" width="0.85546875" style="116" customWidth="1"/>
    <col min="15632" max="15632" width="10.28515625" style="116" customWidth="1"/>
    <col min="15633" max="15633" width="11.42578125" style="116" customWidth="1"/>
    <col min="15634" max="15635" width="0.42578125" style="116" customWidth="1"/>
    <col min="15636" max="15636" width="1" style="116" customWidth="1"/>
    <col min="15637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0.85546875" style="116" customWidth="1"/>
    <col min="15878" max="15878" width="11.42578125" style="116" customWidth="1"/>
    <col min="15879" max="15879" width="0.85546875" style="116" customWidth="1"/>
    <col min="15880" max="15880" width="11.7109375" style="116" customWidth="1"/>
    <col min="15881" max="15881" width="0.85546875" style="116" customWidth="1"/>
    <col min="15882" max="15882" width="11.42578125" style="116" customWidth="1"/>
    <col min="15883" max="15883" width="0.85546875" style="116" customWidth="1"/>
    <col min="15884" max="15884" width="11.42578125" style="116" customWidth="1"/>
    <col min="15885" max="15885" width="0.85546875" style="116" customWidth="1"/>
    <col min="15886" max="15886" width="11.42578125" style="116" customWidth="1"/>
    <col min="15887" max="15887" width="0.85546875" style="116" customWidth="1"/>
    <col min="15888" max="15888" width="10.28515625" style="116" customWidth="1"/>
    <col min="15889" max="15889" width="11.42578125" style="116" customWidth="1"/>
    <col min="15890" max="15891" width="0.42578125" style="116" customWidth="1"/>
    <col min="15892" max="15892" width="1" style="116" customWidth="1"/>
    <col min="15893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0.85546875" style="116" customWidth="1"/>
    <col min="16134" max="16134" width="11.42578125" style="116" customWidth="1"/>
    <col min="16135" max="16135" width="0.85546875" style="116" customWidth="1"/>
    <col min="16136" max="16136" width="11.7109375" style="116" customWidth="1"/>
    <col min="16137" max="16137" width="0.85546875" style="116" customWidth="1"/>
    <col min="16138" max="16138" width="11.42578125" style="116" customWidth="1"/>
    <col min="16139" max="16139" width="0.85546875" style="116" customWidth="1"/>
    <col min="16140" max="16140" width="11.42578125" style="116" customWidth="1"/>
    <col min="16141" max="16141" width="0.85546875" style="116" customWidth="1"/>
    <col min="16142" max="16142" width="11.42578125" style="116" customWidth="1"/>
    <col min="16143" max="16143" width="0.85546875" style="116" customWidth="1"/>
    <col min="16144" max="16144" width="10.28515625" style="116" customWidth="1"/>
    <col min="16145" max="16145" width="11.42578125" style="116" customWidth="1"/>
    <col min="16146" max="16147" width="0.42578125" style="116" customWidth="1"/>
    <col min="16148" max="16148" width="1" style="116" customWidth="1"/>
    <col min="16149" max="16384" width="13.28515625" style="116"/>
  </cols>
  <sheetData>
    <row r="1" spans="4:18" ht="2.1" customHeight="1" x14ac:dyDescent="0.2">
      <c r="R1" s="116" t="s">
        <v>198</v>
      </c>
    </row>
    <row r="2" spans="4:18" ht="3.75" customHeight="1" x14ac:dyDescent="0.2"/>
    <row r="3" spans="4:18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</row>
    <row r="4" spans="4:18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</row>
    <row r="5" spans="4:18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</row>
    <row r="6" spans="4:18" ht="16.350000000000001" customHeight="1" x14ac:dyDescent="0.2">
      <c r="D6" s="119" t="s">
        <v>308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4:18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</row>
    <row r="8" spans="4:18" ht="15.6" customHeight="1" x14ac:dyDescent="0.2">
      <c r="D8" s="120" t="s">
        <v>309</v>
      </c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0"/>
    </row>
    <row r="9" spans="4:18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</row>
    <row r="10" spans="4:18" ht="17.25" customHeight="1" x14ac:dyDescent="0.25">
      <c r="D10" s="122" t="s">
        <v>293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3"/>
    </row>
    <row r="11" spans="4:18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</row>
    <row r="12" spans="4:18" ht="1.1499999999999999" customHeight="1" x14ac:dyDescent="0.2"/>
    <row r="13" spans="4:18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</row>
    <row r="14" spans="4:18" ht="12.75" customHeight="1" x14ac:dyDescent="0.2">
      <c r="D14" s="141" t="s">
        <v>250</v>
      </c>
      <c r="E14" s="141"/>
      <c r="F14" s="141" t="s">
        <v>253</v>
      </c>
      <c r="G14" s="141"/>
      <c r="H14" s="141" t="s">
        <v>294</v>
      </c>
      <c r="I14" s="141"/>
      <c r="J14" s="141" t="s">
        <v>295</v>
      </c>
      <c r="K14" s="141"/>
      <c r="L14" s="141" t="s">
        <v>296</v>
      </c>
      <c r="M14" s="141"/>
      <c r="N14" s="141" t="s">
        <v>297</v>
      </c>
      <c r="O14" s="141"/>
      <c r="P14" s="141" t="s">
        <v>298</v>
      </c>
    </row>
    <row r="15" spans="4:18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</row>
    <row r="16" spans="4:18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5"/>
    </row>
    <row r="17" spans="4:16" ht="10.9" customHeight="1" x14ac:dyDescent="0.2">
      <c r="D17" s="148">
        <v>41306</v>
      </c>
      <c r="E17" s="149"/>
      <c r="F17" s="151">
        <v>41409.17</v>
      </c>
      <c r="G17" s="151"/>
      <c r="H17" s="151">
        <v>-41409.17</v>
      </c>
      <c r="I17" s="151"/>
      <c r="J17" s="151">
        <v>102245.38</v>
      </c>
      <c r="K17" s="151"/>
      <c r="L17" s="151">
        <v>601127.27</v>
      </c>
      <c r="M17" s="151"/>
      <c r="N17" s="151">
        <v>102245.38</v>
      </c>
      <c r="O17" s="151"/>
      <c r="P17" s="181">
        <v>-498881.89</v>
      </c>
    </row>
    <row r="18" spans="4:16" ht="10.9" customHeight="1" x14ac:dyDescent="0.2">
      <c r="D18" s="148">
        <v>41671</v>
      </c>
      <c r="E18" s="149"/>
      <c r="F18" s="151">
        <v>67150</v>
      </c>
      <c r="G18" s="151"/>
      <c r="H18" s="151">
        <v>-4057150</v>
      </c>
      <c r="I18" s="151"/>
      <c r="J18" s="151">
        <v>4152868.76</v>
      </c>
      <c r="K18" s="151"/>
      <c r="L18" s="151">
        <v>162868.75999999989</v>
      </c>
      <c r="M18" s="151"/>
      <c r="N18" s="151">
        <v>162868.76</v>
      </c>
      <c r="O18" s="151"/>
      <c r="P18" s="181">
        <v>0</v>
      </c>
    </row>
    <row r="19" spans="4:16" ht="10.9" customHeight="1" x14ac:dyDescent="0.2">
      <c r="D19" s="148">
        <v>42036</v>
      </c>
      <c r="E19" s="149"/>
      <c r="F19" s="151">
        <v>717150</v>
      </c>
      <c r="G19" s="151"/>
      <c r="H19" s="151">
        <v>0</v>
      </c>
      <c r="I19" s="151"/>
      <c r="J19" s="151">
        <v>0</v>
      </c>
      <c r="K19" s="151"/>
      <c r="L19" s="151">
        <v>717150</v>
      </c>
      <c r="M19" s="151"/>
      <c r="N19" s="151">
        <v>837868.76</v>
      </c>
      <c r="O19" s="151"/>
      <c r="P19" s="181">
        <v>120718.76</v>
      </c>
    </row>
    <row r="20" spans="4:16" ht="10.9" customHeight="1" x14ac:dyDescent="0.2">
      <c r="D20" s="148">
        <v>42401</v>
      </c>
      <c r="E20" s="149"/>
      <c r="F20" s="151">
        <v>692400</v>
      </c>
      <c r="G20" s="151"/>
      <c r="H20" s="151">
        <v>0</v>
      </c>
      <c r="I20" s="151"/>
      <c r="J20" s="151">
        <v>0</v>
      </c>
      <c r="K20" s="151"/>
      <c r="L20" s="151">
        <v>692400</v>
      </c>
      <c r="M20" s="151"/>
      <c r="N20" s="151">
        <v>810868.76</v>
      </c>
      <c r="O20" s="151"/>
      <c r="P20" s="181">
        <v>118468.76</v>
      </c>
    </row>
    <row r="21" spans="4:16" ht="10.9" customHeight="1" x14ac:dyDescent="0.2">
      <c r="D21" s="148">
        <v>42767</v>
      </c>
      <c r="E21" s="148"/>
      <c r="F21" s="153">
        <v>529700</v>
      </c>
      <c r="G21" s="153"/>
      <c r="H21" s="153">
        <v>0</v>
      </c>
      <c r="I21" s="153"/>
      <c r="J21" s="153">
        <v>0</v>
      </c>
      <c r="K21" s="153"/>
      <c r="L21" s="153">
        <v>529700</v>
      </c>
      <c r="M21" s="153"/>
      <c r="N21" s="153">
        <v>648868.76</v>
      </c>
      <c r="O21" s="153"/>
      <c r="P21" s="181">
        <v>119168.76</v>
      </c>
    </row>
    <row r="22" spans="4:16" ht="10.9" customHeight="1" x14ac:dyDescent="0.2">
      <c r="D22" s="148">
        <v>43132</v>
      </c>
      <c r="E22" s="149"/>
      <c r="F22" s="151">
        <v>495000</v>
      </c>
      <c r="G22" s="151"/>
      <c r="H22" s="151">
        <v>0</v>
      </c>
      <c r="I22" s="151"/>
      <c r="J22" s="151">
        <v>0</v>
      </c>
      <c r="K22" s="151"/>
      <c r="L22" s="151">
        <v>495000</v>
      </c>
      <c r="M22" s="151"/>
      <c r="N22" s="151">
        <v>617268.76</v>
      </c>
      <c r="O22" s="151"/>
      <c r="P22" s="181">
        <v>122268.76</v>
      </c>
    </row>
    <row r="23" spans="4:16" ht="10.9" customHeight="1" x14ac:dyDescent="0.2">
      <c r="D23" s="148">
        <v>43497</v>
      </c>
      <c r="E23" s="149"/>
      <c r="F23" s="151">
        <v>470800</v>
      </c>
      <c r="G23" s="151"/>
      <c r="H23" s="151">
        <v>0</v>
      </c>
      <c r="I23" s="151"/>
      <c r="J23" s="151">
        <v>0</v>
      </c>
      <c r="K23" s="151"/>
      <c r="L23" s="151">
        <v>470800</v>
      </c>
      <c r="M23" s="151"/>
      <c r="N23" s="151">
        <v>591068.76</v>
      </c>
      <c r="O23" s="151"/>
      <c r="P23" s="181">
        <v>120268.76</v>
      </c>
    </row>
    <row r="24" spans="4:16" ht="10.9" customHeight="1" x14ac:dyDescent="0.2">
      <c r="D24" s="148">
        <v>43862</v>
      </c>
      <c r="E24" s="149"/>
      <c r="F24" s="151">
        <v>446900</v>
      </c>
      <c r="G24" s="151"/>
      <c r="H24" s="151">
        <v>0</v>
      </c>
      <c r="I24" s="151"/>
      <c r="J24" s="151">
        <v>0</v>
      </c>
      <c r="K24" s="151"/>
      <c r="L24" s="151">
        <v>446900</v>
      </c>
      <c r="M24" s="151"/>
      <c r="N24" s="151">
        <v>569412.5</v>
      </c>
      <c r="O24" s="151"/>
      <c r="P24" s="181">
        <v>122512.5</v>
      </c>
    </row>
    <row r="25" spans="4:16" ht="10.9" customHeight="1" x14ac:dyDescent="0.2">
      <c r="D25" s="148">
        <v>44228</v>
      </c>
      <c r="E25" s="149"/>
      <c r="F25" s="151">
        <v>423300</v>
      </c>
      <c r="G25" s="151"/>
      <c r="H25" s="151">
        <v>0</v>
      </c>
      <c r="I25" s="151"/>
      <c r="J25" s="151">
        <v>0</v>
      </c>
      <c r="K25" s="151"/>
      <c r="L25" s="151">
        <v>423300</v>
      </c>
      <c r="M25" s="151"/>
      <c r="N25" s="151">
        <v>542100</v>
      </c>
      <c r="O25" s="151"/>
      <c r="P25" s="181">
        <v>118800</v>
      </c>
    </row>
    <row r="26" spans="4:16" ht="1.1499999999999999" customHeight="1" x14ac:dyDescent="0.2">
      <c r="D26" s="145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5"/>
    </row>
    <row r="27" spans="4:16" ht="1.1499999999999999" customHeight="1" x14ac:dyDescent="0.2"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</row>
    <row r="28" spans="4:16" ht="12.75" customHeight="1" x14ac:dyDescent="0.2">
      <c r="D28" s="157">
        <v>0</v>
      </c>
      <c r="E28" s="157"/>
      <c r="F28" s="159">
        <v>3883809.17</v>
      </c>
      <c r="G28" s="159"/>
      <c r="H28" s="159">
        <v>-4098559.17</v>
      </c>
      <c r="I28" s="159"/>
      <c r="J28" s="159">
        <v>4255114.1399999997</v>
      </c>
      <c r="K28" s="159"/>
      <c r="L28" s="159">
        <v>4539246.03</v>
      </c>
      <c r="M28" s="159"/>
      <c r="N28" s="159">
        <v>4882570.4400000004</v>
      </c>
      <c r="O28" s="159"/>
      <c r="P28" s="182">
        <v>343324.41</v>
      </c>
    </row>
    <row r="29" spans="4:16" ht="1.1499999999999999" customHeight="1" x14ac:dyDescent="0.2"/>
    <row r="30" spans="4:16" ht="10.9" customHeight="1" x14ac:dyDescent="0.2"/>
    <row r="31" spans="4:16" ht="10.9" customHeight="1" x14ac:dyDescent="0.2">
      <c r="D31" s="280" t="s">
        <v>299</v>
      </c>
      <c r="E31" s="280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81" t="s">
        <v>203</v>
      </c>
    </row>
    <row r="32" spans="4:16" ht="10.9" customHeight="1" x14ac:dyDescent="0.2">
      <c r="D32" s="126" t="s">
        <v>198</v>
      </c>
      <c r="E32" s="126"/>
      <c r="P32" s="160" t="s">
        <v>203</v>
      </c>
    </row>
    <row r="33" spans="4:16" ht="10.9" customHeight="1" x14ac:dyDescent="0.2">
      <c r="D33" s="127" t="s">
        <v>300</v>
      </c>
      <c r="E33" s="127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29">
        <v>778944.89344173903</v>
      </c>
    </row>
    <row r="34" spans="4:16" ht="10.9" customHeight="1" x14ac:dyDescent="0.2">
      <c r="D34" s="130" t="s">
        <v>198</v>
      </c>
      <c r="E34" s="126"/>
      <c r="P34" s="132" t="s">
        <v>203</v>
      </c>
    </row>
    <row r="35" spans="4:16" ht="10.9" customHeight="1" x14ac:dyDescent="0.2">
      <c r="D35" s="127" t="s">
        <v>301</v>
      </c>
      <c r="E35" s="127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29">
        <v>778944.89344173903</v>
      </c>
    </row>
    <row r="36" spans="4:16" ht="10.9" customHeight="1" x14ac:dyDescent="0.2">
      <c r="D36" s="130" t="s">
        <v>198</v>
      </c>
      <c r="E36" s="126"/>
      <c r="P36" s="132" t="s">
        <v>203</v>
      </c>
    </row>
    <row r="37" spans="4:16" ht="10.9" customHeight="1" x14ac:dyDescent="0.2">
      <c r="D37" s="127" t="s">
        <v>314</v>
      </c>
      <c r="E37" s="127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29">
        <v>-500000</v>
      </c>
    </row>
    <row r="38" spans="4:16" ht="10.9" customHeight="1" x14ac:dyDescent="0.2">
      <c r="D38" s="127" t="s">
        <v>302</v>
      </c>
      <c r="E38" s="127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29">
        <v>1118.1099999999999</v>
      </c>
    </row>
    <row r="39" spans="4:16" ht="10.9" customHeight="1" x14ac:dyDescent="0.2">
      <c r="D39" s="127" t="s">
        <v>303</v>
      </c>
      <c r="E39" s="127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28">
        <v>280063.00344173901</v>
      </c>
    </row>
    <row r="40" spans="4:16" ht="10.9" customHeight="1" x14ac:dyDescent="0.2">
      <c r="D40" s="130" t="s">
        <v>198</v>
      </c>
      <c r="E40" s="126"/>
      <c r="P40" s="132" t="s">
        <v>203</v>
      </c>
    </row>
    <row r="41" spans="4:16" ht="10.9" customHeight="1" x14ac:dyDescent="0.2">
      <c r="D41" s="127" t="s">
        <v>315</v>
      </c>
      <c r="E41" s="127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83">
        <v>6.53589764644477</v>
      </c>
    </row>
    <row r="42" spans="4:16" ht="10.9" customHeight="1" x14ac:dyDescent="0.2">
      <c r="D42" s="127" t="s">
        <v>316</v>
      </c>
      <c r="E42" s="127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83">
        <v>7.0191228932766796</v>
      </c>
    </row>
    <row r="43" spans="4:16" ht="10.9" customHeight="1" x14ac:dyDescent="0.2">
      <c r="D43" s="127" t="s">
        <v>317</v>
      </c>
      <c r="E43" s="127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83">
        <v>7.9563353250494098</v>
      </c>
    </row>
    <row r="44" spans="4:16" ht="10.9" customHeight="1" x14ac:dyDescent="0.2">
      <c r="D44" s="130" t="s">
        <v>198</v>
      </c>
      <c r="E44" s="126"/>
      <c r="P44" s="132" t="s">
        <v>203</v>
      </c>
    </row>
    <row r="45" spans="4:16" ht="10.9" customHeight="1" x14ac:dyDescent="0.2">
      <c r="D45" s="280" t="s">
        <v>288</v>
      </c>
      <c r="E45" s="280"/>
      <c r="F45" s="278"/>
      <c r="G45" s="278"/>
      <c r="H45" s="278"/>
      <c r="I45" s="278"/>
      <c r="J45" s="278"/>
      <c r="K45" s="278"/>
      <c r="L45" s="278"/>
      <c r="M45" s="278"/>
      <c r="N45" s="278"/>
      <c r="O45" s="278"/>
      <c r="P45" s="282" t="s">
        <v>203</v>
      </c>
    </row>
    <row r="46" spans="4:16" ht="10.9" customHeight="1" x14ac:dyDescent="0.2">
      <c r="D46" s="130" t="s">
        <v>198</v>
      </c>
      <c r="E46" s="126"/>
      <c r="P46" s="132" t="s">
        <v>203</v>
      </c>
    </row>
    <row r="47" spans="4:16" ht="10.9" customHeight="1" x14ac:dyDescent="0.2">
      <c r="D47" s="127" t="s">
        <v>289</v>
      </c>
      <c r="E47" s="127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80">
        <v>6192012</v>
      </c>
    </row>
    <row r="48" spans="4:16" ht="10.9" customHeight="1" x14ac:dyDescent="0.2">
      <c r="D48" s="127" t="s">
        <v>290</v>
      </c>
      <c r="E48" s="127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80">
        <v>6192012</v>
      </c>
    </row>
    <row r="49" spans="1:16" ht="31.9" customHeight="1" x14ac:dyDescent="0.2"/>
    <row r="50" spans="1:16" ht="227.85" customHeight="1" x14ac:dyDescent="0.2"/>
    <row r="51" spans="1:16" ht="12.75" customHeight="1" x14ac:dyDescent="0.2">
      <c r="D51" s="135" t="s">
        <v>278</v>
      </c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</row>
    <row r="52" spans="1:16" ht="9.4" customHeight="1" x14ac:dyDescent="0.3">
      <c r="D52" s="136" t="s">
        <v>225</v>
      </c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</row>
    <row r="53" spans="1:16" ht="13.7" customHeight="1" x14ac:dyDescent="0.3">
      <c r="D53" s="137" t="s">
        <v>225</v>
      </c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</row>
    <row r="54" spans="1:16" ht="9.1999999999999993" customHeight="1" x14ac:dyDescent="0.2">
      <c r="D54" s="138" t="s">
        <v>225</v>
      </c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9" t="s">
        <v>318</v>
      </c>
    </row>
    <row r="55" spans="1:16" ht="0.75" customHeight="1" x14ac:dyDescent="0.2"/>
    <row r="56" spans="1:16" ht="2.1" customHeight="1" x14ac:dyDescent="0.2">
      <c r="A56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57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4.5703125" style="116" customWidth="1"/>
    <col min="6" max="6" width="11.42578125" style="116" customWidth="1"/>
    <col min="7" max="7" width="4.5703125" style="116" customWidth="1"/>
    <col min="8" max="8" width="7.5703125" style="116" customWidth="1"/>
    <col min="9" max="9" width="4.5703125" style="116" customWidth="1"/>
    <col min="10" max="10" width="10" style="116" customWidth="1"/>
    <col min="11" max="11" width="4.5703125" style="116" customWidth="1"/>
    <col min="12" max="12" width="11.42578125" style="116" customWidth="1"/>
    <col min="13" max="13" width="4.5703125" style="116" customWidth="1"/>
    <col min="14" max="14" width="10" style="116" customWidth="1"/>
    <col min="15" max="15" width="11.42578125" style="116" customWidth="1"/>
    <col min="16" max="17" width="0.42578125" style="116" customWidth="1"/>
    <col min="18" max="18" width="1" style="116" customWidth="1"/>
    <col min="19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4.5703125" style="116" customWidth="1"/>
    <col min="262" max="262" width="11.42578125" style="116" customWidth="1"/>
    <col min="263" max="263" width="4.5703125" style="116" customWidth="1"/>
    <col min="264" max="264" width="7.5703125" style="116" customWidth="1"/>
    <col min="265" max="265" width="4.5703125" style="116" customWidth="1"/>
    <col min="266" max="266" width="10" style="116" customWidth="1"/>
    <col min="267" max="267" width="4.5703125" style="116" customWidth="1"/>
    <col min="268" max="268" width="11.42578125" style="116" customWidth="1"/>
    <col min="269" max="269" width="4.5703125" style="116" customWidth="1"/>
    <col min="270" max="270" width="10" style="116" customWidth="1"/>
    <col min="271" max="271" width="11.42578125" style="116" customWidth="1"/>
    <col min="272" max="273" width="0.42578125" style="116" customWidth="1"/>
    <col min="274" max="274" width="1" style="116" customWidth="1"/>
    <col min="275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4.5703125" style="116" customWidth="1"/>
    <col min="518" max="518" width="11.42578125" style="116" customWidth="1"/>
    <col min="519" max="519" width="4.5703125" style="116" customWidth="1"/>
    <col min="520" max="520" width="7.5703125" style="116" customWidth="1"/>
    <col min="521" max="521" width="4.5703125" style="116" customWidth="1"/>
    <col min="522" max="522" width="10" style="116" customWidth="1"/>
    <col min="523" max="523" width="4.5703125" style="116" customWidth="1"/>
    <col min="524" max="524" width="11.42578125" style="116" customWidth="1"/>
    <col min="525" max="525" width="4.5703125" style="116" customWidth="1"/>
    <col min="526" max="526" width="10" style="116" customWidth="1"/>
    <col min="527" max="527" width="11.42578125" style="116" customWidth="1"/>
    <col min="528" max="529" width="0.42578125" style="116" customWidth="1"/>
    <col min="530" max="530" width="1" style="116" customWidth="1"/>
    <col min="531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4.5703125" style="116" customWidth="1"/>
    <col min="774" max="774" width="11.42578125" style="116" customWidth="1"/>
    <col min="775" max="775" width="4.5703125" style="116" customWidth="1"/>
    <col min="776" max="776" width="7.5703125" style="116" customWidth="1"/>
    <col min="777" max="777" width="4.5703125" style="116" customWidth="1"/>
    <col min="778" max="778" width="10" style="116" customWidth="1"/>
    <col min="779" max="779" width="4.5703125" style="116" customWidth="1"/>
    <col min="780" max="780" width="11.42578125" style="116" customWidth="1"/>
    <col min="781" max="781" width="4.5703125" style="116" customWidth="1"/>
    <col min="782" max="782" width="10" style="116" customWidth="1"/>
    <col min="783" max="783" width="11.42578125" style="116" customWidth="1"/>
    <col min="784" max="785" width="0.42578125" style="116" customWidth="1"/>
    <col min="786" max="786" width="1" style="116" customWidth="1"/>
    <col min="787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4.5703125" style="116" customWidth="1"/>
    <col min="1030" max="1030" width="11.42578125" style="116" customWidth="1"/>
    <col min="1031" max="1031" width="4.5703125" style="116" customWidth="1"/>
    <col min="1032" max="1032" width="7.5703125" style="116" customWidth="1"/>
    <col min="1033" max="1033" width="4.5703125" style="116" customWidth="1"/>
    <col min="1034" max="1034" width="10" style="116" customWidth="1"/>
    <col min="1035" max="1035" width="4.5703125" style="116" customWidth="1"/>
    <col min="1036" max="1036" width="11.42578125" style="116" customWidth="1"/>
    <col min="1037" max="1037" width="4.5703125" style="116" customWidth="1"/>
    <col min="1038" max="1038" width="10" style="116" customWidth="1"/>
    <col min="1039" max="1039" width="11.42578125" style="116" customWidth="1"/>
    <col min="1040" max="1041" width="0.42578125" style="116" customWidth="1"/>
    <col min="1042" max="1042" width="1" style="116" customWidth="1"/>
    <col min="1043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4.5703125" style="116" customWidth="1"/>
    <col min="1286" max="1286" width="11.42578125" style="116" customWidth="1"/>
    <col min="1287" max="1287" width="4.5703125" style="116" customWidth="1"/>
    <col min="1288" max="1288" width="7.5703125" style="116" customWidth="1"/>
    <col min="1289" max="1289" width="4.5703125" style="116" customWidth="1"/>
    <col min="1290" max="1290" width="10" style="116" customWidth="1"/>
    <col min="1291" max="1291" width="4.5703125" style="116" customWidth="1"/>
    <col min="1292" max="1292" width="11.42578125" style="116" customWidth="1"/>
    <col min="1293" max="1293" width="4.5703125" style="116" customWidth="1"/>
    <col min="1294" max="1294" width="10" style="116" customWidth="1"/>
    <col min="1295" max="1295" width="11.42578125" style="116" customWidth="1"/>
    <col min="1296" max="1297" width="0.42578125" style="116" customWidth="1"/>
    <col min="1298" max="1298" width="1" style="116" customWidth="1"/>
    <col min="1299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4.5703125" style="116" customWidth="1"/>
    <col min="1542" max="1542" width="11.42578125" style="116" customWidth="1"/>
    <col min="1543" max="1543" width="4.5703125" style="116" customWidth="1"/>
    <col min="1544" max="1544" width="7.5703125" style="116" customWidth="1"/>
    <col min="1545" max="1545" width="4.5703125" style="116" customWidth="1"/>
    <col min="1546" max="1546" width="10" style="116" customWidth="1"/>
    <col min="1547" max="1547" width="4.5703125" style="116" customWidth="1"/>
    <col min="1548" max="1548" width="11.42578125" style="116" customWidth="1"/>
    <col min="1549" max="1549" width="4.5703125" style="116" customWidth="1"/>
    <col min="1550" max="1550" width="10" style="116" customWidth="1"/>
    <col min="1551" max="1551" width="11.42578125" style="116" customWidth="1"/>
    <col min="1552" max="1553" width="0.42578125" style="116" customWidth="1"/>
    <col min="1554" max="1554" width="1" style="116" customWidth="1"/>
    <col min="1555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4.5703125" style="116" customWidth="1"/>
    <col min="1798" max="1798" width="11.42578125" style="116" customWidth="1"/>
    <col min="1799" max="1799" width="4.5703125" style="116" customWidth="1"/>
    <col min="1800" max="1800" width="7.5703125" style="116" customWidth="1"/>
    <col min="1801" max="1801" width="4.5703125" style="116" customWidth="1"/>
    <col min="1802" max="1802" width="10" style="116" customWidth="1"/>
    <col min="1803" max="1803" width="4.5703125" style="116" customWidth="1"/>
    <col min="1804" max="1804" width="11.42578125" style="116" customWidth="1"/>
    <col min="1805" max="1805" width="4.5703125" style="116" customWidth="1"/>
    <col min="1806" max="1806" width="10" style="116" customWidth="1"/>
    <col min="1807" max="1807" width="11.42578125" style="116" customWidth="1"/>
    <col min="1808" max="1809" width="0.42578125" style="116" customWidth="1"/>
    <col min="1810" max="1810" width="1" style="116" customWidth="1"/>
    <col min="1811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4.5703125" style="116" customWidth="1"/>
    <col min="2054" max="2054" width="11.42578125" style="116" customWidth="1"/>
    <col min="2055" max="2055" width="4.5703125" style="116" customWidth="1"/>
    <col min="2056" max="2056" width="7.5703125" style="116" customWidth="1"/>
    <col min="2057" max="2057" width="4.5703125" style="116" customWidth="1"/>
    <col min="2058" max="2058" width="10" style="116" customWidth="1"/>
    <col min="2059" max="2059" width="4.5703125" style="116" customWidth="1"/>
    <col min="2060" max="2060" width="11.42578125" style="116" customWidth="1"/>
    <col min="2061" max="2061" width="4.5703125" style="116" customWidth="1"/>
    <col min="2062" max="2062" width="10" style="116" customWidth="1"/>
    <col min="2063" max="2063" width="11.42578125" style="116" customWidth="1"/>
    <col min="2064" max="2065" width="0.42578125" style="116" customWidth="1"/>
    <col min="2066" max="2066" width="1" style="116" customWidth="1"/>
    <col min="2067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4.5703125" style="116" customWidth="1"/>
    <col min="2310" max="2310" width="11.42578125" style="116" customWidth="1"/>
    <col min="2311" max="2311" width="4.5703125" style="116" customWidth="1"/>
    <col min="2312" max="2312" width="7.5703125" style="116" customWidth="1"/>
    <col min="2313" max="2313" width="4.5703125" style="116" customWidth="1"/>
    <col min="2314" max="2314" width="10" style="116" customWidth="1"/>
    <col min="2315" max="2315" width="4.5703125" style="116" customWidth="1"/>
    <col min="2316" max="2316" width="11.42578125" style="116" customWidth="1"/>
    <col min="2317" max="2317" width="4.5703125" style="116" customWidth="1"/>
    <col min="2318" max="2318" width="10" style="116" customWidth="1"/>
    <col min="2319" max="2319" width="11.42578125" style="116" customWidth="1"/>
    <col min="2320" max="2321" width="0.42578125" style="116" customWidth="1"/>
    <col min="2322" max="2322" width="1" style="116" customWidth="1"/>
    <col min="2323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4.5703125" style="116" customWidth="1"/>
    <col min="2566" max="2566" width="11.42578125" style="116" customWidth="1"/>
    <col min="2567" max="2567" width="4.5703125" style="116" customWidth="1"/>
    <col min="2568" max="2568" width="7.5703125" style="116" customWidth="1"/>
    <col min="2569" max="2569" width="4.5703125" style="116" customWidth="1"/>
    <col min="2570" max="2570" width="10" style="116" customWidth="1"/>
    <col min="2571" max="2571" width="4.5703125" style="116" customWidth="1"/>
    <col min="2572" max="2572" width="11.42578125" style="116" customWidth="1"/>
    <col min="2573" max="2573" width="4.5703125" style="116" customWidth="1"/>
    <col min="2574" max="2574" width="10" style="116" customWidth="1"/>
    <col min="2575" max="2575" width="11.42578125" style="116" customWidth="1"/>
    <col min="2576" max="2577" width="0.42578125" style="116" customWidth="1"/>
    <col min="2578" max="2578" width="1" style="116" customWidth="1"/>
    <col min="2579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4.5703125" style="116" customWidth="1"/>
    <col min="2822" max="2822" width="11.42578125" style="116" customWidth="1"/>
    <col min="2823" max="2823" width="4.5703125" style="116" customWidth="1"/>
    <col min="2824" max="2824" width="7.5703125" style="116" customWidth="1"/>
    <col min="2825" max="2825" width="4.5703125" style="116" customWidth="1"/>
    <col min="2826" max="2826" width="10" style="116" customWidth="1"/>
    <col min="2827" max="2827" width="4.5703125" style="116" customWidth="1"/>
    <col min="2828" max="2828" width="11.42578125" style="116" customWidth="1"/>
    <col min="2829" max="2829" width="4.5703125" style="116" customWidth="1"/>
    <col min="2830" max="2830" width="10" style="116" customWidth="1"/>
    <col min="2831" max="2831" width="11.42578125" style="116" customWidth="1"/>
    <col min="2832" max="2833" width="0.42578125" style="116" customWidth="1"/>
    <col min="2834" max="2834" width="1" style="116" customWidth="1"/>
    <col min="2835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4.5703125" style="116" customWidth="1"/>
    <col min="3078" max="3078" width="11.42578125" style="116" customWidth="1"/>
    <col min="3079" max="3079" width="4.5703125" style="116" customWidth="1"/>
    <col min="3080" max="3080" width="7.5703125" style="116" customWidth="1"/>
    <col min="3081" max="3081" width="4.5703125" style="116" customWidth="1"/>
    <col min="3082" max="3082" width="10" style="116" customWidth="1"/>
    <col min="3083" max="3083" width="4.5703125" style="116" customWidth="1"/>
    <col min="3084" max="3084" width="11.42578125" style="116" customWidth="1"/>
    <col min="3085" max="3085" width="4.5703125" style="116" customWidth="1"/>
    <col min="3086" max="3086" width="10" style="116" customWidth="1"/>
    <col min="3087" max="3087" width="11.42578125" style="116" customWidth="1"/>
    <col min="3088" max="3089" width="0.42578125" style="116" customWidth="1"/>
    <col min="3090" max="3090" width="1" style="116" customWidth="1"/>
    <col min="3091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4.5703125" style="116" customWidth="1"/>
    <col min="3334" max="3334" width="11.42578125" style="116" customWidth="1"/>
    <col min="3335" max="3335" width="4.5703125" style="116" customWidth="1"/>
    <col min="3336" max="3336" width="7.5703125" style="116" customWidth="1"/>
    <col min="3337" max="3337" width="4.5703125" style="116" customWidth="1"/>
    <col min="3338" max="3338" width="10" style="116" customWidth="1"/>
    <col min="3339" max="3339" width="4.5703125" style="116" customWidth="1"/>
    <col min="3340" max="3340" width="11.42578125" style="116" customWidth="1"/>
    <col min="3341" max="3341" width="4.5703125" style="116" customWidth="1"/>
    <col min="3342" max="3342" width="10" style="116" customWidth="1"/>
    <col min="3343" max="3343" width="11.42578125" style="116" customWidth="1"/>
    <col min="3344" max="3345" width="0.42578125" style="116" customWidth="1"/>
    <col min="3346" max="3346" width="1" style="116" customWidth="1"/>
    <col min="3347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4.5703125" style="116" customWidth="1"/>
    <col min="3590" max="3590" width="11.42578125" style="116" customWidth="1"/>
    <col min="3591" max="3591" width="4.5703125" style="116" customWidth="1"/>
    <col min="3592" max="3592" width="7.5703125" style="116" customWidth="1"/>
    <col min="3593" max="3593" width="4.5703125" style="116" customWidth="1"/>
    <col min="3594" max="3594" width="10" style="116" customWidth="1"/>
    <col min="3595" max="3595" width="4.5703125" style="116" customWidth="1"/>
    <col min="3596" max="3596" width="11.42578125" style="116" customWidth="1"/>
    <col min="3597" max="3597" width="4.5703125" style="116" customWidth="1"/>
    <col min="3598" max="3598" width="10" style="116" customWidth="1"/>
    <col min="3599" max="3599" width="11.42578125" style="116" customWidth="1"/>
    <col min="3600" max="3601" width="0.42578125" style="116" customWidth="1"/>
    <col min="3602" max="3602" width="1" style="116" customWidth="1"/>
    <col min="3603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4.5703125" style="116" customWidth="1"/>
    <col min="3846" max="3846" width="11.42578125" style="116" customWidth="1"/>
    <col min="3847" max="3847" width="4.5703125" style="116" customWidth="1"/>
    <col min="3848" max="3848" width="7.5703125" style="116" customWidth="1"/>
    <col min="3849" max="3849" width="4.5703125" style="116" customWidth="1"/>
    <col min="3850" max="3850" width="10" style="116" customWidth="1"/>
    <col min="3851" max="3851" width="4.5703125" style="116" customWidth="1"/>
    <col min="3852" max="3852" width="11.42578125" style="116" customWidth="1"/>
    <col min="3853" max="3853" width="4.5703125" style="116" customWidth="1"/>
    <col min="3854" max="3854" width="10" style="116" customWidth="1"/>
    <col min="3855" max="3855" width="11.42578125" style="116" customWidth="1"/>
    <col min="3856" max="3857" width="0.42578125" style="116" customWidth="1"/>
    <col min="3858" max="3858" width="1" style="116" customWidth="1"/>
    <col min="3859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4.5703125" style="116" customWidth="1"/>
    <col min="4102" max="4102" width="11.42578125" style="116" customWidth="1"/>
    <col min="4103" max="4103" width="4.5703125" style="116" customWidth="1"/>
    <col min="4104" max="4104" width="7.5703125" style="116" customWidth="1"/>
    <col min="4105" max="4105" width="4.5703125" style="116" customWidth="1"/>
    <col min="4106" max="4106" width="10" style="116" customWidth="1"/>
    <col min="4107" max="4107" width="4.5703125" style="116" customWidth="1"/>
    <col min="4108" max="4108" width="11.42578125" style="116" customWidth="1"/>
    <col min="4109" max="4109" width="4.5703125" style="116" customWidth="1"/>
    <col min="4110" max="4110" width="10" style="116" customWidth="1"/>
    <col min="4111" max="4111" width="11.42578125" style="116" customWidth="1"/>
    <col min="4112" max="4113" width="0.42578125" style="116" customWidth="1"/>
    <col min="4114" max="4114" width="1" style="116" customWidth="1"/>
    <col min="4115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4.5703125" style="116" customWidth="1"/>
    <col min="4358" max="4358" width="11.42578125" style="116" customWidth="1"/>
    <col min="4359" max="4359" width="4.5703125" style="116" customWidth="1"/>
    <col min="4360" max="4360" width="7.5703125" style="116" customWidth="1"/>
    <col min="4361" max="4361" width="4.5703125" style="116" customWidth="1"/>
    <col min="4362" max="4362" width="10" style="116" customWidth="1"/>
    <col min="4363" max="4363" width="4.5703125" style="116" customWidth="1"/>
    <col min="4364" max="4364" width="11.42578125" style="116" customWidth="1"/>
    <col min="4365" max="4365" width="4.5703125" style="116" customWidth="1"/>
    <col min="4366" max="4366" width="10" style="116" customWidth="1"/>
    <col min="4367" max="4367" width="11.42578125" style="116" customWidth="1"/>
    <col min="4368" max="4369" width="0.42578125" style="116" customWidth="1"/>
    <col min="4370" max="4370" width="1" style="116" customWidth="1"/>
    <col min="4371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4.5703125" style="116" customWidth="1"/>
    <col min="4614" max="4614" width="11.42578125" style="116" customWidth="1"/>
    <col min="4615" max="4615" width="4.5703125" style="116" customWidth="1"/>
    <col min="4616" max="4616" width="7.5703125" style="116" customWidth="1"/>
    <col min="4617" max="4617" width="4.5703125" style="116" customWidth="1"/>
    <col min="4618" max="4618" width="10" style="116" customWidth="1"/>
    <col min="4619" max="4619" width="4.5703125" style="116" customWidth="1"/>
    <col min="4620" max="4620" width="11.42578125" style="116" customWidth="1"/>
    <col min="4621" max="4621" width="4.5703125" style="116" customWidth="1"/>
    <col min="4622" max="4622" width="10" style="116" customWidth="1"/>
    <col min="4623" max="4623" width="11.42578125" style="116" customWidth="1"/>
    <col min="4624" max="4625" width="0.42578125" style="116" customWidth="1"/>
    <col min="4626" max="4626" width="1" style="116" customWidth="1"/>
    <col min="4627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4.5703125" style="116" customWidth="1"/>
    <col min="4870" max="4870" width="11.42578125" style="116" customWidth="1"/>
    <col min="4871" max="4871" width="4.5703125" style="116" customWidth="1"/>
    <col min="4872" max="4872" width="7.5703125" style="116" customWidth="1"/>
    <col min="4873" max="4873" width="4.5703125" style="116" customWidth="1"/>
    <col min="4874" max="4874" width="10" style="116" customWidth="1"/>
    <col min="4875" max="4875" width="4.5703125" style="116" customWidth="1"/>
    <col min="4876" max="4876" width="11.42578125" style="116" customWidth="1"/>
    <col min="4877" max="4877" width="4.5703125" style="116" customWidth="1"/>
    <col min="4878" max="4878" width="10" style="116" customWidth="1"/>
    <col min="4879" max="4879" width="11.42578125" style="116" customWidth="1"/>
    <col min="4880" max="4881" width="0.42578125" style="116" customWidth="1"/>
    <col min="4882" max="4882" width="1" style="116" customWidth="1"/>
    <col min="4883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4.5703125" style="116" customWidth="1"/>
    <col min="5126" max="5126" width="11.42578125" style="116" customWidth="1"/>
    <col min="5127" max="5127" width="4.5703125" style="116" customWidth="1"/>
    <col min="5128" max="5128" width="7.5703125" style="116" customWidth="1"/>
    <col min="5129" max="5129" width="4.5703125" style="116" customWidth="1"/>
    <col min="5130" max="5130" width="10" style="116" customWidth="1"/>
    <col min="5131" max="5131" width="4.5703125" style="116" customWidth="1"/>
    <col min="5132" max="5132" width="11.42578125" style="116" customWidth="1"/>
    <col min="5133" max="5133" width="4.5703125" style="116" customWidth="1"/>
    <col min="5134" max="5134" width="10" style="116" customWidth="1"/>
    <col min="5135" max="5135" width="11.42578125" style="116" customWidth="1"/>
    <col min="5136" max="5137" width="0.42578125" style="116" customWidth="1"/>
    <col min="5138" max="5138" width="1" style="116" customWidth="1"/>
    <col min="5139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4.5703125" style="116" customWidth="1"/>
    <col min="5382" max="5382" width="11.42578125" style="116" customWidth="1"/>
    <col min="5383" max="5383" width="4.5703125" style="116" customWidth="1"/>
    <col min="5384" max="5384" width="7.5703125" style="116" customWidth="1"/>
    <col min="5385" max="5385" width="4.5703125" style="116" customWidth="1"/>
    <col min="5386" max="5386" width="10" style="116" customWidth="1"/>
    <col min="5387" max="5387" width="4.5703125" style="116" customWidth="1"/>
    <col min="5388" max="5388" width="11.42578125" style="116" customWidth="1"/>
    <col min="5389" max="5389" width="4.5703125" style="116" customWidth="1"/>
    <col min="5390" max="5390" width="10" style="116" customWidth="1"/>
    <col min="5391" max="5391" width="11.42578125" style="116" customWidth="1"/>
    <col min="5392" max="5393" width="0.42578125" style="116" customWidth="1"/>
    <col min="5394" max="5394" width="1" style="116" customWidth="1"/>
    <col min="5395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4.5703125" style="116" customWidth="1"/>
    <col min="5638" max="5638" width="11.42578125" style="116" customWidth="1"/>
    <col min="5639" max="5639" width="4.5703125" style="116" customWidth="1"/>
    <col min="5640" max="5640" width="7.5703125" style="116" customWidth="1"/>
    <col min="5641" max="5641" width="4.5703125" style="116" customWidth="1"/>
    <col min="5642" max="5642" width="10" style="116" customWidth="1"/>
    <col min="5643" max="5643" width="4.5703125" style="116" customWidth="1"/>
    <col min="5644" max="5644" width="11.42578125" style="116" customWidth="1"/>
    <col min="5645" max="5645" width="4.5703125" style="116" customWidth="1"/>
    <col min="5646" max="5646" width="10" style="116" customWidth="1"/>
    <col min="5647" max="5647" width="11.42578125" style="116" customWidth="1"/>
    <col min="5648" max="5649" width="0.42578125" style="116" customWidth="1"/>
    <col min="5650" max="5650" width="1" style="116" customWidth="1"/>
    <col min="5651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4.5703125" style="116" customWidth="1"/>
    <col min="5894" max="5894" width="11.42578125" style="116" customWidth="1"/>
    <col min="5895" max="5895" width="4.5703125" style="116" customWidth="1"/>
    <col min="5896" max="5896" width="7.5703125" style="116" customWidth="1"/>
    <col min="5897" max="5897" width="4.5703125" style="116" customWidth="1"/>
    <col min="5898" max="5898" width="10" style="116" customWidth="1"/>
    <col min="5899" max="5899" width="4.5703125" style="116" customWidth="1"/>
    <col min="5900" max="5900" width="11.42578125" style="116" customWidth="1"/>
    <col min="5901" max="5901" width="4.5703125" style="116" customWidth="1"/>
    <col min="5902" max="5902" width="10" style="116" customWidth="1"/>
    <col min="5903" max="5903" width="11.42578125" style="116" customWidth="1"/>
    <col min="5904" max="5905" width="0.42578125" style="116" customWidth="1"/>
    <col min="5906" max="5906" width="1" style="116" customWidth="1"/>
    <col min="5907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4.5703125" style="116" customWidth="1"/>
    <col min="6150" max="6150" width="11.42578125" style="116" customWidth="1"/>
    <col min="6151" max="6151" width="4.5703125" style="116" customWidth="1"/>
    <col min="6152" max="6152" width="7.5703125" style="116" customWidth="1"/>
    <col min="6153" max="6153" width="4.5703125" style="116" customWidth="1"/>
    <col min="6154" max="6154" width="10" style="116" customWidth="1"/>
    <col min="6155" max="6155" width="4.5703125" style="116" customWidth="1"/>
    <col min="6156" max="6156" width="11.42578125" style="116" customWidth="1"/>
    <col min="6157" max="6157" width="4.5703125" style="116" customWidth="1"/>
    <col min="6158" max="6158" width="10" style="116" customWidth="1"/>
    <col min="6159" max="6159" width="11.42578125" style="116" customWidth="1"/>
    <col min="6160" max="6161" width="0.42578125" style="116" customWidth="1"/>
    <col min="6162" max="6162" width="1" style="116" customWidth="1"/>
    <col min="6163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4.5703125" style="116" customWidth="1"/>
    <col min="6406" max="6406" width="11.42578125" style="116" customWidth="1"/>
    <col min="6407" max="6407" width="4.5703125" style="116" customWidth="1"/>
    <col min="6408" max="6408" width="7.5703125" style="116" customWidth="1"/>
    <col min="6409" max="6409" width="4.5703125" style="116" customWidth="1"/>
    <col min="6410" max="6410" width="10" style="116" customWidth="1"/>
    <col min="6411" max="6411" width="4.5703125" style="116" customWidth="1"/>
    <col min="6412" max="6412" width="11.42578125" style="116" customWidth="1"/>
    <col min="6413" max="6413" width="4.5703125" style="116" customWidth="1"/>
    <col min="6414" max="6414" width="10" style="116" customWidth="1"/>
    <col min="6415" max="6415" width="11.42578125" style="116" customWidth="1"/>
    <col min="6416" max="6417" width="0.42578125" style="116" customWidth="1"/>
    <col min="6418" max="6418" width="1" style="116" customWidth="1"/>
    <col min="6419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4.5703125" style="116" customWidth="1"/>
    <col min="6662" max="6662" width="11.42578125" style="116" customWidth="1"/>
    <col min="6663" max="6663" width="4.5703125" style="116" customWidth="1"/>
    <col min="6664" max="6664" width="7.5703125" style="116" customWidth="1"/>
    <col min="6665" max="6665" width="4.5703125" style="116" customWidth="1"/>
    <col min="6666" max="6666" width="10" style="116" customWidth="1"/>
    <col min="6667" max="6667" width="4.5703125" style="116" customWidth="1"/>
    <col min="6668" max="6668" width="11.42578125" style="116" customWidth="1"/>
    <col min="6669" max="6669" width="4.5703125" style="116" customWidth="1"/>
    <col min="6670" max="6670" width="10" style="116" customWidth="1"/>
    <col min="6671" max="6671" width="11.42578125" style="116" customWidth="1"/>
    <col min="6672" max="6673" width="0.42578125" style="116" customWidth="1"/>
    <col min="6674" max="6674" width="1" style="116" customWidth="1"/>
    <col min="6675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4.5703125" style="116" customWidth="1"/>
    <col min="6918" max="6918" width="11.42578125" style="116" customWidth="1"/>
    <col min="6919" max="6919" width="4.5703125" style="116" customWidth="1"/>
    <col min="6920" max="6920" width="7.5703125" style="116" customWidth="1"/>
    <col min="6921" max="6921" width="4.5703125" style="116" customWidth="1"/>
    <col min="6922" max="6922" width="10" style="116" customWidth="1"/>
    <col min="6923" max="6923" width="4.5703125" style="116" customWidth="1"/>
    <col min="6924" max="6924" width="11.42578125" style="116" customWidth="1"/>
    <col min="6925" max="6925" width="4.5703125" style="116" customWidth="1"/>
    <col min="6926" max="6926" width="10" style="116" customWidth="1"/>
    <col min="6927" max="6927" width="11.42578125" style="116" customWidth="1"/>
    <col min="6928" max="6929" width="0.42578125" style="116" customWidth="1"/>
    <col min="6930" max="6930" width="1" style="116" customWidth="1"/>
    <col min="6931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4.5703125" style="116" customWidth="1"/>
    <col min="7174" max="7174" width="11.42578125" style="116" customWidth="1"/>
    <col min="7175" max="7175" width="4.5703125" style="116" customWidth="1"/>
    <col min="7176" max="7176" width="7.5703125" style="116" customWidth="1"/>
    <col min="7177" max="7177" width="4.5703125" style="116" customWidth="1"/>
    <col min="7178" max="7178" width="10" style="116" customWidth="1"/>
    <col min="7179" max="7179" width="4.5703125" style="116" customWidth="1"/>
    <col min="7180" max="7180" width="11.42578125" style="116" customWidth="1"/>
    <col min="7181" max="7181" width="4.5703125" style="116" customWidth="1"/>
    <col min="7182" max="7182" width="10" style="116" customWidth="1"/>
    <col min="7183" max="7183" width="11.42578125" style="116" customWidth="1"/>
    <col min="7184" max="7185" width="0.42578125" style="116" customWidth="1"/>
    <col min="7186" max="7186" width="1" style="116" customWidth="1"/>
    <col min="7187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4.5703125" style="116" customWidth="1"/>
    <col min="7430" max="7430" width="11.42578125" style="116" customWidth="1"/>
    <col min="7431" max="7431" width="4.5703125" style="116" customWidth="1"/>
    <col min="7432" max="7432" width="7.5703125" style="116" customWidth="1"/>
    <col min="7433" max="7433" width="4.5703125" style="116" customWidth="1"/>
    <col min="7434" max="7434" width="10" style="116" customWidth="1"/>
    <col min="7435" max="7435" width="4.5703125" style="116" customWidth="1"/>
    <col min="7436" max="7436" width="11.42578125" style="116" customWidth="1"/>
    <col min="7437" max="7437" width="4.5703125" style="116" customWidth="1"/>
    <col min="7438" max="7438" width="10" style="116" customWidth="1"/>
    <col min="7439" max="7439" width="11.42578125" style="116" customWidth="1"/>
    <col min="7440" max="7441" width="0.42578125" style="116" customWidth="1"/>
    <col min="7442" max="7442" width="1" style="116" customWidth="1"/>
    <col min="7443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4.5703125" style="116" customWidth="1"/>
    <col min="7686" max="7686" width="11.42578125" style="116" customWidth="1"/>
    <col min="7687" max="7687" width="4.5703125" style="116" customWidth="1"/>
    <col min="7688" max="7688" width="7.5703125" style="116" customWidth="1"/>
    <col min="7689" max="7689" width="4.5703125" style="116" customWidth="1"/>
    <col min="7690" max="7690" width="10" style="116" customWidth="1"/>
    <col min="7691" max="7691" width="4.5703125" style="116" customWidth="1"/>
    <col min="7692" max="7692" width="11.42578125" style="116" customWidth="1"/>
    <col min="7693" max="7693" width="4.5703125" style="116" customWidth="1"/>
    <col min="7694" max="7694" width="10" style="116" customWidth="1"/>
    <col min="7695" max="7695" width="11.42578125" style="116" customWidth="1"/>
    <col min="7696" max="7697" width="0.42578125" style="116" customWidth="1"/>
    <col min="7698" max="7698" width="1" style="116" customWidth="1"/>
    <col min="7699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4.5703125" style="116" customWidth="1"/>
    <col min="7942" max="7942" width="11.42578125" style="116" customWidth="1"/>
    <col min="7943" max="7943" width="4.5703125" style="116" customWidth="1"/>
    <col min="7944" max="7944" width="7.5703125" style="116" customWidth="1"/>
    <col min="7945" max="7945" width="4.5703125" style="116" customWidth="1"/>
    <col min="7946" max="7946" width="10" style="116" customWidth="1"/>
    <col min="7947" max="7947" width="4.5703125" style="116" customWidth="1"/>
    <col min="7948" max="7948" width="11.42578125" style="116" customWidth="1"/>
    <col min="7949" max="7949" width="4.5703125" style="116" customWidth="1"/>
    <col min="7950" max="7950" width="10" style="116" customWidth="1"/>
    <col min="7951" max="7951" width="11.42578125" style="116" customWidth="1"/>
    <col min="7952" max="7953" width="0.42578125" style="116" customWidth="1"/>
    <col min="7954" max="7954" width="1" style="116" customWidth="1"/>
    <col min="7955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4.5703125" style="116" customWidth="1"/>
    <col min="8198" max="8198" width="11.42578125" style="116" customWidth="1"/>
    <col min="8199" max="8199" width="4.5703125" style="116" customWidth="1"/>
    <col min="8200" max="8200" width="7.5703125" style="116" customWidth="1"/>
    <col min="8201" max="8201" width="4.5703125" style="116" customWidth="1"/>
    <col min="8202" max="8202" width="10" style="116" customWidth="1"/>
    <col min="8203" max="8203" width="4.5703125" style="116" customWidth="1"/>
    <col min="8204" max="8204" width="11.42578125" style="116" customWidth="1"/>
    <col min="8205" max="8205" width="4.5703125" style="116" customWidth="1"/>
    <col min="8206" max="8206" width="10" style="116" customWidth="1"/>
    <col min="8207" max="8207" width="11.42578125" style="116" customWidth="1"/>
    <col min="8208" max="8209" width="0.42578125" style="116" customWidth="1"/>
    <col min="8210" max="8210" width="1" style="116" customWidth="1"/>
    <col min="8211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4.5703125" style="116" customWidth="1"/>
    <col min="8454" max="8454" width="11.42578125" style="116" customWidth="1"/>
    <col min="8455" max="8455" width="4.5703125" style="116" customWidth="1"/>
    <col min="8456" max="8456" width="7.5703125" style="116" customWidth="1"/>
    <col min="8457" max="8457" width="4.5703125" style="116" customWidth="1"/>
    <col min="8458" max="8458" width="10" style="116" customWidth="1"/>
    <col min="8459" max="8459" width="4.5703125" style="116" customWidth="1"/>
    <col min="8460" max="8460" width="11.42578125" style="116" customWidth="1"/>
    <col min="8461" max="8461" width="4.5703125" style="116" customWidth="1"/>
    <col min="8462" max="8462" width="10" style="116" customWidth="1"/>
    <col min="8463" max="8463" width="11.42578125" style="116" customWidth="1"/>
    <col min="8464" max="8465" width="0.42578125" style="116" customWidth="1"/>
    <col min="8466" max="8466" width="1" style="116" customWidth="1"/>
    <col min="8467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4.5703125" style="116" customWidth="1"/>
    <col min="8710" max="8710" width="11.42578125" style="116" customWidth="1"/>
    <col min="8711" max="8711" width="4.5703125" style="116" customWidth="1"/>
    <col min="8712" max="8712" width="7.5703125" style="116" customWidth="1"/>
    <col min="8713" max="8713" width="4.5703125" style="116" customWidth="1"/>
    <col min="8714" max="8714" width="10" style="116" customWidth="1"/>
    <col min="8715" max="8715" width="4.5703125" style="116" customWidth="1"/>
    <col min="8716" max="8716" width="11.42578125" style="116" customWidth="1"/>
    <col min="8717" max="8717" width="4.5703125" style="116" customWidth="1"/>
    <col min="8718" max="8718" width="10" style="116" customWidth="1"/>
    <col min="8719" max="8719" width="11.42578125" style="116" customWidth="1"/>
    <col min="8720" max="8721" width="0.42578125" style="116" customWidth="1"/>
    <col min="8722" max="8722" width="1" style="116" customWidth="1"/>
    <col min="8723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4.5703125" style="116" customWidth="1"/>
    <col min="8966" max="8966" width="11.42578125" style="116" customWidth="1"/>
    <col min="8967" max="8967" width="4.5703125" style="116" customWidth="1"/>
    <col min="8968" max="8968" width="7.5703125" style="116" customWidth="1"/>
    <col min="8969" max="8969" width="4.5703125" style="116" customWidth="1"/>
    <col min="8970" max="8970" width="10" style="116" customWidth="1"/>
    <col min="8971" max="8971" width="4.5703125" style="116" customWidth="1"/>
    <col min="8972" max="8972" width="11.42578125" style="116" customWidth="1"/>
    <col min="8973" max="8973" width="4.5703125" style="116" customWidth="1"/>
    <col min="8974" max="8974" width="10" style="116" customWidth="1"/>
    <col min="8975" max="8975" width="11.42578125" style="116" customWidth="1"/>
    <col min="8976" max="8977" width="0.42578125" style="116" customWidth="1"/>
    <col min="8978" max="8978" width="1" style="116" customWidth="1"/>
    <col min="8979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4.5703125" style="116" customWidth="1"/>
    <col min="9222" max="9222" width="11.42578125" style="116" customWidth="1"/>
    <col min="9223" max="9223" width="4.5703125" style="116" customWidth="1"/>
    <col min="9224" max="9224" width="7.5703125" style="116" customWidth="1"/>
    <col min="9225" max="9225" width="4.5703125" style="116" customWidth="1"/>
    <col min="9226" max="9226" width="10" style="116" customWidth="1"/>
    <col min="9227" max="9227" width="4.5703125" style="116" customWidth="1"/>
    <col min="9228" max="9228" width="11.42578125" style="116" customWidth="1"/>
    <col min="9229" max="9229" width="4.5703125" style="116" customWidth="1"/>
    <col min="9230" max="9230" width="10" style="116" customWidth="1"/>
    <col min="9231" max="9231" width="11.42578125" style="116" customWidth="1"/>
    <col min="9232" max="9233" width="0.42578125" style="116" customWidth="1"/>
    <col min="9234" max="9234" width="1" style="116" customWidth="1"/>
    <col min="9235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4.5703125" style="116" customWidth="1"/>
    <col min="9478" max="9478" width="11.42578125" style="116" customWidth="1"/>
    <col min="9479" max="9479" width="4.5703125" style="116" customWidth="1"/>
    <col min="9480" max="9480" width="7.5703125" style="116" customWidth="1"/>
    <col min="9481" max="9481" width="4.5703125" style="116" customWidth="1"/>
    <col min="9482" max="9482" width="10" style="116" customWidth="1"/>
    <col min="9483" max="9483" width="4.5703125" style="116" customWidth="1"/>
    <col min="9484" max="9484" width="11.42578125" style="116" customWidth="1"/>
    <col min="9485" max="9485" width="4.5703125" style="116" customWidth="1"/>
    <col min="9486" max="9486" width="10" style="116" customWidth="1"/>
    <col min="9487" max="9487" width="11.42578125" style="116" customWidth="1"/>
    <col min="9488" max="9489" width="0.42578125" style="116" customWidth="1"/>
    <col min="9490" max="9490" width="1" style="116" customWidth="1"/>
    <col min="9491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4.5703125" style="116" customWidth="1"/>
    <col min="9734" max="9734" width="11.42578125" style="116" customWidth="1"/>
    <col min="9735" max="9735" width="4.5703125" style="116" customWidth="1"/>
    <col min="9736" max="9736" width="7.5703125" style="116" customWidth="1"/>
    <col min="9737" max="9737" width="4.5703125" style="116" customWidth="1"/>
    <col min="9738" max="9738" width="10" style="116" customWidth="1"/>
    <col min="9739" max="9739" width="4.5703125" style="116" customWidth="1"/>
    <col min="9740" max="9740" width="11.42578125" style="116" customWidth="1"/>
    <col min="9741" max="9741" width="4.5703125" style="116" customWidth="1"/>
    <col min="9742" max="9742" width="10" style="116" customWidth="1"/>
    <col min="9743" max="9743" width="11.42578125" style="116" customWidth="1"/>
    <col min="9744" max="9745" width="0.42578125" style="116" customWidth="1"/>
    <col min="9746" max="9746" width="1" style="116" customWidth="1"/>
    <col min="9747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4.5703125" style="116" customWidth="1"/>
    <col min="9990" max="9990" width="11.42578125" style="116" customWidth="1"/>
    <col min="9991" max="9991" width="4.5703125" style="116" customWidth="1"/>
    <col min="9992" max="9992" width="7.5703125" style="116" customWidth="1"/>
    <col min="9993" max="9993" width="4.5703125" style="116" customWidth="1"/>
    <col min="9994" max="9994" width="10" style="116" customWidth="1"/>
    <col min="9995" max="9995" width="4.5703125" style="116" customWidth="1"/>
    <col min="9996" max="9996" width="11.42578125" style="116" customWidth="1"/>
    <col min="9997" max="9997" width="4.5703125" style="116" customWidth="1"/>
    <col min="9998" max="9998" width="10" style="116" customWidth="1"/>
    <col min="9999" max="9999" width="11.42578125" style="116" customWidth="1"/>
    <col min="10000" max="10001" width="0.42578125" style="116" customWidth="1"/>
    <col min="10002" max="10002" width="1" style="116" customWidth="1"/>
    <col min="10003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4.5703125" style="116" customWidth="1"/>
    <col min="10246" max="10246" width="11.42578125" style="116" customWidth="1"/>
    <col min="10247" max="10247" width="4.5703125" style="116" customWidth="1"/>
    <col min="10248" max="10248" width="7.5703125" style="116" customWidth="1"/>
    <col min="10249" max="10249" width="4.5703125" style="116" customWidth="1"/>
    <col min="10250" max="10250" width="10" style="116" customWidth="1"/>
    <col min="10251" max="10251" width="4.5703125" style="116" customWidth="1"/>
    <col min="10252" max="10252" width="11.42578125" style="116" customWidth="1"/>
    <col min="10253" max="10253" width="4.5703125" style="116" customWidth="1"/>
    <col min="10254" max="10254" width="10" style="116" customWidth="1"/>
    <col min="10255" max="10255" width="11.42578125" style="116" customWidth="1"/>
    <col min="10256" max="10257" width="0.42578125" style="116" customWidth="1"/>
    <col min="10258" max="10258" width="1" style="116" customWidth="1"/>
    <col min="10259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4.5703125" style="116" customWidth="1"/>
    <col min="10502" max="10502" width="11.42578125" style="116" customWidth="1"/>
    <col min="10503" max="10503" width="4.5703125" style="116" customWidth="1"/>
    <col min="10504" max="10504" width="7.5703125" style="116" customWidth="1"/>
    <col min="10505" max="10505" width="4.5703125" style="116" customWidth="1"/>
    <col min="10506" max="10506" width="10" style="116" customWidth="1"/>
    <col min="10507" max="10507" width="4.5703125" style="116" customWidth="1"/>
    <col min="10508" max="10508" width="11.42578125" style="116" customWidth="1"/>
    <col min="10509" max="10509" width="4.5703125" style="116" customWidth="1"/>
    <col min="10510" max="10510" width="10" style="116" customWidth="1"/>
    <col min="10511" max="10511" width="11.42578125" style="116" customWidth="1"/>
    <col min="10512" max="10513" width="0.42578125" style="116" customWidth="1"/>
    <col min="10514" max="10514" width="1" style="116" customWidth="1"/>
    <col min="10515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4.5703125" style="116" customWidth="1"/>
    <col min="10758" max="10758" width="11.42578125" style="116" customWidth="1"/>
    <col min="10759" max="10759" width="4.5703125" style="116" customWidth="1"/>
    <col min="10760" max="10760" width="7.5703125" style="116" customWidth="1"/>
    <col min="10761" max="10761" width="4.5703125" style="116" customWidth="1"/>
    <col min="10762" max="10762" width="10" style="116" customWidth="1"/>
    <col min="10763" max="10763" width="4.5703125" style="116" customWidth="1"/>
    <col min="10764" max="10764" width="11.42578125" style="116" customWidth="1"/>
    <col min="10765" max="10765" width="4.5703125" style="116" customWidth="1"/>
    <col min="10766" max="10766" width="10" style="116" customWidth="1"/>
    <col min="10767" max="10767" width="11.42578125" style="116" customWidth="1"/>
    <col min="10768" max="10769" width="0.42578125" style="116" customWidth="1"/>
    <col min="10770" max="10770" width="1" style="116" customWidth="1"/>
    <col min="10771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4.5703125" style="116" customWidth="1"/>
    <col min="11014" max="11014" width="11.42578125" style="116" customWidth="1"/>
    <col min="11015" max="11015" width="4.5703125" style="116" customWidth="1"/>
    <col min="11016" max="11016" width="7.5703125" style="116" customWidth="1"/>
    <col min="11017" max="11017" width="4.5703125" style="116" customWidth="1"/>
    <col min="11018" max="11018" width="10" style="116" customWidth="1"/>
    <col min="11019" max="11019" width="4.5703125" style="116" customWidth="1"/>
    <col min="11020" max="11020" width="11.42578125" style="116" customWidth="1"/>
    <col min="11021" max="11021" width="4.5703125" style="116" customWidth="1"/>
    <col min="11022" max="11022" width="10" style="116" customWidth="1"/>
    <col min="11023" max="11023" width="11.42578125" style="116" customWidth="1"/>
    <col min="11024" max="11025" width="0.42578125" style="116" customWidth="1"/>
    <col min="11026" max="11026" width="1" style="116" customWidth="1"/>
    <col min="11027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4.5703125" style="116" customWidth="1"/>
    <col min="11270" max="11270" width="11.42578125" style="116" customWidth="1"/>
    <col min="11271" max="11271" width="4.5703125" style="116" customWidth="1"/>
    <col min="11272" max="11272" width="7.5703125" style="116" customWidth="1"/>
    <col min="11273" max="11273" width="4.5703125" style="116" customWidth="1"/>
    <col min="11274" max="11274" width="10" style="116" customWidth="1"/>
    <col min="11275" max="11275" width="4.5703125" style="116" customWidth="1"/>
    <col min="11276" max="11276" width="11.42578125" style="116" customWidth="1"/>
    <col min="11277" max="11277" width="4.5703125" style="116" customWidth="1"/>
    <col min="11278" max="11278" width="10" style="116" customWidth="1"/>
    <col min="11279" max="11279" width="11.42578125" style="116" customWidth="1"/>
    <col min="11280" max="11281" width="0.42578125" style="116" customWidth="1"/>
    <col min="11282" max="11282" width="1" style="116" customWidth="1"/>
    <col min="11283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4.5703125" style="116" customWidth="1"/>
    <col min="11526" max="11526" width="11.42578125" style="116" customWidth="1"/>
    <col min="11527" max="11527" width="4.5703125" style="116" customWidth="1"/>
    <col min="11528" max="11528" width="7.5703125" style="116" customWidth="1"/>
    <col min="11529" max="11529" width="4.5703125" style="116" customWidth="1"/>
    <col min="11530" max="11530" width="10" style="116" customWidth="1"/>
    <col min="11531" max="11531" width="4.5703125" style="116" customWidth="1"/>
    <col min="11532" max="11532" width="11.42578125" style="116" customWidth="1"/>
    <col min="11533" max="11533" width="4.5703125" style="116" customWidth="1"/>
    <col min="11534" max="11534" width="10" style="116" customWidth="1"/>
    <col min="11535" max="11535" width="11.42578125" style="116" customWidth="1"/>
    <col min="11536" max="11537" width="0.42578125" style="116" customWidth="1"/>
    <col min="11538" max="11538" width="1" style="116" customWidth="1"/>
    <col min="11539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4.5703125" style="116" customWidth="1"/>
    <col min="11782" max="11782" width="11.42578125" style="116" customWidth="1"/>
    <col min="11783" max="11783" width="4.5703125" style="116" customWidth="1"/>
    <col min="11784" max="11784" width="7.5703125" style="116" customWidth="1"/>
    <col min="11785" max="11785" width="4.5703125" style="116" customWidth="1"/>
    <col min="11786" max="11786" width="10" style="116" customWidth="1"/>
    <col min="11787" max="11787" width="4.5703125" style="116" customWidth="1"/>
    <col min="11788" max="11788" width="11.42578125" style="116" customWidth="1"/>
    <col min="11789" max="11789" width="4.5703125" style="116" customWidth="1"/>
    <col min="11790" max="11790" width="10" style="116" customWidth="1"/>
    <col min="11791" max="11791" width="11.42578125" style="116" customWidth="1"/>
    <col min="11792" max="11793" width="0.42578125" style="116" customWidth="1"/>
    <col min="11794" max="11794" width="1" style="116" customWidth="1"/>
    <col min="11795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4.5703125" style="116" customWidth="1"/>
    <col min="12038" max="12038" width="11.42578125" style="116" customWidth="1"/>
    <col min="12039" max="12039" width="4.5703125" style="116" customWidth="1"/>
    <col min="12040" max="12040" width="7.5703125" style="116" customWidth="1"/>
    <col min="12041" max="12041" width="4.5703125" style="116" customWidth="1"/>
    <col min="12042" max="12042" width="10" style="116" customWidth="1"/>
    <col min="12043" max="12043" width="4.5703125" style="116" customWidth="1"/>
    <col min="12044" max="12044" width="11.42578125" style="116" customWidth="1"/>
    <col min="12045" max="12045" width="4.5703125" style="116" customWidth="1"/>
    <col min="12046" max="12046" width="10" style="116" customWidth="1"/>
    <col min="12047" max="12047" width="11.42578125" style="116" customWidth="1"/>
    <col min="12048" max="12049" width="0.42578125" style="116" customWidth="1"/>
    <col min="12050" max="12050" width="1" style="116" customWidth="1"/>
    <col min="12051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4.5703125" style="116" customWidth="1"/>
    <col min="12294" max="12294" width="11.42578125" style="116" customWidth="1"/>
    <col min="12295" max="12295" width="4.5703125" style="116" customWidth="1"/>
    <col min="12296" max="12296" width="7.5703125" style="116" customWidth="1"/>
    <col min="12297" max="12297" width="4.5703125" style="116" customWidth="1"/>
    <col min="12298" max="12298" width="10" style="116" customWidth="1"/>
    <col min="12299" max="12299" width="4.5703125" style="116" customWidth="1"/>
    <col min="12300" max="12300" width="11.42578125" style="116" customWidth="1"/>
    <col min="12301" max="12301" width="4.5703125" style="116" customWidth="1"/>
    <col min="12302" max="12302" width="10" style="116" customWidth="1"/>
    <col min="12303" max="12303" width="11.42578125" style="116" customWidth="1"/>
    <col min="12304" max="12305" width="0.42578125" style="116" customWidth="1"/>
    <col min="12306" max="12306" width="1" style="116" customWidth="1"/>
    <col min="12307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4.5703125" style="116" customWidth="1"/>
    <col min="12550" max="12550" width="11.42578125" style="116" customWidth="1"/>
    <col min="12551" max="12551" width="4.5703125" style="116" customWidth="1"/>
    <col min="12552" max="12552" width="7.5703125" style="116" customWidth="1"/>
    <col min="12553" max="12553" width="4.5703125" style="116" customWidth="1"/>
    <col min="12554" max="12554" width="10" style="116" customWidth="1"/>
    <col min="12555" max="12555" width="4.5703125" style="116" customWidth="1"/>
    <col min="12556" max="12556" width="11.42578125" style="116" customWidth="1"/>
    <col min="12557" max="12557" width="4.5703125" style="116" customWidth="1"/>
    <col min="12558" max="12558" width="10" style="116" customWidth="1"/>
    <col min="12559" max="12559" width="11.42578125" style="116" customWidth="1"/>
    <col min="12560" max="12561" width="0.42578125" style="116" customWidth="1"/>
    <col min="12562" max="12562" width="1" style="116" customWidth="1"/>
    <col min="12563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4.5703125" style="116" customWidth="1"/>
    <col min="12806" max="12806" width="11.42578125" style="116" customWidth="1"/>
    <col min="12807" max="12807" width="4.5703125" style="116" customWidth="1"/>
    <col min="12808" max="12808" width="7.5703125" style="116" customWidth="1"/>
    <col min="12809" max="12809" width="4.5703125" style="116" customWidth="1"/>
    <col min="12810" max="12810" width="10" style="116" customWidth="1"/>
    <col min="12811" max="12811" width="4.5703125" style="116" customWidth="1"/>
    <col min="12812" max="12812" width="11.42578125" style="116" customWidth="1"/>
    <col min="12813" max="12813" width="4.5703125" style="116" customWidth="1"/>
    <col min="12814" max="12814" width="10" style="116" customWidth="1"/>
    <col min="12815" max="12815" width="11.42578125" style="116" customWidth="1"/>
    <col min="12816" max="12817" width="0.42578125" style="116" customWidth="1"/>
    <col min="12818" max="12818" width="1" style="116" customWidth="1"/>
    <col min="12819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4.5703125" style="116" customWidth="1"/>
    <col min="13062" max="13062" width="11.42578125" style="116" customWidth="1"/>
    <col min="13063" max="13063" width="4.5703125" style="116" customWidth="1"/>
    <col min="13064" max="13064" width="7.5703125" style="116" customWidth="1"/>
    <col min="13065" max="13065" width="4.5703125" style="116" customWidth="1"/>
    <col min="13066" max="13066" width="10" style="116" customWidth="1"/>
    <col min="13067" max="13067" width="4.5703125" style="116" customWidth="1"/>
    <col min="13068" max="13068" width="11.42578125" style="116" customWidth="1"/>
    <col min="13069" max="13069" width="4.5703125" style="116" customWidth="1"/>
    <col min="13070" max="13070" width="10" style="116" customWidth="1"/>
    <col min="13071" max="13071" width="11.42578125" style="116" customWidth="1"/>
    <col min="13072" max="13073" width="0.42578125" style="116" customWidth="1"/>
    <col min="13074" max="13074" width="1" style="116" customWidth="1"/>
    <col min="13075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4.5703125" style="116" customWidth="1"/>
    <col min="13318" max="13318" width="11.42578125" style="116" customWidth="1"/>
    <col min="13319" max="13319" width="4.5703125" style="116" customWidth="1"/>
    <col min="13320" max="13320" width="7.5703125" style="116" customWidth="1"/>
    <col min="13321" max="13321" width="4.5703125" style="116" customWidth="1"/>
    <col min="13322" max="13322" width="10" style="116" customWidth="1"/>
    <col min="13323" max="13323" width="4.5703125" style="116" customWidth="1"/>
    <col min="13324" max="13324" width="11.42578125" style="116" customWidth="1"/>
    <col min="13325" max="13325" width="4.5703125" style="116" customWidth="1"/>
    <col min="13326" max="13326" width="10" style="116" customWidth="1"/>
    <col min="13327" max="13327" width="11.42578125" style="116" customWidth="1"/>
    <col min="13328" max="13329" width="0.42578125" style="116" customWidth="1"/>
    <col min="13330" max="13330" width="1" style="116" customWidth="1"/>
    <col min="13331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4.5703125" style="116" customWidth="1"/>
    <col min="13574" max="13574" width="11.42578125" style="116" customWidth="1"/>
    <col min="13575" max="13575" width="4.5703125" style="116" customWidth="1"/>
    <col min="13576" max="13576" width="7.5703125" style="116" customWidth="1"/>
    <col min="13577" max="13577" width="4.5703125" style="116" customWidth="1"/>
    <col min="13578" max="13578" width="10" style="116" customWidth="1"/>
    <col min="13579" max="13579" width="4.5703125" style="116" customWidth="1"/>
    <col min="13580" max="13580" width="11.42578125" style="116" customWidth="1"/>
    <col min="13581" max="13581" width="4.5703125" style="116" customWidth="1"/>
    <col min="13582" max="13582" width="10" style="116" customWidth="1"/>
    <col min="13583" max="13583" width="11.42578125" style="116" customWidth="1"/>
    <col min="13584" max="13585" width="0.42578125" style="116" customWidth="1"/>
    <col min="13586" max="13586" width="1" style="116" customWidth="1"/>
    <col min="13587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4.5703125" style="116" customWidth="1"/>
    <col min="13830" max="13830" width="11.42578125" style="116" customWidth="1"/>
    <col min="13831" max="13831" width="4.5703125" style="116" customWidth="1"/>
    <col min="13832" max="13832" width="7.5703125" style="116" customWidth="1"/>
    <col min="13833" max="13833" width="4.5703125" style="116" customWidth="1"/>
    <col min="13834" max="13834" width="10" style="116" customWidth="1"/>
    <col min="13835" max="13835" width="4.5703125" style="116" customWidth="1"/>
    <col min="13836" max="13836" width="11.42578125" style="116" customWidth="1"/>
    <col min="13837" max="13837" width="4.5703125" style="116" customWidth="1"/>
    <col min="13838" max="13838" width="10" style="116" customWidth="1"/>
    <col min="13839" max="13839" width="11.42578125" style="116" customWidth="1"/>
    <col min="13840" max="13841" width="0.42578125" style="116" customWidth="1"/>
    <col min="13842" max="13842" width="1" style="116" customWidth="1"/>
    <col min="13843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4.5703125" style="116" customWidth="1"/>
    <col min="14086" max="14086" width="11.42578125" style="116" customWidth="1"/>
    <col min="14087" max="14087" width="4.5703125" style="116" customWidth="1"/>
    <col min="14088" max="14088" width="7.5703125" style="116" customWidth="1"/>
    <col min="14089" max="14089" width="4.5703125" style="116" customWidth="1"/>
    <col min="14090" max="14090" width="10" style="116" customWidth="1"/>
    <col min="14091" max="14091" width="4.5703125" style="116" customWidth="1"/>
    <col min="14092" max="14092" width="11.42578125" style="116" customWidth="1"/>
    <col min="14093" max="14093" width="4.5703125" style="116" customWidth="1"/>
    <col min="14094" max="14094" width="10" style="116" customWidth="1"/>
    <col min="14095" max="14095" width="11.42578125" style="116" customWidth="1"/>
    <col min="14096" max="14097" width="0.42578125" style="116" customWidth="1"/>
    <col min="14098" max="14098" width="1" style="116" customWidth="1"/>
    <col min="14099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4.5703125" style="116" customWidth="1"/>
    <col min="14342" max="14342" width="11.42578125" style="116" customWidth="1"/>
    <col min="14343" max="14343" width="4.5703125" style="116" customWidth="1"/>
    <col min="14344" max="14344" width="7.5703125" style="116" customWidth="1"/>
    <col min="14345" max="14345" width="4.5703125" style="116" customWidth="1"/>
    <col min="14346" max="14346" width="10" style="116" customWidth="1"/>
    <col min="14347" max="14347" width="4.5703125" style="116" customWidth="1"/>
    <col min="14348" max="14348" width="11.42578125" style="116" customWidth="1"/>
    <col min="14349" max="14349" width="4.5703125" style="116" customWidth="1"/>
    <col min="14350" max="14350" width="10" style="116" customWidth="1"/>
    <col min="14351" max="14351" width="11.42578125" style="116" customWidth="1"/>
    <col min="14352" max="14353" width="0.42578125" style="116" customWidth="1"/>
    <col min="14354" max="14354" width="1" style="116" customWidth="1"/>
    <col min="14355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4.5703125" style="116" customWidth="1"/>
    <col min="14598" max="14598" width="11.42578125" style="116" customWidth="1"/>
    <col min="14599" max="14599" width="4.5703125" style="116" customWidth="1"/>
    <col min="14600" max="14600" width="7.5703125" style="116" customWidth="1"/>
    <col min="14601" max="14601" width="4.5703125" style="116" customWidth="1"/>
    <col min="14602" max="14602" width="10" style="116" customWidth="1"/>
    <col min="14603" max="14603" width="4.5703125" style="116" customWidth="1"/>
    <col min="14604" max="14604" width="11.42578125" style="116" customWidth="1"/>
    <col min="14605" max="14605" width="4.5703125" style="116" customWidth="1"/>
    <col min="14606" max="14606" width="10" style="116" customWidth="1"/>
    <col min="14607" max="14607" width="11.42578125" style="116" customWidth="1"/>
    <col min="14608" max="14609" width="0.42578125" style="116" customWidth="1"/>
    <col min="14610" max="14610" width="1" style="116" customWidth="1"/>
    <col min="14611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4.5703125" style="116" customWidth="1"/>
    <col min="14854" max="14854" width="11.42578125" style="116" customWidth="1"/>
    <col min="14855" max="14855" width="4.5703125" style="116" customWidth="1"/>
    <col min="14856" max="14856" width="7.5703125" style="116" customWidth="1"/>
    <col min="14857" max="14857" width="4.5703125" style="116" customWidth="1"/>
    <col min="14858" max="14858" width="10" style="116" customWidth="1"/>
    <col min="14859" max="14859" width="4.5703125" style="116" customWidth="1"/>
    <col min="14860" max="14860" width="11.42578125" style="116" customWidth="1"/>
    <col min="14861" max="14861" width="4.5703125" style="116" customWidth="1"/>
    <col min="14862" max="14862" width="10" style="116" customWidth="1"/>
    <col min="14863" max="14863" width="11.42578125" style="116" customWidth="1"/>
    <col min="14864" max="14865" width="0.42578125" style="116" customWidth="1"/>
    <col min="14866" max="14866" width="1" style="116" customWidth="1"/>
    <col min="14867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4.5703125" style="116" customWidth="1"/>
    <col min="15110" max="15110" width="11.42578125" style="116" customWidth="1"/>
    <col min="15111" max="15111" width="4.5703125" style="116" customWidth="1"/>
    <col min="15112" max="15112" width="7.5703125" style="116" customWidth="1"/>
    <col min="15113" max="15113" width="4.5703125" style="116" customWidth="1"/>
    <col min="15114" max="15114" width="10" style="116" customWidth="1"/>
    <col min="15115" max="15115" width="4.5703125" style="116" customWidth="1"/>
    <col min="15116" max="15116" width="11.42578125" style="116" customWidth="1"/>
    <col min="15117" max="15117" width="4.5703125" style="116" customWidth="1"/>
    <col min="15118" max="15118" width="10" style="116" customWidth="1"/>
    <col min="15119" max="15119" width="11.42578125" style="116" customWidth="1"/>
    <col min="15120" max="15121" width="0.42578125" style="116" customWidth="1"/>
    <col min="15122" max="15122" width="1" style="116" customWidth="1"/>
    <col min="15123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4.5703125" style="116" customWidth="1"/>
    <col min="15366" max="15366" width="11.42578125" style="116" customWidth="1"/>
    <col min="15367" max="15367" width="4.5703125" style="116" customWidth="1"/>
    <col min="15368" max="15368" width="7.5703125" style="116" customWidth="1"/>
    <col min="15369" max="15369" width="4.5703125" style="116" customWidth="1"/>
    <col min="15370" max="15370" width="10" style="116" customWidth="1"/>
    <col min="15371" max="15371" width="4.5703125" style="116" customWidth="1"/>
    <col min="15372" max="15372" width="11.42578125" style="116" customWidth="1"/>
    <col min="15373" max="15373" width="4.5703125" style="116" customWidth="1"/>
    <col min="15374" max="15374" width="10" style="116" customWidth="1"/>
    <col min="15375" max="15375" width="11.42578125" style="116" customWidth="1"/>
    <col min="15376" max="15377" width="0.42578125" style="116" customWidth="1"/>
    <col min="15378" max="15378" width="1" style="116" customWidth="1"/>
    <col min="15379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4.5703125" style="116" customWidth="1"/>
    <col min="15622" max="15622" width="11.42578125" style="116" customWidth="1"/>
    <col min="15623" max="15623" width="4.5703125" style="116" customWidth="1"/>
    <col min="15624" max="15624" width="7.5703125" style="116" customWidth="1"/>
    <col min="15625" max="15625" width="4.5703125" style="116" customWidth="1"/>
    <col min="15626" max="15626" width="10" style="116" customWidth="1"/>
    <col min="15627" max="15627" width="4.5703125" style="116" customWidth="1"/>
    <col min="15628" max="15628" width="11.42578125" style="116" customWidth="1"/>
    <col min="15629" max="15629" width="4.5703125" style="116" customWidth="1"/>
    <col min="15630" max="15630" width="10" style="116" customWidth="1"/>
    <col min="15631" max="15631" width="11.42578125" style="116" customWidth="1"/>
    <col min="15632" max="15633" width="0.42578125" style="116" customWidth="1"/>
    <col min="15634" max="15634" width="1" style="116" customWidth="1"/>
    <col min="15635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4.5703125" style="116" customWidth="1"/>
    <col min="15878" max="15878" width="11.42578125" style="116" customWidth="1"/>
    <col min="15879" max="15879" width="4.5703125" style="116" customWidth="1"/>
    <col min="15880" max="15880" width="7.5703125" style="116" customWidth="1"/>
    <col min="15881" max="15881" width="4.5703125" style="116" customWidth="1"/>
    <col min="15882" max="15882" width="10" style="116" customWidth="1"/>
    <col min="15883" max="15883" width="4.5703125" style="116" customWidth="1"/>
    <col min="15884" max="15884" width="11.42578125" style="116" customWidth="1"/>
    <col min="15885" max="15885" width="4.5703125" style="116" customWidth="1"/>
    <col min="15886" max="15886" width="10" style="116" customWidth="1"/>
    <col min="15887" max="15887" width="11.42578125" style="116" customWidth="1"/>
    <col min="15888" max="15889" width="0.42578125" style="116" customWidth="1"/>
    <col min="15890" max="15890" width="1" style="116" customWidth="1"/>
    <col min="15891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4.5703125" style="116" customWidth="1"/>
    <col min="16134" max="16134" width="11.42578125" style="116" customWidth="1"/>
    <col min="16135" max="16135" width="4.5703125" style="116" customWidth="1"/>
    <col min="16136" max="16136" width="7.5703125" style="116" customWidth="1"/>
    <col min="16137" max="16137" width="4.5703125" style="116" customWidth="1"/>
    <col min="16138" max="16138" width="10" style="116" customWidth="1"/>
    <col min="16139" max="16139" width="4.5703125" style="116" customWidth="1"/>
    <col min="16140" max="16140" width="11.42578125" style="116" customWidth="1"/>
    <col min="16141" max="16141" width="4.5703125" style="116" customWidth="1"/>
    <col min="16142" max="16142" width="10" style="116" customWidth="1"/>
    <col min="16143" max="16143" width="11.42578125" style="116" customWidth="1"/>
    <col min="16144" max="16145" width="0.42578125" style="116" customWidth="1"/>
    <col min="16146" max="16146" width="1" style="116" customWidth="1"/>
    <col min="16147" max="16384" width="13.28515625" style="116"/>
  </cols>
  <sheetData>
    <row r="1" spans="4:16" ht="2.1" customHeight="1" x14ac:dyDescent="0.2">
      <c r="P1" s="116" t="s">
        <v>198</v>
      </c>
    </row>
    <row r="2" spans="4:16" ht="3.75" customHeight="1" x14ac:dyDescent="0.2"/>
    <row r="3" spans="4:16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4:16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4:16" ht="18.75" customHeight="1" x14ac:dyDescent="0.3">
      <c r="D5" s="118" t="s">
        <v>280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</row>
    <row r="6" spans="4:16" ht="16.350000000000001" customHeight="1" x14ac:dyDescent="0.2">
      <c r="D6" s="119" t="s">
        <v>311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</row>
    <row r="7" spans="4:16" ht="15.6" customHeight="1" x14ac:dyDescent="0.2">
      <c r="D7" s="120" t="s">
        <v>282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</row>
    <row r="8" spans="4:16" ht="15.6" customHeight="1" x14ac:dyDescent="0.2">
      <c r="D8" s="120" t="s">
        <v>203</v>
      </c>
      <c r="E8" s="121"/>
      <c r="F8" s="121"/>
      <c r="G8" s="121"/>
      <c r="H8" s="121"/>
      <c r="I8" s="121"/>
      <c r="J8" s="121"/>
      <c r="K8" s="121"/>
      <c r="L8" s="121"/>
      <c r="M8" s="121"/>
      <c r="N8" s="120"/>
    </row>
    <row r="9" spans="4:16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</row>
    <row r="10" spans="4:16" ht="17.25" customHeight="1" x14ac:dyDescent="0.25">
      <c r="D10" s="122" t="s">
        <v>283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3"/>
    </row>
    <row r="11" spans="4:16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</row>
    <row r="12" spans="4:16" ht="1.1499999999999999" customHeight="1" x14ac:dyDescent="0.2"/>
    <row r="13" spans="4:16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</row>
    <row r="14" spans="4:16" ht="23.25" customHeight="1" x14ac:dyDescent="0.2">
      <c r="D14" s="141" t="s">
        <v>250</v>
      </c>
      <c r="E14" s="141"/>
      <c r="F14" s="141" t="s">
        <v>251</v>
      </c>
      <c r="G14" s="141"/>
      <c r="H14" s="141" t="s">
        <v>230</v>
      </c>
      <c r="I14" s="141"/>
      <c r="J14" s="141" t="s">
        <v>252</v>
      </c>
      <c r="K14" s="141"/>
      <c r="L14" s="141" t="s">
        <v>253</v>
      </c>
      <c r="M14" s="141"/>
      <c r="N14" s="141" t="s">
        <v>254</v>
      </c>
    </row>
    <row r="15" spans="4:16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</row>
    <row r="16" spans="4:16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5"/>
    </row>
    <row r="17" spans="4:14" ht="10.9" customHeight="1" x14ac:dyDescent="0.2">
      <c r="D17" s="148">
        <v>41306</v>
      </c>
      <c r="E17" s="149"/>
      <c r="F17" s="151">
        <v>0</v>
      </c>
      <c r="G17" s="151"/>
      <c r="H17" s="150">
        <v>0</v>
      </c>
      <c r="I17" s="150"/>
      <c r="J17" s="151">
        <v>102245.38</v>
      </c>
      <c r="K17" s="151"/>
      <c r="L17" s="151">
        <v>102245.38</v>
      </c>
      <c r="M17" s="151"/>
      <c r="N17" s="153">
        <v>102245.38</v>
      </c>
    </row>
    <row r="18" spans="4:14" ht="10.9" customHeight="1" x14ac:dyDescent="0.2">
      <c r="D18" s="148">
        <v>41487</v>
      </c>
      <c r="E18" s="149"/>
      <c r="F18" s="151">
        <v>0</v>
      </c>
      <c r="G18" s="151"/>
      <c r="H18" s="150">
        <v>0</v>
      </c>
      <c r="I18" s="150"/>
      <c r="J18" s="151">
        <v>81434.38</v>
      </c>
      <c r="K18" s="151"/>
      <c r="L18" s="151">
        <v>81434.38</v>
      </c>
      <c r="M18" s="151"/>
      <c r="N18" s="153">
        <v>0</v>
      </c>
    </row>
    <row r="19" spans="4:14" ht="10.9" customHeight="1" x14ac:dyDescent="0.2">
      <c r="D19" s="148">
        <v>41671</v>
      </c>
      <c r="E19" s="149"/>
      <c r="F19" s="151">
        <v>0</v>
      </c>
      <c r="G19" s="151"/>
      <c r="H19" s="150">
        <v>0</v>
      </c>
      <c r="I19" s="150"/>
      <c r="J19" s="151">
        <v>81434.38</v>
      </c>
      <c r="K19" s="151"/>
      <c r="L19" s="151">
        <v>81434.38</v>
      </c>
      <c r="M19" s="151"/>
      <c r="N19" s="153">
        <v>162868.76</v>
      </c>
    </row>
    <row r="20" spans="4:14" ht="10.9" customHeight="1" x14ac:dyDescent="0.2">
      <c r="D20" s="148">
        <v>41852</v>
      </c>
      <c r="E20" s="149"/>
      <c r="F20" s="151">
        <v>0</v>
      </c>
      <c r="G20" s="151"/>
      <c r="H20" s="150">
        <v>0</v>
      </c>
      <c r="I20" s="150"/>
      <c r="J20" s="151">
        <v>81434.38</v>
      </c>
      <c r="K20" s="151"/>
      <c r="L20" s="151">
        <v>81434.38</v>
      </c>
      <c r="M20" s="151"/>
      <c r="N20" s="153">
        <v>0</v>
      </c>
    </row>
    <row r="21" spans="4:14" ht="10.9" customHeight="1" x14ac:dyDescent="0.2">
      <c r="D21" s="148">
        <v>42036</v>
      </c>
      <c r="E21" s="148"/>
      <c r="F21" s="153">
        <v>675000</v>
      </c>
      <c r="G21" s="153"/>
      <c r="H21" s="155">
        <v>4</v>
      </c>
      <c r="I21" s="155"/>
      <c r="J21" s="153">
        <v>81434.38</v>
      </c>
      <c r="K21" s="153"/>
      <c r="L21" s="153">
        <v>756434.38</v>
      </c>
      <c r="M21" s="153"/>
      <c r="N21" s="153">
        <v>837868.76</v>
      </c>
    </row>
    <row r="22" spans="4:14" ht="10.9" customHeight="1" x14ac:dyDescent="0.2">
      <c r="D22" s="148">
        <v>42217</v>
      </c>
      <c r="E22" s="149"/>
      <c r="F22" s="151">
        <v>0</v>
      </c>
      <c r="G22" s="151"/>
      <c r="H22" s="150">
        <v>0</v>
      </c>
      <c r="I22" s="150"/>
      <c r="J22" s="151">
        <v>67934.38</v>
      </c>
      <c r="K22" s="151"/>
      <c r="L22" s="151">
        <v>67934.38</v>
      </c>
      <c r="M22" s="151"/>
      <c r="N22" s="153">
        <v>0</v>
      </c>
    </row>
    <row r="23" spans="4:14" ht="10.9" customHeight="1" x14ac:dyDescent="0.2">
      <c r="D23" s="148">
        <v>42401</v>
      </c>
      <c r="E23" s="149"/>
      <c r="F23" s="151">
        <v>675000</v>
      </c>
      <c r="G23" s="151"/>
      <c r="H23" s="150">
        <v>4</v>
      </c>
      <c r="I23" s="150"/>
      <c r="J23" s="151">
        <v>67934.38</v>
      </c>
      <c r="K23" s="151"/>
      <c r="L23" s="151">
        <v>742934.38</v>
      </c>
      <c r="M23" s="151"/>
      <c r="N23" s="153">
        <v>810868.76</v>
      </c>
    </row>
    <row r="24" spans="4:14" ht="10.9" customHeight="1" x14ac:dyDescent="0.2">
      <c r="D24" s="148">
        <v>42583</v>
      </c>
      <c r="E24" s="149"/>
      <c r="F24" s="151">
        <v>0</v>
      </c>
      <c r="G24" s="151"/>
      <c r="H24" s="150">
        <v>0</v>
      </c>
      <c r="I24" s="150"/>
      <c r="J24" s="151">
        <v>54434.380000000012</v>
      </c>
      <c r="K24" s="151"/>
      <c r="L24" s="151">
        <v>54434.380000000012</v>
      </c>
      <c r="M24" s="151"/>
      <c r="N24" s="153">
        <v>0</v>
      </c>
    </row>
    <row r="25" spans="4:14" ht="10.9" customHeight="1" x14ac:dyDescent="0.2">
      <c r="D25" s="148">
        <v>42767</v>
      </c>
      <c r="E25" s="149"/>
      <c r="F25" s="151">
        <v>540000</v>
      </c>
      <c r="G25" s="151"/>
      <c r="H25" s="150">
        <v>4</v>
      </c>
      <c r="I25" s="150"/>
      <c r="J25" s="151">
        <v>54434.380000000012</v>
      </c>
      <c r="K25" s="151"/>
      <c r="L25" s="151">
        <v>594434.38</v>
      </c>
      <c r="M25" s="151"/>
      <c r="N25" s="153">
        <v>648868.76</v>
      </c>
    </row>
    <row r="26" spans="4:14" ht="10.9" customHeight="1" x14ac:dyDescent="0.2">
      <c r="D26" s="148">
        <v>42948</v>
      </c>
      <c r="E26" s="148"/>
      <c r="F26" s="153">
        <v>0</v>
      </c>
      <c r="G26" s="153"/>
      <c r="H26" s="155">
        <v>0</v>
      </c>
      <c r="I26" s="155"/>
      <c r="J26" s="153">
        <v>43634.38</v>
      </c>
      <c r="K26" s="153"/>
      <c r="L26" s="153">
        <v>43634.38</v>
      </c>
      <c r="M26" s="153"/>
      <c r="N26" s="153">
        <v>0</v>
      </c>
    </row>
    <row r="27" spans="4:14" ht="10.9" customHeight="1" x14ac:dyDescent="0.2">
      <c r="D27" s="148">
        <v>43132</v>
      </c>
      <c r="E27" s="149"/>
      <c r="F27" s="151">
        <v>530000</v>
      </c>
      <c r="G27" s="151"/>
      <c r="H27" s="150">
        <v>4</v>
      </c>
      <c r="I27" s="150"/>
      <c r="J27" s="151">
        <v>43634.38</v>
      </c>
      <c r="K27" s="151"/>
      <c r="L27" s="151">
        <v>573634.38</v>
      </c>
      <c r="M27" s="151"/>
      <c r="N27" s="153">
        <v>617268.76</v>
      </c>
    </row>
    <row r="28" spans="4:14" ht="10.9" customHeight="1" x14ac:dyDescent="0.2">
      <c r="D28" s="148">
        <v>43313</v>
      </c>
      <c r="E28" s="149"/>
      <c r="F28" s="151">
        <v>0</v>
      </c>
      <c r="G28" s="151"/>
      <c r="H28" s="150">
        <v>0</v>
      </c>
      <c r="I28" s="150"/>
      <c r="J28" s="151">
        <v>33034.379999999997</v>
      </c>
      <c r="K28" s="151"/>
      <c r="L28" s="151">
        <v>33034.379999999997</v>
      </c>
      <c r="M28" s="151"/>
      <c r="N28" s="153">
        <v>0</v>
      </c>
    </row>
    <row r="29" spans="4:14" ht="10.9" customHeight="1" x14ac:dyDescent="0.2">
      <c r="D29" s="148">
        <v>43497</v>
      </c>
      <c r="E29" s="149"/>
      <c r="F29" s="151">
        <v>525000</v>
      </c>
      <c r="G29" s="151"/>
      <c r="H29" s="150">
        <v>4.125</v>
      </c>
      <c r="I29" s="150"/>
      <c r="J29" s="151">
        <v>33034.379999999997</v>
      </c>
      <c r="K29" s="151"/>
      <c r="L29" s="151">
        <v>558034.38</v>
      </c>
      <c r="M29" s="151"/>
      <c r="N29" s="153">
        <v>591068.76</v>
      </c>
    </row>
    <row r="30" spans="4:14" ht="10.9" customHeight="1" x14ac:dyDescent="0.2">
      <c r="D30" s="148">
        <v>43678</v>
      </c>
      <c r="E30" s="149"/>
      <c r="F30" s="151">
        <v>0</v>
      </c>
      <c r="G30" s="151"/>
      <c r="H30" s="150">
        <v>0</v>
      </c>
      <c r="I30" s="150"/>
      <c r="J30" s="151">
        <v>22206.25</v>
      </c>
      <c r="K30" s="151"/>
      <c r="L30" s="151">
        <v>22206.25</v>
      </c>
      <c r="M30" s="151"/>
      <c r="N30" s="153">
        <v>0</v>
      </c>
    </row>
    <row r="31" spans="4:14" ht="10.9" customHeight="1" x14ac:dyDescent="0.2">
      <c r="D31" s="148">
        <v>43862</v>
      </c>
      <c r="E31" s="148"/>
      <c r="F31" s="153">
        <v>525000</v>
      </c>
      <c r="G31" s="153"/>
      <c r="H31" s="155">
        <v>4.25</v>
      </c>
      <c r="I31" s="155"/>
      <c r="J31" s="153">
        <v>22206.25</v>
      </c>
      <c r="K31" s="153"/>
      <c r="L31" s="153">
        <v>547206.25</v>
      </c>
      <c r="M31" s="153"/>
      <c r="N31" s="153">
        <v>569412.5</v>
      </c>
    </row>
    <row r="32" spans="4:14" ht="10.9" customHeight="1" x14ac:dyDescent="0.2">
      <c r="D32" s="148">
        <v>44044</v>
      </c>
      <c r="E32" s="149"/>
      <c r="F32" s="151">
        <v>0</v>
      </c>
      <c r="G32" s="151"/>
      <c r="H32" s="150">
        <v>0</v>
      </c>
      <c r="I32" s="150"/>
      <c r="J32" s="151">
        <v>11050</v>
      </c>
      <c r="K32" s="151"/>
      <c r="L32" s="151">
        <v>11050</v>
      </c>
      <c r="M32" s="151"/>
      <c r="N32" s="153">
        <v>0</v>
      </c>
    </row>
    <row r="33" spans="4:14" ht="10.9" customHeight="1" x14ac:dyDescent="0.2">
      <c r="D33" s="148">
        <v>44228</v>
      </c>
      <c r="E33" s="149"/>
      <c r="F33" s="151">
        <v>520000</v>
      </c>
      <c r="G33" s="151"/>
      <c r="H33" s="150">
        <v>4.25</v>
      </c>
      <c r="I33" s="150"/>
      <c r="J33" s="151">
        <v>11050</v>
      </c>
      <c r="K33" s="151"/>
      <c r="L33" s="151">
        <v>531050</v>
      </c>
      <c r="M33" s="151"/>
      <c r="N33" s="153">
        <v>542100</v>
      </c>
    </row>
    <row r="34" spans="4:14" ht="1.1499999999999999" customHeight="1" x14ac:dyDescent="0.2">
      <c r="D34" s="145"/>
      <c r="E34" s="146"/>
      <c r="F34" s="146"/>
      <c r="G34" s="146"/>
      <c r="H34" s="146"/>
      <c r="I34" s="146"/>
      <c r="J34" s="146"/>
      <c r="K34" s="146"/>
      <c r="L34" s="146"/>
      <c r="M34" s="146"/>
      <c r="N34" s="145"/>
    </row>
    <row r="35" spans="4:14" ht="1.1499999999999999" customHeight="1" x14ac:dyDescent="0.2"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</row>
    <row r="36" spans="4:14" ht="12.75" customHeight="1" x14ac:dyDescent="0.2">
      <c r="D36" s="157">
        <v>0</v>
      </c>
      <c r="E36" s="157"/>
      <c r="F36" s="159">
        <v>3990000</v>
      </c>
      <c r="G36" s="159"/>
      <c r="H36" s="158">
        <v>0</v>
      </c>
      <c r="I36" s="158"/>
      <c r="J36" s="159">
        <v>892570.44</v>
      </c>
      <c r="K36" s="159"/>
      <c r="L36" s="159">
        <v>4882570.4400000004</v>
      </c>
      <c r="M36" s="159"/>
      <c r="N36" s="159">
        <v>0</v>
      </c>
    </row>
    <row r="37" spans="4:14" ht="1.1499999999999999" customHeight="1" x14ac:dyDescent="0.2"/>
    <row r="38" spans="4:14" ht="10.9" customHeight="1" x14ac:dyDescent="0.2"/>
    <row r="39" spans="4:14" ht="10.9" customHeight="1" x14ac:dyDescent="0.2">
      <c r="D39" s="280" t="s">
        <v>255</v>
      </c>
      <c r="E39" s="280"/>
      <c r="F39" s="278"/>
      <c r="G39" s="278"/>
      <c r="H39" s="278"/>
      <c r="I39" s="278"/>
      <c r="J39" s="278"/>
      <c r="K39" s="278"/>
      <c r="L39" s="278"/>
      <c r="M39" s="278"/>
      <c r="N39" s="281" t="s">
        <v>203</v>
      </c>
    </row>
    <row r="40" spans="4:14" ht="10.9" customHeight="1" x14ac:dyDescent="0.2">
      <c r="D40" s="126" t="s">
        <v>198</v>
      </c>
      <c r="E40" s="126"/>
      <c r="N40" s="160" t="s">
        <v>203</v>
      </c>
    </row>
    <row r="41" spans="4:14" ht="10.9" customHeight="1" x14ac:dyDescent="0.2">
      <c r="D41" s="127" t="s">
        <v>284</v>
      </c>
      <c r="E41" s="127"/>
      <c r="F41" s="145"/>
      <c r="G41" s="145"/>
      <c r="H41" s="145"/>
      <c r="I41" s="145"/>
      <c r="J41" s="145"/>
      <c r="K41" s="145"/>
      <c r="L41" s="145"/>
      <c r="M41" s="145"/>
      <c r="N41" s="180">
        <v>6192012</v>
      </c>
    </row>
    <row r="42" spans="4:14" ht="10.9" customHeight="1" x14ac:dyDescent="0.2">
      <c r="D42" s="127" t="s">
        <v>285</v>
      </c>
      <c r="E42" s="127"/>
      <c r="F42" s="145"/>
      <c r="G42" s="145"/>
      <c r="H42" s="145"/>
      <c r="I42" s="145"/>
      <c r="J42" s="145"/>
      <c r="K42" s="145"/>
      <c r="L42" s="145"/>
      <c r="M42" s="145"/>
      <c r="N42" s="161">
        <v>5.4211779448621602</v>
      </c>
    </row>
    <row r="43" spans="4:14" ht="10.9" customHeight="1" x14ac:dyDescent="0.2">
      <c r="D43" s="127" t="s">
        <v>286</v>
      </c>
      <c r="E43" s="127"/>
      <c r="F43" s="145"/>
      <c r="G43" s="145"/>
      <c r="H43" s="145"/>
      <c r="I43" s="145"/>
      <c r="J43" s="145"/>
      <c r="K43" s="145"/>
      <c r="L43" s="145"/>
      <c r="M43" s="145"/>
      <c r="N43" s="162">
        <v>4.1264438639883503</v>
      </c>
    </row>
    <row r="44" spans="4:14" ht="10.9" customHeight="1" x14ac:dyDescent="0.2">
      <c r="D44" s="127" t="s">
        <v>287</v>
      </c>
      <c r="E44" s="127"/>
      <c r="F44" s="145"/>
      <c r="G44" s="145"/>
      <c r="H44" s="145"/>
      <c r="I44" s="145"/>
      <c r="J44" s="145"/>
      <c r="K44" s="145"/>
      <c r="L44" s="145"/>
      <c r="M44" s="145"/>
      <c r="N44" s="161">
        <v>5.4211779448621602</v>
      </c>
    </row>
    <row r="45" spans="4:14" ht="10.9" customHeight="1" x14ac:dyDescent="0.2">
      <c r="D45" s="130" t="s">
        <v>198</v>
      </c>
      <c r="E45" s="126"/>
      <c r="N45" s="132" t="s">
        <v>203</v>
      </c>
    </row>
    <row r="46" spans="4:14" ht="10.9" customHeight="1" x14ac:dyDescent="0.2">
      <c r="D46" s="280" t="s">
        <v>288</v>
      </c>
      <c r="E46" s="280"/>
      <c r="F46" s="278"/>
      <c r="G46" s="278"/>
      <c r="H46" s="278"/>
      <c r="I46" s="278"/>
      <c r="J46" s="278"/>
      <c r="K46" s="278"/>
      <c r="L46" s="278"/>
      <c r="M46" s="278"/>
      <c r="N46" s="282" t="s">
        <v>203</v>
      </c>
    </row>
    <row r="47" spans="4:14" ht="10.9" customHeight="1" x14ac:dyDescent="0.2">
      <c r="D47" s="130" t="s">
        <v>198</v>
      </c>
      <c r="E47" s="126"/>
      <c r="N47" s="132" t="s">
        <v>203</v>
      </c>
    </row>
    <row r="48" spans="4:14" ht="10.9" customHeight="1" x14ac:dyDescent="0.2">
      <c r="D48" s="127" t="s">
        <v>289</v>
      </c>
      <c r="E48" s="127"/>
      <c r="F48" s="145"/>
      <c r="G48" s="145"/>
      <c r="H48" s="145"/>
      <c r="I48" s="145"/>
      <c r="J48" s="145"/>
      <c r="K48" s="145"/>
      <c r="L48" s="145"/>
      <c r="M48" s="145"/>
      <c r="N48" s="180">
        <v>6192012</v>
      </c>
    </row>
    <row r="49" spans="1:14" ht="10.9" customHeight="1" x14ac:dyDescent="0.2">
      <c r="D49" s="127" t="s">
        <v>290</v>
      </c>
      <c r="E49" s="127"/>
      <c r="F49" s="145"/>
      <c r="G49" s="145"/>
      <c r="H49" s="145"/>
      <c r="I49" s="145"/>
      <c r="J49" s="145"/>
      <c r="K49" s="145"/>
      <c r="L49" s="145"/>
      <c r="M49" s="145"/>
      <c r="N49" s="180">
        <v>6192012</v>
      </c>
    </row>
    <row r="50" spans="1:14" ht="31.9" customHeight="1" x14ac:dyDescent="0.2"/>
    <row r="51" spans="1:14" ht="206.65" customHeight="1" x14ac:dyDescent="0.2"/>
    <row r="52" spans="1:14" ht="12.75" customHeight="1" x14ac:dyDescent="0.2">
      <c r="D52" s="135" t="s">
        <v>312</v>
      </c>
      <c r="E52" s="135"/>
      <c r="F52" s="135"/>
      <c r="G52" s="135"/>
      <c r="H52" s="135"/>
      <c r="I52" s="135"/>
      <c r="J52" s="135"/>
      <c r="K52" s="135"/>
      <c r="L52" s="135"/>
      <c r="M52" s="135"/>
      <c r="N52" s="135"/>
    </row>
    <row r="53" spans="1:14" ht="9.4" customHeight="1" x14ac:dyDescent="0.3">
      <c r="D53" s="136" t="s">
        <v>225</v>
      </c>
      <c r="E53" s="136"/>
      <c r="F53" s="136"/>
      <c r="G53" s="136"/>
      <c r="H53" s="136"/>
      <c r="I53" s="136"/>
      <c r="J53" s="136"/>
      <c r="K53" s="136"/>
      <c r="L53" s="136"/>
      <c r="M53" s="136"/>
      <c r="N53" s="136"/>
    </row>
    <row r="54" spans="1:14" ht="13.7" customHeight="1" x14ac:dyDescent="0.3">
      <c r="D54" s="137" t="s">
        <v>225</v>
      </c>
      <c r="E54" s="137"/>
      <c r="F54" s="137"/>
      <c r="G54" s="137"/>
      <c r="H54" s="137"/>
      <c r="I54" s="137"/>
      <c r="J54" s="137"/>
      <c r="K54" s="137"/>
      <c r="L54" s="137"/>
      <c r="M54" s="137"/>
      <c r="N54" s="137"/>
    </row>
    <row r="55" spans="1:14" ht="9.1999999999999993" customHeight="1" x14ac:dyDescent="0.2">
      <c r="D55" s="138" t="s">
        <v>225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9" t="s">
        <v>313</v>
      </c>
    </row>
    <row r="56" spans="1:14" ht="0.75" customHeight="1" x14ac:dyDescent="0.2"/>
    <row r="57" spans="1:14" ht="2.1" customHeight="1" x14ac:dyDescent="0.2">
      <c r="A57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61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4.5703125" style="116" customWidth="1"/>
    <col min="6" max="6" width="11.42578125" style="116" customWidth="1"/>
    <col min="7" max="7" width="4.5703125" style="116" customWidth="1"/>
    <col min="8" max="8" width="7.5703125" style="116" customWidth="1"/>
    <col min="9" max="9" width="4.5703125" style="116" customWidth="1"/>
    <col min="10" max="10" width="10" style="116" customWidth="1"/>
    <col min="11" max="11" width="4.5703125" style="116" customWidth="1"/>
    <col min="12" max="12" width="11.42578125" style="116" customWidth="1"/>
    <col min="13" max="13" width="4.5703125" style="116" customWidth="1"/>
    <col min="14" max="14" width="10" style="116" customWidth="1"/>
    <col min="15" max="15" width="11.42578125" style="116" customWidth="1"/>
    <col min="16" max="17" width="0.42578125" style="116" customWidth="1"/>
    <col min="18" max="18" width="1" style="116" customWidth="1"/>
    <col min="19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4.5703125" style="116" customWidth="1"/>
    <col min="262" max="262" width="11.42578125" style="116" customWidth="1"/>
    <col min="263" max="263" width="4.5703125" style="116" customWidth="1"/>
    <col min="264" max="264" width="7.5703125" style="116" customWidth="1"/>
    <col min="265" max="265" width="4.5703125" style="116" customWidth="1"/>
    <col min="266" max="266" width="10" style="116" customWidth="1"/>
    <col min="267" max="267" width="4.5703125" style="116" customWidth="1"/>
    <col min="268" max="268" width="11.42578125" style="116" customWidth="1"/>
    <col min="269" max="269" width="4.5703125" style="116" customWidth="1"/>
    <col min="270" max="270" width="10" style="116" customWidth="1"/>
    <col min="271" max="271" width="11.42578125" style="116" customWidth="1"/>
    <col min="272" max="273" width="0.42578125" style="116" customWidth="1"/>
    <col min="274" max="274" width="1" style="116" customWidth="1"/>
    <col min="275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4.5703125" style="116" customWidth="1"/>
    <col min="518" max="518" width="11.42578125" style="116" customWidth="1"/>
    <col min="519" max="519" width="4.5703125" style="116" customWidth="1"/>
    <col min="520" max="520" width="7.5703125" style="116" customWidth="1"/>
    <col min="521" max="521" width="4.5703125" style="116" customWidth="1"/>
    <col min="522" max="522" width="10" style="116" customWidth="1"/>
    <col min="523" max="523" width="4.5703125" style="116" customWidth="1"/>
    <col min="524" max="524" width="11.42578125" style="116" customWidth="1"/>
    <col min="525" max="525" width="4.5703125" style="116" customWidth="1"/>
    <col min="526" max="526" width="10" style="116" customWidth="1"/>
    <col min="527" max="527" width="11.42578125" style="116" customWidth="1"/>
    <col min="528" max="529" width="0.42578125" style="116" customWidth="1"/>
    <col min="530" max="530" width="1" style="116" customWidth="1"/>
    <col min="531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4.5703125" style="116" customWidth="1"/>
    <col min="774" max="774" width="11.42578125" style="116" customWidth="1"/>
    <col min="775" max="775" width="4.5703125" style="116" customWidth="1"/>
    <col min="776" max="776" width="7.5703125" style="116" customWidth="1"/>
    <col min="777" max="777" width="4.5703125" style="116" customWidth="1"/>
    <col min="778" max="778" width="10" style="116" customWidth="1"/>
    <col min="779" max="779" width="4.5703125" style="116" customWidth="1"/>
    <col min="780" max="780" width="11.42578125" style="116" customWidth="1"/>
    <col min="781" max="781" width="4.5703125" style="116" customWidth="1"/>
    <col min="782" max="782" width="10" style="116" customWidth="1"/>
    <col min="783" max="783" width="11.42578125" style="116" customWidth="1"/>
    <col min="784" max="785" width="0.42578125" style="116" customWidth="1"/>
    <col min="786" max="786" width="1" style="116" customWidth="1"/>
    <col min="787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4.5703125" style="116" customWidth="1"/>
    <col min="1030" max="1030" width="11.42578125" style="116" customWidth="1"/>
    <col min="1031" max="1031" width="4.5703125" style="116" customWidth="1"/>
    <col min="1032" max="1032" width="7.5703125" style="116" customWidth="1"/>
    <col min="1033" max="1033" width="4.5703125" style="116" customWidth="1"/>
    <col min="1034" max="1034" width="10" style="116" customWidth="1"/>
    <col min="1035" max="1035" width="4.5703125" style="116" customWidth="1"/>
    <col min="1036" max="1036" width="11.42578125" style="116" customWidth="1"/>
    <col min="1037" max="1037" width="4.5703125" style="116" customWidth="1"/>
    <col min="1038" max="1038" width="10" style="116" customWidth="1"/>
    <col min="1039" max="1039" width="11.42578125" style="116" customWidth="1"/>
    <col min="1040" max="1041" width="0.42578125" style="116" customWidth="1"/>
    <col min="1042" max="1042" width="1" style="116" customWidth="1"/>
    <col min="1043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4.5703125" style="116" customWidth="1"/>
    <col min="1286" max="1286" width="11.42578125" style="116" customWidth="1"/>
    <col min="1287" max="1287" width="4.5703125" style="116" customWidth="1"/>
    <col min="1288" max="1288" width="7.5703125" style="116" customWidth="1"/>
    <col min="1289" max="1289" width="4.5703125" style="116" customWidth="1"/>
    <col min="1290" max="1290" width="10" style="116" customWidth="1"/>
    <col min="1291" max="1291" width="4.5703125" style="116" customWidth="1"/>
    <col min="1292" max="1292" width="11.42578125" style="116" customWidth="1"/>
    <col min="1293" max="1293" width="4.5703125" style="116" customWidth="1"/>
    <col min="1294" max="1294" width="10" style="116" customWidth="1"/>
    <col min="1295" max="1295" width="11.42578125" style="116" customWidth="1"/>
    <col min="1296" max="1297" width="0.42578125" style="116" customWidth="1"/>
    <col min="1298" max="1298" width="1" style="116" customWidth="1"/>
    <col min="1299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4.5703125" style="116" customWidth="1"/>
    <col min="1542" max="1542" width="11.42578125" style="116" customWidth="1"/>
    <col min="1543" max="1543" width="4.5703125" style="116" customWidth="1"/>
    <col min="1544" max="1544" width="7.5703125" style="116" customWidth="1"/>
    <col min="1545" max="1545" width="4.5703125" style="116" customWidth="1"/>
    <col min="1546" max="1546" width="10" style="116" customWidth="1"/>
    <col min="1547" max="1547" width="4.5703125" style="116" customWidth="1"/>
    <col min="1548" max="1548" width="11.42578125" style="116" customWidth="1"/>
    <col min="1549" max="1549" width="4.5703125" style="116" customWidth="1"/>
    <col min="1550" max="1550" width="10" style="116" customWidth="1"/>
    <col min="1551" max="1551" width="11.42578125" style="116" customWidth="1"/>
    <col min="1552" max="1553" width="0.42578125" style="116" customWidth="1"/>
    <col min="1554" max="1554" width="1" style="116" customWidth="1"/>
    <col min="1555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4.5703125" style="116" customWidth="1"/>
    <col min="1798" max="1798" width="11.42578125" style="116" customWidth="1"/>
    <col min="1799" max="1799" width="4.5703125" style="116" customWidth="1"/>
    <col min="1800" max="1800" width="7.5703125" style="116" customWidth="1"/>
    <col min="1801" max="1801" width="4.5703125" style="116" customWidth="1"/>
    <col min="1802" max="1802" width="10" style="116" customWidth="1"/>
    <col min="1803" max="1803" width="4.5703125" style="116" customWidth="1"/>
    <col min="1804" max="1804" width="11.42578125" style="116" customWidth="1"/>
    <col min="1805" max="1805" width="4.5703125" style="116" customWidth="1"/>
    <col min="1806" max="1806" width="10" style="116" customWidth="1"/>
    <col min="1807" max="1807" width="11.42578125" style="116" customWidth="1"/>
    <col min="1808" max="1809" width="0.42578125" style="116" customWidth="1"/>
    <col min="1810" max="1810" width="1" style="116" customWidth="1"/>
    <col min="1811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4.5703125" style="116" customWidth="1"/>
    <col min="2054" max="2054" width="11.42578125" style="116" customWidth="1"/>
    <col min="2055" max="2055" width="4.5703125" style="116" customWidth="1"/>
    <col min="2056" max="2056" width="7.5703125" style="116" customWidth="1"/>
    <col min="2057" max="2057" width="4.5703125" style="116" customWidth="1"/>
    <col min="2058" max="2058" width="10" style="116" customWidth="1"/>
    <col min="2059" max="2059" width="4.5703125" style="116" customWidth="1"/>
    <col min="2060" max="2060" width="11.42578125" style="116" customWidth="1"/>
    <col min="2061" max="2061" width="4.5703125" style="116" customWidth="1"/>
    <col min="2062" max="2062" width="10" style="116" customWidth="1"/>
    <col min="2063" max="2063" width="11.42578125" style="116" customWidth="1"/>
    <col min="2064" max="2065" width="0.42578125" style="116" customWidth="1"/>
    <col min="2066" max="2066" width="1" style="116" customWidth="1"/>
    <col min="2067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4.5703125" style="116" customWidth="1"/>
    <col min="2310" max="2310" width="11.42578125" style="116" customWidth="1"/>
    <col min="2311" max="2311" width="4.5703125" style="116" customWidth="1"/>
    <col min="2312" max="2312" width="7.5703125" style="116" customWidth="1"/>
    <col min="2313" max="2313" width="4.5703125" style="116" customWidth="1"/>
    <col min="2314" max="2314" width="10" style="116" customWidth="1"/>
    <col min="2315" max="2315" width="4.5703125" style="116" customWidth="1"/>
    <col min="2316" max="2316" width="11.42578125" style="116" customWidth="1"/>
    <col min="2317" max="2317" width="4.5703125" style="116" customWidth="1"/>
    <col min="2318" max="2318" width="10" style="116" customWidth="1"/>
    <col min="2319" max="2319" width="11.42578125" style="116" customWidth="1"/>
    <col min="2320" max="2321" width="0.42578125" style="116" customWidth="1"/>
    <col min="2322" max="2322" width="1" style="116" customWidth="1"/>
    <col min="2323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4.5703125" style="116" customWidth="1"/>
    <col min="2566" max="2566" width="11.42578125" style="116" customWidth="1"/>
    <col min="2567" max="2567" width="4.5703125" style="116" customWidth="1"/>
    <col min="2568" max="2568" width="7.5703125" style="116" customWidth="1"/>
    <col min="2569" max="2569" width="4.5703125" style="116" customWidth="1"/>
    <col min="2570" max="2570" width="10" style="116" customWidth="1"/>
    <col min="2571" max="2571" width="4.5703125" style="116" customWidth="1"/>
    <col min="2572" max="2572" width="11.42578125" style="116" customWidth="1"/>
    <col min="2573" max="2573" width="4.5703125" style="116" customWidth="1"/>
    <col min="2574" max="2574" width="10" style="116" customWidth="1"/>
    <col min="2575" max="2575" width="11.42578125" style="116" customWidth="1"/>
    <col min="2576" max="2577" width="0.42578125" style="116" customWidth="1"/>
    <col min="2578" max="2578" width="1" style="116" customWidth="1"/>
    <col min="2579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4.5703125" style="116" customWidth="1"/>
    <col min="2822" max="2822" width="11.42578125" style="116" customWidth="1"/>
    <col min="2823" max="2823" width="4.5703125" style="116" customWidth="1"/>
    <col min="2824" max="2824" width="7.5703125" style="116" customWidth="1"/>
    <col min="2825" max="2825" width="4.5703125" style="116" customWidth="1"/>
    <col min="2826" max="2826" width="10" style="116" customWidth="1"/>
    <col min="2827" max="2827" width="4.5703125" style="116" customWidth="1"/>
    <col min="2828" max="2828" width="11.42578125" style="116" customWidth="1"/>
    <col min="2829" max="2829" width="4.5703125" style="116" customWidth="1"/>
    <col min="2830" max="2830" width="10" style="116" customWidth="1"/>
    <col min="2831" max="2831" width="11.42578125" style="116" customWidth="1"/>
    <col min="2832" max="2833" width="0.42578125" style="116" customWidth="1"/>
    <col min="2834" max="2834" width="1" style="116" customWidth="1"/>
    <col min="2835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4.5703125" style="116" customWidth="1"/>
    <col min="3078" max="3078" width="11.42578125" style="116" customWidth="1"/>
    <col min="3079" max="3079" width="4.5703125" style="116" customWidth="1"/>
    <col min="3080" max="3080" width="7.5703125" style="116" customWidth="1"/>
    <col min="3081" max="3081" width="4.5703125" style="116" customWidth="1"/>
    <col min="3082" max="3082" width="10" style="116" customWidth="1"/>
    <col min="3083" max="3083" width="4.5703125" style="116" customWidth="1"/>
    <col min="3084" max="3084" width="11.42578125" style="116" customWidth="1"/>
    <col min="3085" max="3085" width="4.5703125" style="116" customWidth="1"/>
    <col min="3086" max="3086" width="10" style="116" customWidth="1"/>
    <col min="3087" max="3087" width="11.42578125" style="116" customWidth="1"/>
    <col min="3088" max="3089" width="0.42578125" style="116" customWidth="1"/>
    <col min="3090" max="3090" width="1" style="116" customWidth="1"/>
    <col min="3091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4.5703125" style="116" customWidth="1"/>
    <col min="3334" max="3334" width="11.42578125" style="116" customWidth="1"/>
    <col min="3335" max="3335" width="4.5703125" style="116" customWidth="1"/>
    <col min="3336" max="3336" width="7.5703125" style="116" customWidth="1"/>
    <col min="3337" max="3337" width="4.5703125" style="116" customWidth="1"/>
    <col min="3338" max="3338" width="10" style="116" customWidth="1"/>
    <col min="3339" max="3339" width="4.5703125" style="116" customWidth="1"/>
    <col min="3340" max="3340" width="11.42578125" style="116" customWidth="1"/>
    <col min="3341" max="3341" width="4.5703125" style="116" customWidth="1"/>
    <col min="3342" max="3342" width="10" style="116" customWidth="1"/>
    <col min="3343" max="3343" width="11.42578125" style="116" customWidth="1"/>
    <col min="3344" max="3345" width="0.42578125" style="116" customWidth="1"/>
    <col min="3346" max="3346" width="1" style="116" customWidth="1"/>
    <col min="3347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4.5703125" style="116" customWidth="1"/>
    <col min="3590" max="3590" width="11.42578125" style="116" customWidth="1"/>
    <col min="3591" max="3591" width="4.5703125" style="116" customWidth="1"/>
    <col min="3592" max="3592" width="7.5703125" style="116" customWidth="1"/>
    <col min="3593" max="3593" width="4.5703125" style="116" customWidth="1"/>
    <col min="3594" max="3594" width="10" style="116" customWidth="1"/>
    <col min="3595" max="3595" width="4.5703125" style="116" customWidth="1"/>
    <col min="3596" max="3596" width="11.42578125" style="116" customWidth="1"/>
    <col min="3597" max="3597" width="4.5703125" style="116" customWidth="1"/>
    <col min="3598" max="3598" width="10" style="116" customWidth="1"/>
    <col min="3599" max="3599" width="11.42578125" style="116" customWidth="1"/>
    <col min="3600" max="3601" width="0.42578125" style="116" customWidth="1"/>
    <col min="3602" max="3602" width="1" style="116" customWidth="1"/>
    <col min="3603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4.5703125" style="116" customWidth="1"/>
    <col min="3846" max="3846" width="11.42578125" style="116" customWidth="1"/>
    <col min="3847" max="3847" width="4.5703125" style="116" customWidth="1"/>
    <col min="3848" max="3848" width="7.5703125" style="116" customWidth="1"/>
    <col min="3849" max="3849" width="4.5703125" style="116" customWidth="1"/>
    <col min="3850" max="3850" width="10" style="116" customWidth="1"/>
    <col min="3851" max="3851" width="4.5703125" style="116" customWidth="1"/>
    <col min="3852" max="3852" width="11.42578125" style="116" customWidth="1"/>
    <col min="3853" max="3853" width="4.5703125" style="116" customWidth="1"/>
    <col min="3854" max="3854" width="10" style="116" customWidth="1"/>
    <col min="3855" max="3855" width="11.42578125" style="116" customWidth="1"/>
    <col min="3856" max="3857" width="0.42578125" style="116" customWidth="1"/>
    <col min="3858" max="3858" width="1" style="116" customWidth="1"/>
    <col min="3859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4.5703125" style="116" customWidth="1"/>
    <col min="4102" max="4102" width="11.42578125" style="116" customWidth="1"/>
    <col min="4103" max="4103" width="4.5703125" style="116" customWidth="1"/>
    <col min="4104" max="4104" width="7.5703125" style="116" customWidth="1"/>
    <col min="4105" max="4105" width="4.5703125" style="116" customWidth="1"/>
    <col min="4106" max="4106" width="10" style="116" customWidth="1"/>
    <col min="4107" max="4107" width="4.5703125" style="116" customWidth="1"/>
    <col min="4108" max="4108" width="11.42578125" style="116" customWidth="1"/>
    <col min="4109" max="4109" width="4.5703125" style="116" customWidth="1"/>
    <col min="4110" max="4110" width="10" style="116" customWidth="1"/>
    <col min="4111" max="4111" width="11.42578125" style="116" customWidth="1"/>
    <col min="4112" max="4113" width="0.42578125" style="116" customWidth="1"/>
    <col min="4114" max="4114" width="1" style="116" customWidth="1"/>
    <col min="4115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4.5703125" style="116" customWidth="1"/>
    <col min="4358" max="4358" width="11.42578125" style="116" customWidth="1"/>
    <col min="4359" max="4359" width="4.5703125" style="116" customWidth="1"/>
    <col min="4360" max="4360" width="7.5703125" style="116" customWidth="1"/>
    <col min="4361" max="4361" width="4.5703125" style="116" customWidth="1"/>
    <col min="4362" max="4362" width="10" style="116" customWidth="1"/>
    <col min="4363" max="4363" width="4.5703125" style="116" customWidth="1"/>
    <col min="4364" max="4364" width="11.42578125" style="116" customWidth="1"/>
    <col min="4365" max="4365" width="4.5703125" style="116" customWidth="1"/>
    <col min="4366" max="4366" width="10" style="116" customWidth="1"/>
    <col min="4367" max="4367" width="11.42578125" style="116" customWidth="1"/>
    <col min="4368" max="4369" width="0.42578125" style="116" customWidth="1"/>
    <col min="4370" max="4370" width="1" style="116" customWidth="1"/>
    <col min="4371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4.5703125" style="116" customWidth="1"/>
    <col min="4614" max="4614" width="11.42578125" style="116" customWidth="1"/>
    <col min="4615" max="4615" width="4.5703125" style="116" customWidth="1"/>
    <col min="4616" max="4616" width="7.5703125" style="116" customWidth="1"/>
    <col min="4617" max="4617" width="4.5703125" style="116" customWidth="1"/>
    <col min="4618" max="4618" width="10" style="116" customWidth="1"/>
    <col min="4619" max="4619" width="4.5703125" style="116" customWidth="1"/>
    <col min="4620" max="4620" width="11.42578125" style="116" customWidth="1"/>
    <col min="4621" max="4621" width="4.5703125" style="116" customWidth="1"/>
    <col min="4622" max="4622" width="10" style="116" customWidth="1"/>
    <col min="4623" max="4623" width="11.42578125" style="116" customWidth="1"/>
    <col min="4624" max="4625" width="0.42578125" style="116" customWidth="1"/>
    <col min="4626" max="4626" width="1" style="116" customWidth="1"/>
    <col min="4627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4.5703125" style="116" customWidth="1"/>
    <col min="4870" max="4870" width="11.42578125" style="116" customWidth="1"/>
    <col min="4871" max="4871" width="4.5703125" style="116" customWidth="1"/>
    <col min="4872" max="4872" width="7.5703125" style="116" customWidth="1"/>
    <col min="4873" max="4873" width="4.5703125" style="116" customWidth="1"/>
    <col min="4874" max="4874" width="10" style="116" customWidth="1"/>
    <col min="4875" max="4875" width="4.5703125" style="116" customWidth="1"/>
    <col min="4876" max="4876" width="11.42578125" style="116" customWidth="1"/>
    <col min="4877" max="4877" width="4.5703125" style="116" customWidth="1"/>
    <col min="4878" max="4878" width="10" style="116" customWidth="1"/>
    <col min="4879" max="4879" width="11.42578125" style="116" customWidth="1"/>
    <col min="4880" max="4881" width="0.42578125" style="116" customWidth="1"/>
    <col min="4882" max="4882" width="1" style="116" customWidth="1"/>
    <col min="4883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4.5703125" style="116" customWidth="1"/>
    <col min="5126" max="5126" width="11.42578125" style="116" customWidth="1"/>
    <col min="5127" max="5127" width="4.5703125" style="116" customWidth="1"/>
    <col min="5128" max="5128" width="7.5703125" style="116" customWidth="1"/>
    <col min="5129" max="5129" width="4.5703125" style="116" customWidth="1"/>
    <col min="5130" max="5130" width="10" style="116" customWidth="1"/>
    <col min="5131" max="5131" width="4.5703125" style="116" customWidth="1"/>
    <col min="5132" max="5132" width="11.42578125" style="116" customWidth="1"/>
    <col min="5133" max="5133" width="4.5703125" style="116" customWidth="1"/>
    <col min="5134" max="5134" width="10" style="116" customWidth="1"/>
    <col min="5135" max="5135" width="11.42578125" style="116" customWidth="1"/>
    <col min="5136" max="5137" width="0.42578125" style="116" customWidth="1"/>
    <col min="5138" max="5138" width="1" style="116" customWidth="1"/>
    <col min="5139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4.5703125" style="116" customWidth="1"/>
    <col min="5382" max="5382" width="11.42578125" style="116" customWidth="1"/>
    <col min="5383" max="5383" width="4.5703125" style="116" customWidth="1"/>
    <col min="5384" max="5384" width="7.5703125" style="116" customWidth="1"/>
    <col min="5385" max="5385" width="4.5703125" style="116" customWidth="1"/>
    <col min="5386" max="5386" width="10" style="116" customWidth="1"/>
    <col min="5387" max="5387" width="4.5703125" style="116" customWidth="1"/>
    <col min="5388" max="5388" width="11.42578125" style="116" customWidth="1"/>
    <col min="5389" max="5389" width="4.5703125" style="116" customWidth="1"/>
    <col min="5390" max="5390" width="10" style="116" customWidth="1"/>
    <col min="5391" max="5391" width="11.42578125" style="116" customWidth="1"/>
    <col min="5392" max="5393" width="0.42578125" style="116" customWidth="1"/>
    <col min="5394" max="5394" width="1" style="116" customWidth="1"/>
    <col min="5395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4.5703125" style="116" customWidth="1"/>
    <col min="5638" max="5638" width="11.42578125" style="116" customWidth="1"/>
    <col min="5639" max="5639" width="4.5703125" style="116" customWidth="1"/>
    <col min="5640" max="5640" width="7.5703125" style="116" customWidth="1"/>
    <col min="5641" max="5641" width="4.5703125" style="116" customWidth="1"/>
    <col min="5642" max="5642" width="10" style="116" customWidth="1"/>
    <col min="5643" max="5643" width="4.5703125" style="116" customWidth="1"/>
    <col min="5644" max="5644" width="11.42578125" style="116" customWidth="1"/>
    <col min="5645" max="5645" width="4.5703125" style="116" customWidth="1"/>
    <col min="5646" max="5646" width="10" style="116" customWidth="1"/>
    <col min="5647" max="5647" width="11.42578125" style="116" customWidth="1"/>
    <col min="5648" max="5649" width="0.42578125" style="116" customWidth="1"/>
    <col min="5650" max="5650" width="1" style="116" customWidth="1"/>
    <col min="5651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4.5703125" style="116" customWidth="1"/>
    <col min="5894" max="5894" width="11.42578125" style="116" customWidth="1"/>
    <col min="5895" max="5895" width="4.5703125" style="116" customWidth="1"/>
    <col min="5896" max="5896" width="7.5703125" style="116" customWidth="1"/>
    <col min="5897" max="5897" width="4.5703125" style="116" customWidth="1"/>
    <col min="5898" max="5898" width="10" style="116" customWidth="1"/>
    <col min="5899" max="5899" width="4.5703125" style="116" customWidth="1"/>
    <col min="5900" max="5900" width="11.42578125" style="116" customWidth="1"/>
    <col min="5901" max="5901" width="4.5703125" style="116" customWidth="1"/>
    <col min="5902" max="5902" width="10" style="116" customWidth="1"/>
    <col min="5903" max="5903" width="11.42578125" style="116" customWidth="1"/>
    <col min="5904" max="5905" width="0.42578125" style="116" customWidth="1"/>
    <col min="5906" max="5906" width="1" style="116" customWidth="1"/>
    <col min="5907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4.5703125" style="116" customWidth="1"/>
    <col min="6150" max="6150" width="11.42578125" style="116" customWidth="1"/>
    <col min="6151" max="6151" width="4.5703125" style="116" customWidth="1"/>
    <col min="6152" max="6152" width="7.5703125" style="116" customWidth="1"/>
    <col min="6153" max="6153" width="4.5703125" style="116" customWidth="1"/>
    <col min="6154" max="6154" width="10" style="116" customWidth="1"/>
    <col min="6155" max="6155" width="4.5703125" style="116" customWidth="1"/>
    <col min="6156" max="6156" width="11.42578125" style="116" customWidth="1"/>
    <col min="6157" max="6157" width="4.5703125" style="116" customWidth="1"/>
    <col min="6158" max="6158" width="10" style="116" customWidth="1"/>
    <col min="6159" max="6159" width="11.42578125" style="116" customWidth="1"/>
    <col min="6160" max="6161" width="0.42578125" style="116" customWidth="1"/>
    <col min="6162" max="6162" width="1" style="116" customWidth="1"/>
    <col min="6163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4.5703125" style="116" customWidth="1"/>
    <col min="6406" max="6406" width="11.42578125" style="116" customWidth="1"/>
    <col min="6407" max="6407" width="4.5703125" style="116" customWidth="1"/>
    <col min="6408" max="6408" width="7.5703125" style="116" customWidth="1"/>
    <col min="6409" max="6409" width="4.5703125" style="116" customWidth="1"/>
    <col min="6410" max="6410" width="10" style="116" customWidth="1"/>
    <col min="6411" max="6411" width="4.5703125" style="116" customWidth="1"/>
    <col min="6412" max="6412" width="11.42578125" style="116" customWidth="1"/>
    <col min="6413" max="6413" width="4.5703125" style="116" customWidth="1"/>
    <col min="6414" max="6414" width="10" style="116" customWidth="1"/>
    <col min="6415" max="6415" width="11.42578125" style="116" customWidth="1"/>
    <col min="6416" max="6417" width="0.42578125" style="116" customWidth="1"/>
    <col min="6418" max="6418" width="1" style="116" customWidth="1"/>
    <col min="6419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4.5703125" style="116" customWidth="1"/>
    <col min="6662" max="6662" width="11.42578125" style="116" customWidth="1"/>
    <col min="6663" max="6663" width="4.5703125" style="116" customWidth="1"/>
    <col min="6664" max="6664" width="7.5703125" style="116" customWidth="1"/>
    <col min="6665" max="6665" width="4.5703125" style="116" customWidth="1"/>
    <col min="6666" max="6666" width="10" style="116" customWidth="1"/>
    <col min="6667" max="6667" width="4.5703125" style="116" customWidth="1"/>
    <col min="6668" max="6668" width="11.42578125" style="116" customWidth="1"/>
    <col min="6669" max="6669" width="4.5703125" style="116" customWidth="1"/>
    <col min="6670" max="6670" width="10" style="116" customWidth="1"/>
    <col min="6671" max="6671" width="11.42578125" style="116" customWidth="1"/>
    <col min="6672" max="6673" width="0.42578125" style="116" customWidth="1"/>
    <col min="6674" max="6674" width="1" style="116" customWidth="1"/>
    <col min="6675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4.5703125" style="116" customWidth="1"/>
    <col min="6918" max="6918" width="11.42578125" style="116" customWidth="1"/>
    <col min="6919" max="6919" width="4.5703125" style="116" customWidth="1"/>
    <col min="6920" max="6920" width="7.5703125" style="116" customWidth="1"/>
    <col min="6921" max="6921" width="4.5703125" style="116" customWidth="1"/>
    <col min="6922" max="6922" width="10" style="116" customWidth="1"/>
    <col min="6923" max="6923" width="4.5703125" style="116" customWidth="1"/>
    <col min="6924" max="6924" width="11.42578125" style="116" customWidth="1"/>
    <col min="6925" max="6925" width="4.5703125" style="116" customWidth="1"/>
    <col min="6926" max="6926" width="10" style="116" customWidth="1"/>
    <col min="6927" max="6927" width="11.42578125" style="116" customWidth="1"/>
    <col min="6928" max="6929" width="0.42578125" style="116" customWidth="1"/>
    <col min="6930" max="6930" width="1" style="116" customWidth="1"/>
    <col min="6931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4.5703125" style="116" customWidth="1"/>
    <col min="7174" max="7174" width="11.42578125" style="116" customWidth="1"/>
    <col min="7175" max="7175" width="4.5703125" style="116" customWidth="1"/>
    <col min="7176" max="7176" width="7.5703125" style="116" customWidth="1"/>
    <col min="7177" max="7177" width="4.5703125" style="116" customWidth="1"/>
    <col min="7178" max="7178" width="10" style="116" customWidth="1"/>
    <col min="7179" max="7179" width="4.5703125" style="116" customWidth="1"/>
    <col min="7180" max="7180" width="11.42578125" style="116" customWidth="1"/>
    <col min="7181" max="7181" width="4.5703125" style="116" customWidth="1"/>
    <col min="7182" max="7182" width="10" style="116" customWidth="1"/>
    <col min="7183" max="7183" width="11.42578125" style="116" customWidth="1"/>
    <col min="7184" max="7185" width="0.42578125" style="116" customWidth="1"/>
    <col min="7186" max="7186" width="1" style="116" customWidth="1"/>
    <col min="7187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4.5703125" style="116" customWidth="1"/>
    <col min="7430" max="7430" width="11.42578125" style="116" customWidth="1"/>
    <col min="7431" max="7431" width="4.5703125" style="116" customWidth="1"/>
    <col min="7432" max="7432" width="7.5703125" style="116" customWidth="1"/>
    <col min="7433" max="7433" width="4.5703125" style="116" customWidth="1"/>
    <col min="7434" max="7434" width="10" style="116" customWidth="1"/>
    <col min="7435" max="7435" width="4.5703125" style="116" customWidth="1"/>
    <col min="7436" max="7436" width="11.42578125" style="116" customWidth="1"/>
    <col min="7437" max="7437" width="4.5703125" style="116" customWidth="1"/>
    <col min="7438" max="7438" width="10" style="116" customWidth="1"/>
    <col min="7439" max="7439" width="11.42578125" style="116" customWidth="1"/>
    <col min="7440" max="7441" width="0.42578125" style="116" customWidth="1"/>
    <col min="7442" max="7442" width="1" style="116" customWidth="1"/>
    <col min="7443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4.5703125" style="116" customWidth="1"/>
    <col min="7686" max="7686" width="11.42578125" style="116" customWidth="1"/>
    <col min="7687" max="7687" width="4.5703125" style="116" customWidth="1"/>
    <col min="7688" max="7688" width="7.5703125" style="116" customWidth="1"/>
    <col min="7689" max="7689" width="4.5703125" style="116" customWidth="1"/>
    <col min="7690" max="7690" width="10" style="116" customWidth="1"/>
    <col min="7691" max="7691" width="4.5703125" style="116" customWidth="1"/>
    <col min="7692" max="7692" width="11.42578125" style="116" customWidth="1"/>
    <col min="7693" max="7693" width="4.5703125" style="116" customWidth="1"/>
    <col min="7694" max="7694" width="10" style="116" customWidth="1"/>
    <col min="7695" max="7695" width="11.42578125" style="116" customWidth="1"/>
    <col min="7696" max="7697" width="0.42578125" style="116" customWidth="1"/>
    <col min="7698" max="7698" width="1" style="116" customWidth="1"/>
    <col min="7699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4.5703125" style="116" customWidth="1"/>
    <col min="7942" max="7942" width="11.42578125" style="116" customWidth="1"/>
    <col min="7943" max="7943" width="4.5703125" style="116" customWidth="1"/>
    <col min="7944" max="7944" width="7.5703125" style="116" customWidth="1"/>
    <col min="7945" max="7945" width="4.5703125" style="116" customWidth="1"/>
    <col min="7946" max="7946" width="10" style="116" customWidth="1"/>
    <col min="7947" max="7947" width="4.5703125" style="116" customWidth="1"/>
    <col min="7948" max="7948" width="11.42578125" style="116" customWidth="1"/>
    <col min="7949" max="7949" width="4.5703125" style="116" customWidth="1"/>
    <col min="7950" max="7950" width="10" style="116" customWidth="1"/>
    <col min="7951" max="7951" width="11.42578125" style="116" customWidth="1"/>
    <col min="7952" max="7953" width="0.42578125" style="116" customWidth="1"/>
    <col min="7954" max="7954" width="1" style="116" customWidth="1"/>
    <col min="7955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4.5703125" style="116" customWidth="1"/>
    <col min="8198" max="8198" width="11.42578125" style="116" customWidth="1"/>
    <col min="8199" max="8199" width="4.5703125" style="116" customWidth="1"/>
    <col min="8200" max="8200" width="7.5703125" style="116" customWidth="1"/>
    <col min="8201" max="8201" width="4.5703125" style="116" customWidth="1"/>
    <col min="8202" max="8202" width="10" style="116" customWidth="1"/>
    <col min="8203" max="8203" width="4.5703125" style="116" customWidth="1"/>
    <col min="8204" max="8204" width="11.42578125" style="116" customWidth="1"/>
    <col min="8205" max="8205" width="4.5703125" style="116" customWidth="1"/>
    <col min="8206" max="8206" width="10" style="116" customWidth="1"/>
    <col min="8207" max="8207" width="11.42578125" style="116" customWidth="1"/>
    <col min="8208" max="8209" width="0.42578125" style="116" customWidth="1"/>
    <col min="8210" max="8210" width="1" style="116" customWidth="1"/>
    <col min="8211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4.5703125" style="116" customWidth="1"/>
    <col min="8454" max="8454" width="11.42578125" style="116" customWidth="1"/>
    <col min="8455" max="8455" width="4.5703125" style="116" customWidth="1"/>
    <col min="8456" max="8456" width="7.5703125" style="116" customWidth="1"/>
    <col min="8457" max="8457" width="4.5703125" style="116" customWidth="1"/>
    <col min="8458" max="8458" width="10" style="116" customWidth="1"/>
    <col min="8459" max="8459" width="4.5703125" style="116" customWidth="1"/>
    <col min="8460" max="8460" width="11.42578125" style="116" customWidth="1"/>
    <col min="8461" max="8461" width="4.5703125" style="116" customWidth="1"/>
    <col min="8462" max="8462" width="10" style="116" customWidth="1"/>
    <col min="8463" max="8463" width="11.42578125" style="116" customWidth="1"/>
    <col min="8464" max="8465" width="0.42578125" style="116" customWidth="1"/>
    <col min="8466" max="8466" width="1" style="116" customWidth="1"/>
    <col min="8467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4.5703125" style="116" customWidth="1"/>
    <col min="8710" max="8710" width="11.42578125" style="116" customWidth="1"/>
    <col min="8711" max="8711" width="4.5703125" style="116" customWidth="1"/>
    <col min="8712" max="8712" width="7.5703125" style="116" customWidth="1"/>
    <col min="8713" max="8713" width="4.5703125" style="116" customWidth="1"/>
    <col min="8714" max="8714" width="10" style="116" customWidth="1"/>
    <col min="8715" max="8715" width="4.5703125" style="116" customWidth="1"/>
    <col min="8716" max="8716" width="11.42578125" style="116" customWidth="1"/>
    <col min="8717" max="8717" width="4.5703125" style="116" customWidth="1"/>
    <col min="8718" max="8718" width="10" style="116" customWidth="1"/>
    <col min="8719" max="8719" width="11.42578125" style="116" customWidth="1"/>
    <col min="8720" max="8721" width="0.42578125" style="116" customWidth="1"/>
    <col min="8722" max="8722" width="1" style="116" customWidth="1"/>
    <col min="8723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4.5703125" style="116" customWidth="1"/>
    <col min="8966" max="8966" width="11.42578125" style="116" customWidth="1"/>
    <col min="8967" max="8967" width="4.5703125" style="116" customWidth="1"/>
    <col min="8968" max="8968" width="7.5703125" style="116" customWidth="1"/>
    <col min="8969" max="8969" width="4.5703125" style="116" customWidth="1"/>
    <col min="8970" max="8970" width="10" style="116" customWidth="1"/>
    <col min="8971" max="8971" width="4.5703125" style="116" customWidth="1"/>
    <col min="8972" max="8972" width="11.42578125" style="116" customWidth="1"/>
    <col min="8973" max="8973" width="4.5703125" style="116" customWidth="1"/>
    <col min="8974" max="8974" width="10" style="116" customWidth="1"/>
    <col min="8975" max="8975" width="11.42578125" style="116" customWidth="1"/>
    <col min="8976" max="8977" width="0.42578125" style="116" customWidth="1"/>
    <col min="8978" max="8978" width="1" style="116" customWidth="1"/>
    <col min="8979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4.5703125" style="116" customWidth="1"/>
    <col min="9222" max="9222" width="11.42578125" style="116" customWidth="1"/>
    <col min="9223" max="9223" width="4.5703125" style="116" customWidth="1"/>
    <col min="9224" max="9224" width="7.5703125" style="116" customWidth="1"/>
    <col min="9225" max="9225" width="4.5703125" style="116" customWidth="1"/>
    <col min="9226" max="9226" width="10" style="116" customWidth="1"/>
    <col min="9227" max="9227" width="4.5703125" style="116" customWidth="1"/>
    <col min="9228" max="9228" width="11.42578125" style="116" customWidth="1"/>
    <col min="9229" max="9229" width="4.5703125" style="116" customWidth="1"/>
    <col min="9230" max="9230" width="10" style="116" customWidth="1"/>
    <col min="9231" max="9231" width="11.42578125" style="116" customWidth="1"/>
    <col min="9232" max="9233" width="0.42578125" style="116" customWidth="1"/>
    <col min="9234" max="9234" width="1" style="116" customWidth="1"/>
    <col min="9235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4.5703125" style="116" customWidth="1"/>
    <col min="9478" max="9478" width="11.42578125" style="116" customWidth="1"/>
    <col min="9479" max="9479" width="4.5703125" style="116" customWidth="1"/>
    <col min="9480" max="9480" width="7.5703125" style="116" customWidth="1"/>
    <col min="9481" max="9481" width="4.5703125" style="116" customWidth="1"/>
    <col min="9482" max="9482" width="10" style="116" customWidth="1"/>
    <col min="9483" max="9483" width="4.5703125" style="116" customWidth="1"/>
    <col min="9484" max="9484" width="11.42578125" style="116" customWidth="1"/>
    <col min="9485" max="9485" width="4.5703125" style="116" customWidth="1"/>
    <col min="9486" max="9486" width="10" style="116" customWidth="1"/>
    <col min="9487" max="9487" width="11.42578125" style="116" customWidth="1"/>
    <col min="9488" max="9489" width="0.42578125" style="116" customWidth="1"/>
    <col min="9490" max="9490" width="1" style="116" customWidth="1"/>
    <col min="9491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4.5703125" style="116" customWidth="1"/>
    <col min="9734" max="9734" width="11.42578125" style="116" customWidth="1"/>
    <col min="9735" max="9735" width="4.5703125" style="116" customWidth="1"/>
    <col min="9736" max="9736" width="7.5703125" style="116" customWidth="1"/>
    <col min="9737" max="9737" width="4.5703125" style="116" customWidth="1"/>
    <col min="9738" max="9738" width="10" style="116" customWidth="1"/>
    <col min="9739" max="9739" width="4.5703125" style="116" customWidth="1"/>
    <col min="9740" max="9740" width="11.42578125" style="116" customWidth="1"/>
    <col min="9741" max="9741" width="4.5703125" style="116" customWidth="1"/>
    <col min="9742" max="9742" width="10" style="116" customWidth="1"/>
    <col min="9743" max="9743" width="11.42578125" style="116" customWidth="1"/>
    <col min="9744" max="9745" width="0.42578125" style="116" customWidth="1"/>
    <col min="9746" max="9746" width="1" style="116" customWidth="1"/>
    <col min="9747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4.5703125" style="116" customWidth="1"/>
    <col min="9990" max="9990" width="11.42578125" style="116" customWidth="1"/>
    <col min="9991" max="9991" width="4.5703125" style="116" customWidth="1"/>
    <col min="9992" max="9992" width="7.5703125" style="116" customWidth="1"/>
    <col min="9993" max="9993" width="4.5703125" style="116" customWidth="1"/>
    <col min="9994" max="9994" width="10" style="116" customWidth="1"/>
    <col min="9995" max="9995" width="4.5703125" style="116" customWidth="1"/>
    <col min="9996" max="9996" width="11.42578125" style="116" customWidth="1"/>
    <col min="9997" max="9997" width="4.5703125" style="116" customWidth="1"/>
    <col min="9998" max="9998" width="10" style="116" customWidth="1"/>
    <col min="9999" max="9999" width="11.42578125" style="116" customWidth="1"/>
    <col min="10000" max="10001" width="0.42578125" style="116" customWidth="1"/>
    <col min="10002" max="10002" width="1" style="116" customWidth="1"/>
    <col min="10003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4.5703125" style="116" customWidth="1"/>
    <col min="10246" max="10246" width="11.42578125" style="116" customWidth="1"/>
    <col min="10247" max="10247" width="4.5703125" style="116" customWidth="1"/>
    <col min="10248" max="10248" width="7.5703125" style="116" customWidth="1"/>
    <col min="10249" max="10249" width="4.5703125" style="116" customWidth="1"/>
    <col min="10250" max="10250" width="10" style="116" customWidth="1"/>
    <col min="10251" max="10251" width="4.5703125" style="116" customWidth="1"/>
    <col min="10252" max="10252" width="11.42578125" style="116" customWidth="1"/>
    <col min="10253" max="10253" width="4.5703125" style="116" customWidth="1"/>
    <col min="10254" max="10254" width="10" style="116" customWidth="1"/>
    <col min="10255" max="10255" width="11.42578125" style="116" customWidth="1"/>
    <col min="10256" max="10257" width="0.42578125" style="116" customWidth="1"/>
    <col min="10258" max="10258" width="1" style="116" customWidth="1"/>
    <col min="10259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4.5703125" style="116" customWidth="1"/>
    <col min="10502" max="10502" width="11.42578125" style="116" customWidth="1"/>
    <col min="10503" max="10503" width="4.5703125" style="116" customWidth="1"/>
    <col min="10504" max="10504" width="7.5703125" style="116" customWidth="1"/>
    <col min="10505" max="10505" width="4.5703125" style="116" customWidth="1"/>
    <col min="10506" max="10506" width="10" style="116" customWidth="1"/>
    <col min="10507" max="10507" width="4.5703125" style="116" customWidth="1"/>
    <col min="10508" max="10508" width="11.42578125" style="116" customWidth="1"/>
    <col min="10509" max="10509" width="4.5703125" style="116" customWidth="1"/>
    <col min="10510" max="10510" width="10" style="116" customWidth="1"/>
    <col min="10511" max="10511" width="11.42578125" style="116" customWidth="1"/>
    <col min="10512" max="10513" width="0.42578125" style="116" customWidth="1"/>
    <col min="10514" max="10514" width="1" style="116" customWidth="1"/>
    <col min="10515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4.5703125" style="116" customWidth="1"/>
    <col min="10758" max="10758" width="11.42578125" style="116" customWidth="1"/>
    <col min="10759" max="10759" width="4.5703125" style="116" customWidth="1"/>
    <col min="10760" max="10760" width="7.5703125" style="116" customWidth="1"/>
    <col min="10761" max="10761" width="4.5703125" style="116" customWidth="1"/>
    <col min="10762" max="10762" width="10" style="116" customWidth="1"/>
    <col min="10763" max="10763" width="4.5703125" style="116" customWidth="1"/>
    <col min="10764" max="10764" width="11.42578125" style="116" customWidth="1"/>
    <col min="10765" max="10765" width="4.5703125" style="116" customWidth="1"/>
    <col min="10766" max="10766" width="10" style="116" customWidth="1"/>
    <col min="10767" max="10767" width="11.42578125" style="116" customWidth="1"/>
    <col min="10768" max="10769" width="0.42578125" style="116" customWidth="1"/>
    <col min="10770" max="10770" width="1" style="116" customWidth="1"/>
    <col min="10771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4.5703125" style="116" customWidth="1"/>
    <col min="11014" max="11014" width="11.42578125" style="116" customWidth="1"/>
    <col min="11015" max="11015" width="4.5703125" style="116" customWidth="1"/>
    <col min="11016" max="11016" width="7.5703125" style="116" customWidth="1"/>
    <col min="11017" max="11017" width="4.5703125" style="116" customWidth="1"/>
    <col min="11018" max="11018" width="10" style="116" customWidth="1"/>
    <col min="11019" max="11019" width="4.5703125" style="116" customWidth="1"/>
    <col min="11020" max="11020" width="11.42578125" style="116" customWidth="1"/>
    <col min="11021" max="11021" width="4.5703125" style="116" customWidth="1"/>
    <col min="11022" max="11022" width="10" style="116" customWidth="1"/>
    <col min="11023" max="11023" width="11.42578125" style="116" customWidth="1"/>
    <col min="11024" max="11025" width="0.42578125" style="116" customWidth="1"/>
    <col min="11026" max="11026" width="1" style="116" customWidth="1"/>
    <col min="11027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4.5703125" style="116" customWidth="1"/>
    <col min="11270" max="11270" width="11.42578125" style="116" customWidth="1"/>
    <col min="11271" max="11271" width="4.5703125" style="116" customWidth="1"/>
    <col min="11272" max="11272" width="7.5703125" style="116" customWidth="1"/>
    <col min="11273" max="11273" width="4.5703125" style="116" customWidth="1"/>
    <col min="11274" max="11274" width="10" style="116" customWidth="1"/>
    <col min="11275" max="11275" width="4.5703125" style="116" customWidth="1"/>
    <col min="11276" max="11276" width="11.42578125" style="116" customWidth="1"/>
    <col min="11277" max="11277" width="4.5703125" style="116" customWidth="1"/>
    <col min="11278" max="11278" width="10" style="116" customWidth="1"/>
    <col min="11279" max="11279" width="11.42578125" style="116" customWidth="1"/>
    <col min="11280" max="11281" width="0.42578125" style="116" customWidth="1"/>
    <col min="11282" max="11282" width="1" style="116" customWidth="1"/>
    <col min="11283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4.5703125" style="116" customWidth="1"/>
    <col min="11526" max="11526" width="11.42578125" style="116" customWidth="1"/>
    <col min="11527" max="11527" width="4.5703125" style="116" customWidth="1"/>
    <col min="11528" max="11528" width="7.5703125" style="116" customWidth="1"/>
    <col min="11529" max="11529" width="4.5703125" style="116" customWidth="1"/>
    <col min="11530" max="11530" width="10" style="116" customWidth="1"/>
    <col min="11531" max="11531" width="4.5703125" style="116" customWidth="1"/>
    <col min="11532" max="11532" width="11.42578125" style="116" customWidth="1"/>
    <col min="11533" max="11533" width="4.5703125" style="116" customWidth="1"/>
    <col min="11534" max="11534" width="10" style="116" customWidth="1"/>
    <col min="11535" max="11535" width="11.42578125" style="116" customWidth="1"/>
    <col min="11536" max="11537" width="0.42578125" style="116" customWidth="1"/>
    <col min="11538" max="11538" width="1" style="116" customWidth="1"/>
    <col min="11539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4.5703125" style="116" customWidth="1"/>
    <col min="11782" max="11782" width="11.42578125" style="116" customWidth="1"/>
    <col min="11783" max="11783" width="4.5703125" style="116" customWidth="1"/>
    <col min="11784" max="11784" width="7.5703125" style="116" customWidth="1"/>
    <col min="11785" max="11785" width="4.5703125" style="116" customWidth="1"/>
    <col min="11786" max="11786" width="10" style="116" customWidth="1"/>
    <col min="11787" max="11787" width="4.5703125" style="116" customWidth="1"/>
    <col min="11788" max="11788" width="11.42578125" style="116" customWidth="1"/>
    <col min="11789" max="11789" width="4.5703125" style="116" customWidth="1"/>
    <col min="11790" max="11790" width="10" style="116" customWidth="1"/>
    <col min="11791" max="11791" width="11.42578125" style="116" customWidth="1"/>
    <col min="11792" max="11793" width="0.42578125" style="116" customWidth="1"/>
    <col min="11794" max="11794" width="1" style="116" customWidth="1"/>
    <col min="11795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4.5703125" style="116" customWidth="1"/>
    <col min="12038" max="12038" width="11.42578125" style="116" customWidth="1"/>
    <col min="12039" max="12039" width="4.5703125" style="116" customWidth="1"/>
    <col min="12040" max="12040" width="7.5703125" style="116" customWidth="1"/>
    <col min="12041" max="12041" width="4.5703125" style="116" customWidth="1"/>
    <col min="12042" max="12042" width="10" style="116" customWidth="1"/>
    <col min="12043" max="12043" width="4.5703125" style="116" customWidth="1"/>
    <col min="12044" max="12044" width="11.42578125" style="116" customWidth="1"/>
    <col min="12045" max="12045" width="4.5703125" style="116" customWidth="1"/>
    <col min="12046" max="12046" width="10" style="116" customWidth="1"/>
    <col min="12047" max="12047" width="11.42578125" style="116" customWidth="1"/>
    <col min="12048" max="12049" width="0.42578125" style="116" customWidth="1"/>
    <col min="12050" max="12050" width="1" style="116" customWidth="1"/>
    <col min="12051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4.5703125" style="116" customWidth="1"/>
    <col min="12294" max="12294" width="11.42578125" style="116" customWidth="1"/>
    <col min="12295" max="12295" width="4.5703125" style="116" customWidth="1"/>
    <col min="12296" max="12296" width="7.5703125" style="116" customWidth="1"/>
    <col min="12297" max="12297" width="4.5703125" style="116" customWidth="1"/>
    <col min="12298" max="12298" width="10" style="116" customWidth="1"/>
    <col min="12299" max="12299" width="4.5703125" style="116" customWidth="1"/>
    <col min="12300" max="12300" width="11.42578125" style="116" customWidth="1"/>
    <col min="12301" max="12301" width="4.5703125" style="116" customWidth="1"/>
    <col min="12302" max="12302" width="10" style="116" customWidth="1"/>
    <col min="12303" max="12303" width="11.42578125" style="116" customWidth="1"/>
    <col min="12304" max="12305" width="0.42578125" style="116" customWidth="1"/>
    <col min="12306" max="12306" width="1" style="116" customWidth="1"/>
    <col min="12307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4.5703125" style="116" customWidth="1"/>
    <col min="12550" max="12550" width="11.42578125" style="116" customWidth="1"/>
    <col min="12551" max="12551" width="4.5703125" style="116" customWidth="1"/>
    <col min="12552" max="12552" width="7.5703125" style="116" customWidth="1"/>
    <col min="12553" max="12553" width="4.5703125" style="116" customWidth="1"/>
    <col min="12554" max="12554" width="10" style="116" customWidth="1"/>
    <col min="12555" max="12555" width="4.5703125" style="116" customWidth="1"/>
    <col min="12556" max="12556" width="11.42578125" style="116" customWidth="1"/>
    <col min="12557" max="12557" width="4.5703125" style="116" customWidth="1"/>
    <col min="12558" max="12558" width="10" style="116" customWidth="1"/>
    <col min="12559" max="12559" width="11.42578125" style="116" customWidth="1"/>
    <col min="12560" max="12561" width="0.42578125" style="116" customWidth="1"/>
    <col min="12562" max="12562" width="1" style="116" customWidth="1"/>
    <col min="12563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4.5703125" style="116" customWidth="1"/>
    <col min="12806" max="12806" width="11.42578125" style="116" customWidth="1"/>
    <col min="12807" max="12807" width="4.5703125" style="116" customWidth="1"/>
    <col min="12808" max="12808" width="7.5703125" style="116" customWidth="1"/>
    <col min="12809" max="12809" width="4.5703125" style="116" customWidth="1"/>
    <col min="12810" max="12810" width="10" style="116" customWidth="1"/>
    <col min="12811" max="12811" width="4.5703125" style="116" customWidth="1"/>
    <col min="12812" max="12812" width="11.42578125" style="116" customWidth="1"/>
    <col min="12813" max="12813" width="4.5703125" style="116" customWidth="1"/>
    <col min="12814" max="12814" width="10" style="116" customWidth="1"/>
    <col min="12815" max="12815" width="11.42578125" style="116" customWidth="1"/>
    <col min="12816" max="12817" width="0.42578125" style="116" customWidth="1"/>
    <col min="12818" max="12818" width="1" style="116" customWidth="1"/>
    <col min="12819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4.5703125" style="116" customWidth="1"/>
    <col min="13062" max="13062" width="11.42578125" style="116" customWidth="1"/>
    <col min="13063" max="13063" width="4.5703125" style="116" customWidth="1"/>
    <col min="13064" max="13064" width="7.5703125" style="116" customWidth="1"/>
    <col min="13065" max="13065" width="4.5703125" style="116" customWidth="1"/>
    <col min="13066" max="13066" width="10" style="116" customWidth="1"/>
    <col min="13067" max="13067" width="4.5703125" style="116" customWidth="1"/>
    <col min="13068" max="13068" width="11.42578125" style="116" customWidth="1"/>
    <col min="13069" max="13069" width="4.5703125" style="116" customWidth="1"/>
    <col min="13070" max="13070" width="10" style="116" customWidth="1"/>
    <col min="13071" max="13071" width="11.42578125" style="116" customWidth="1"/>
    <col min="13072" max="13073" width="0.42578125" style="116" customWidth="1"/>
    <col min="13074" max="13074" width="1" style="116" customWidth="1"/>
    <col min="13075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4.5703125" style="116" customWidth="1"/>
    <col min="13318" max="13318" width="11.42578125" style="116" customWidth="1"/>
    <col min="13319" max="13319" width="4.5703125" style="116" customWidth="1"/>
    <col min="13320" max="13320" width="7.5703125" style="116" customWidth="1"/>
    <col min="13321" max="13321" width="4.5703125" style="116" customWidth="1"/>
    <col min="13322" max="13322" width="10" style="116" customWidth="1"/>
    <col min="13323" max="13323" width="4.5703125" style="116" customWidth="1"/>
    <col min="13324" max="13324" width="11.42578125" style="116" customWidth="1"/>
    <col min="13325" max="13325" width="4.5703125" style="116" customWidth="1"/>
    <col min="13326" max="13326" width="10" style="116" customWidth="1"/>
    <col min="13327" max="13327" width="11.42578125" style="116" customWidth="1"/>
    <col min="13328" max="13329" width="0.42578125" style="116" customWidth="1"/>
    <col min="13330" max="13330" width="1" style="116" customWidth="1"/>
    <col min="13331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4.5703125" style="116" customWidth="1"/>
    <col min="13574" max="13574" width="11.42578125" style="116" customWidth="1"/>
    <col min="13575" max="13575" width="4.5703125" style="116" customWidth="1"/>
    <col min="13576" max="13576" width="7.5703125" style="116" customWidth="1"/>
    <col min="13577" max="13577" width="4.5703125" style="116" customWidth="1"/>
    <col min="13578" max="13578" width="10" style="116" customWidth="1"/>
    <col min="13579" max="13579" width="4.5703125" style="116" customWidth="1"/>
    <col min="13580" max="13580" width="11.42578125" style="116" customWidth="1"/>
    <col min="13581" max="13581" width="4.5703125" style="116" customWidth="1"/>
    <col min="13582" max="13582" width="10" style="116" customWidth="1"/>
    <col min="13583" max="13583" width="11.42578125" style="116" customWidth="1"/>
    <col min="13584" max="13585" width="0.42578125" style="116" customWidth="1"/>
    <col min="13586" max="13586" width="1" style="116" customWidth="1"/>
    <col min="13587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4.5703125" style="116" customWidth="1"/>
    <col min="13830" max="13830" width="11.42578125" style="116" customWidth="1"/>
    <col min="13831" max="13831" width="4.5703125" style="116" customWidth="1"/>
    <col min="13832" max="13832" width="7.5703125" style="116" customWidth="1"/>
    <col min="13833" max="13833" width="4.5703125" style="116" customWidth="1"/>
    <col min="13834" max="13834" width="10" style="116" customWidth="1"/>
    <col min="13835" max="13835" width="4.5703125" style="116" customWidth="1"/>
    <col min="13836" max="13836" width="11.42578125" style="116" customWidth="1"/>
    <col min="13837" max="13837" width="4.5703125" style="116" customWidth="1"/>
    <col min="13838" max="13838" width="10" style="116" customWidth="1"/>
    <col min="13839" max="13839" width="11.42578125" style="116" customWidth="1"/>
    <col min="13840" max="13841" width="0.42578125" style="116" customWidth="1"/>
    <col min="13842" max="13842" width="1" style="116" customWidth="1"/>
    <col min="13843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4.5703125" style="116" customWidth="1"/>
    <col min="14086" max="14086" width="11.42578125" style="116" customWidth="1"/>
    <col min="14087" max="14087" width="4.5703125" style="116" customWidth="1"/>
    <col min="14088" max="14088" width="7.5703125" style="116" customWidth="1"/>
    <col min="14089" max="14089" width="4.5703125" style="116" customWidth="1"/>
    <col min="14090" max="14090" width="10" style="116" customWidth="1"/>
    <col min="14091" max="14091" width="4.5703125" style="116" customWidth="1"/>
    <col min="14092" max="14092" width="11.42578125" style="116" customWidth="1"/>
    <col min="14093" max="14093" width="4.5703125" style="116" customWidth="1"/>
    <col min="14094" max="14094" width="10" style="116" customWidth="1"/>
    <col min="14095" max="14095" width="11.42578125" style="116" customWidth="1"/>
    <col min="14096" max="14097" width="0.42578125" style="116" customWidth="1"/>
    <col min="14098" max="14098" width="1" style="116" customWidth="1"/>
    <col min="14099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4.5703125" style="116" customWidth="1"/>
    <col min="14342" max="14342" width="11.42578125" style="116" customWidth="1"/>
    <col min="14343" max="14343" width="4.5703125" style="116" customWidth="1"/>
    <col min="14344" max="14344" width="7.5703125" style="116" customWidth="1"/>
    <col min="14345" max="14345" width="4.5703125" style="116" customWidth="1"/>
    <col min="14346" max="14346" width="10" style="116" customWidth="1"/>
    <col min="14347" max="14347" width="4.5703125" style="116" customWidth="1"/>
    <col min="14348" max="14348" width="11.42578125" style="116" customWidth="1"/>
    <col min="14349" max="14349" width="4.5703125" style="116" customWidth="1"/>
    <col min="14350" max="14350" width="10" style="116" customWidth="1"/>
    <col min="14351" max="14351" width="11.42578125" style="116" customWidth="1"/>
    <col min="14352" max="14353" width="0.42578125" style="116" customWidth="1"/>
    <col min="14354" max="14354" width="1" style="116" customWidth="1"/>
    <col min="14355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4.5703125" style="116" customWidth="1"/>
    <col min="14598" max="14598" width="11.42578125" style="116" customWidth="1"/>
    <col min="14599" max="14599" width="4.5703125" style="116" customWidth="1"/>
    <col min="14600" max="14600" width="7.5703125" style="116" customWidth="1"/>
    <col min="14601" max="14601" width="4.5703125" style="116" customWidth="1"/>
    <col min="14602" max="14602" width="10" style="116" customWidth="1"/>
    <col min="14603" max="14603" width="4.5703125" style="116" customWidth="1"/>
    <col min="14604" max="14604" width="11.42578125" style="116" customWidth="1"/>
    <col min="14605" max="14605" width="4.5703125" style="116" customWidth="1"/>
    <col min="14606" max="14606" width="10" style="116" customWidth="1"/>
    <col min="14607" max="14607" width="11.42578125" style="116" customWidth="1"/>
    <col min="14608" max="14609" width="0.42578125" style="116" customWidth="1"/>
    <col min="14610" max="14610" width="1" style="116" customWidth="1"/>
    <col min="14611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4.5703125" style="116" customWidth="1"/>
    <col min="14854" max="14854" width="11.42578125" style="116" customWidth="1"/>
    <col min="14855" max="14855" width="4.5703125" style="116" customWidth="1"/>
    <col min="14856" max="14856" width="7.5703125" style="116" customWidth="1"/>
    <col min="14857" max="14857" width="4.5703125" style="116" customWidth="1"/>
    <col min="14858" max="14858" width="10" style="116" customWidth="1"/>
    <col min="14859" max="14859" width="4.5703125" style="116" customWidth="1"/>
    <col min="14860" max="14860" width="11.42578125" style="116" customWidth="1"/>
    <col min="14861" max="14861" width="4.5703125" style="116" customWidth="1"/>
    <col min="14862" max="14862" width="10" style="116" customWidth="1"/>
    <col min="14863" max="14863" width="11.42578125" style="116" customWidth="1"/>
    <col min="14864" max="14865" width="0.42578125" style="116" customWidth="1"/>
    <col min="14866" max="14866" width="1" style="116" customWidth="1"/>
    <col min="14867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4.5703125" style="116" customWidth="1"/>
    <col min="15110" max="15110" width="11.42578125" style="116" customWidth="1"/>
    <col min="15111" max="15111" width="4.5703125" style="116" customWidth="1"/>
    <col min="15112" max="15112" width="7.5703125" style="116" customWidth="1"/>
    <col min="15113" max="15113" width="4.5703125" style="116" customWidth="1"/>
    <col min="15114" max="15114" width="10" style="116" customWidth="1"/>
    <col min="15115" max="15115" width="4.5703125" style="116" customWidth="1"/>
    <col min="15116" max="15116" width="11.42578125" style="116" customWidth="1"/>
    <col min="15117" max="15117" width="4.5703125" style="116" customWidth="1"/>
    <col min="15118" max="15118" width="10" style="116" customWidth="1"/>
    <col min="15119" max="15119" width="11.42578125" style="116" customWidth="1"/>
    <col min="15120" max="15121" width="0.42578125" style="116" customWidth="1"/>
    <col min="15122" max="15122" width="1" style="116" customWidth="1"/>
    <col min="15123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4.5703125" style="116" customWidth="1"/>
    <col min="15366" max="15366" width="11.42578125" style="116" customWidth="1"/>
    <col min="15367" max="15367" width="4.5703125" style="116" customWidth="1"/>
    <col min="15368" max="15368" width="7.5703125" style="116" customWidth="1"/>
    <col min="15369" max="15369" width="4.5703125" style="116" customWidth="1"/>
    <col min="15370" max="15370" width="10" style="116" customWidth="1"/>
    <col min="15371" max="15371" width="4.5703125" style="116" customWidth="1"/>
    <col min="15372" max="15372" width="11.42578125" style="116" customWidth="1"/>
    <col min="15373" max="15373" width="4.5703125" style="116" customWidth="1"/>
    <col min="15374" max="15374" width="10" style="116" customWidth="1"/>
    <col min="15375" max="15375" width="11.42578125" style="116" customWidth="1"/>
    <col min="15376" max="15377" width="0.42578125" style="116" customWidth="1"/>
    <col min="15378" max="15378" width="1" style="116" customWidth="1"/>
    <col min="15379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4.5703125" style="116" customWidth="1"/>
    <col min="15622" max="15622" width="11.42578125" style="116" customWidth="1"/>
    <col min="15623" max="15623" width="4.5703125" style="116" customWidth="1"/>
    <col min="15624" max="15624" width="7.5703125" style="116" customWidth="1"/>
    <col min="15625" max="15625" width="4.5703125" style="116" customWidth="1"/>
    <col min="15626" max="15626" width="10" style="116" customWidth="1"/>
    <col min="15627" max="15627" width="4.5703125" style="116" customWidth="1"/>
    <col min="15628" max="15628" width="11.42578125" style="116" customWidth="1"/>
    <col min="15629" max="15629" width="4.5703125" style="116" customWidth="1"/>
    <col min="15630" max="15630" width="10" style="116" customWidth="1"/>
    <col min="15631" max="15631" width="11.42578125" style="116" customWidth="1"/>
    <col min="15632" max="15633" width="0.42578125" style="116" customWidth="1"/>
    <col min="15634" max="15634" width="1" style="116" customWidth="1"/>
    <col min="15635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4.5703125" style="116" customWidth="1"/>
    <col min="15878" max="15878" width="11.42578125" style="116" customWidth="1"/>
    <col min="15879" max="15879" width="4.5703125" style="116" customWidth="1"/>
    <col min="15880" max="15880" width="7.5703125" style="116" customWidth="1"/>
    <col min="15881" max="15881" width="4.5703125" style="116" customWidth="1"/>
    <col min="15882" max="15882" width="10" style="116" customWidth="1"/>
    <col min="15883" max="15883" width="4.5703125" style="116" customWidth="1"/>
    <col min="15884" max="15884" width="11.42578125" style="116" customWidth="1"/>
    <col min="15885" max="15885" width="4.5703125" style="116" customWidth="1"/>
    <col min="15886" max="15886" width="10" style="116" customWidth="1"/>
    <col min="15887" max="15887" width="11.42578125" style="116" customWidth="1"/>
    <col min="15888" max="15889" width="0.42578125" style="116" customWidth="1"/>
    <col min="15890" max="15890" width="1" style="116" customWidth="1"/>
    <col min="15891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4.5703125" style="116" customWidth="1"/>
    <col min="16134" max="16134" width="11.42578125" style="116" customWidth="1"/>
    <col min="16135" max="16135" width="4.5703125" style="116" customWidth="1"/>
    <col min="16136" max="16136" width="7.5703125" style="116" customWidth="1"/>
    <col min="16137" max="16137" width="4.5703125" style="116" customWidth="1"/>
    <col min="16138" max="16138" width="10" style="116" customWidth="1"/>
    <col min="16139" max="16139" width="4.5703125" style="116" customWidth="1"/>
    <col min="16140" max="16140" width="11.42578125" style="116" customWidth="1"/>
    <col min="16141" max="16141" width="4.5703125" style="116" customWidth="1"/>
    <col min="16142" max="16142" width="10" style="116" customWidth="1"/>
    <col min="16143" max="16143" width="11.42578125" style="116" customWidth="1"/>
    <col min="16144" max="16145" width="0.42578125" style="116" customWidth="1"/>
    <col min="16146" max="16146" width="1" style="116" customWidth="1"/>
    <col min="16147" max="16384" width="13.28515625" style="116"/>
  </cols>
  <sheetData>
    <row r="1" spans="4:16" ht="2.1" customHeight="1" x14ac:dyDescent="0.2">
      <c r="P1" s="116" t="s">
        <v>198</v>
      </c>
    </row>
    <row r="2" spans="4:16" ht="3.75" customHeight="1" x14ac:dyDescent="0.2"/>
    <row r="3" spans="4:16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4:16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4:16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</row>
    <row r="6" spans="4:16" ht="16.350000000000001" customHeight="1" x14ac:dyDescent="0.2">
      <c r="D6" s="119" t="s">
        <v>308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</row>
    <row r="7" spans="4:16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</row>
    <row r="8" spans="4:16" ht="15.6" customHeight="1" x14ac:dyDescent="0.2">
      <c r="D8" s="120" t="s">
        <v>309</v>
      </c>
      <c r="E8" s="121"/>
      <c r="F8" s="121"/>
      <c r="G8" s="121"/>
      <c r="H8" s="121"/>
      <c r="I8" s="121"/>
      <c r="J8" s="121"/>
      <c r="K8" s="121"/>
      <c r="L8" s="121"/>
      <c r="M8" s="121"/>
      <c r="N8" s="120"/>
    </row>
    <row r="9" spans="4:16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</row>
    <row r="10" spans="4:16" ht="17.25" customHeight="1" x14ac:dyDescent="0.25">
      <c r="D10" s="122" t="s">
        <v>249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3"/>
    </row>
    <row r="11" spans="4:16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</row>
    <row r="12" spans="4:16" ht="1.1499999999999999" customHeight="1" x14ac:dyDescent="0.2"/>
    <row r="13" spans="4:16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</row>
    <row r="14" spans="4:16" ht="23.25" customHeight="1" x14ac:dyDescent="0.2">
      <c r="D14" s="141" t="s">
        <v>250</v>
      </c>
      <c r="E14" s="141"/>
      <c r="F14" s="141" t="s">
        <v>251</v>
      </c>
      <c r="G14" s="141"/>
      <c r="H14" s="141" t="s">
        <v>230</v>
      </c>
      <c r="I14" s="141"/>
      <c r="J14" s="141" t="s">
        <v>252</v>
      </c>
      <c r="K14" s="141"/>
      <c r="L14" s="141" t="s">
        <v>253</v>
      </c>
      <c r="M14" s="141"/>
      <c r="N14" s="141" t="s">
        <v>254</v>
      </c>
    </row>
    <row r="15" spans="4:16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</row>
    <row r="16" spans="4:16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5"/>
    </row>
    <row r="17" spans="4:14" ht="10.9" customHeight="1" x14ac:dyDescent="0.2">
      <c r="D17" s="148">
        <v>41079</v>
      </c>
      <c r="E17" s="149"/>
      <c r="F17" s="151">
        <v>0</v>
      </c>
      <c r="G17" s="151"/>
      <c r="H17" s="150">
        <v>0</v>
      </c>
      <c r="I17" s="150"/>
      <c r="J17" s="151">
        <v>0</v>
      </c>
      <c r="K17" s="151"/>
      <c r="L17" s="151">
        <v>0</v>
      </c>
      <c r="M17" s="151"/>
      <c r="N17" s="153">
        <v>0</v>
      </c>
    </row>
    <row r="18" spans="4:14" ht="10.9" customHeight="1" x14ac:dyDescent="0.2">
      <c r="D18" s="148">
        <v>41306</v>
      </c>
      <c r="E18" s="149"/>
      <c r="F18" s="151">
        <v>0</v>
      </c>
      <c r="G18" s="151"/>
      <c r="H18" s="150">
        <v>0</v>
      </c>
      <c r="I18" s="150"/>
      <c r="J18" s="151">
        <v>41409.17</v>
      </c>
      <c r="K18" s="151"/>
      <c r="L18" s="151">
        <v>41409.17</v>
      </c>
      <c r="M18" s="151"/>
      <c r="N18" s="153">
        <v>41409.17</v>
      </c>
    </row>
    <row r="19" spans="4:14" ht="10.9" customHeight="1" x14ac:dyDescent="0.2">
      <c r="D19" s="148">
        <v>41487</v>
      </c>
      <c r="E19" s="149"/>
      <c r="F19" s="151">
        <v>0</v>
      </c>
      <c r="G19" s="151"/>
      <c r="H19" s="150">
        <v>0</v>
      </c>
      <c r="I19" s="150"/>
      <c r="J19" s="151">
        <v>33575</v>
      </c>
      <c r="K19" s="151"/>
      <c r="L19" s="151">
        <v>33575</v>
      </c>
      <c r="M19" s="151"/>
      <c r="N19" s="153">
        <v>0</v>
      </c>
    </row>
    <row r="20" spans="4:14" ht="10.9" customHeight="1" x14ac:dyDescent="0.2">
      <c r="D20" s="148">
        <v>41671</v>
      </c>
      <c r="E20" s="149"/>
      <c r="F20" s="151">
        <v>0</v>
      </c>
      <c r="G20" s="151"/>
      <c r="H20" s="150">
        <v>0</v>
      </c>
      <c r="I20" s="150"/>
      <c r="J20" s="151">
        <v>33575</v>
      </c>
      <c r="K20" s="151"/>
      <c r="L20" s="151">
        <v>33575</v>
      </c>
      <c r="M20" s="151"/>
      <c r="N20" s="153">
        <v>67150</v>
      </c>
    </row>
    <row r="21" spans="4:14" ht="10.9" customHeight="1" x14ac:dyDescent="0.2">
      <c r="D21" s="148">
        <v>41852</v>
      </c>
      <c r="E21" s="148"/>
      <c r="F21" s="153">
        <v>0</v>
      </c>
      <c r="G21" s="153"/>
      <c r="H21" s="155">
        <v>0</v>
      </c>
      <c r="I21" s="155"/>
      <c r="J21" s="153">
        <v>33575</v>
      </c>
      <c r="K21" s="153"/>
      <c r="L21" s="153">
        <v>33575</v>
      </c>
      <c r="M21" s="153"/>
      <c r="N21" s="153">
        <v>0</v>
      </c>
    </row>
    <row r="22" spans="4:14" ht="10.9" customHeight="1" x14ac:dyDescent="0.2">
      <c r="D22" s="148">
        <v>42036</v>
      </c>
      <c r="E22" s="149"/>
      <c r="F22" s="151">
        <v>650000</v>
      </c>
      <c r="G22" s="151"/>
      <c r="H22" s="150">
        <v>1.5</v>
      </c>
      <c r="I22" s="150"/>
      <c r="J22" s="151">
        <v>33575</v>
      </c>
      <c r="K22" s="151"/>
      <c r="L22" s="151">
        <v>683575</v>
      </c>
      <c r="M22" s="151"/>
      <c r="N22" s="153">
        <v>717150</v>
      </c>
    </row>
    <row r="23" spans="4:14" ht="10.9" customHeight="1" x14ac:dyDescent="0.2">
      <c r="D23" s="148">
        <v>42217</v>
      </c>
      <c r="E23" s="149"/>
      <c r="F23" s="151">
        <v>0</v>
      </c>
      <c r="G23" s="151"/>
      <c r="H23" s="150">
        <v>0</v>
      </c>
      <c r="I23" s="150"/>
      <c r="J23" s="151">
        <v>28700</v>
      </c>
      <c r="K23" s="151"/>
      <c r="L23" s="151">
        <v>28700</v>
      </c>
      <c r="M23" s="151"/>
      <c r="N23" s="153">
        <v>0</v>
      </c>
    </row>
    <row r="24" spans="4:14" ht="10.9" customHeight="1" x14ac:dyDescent="0.2">
      <c r="D24" s="148">
        <v>42401</v>
      </c>
      <c r="E24" s="149"/>
      <c r="F24" s="151">
        <v>635000</v>
      </c>
      <c r="G24" s="151"/>
      <c r="H24" s="150">
        <v>2</v>
      </c>
      <c r="I24" s="150"/>
      <c r="J24" s="151">
        <v>28700</v>
      </c>
      <c r="K24" s="151"/>
      <c r="L24" s="151">
        <v>663700</v>
      </c>
      <c r="M24" s="151"/>
      <c r="N24" s="153">
        <v>692400</v>
      </c>
    </row>
    <row r="25" spans="4:14" ht="10.9" customHeight="1" x14ac:dyDescent="0.2">
      <c r="D25" s="148">
        <v>42583</v>
      </c>
      <c r="E25" s="149"/>
      <c r="F25" s="151">
        <v>0</v>
      </c>
      <c r="G25" s="151"/>
      <c r="H25" s="150">
        <v>0</v>
      </c>
      <c r="I25" s="150"/>
      <c r="J25" s="151">
        <v>22350</v>
      </c>
      <c r="K25" s="151"/>
      <c r="L25" s="151">
        <v>22350</v>
      </c>
      <c r="M25" s="151"/>
      <c r="N25" s="153">
        <v>0</v>
      </c>
    </row>
    <row r="26" spans="4:14" ht="10.9" customHeight="1" x14ac:dyDescent="0.2">
      <c r="D26" s="148">
        <v>42767</v>
      </c>
      <c r="E26" s="148"/>
      <c r="F26" s="153">
        <v>485000</v>
      </c>
      <c r="G26" s="153"/>
      <c r="H26" s="155">
        <v>2</v>
      </c>
      <c r="I26" s="155"/>
      <c r="J26" s="153">
        <v>22350</v>
      </c>
      <c r="K26" s="153"/>
      <c r="L26" s="153">
        <v>507350</v>
      </c>
      <c r="M26" s="153"/>
      <c r="N26" s="153">
        <v>529700</v>
      </c>
    </row>
    <row r="27" spans="4:14" ht="10.9" customHeight="1" x14ac:dyDescent="0.2">
      <c r="D27" s="148">
        <v>42948</v>
      </c>
      <c r="E27" s="149"/>
      <c r="F27" s="151">
        <v>0</v>
      </c>
      <c r="G27" s="151"/>
      <c r="H27" s="150">
        <v>0</v>
      </c>
      <c r="I27" s="150"/>
      <c r="J27" s="151">
        <v>17500</v>
      </c>
      <c r="K27" s="151"/>
      <c r="L27" s="151">
        <v>17500</v>
      </c>
      <c r="M27" s="151"/>
      <c r="N27" s="153">
        <v>0</v>
      </c>
    </row>
    <row r="28" spans="4:14" ht="10.9" customHeight="1" x14ac:dyDescent="0.2">
      <c r="D28" s="148">
        <v>43132</v>
      </c>
      <c r="E28" s="149"/>
      <c r="F28" s="151">
        <v>460000</v>
      </c>
      <c r="G28" s="151"/>
      <c r="H28" s="150">
        <v>2</v>
      </c>
      <c r="I28" s="150"/>
      <c r="J28" s="151">
        <v>17500</v>
      </c>
      <c r="K28" s="151"/>
      <c r="L28" s="151">
        <v>477500</v>
      </c>
      <c r="M28" s="151"/>
      <c r="N28" s="153">
        <v>495000</v>
      </c>
    </row>
    <row r="29" spans="4:14" ht="10.9" customHeight="1" x14ac:dyDescent="0.2">
      <c r="D29" s="148">
        <v>43313</v>
      </c>
      <c r="E29" s="149"/>
      <c r="F29" s="151">
        <v>0</v>
      </c>
      <c r="G29" s="151"/>
      <c r="H29" s="150">
        <v>0</v>
      </c>
      <c r="I29" s="150"/>
      <c r="J29" s="151">
        <v>12900</v>
      </c>
      <c r="K29" s="151"/>
      <c r="L29" s="151">
        <v>12900</v>
      </c>
      <c r="M29" s="151"/>
      <c r="N29" s="153">
        <v>0</v>
      </c>
    </row>
    <row r="30" spans="4:14" ht="10.9" customHeight="1" x14ac:dyDescent="0.2">
      <c r="D30" s="148">
        <v>43497</v>
      </c>
      <c r="E30" s="149"/>
      <c r="F30" s="151">
        <v>445000</v>
      </c>
      <c r="G30" s="151"/>
      <c r="H30" s="150">
        <v>2</v>
      </c>
      <c r="I30" s="150"/>
      <c r="J30" s="151">
        <v>12900</v>
      </c>
      <c r="K30" s="151"/>
      <c r="L30" s="151">
        <v>457900</v>
      </c>
      <c r="M30" s="151"/>
      <c r="N30" s="153">
        <v>470800</v>
      </c>
    </row>
    <row r="31" spans="4:14" ht="10.9" customHeight="1" x14ac:dyDescent="0.2">
      <c r="D31" s="148">
        <v>43678</v>
      </c>
      <c r="E31" s="148"/>
      <c r="F31" s="153">
        <v>0</v>
      </c>
      <c r="G31" s="153"/>
      <c r="H31" s="155">
        <v>0</v>
      </c>
      <c r="I31" s="155"/>
      <c r="J31" s="153">
        <v>8450</v>
      </c>
      <c r="K31" s="153"/>
      <c r="L31" s="153">
        <v>8450</v>
      </c>
      <c r="M31" s="153"/>
      <c r="N31" s="153">
        <v>0</v>
      </c>
    </row>
    <row r="32" spans="4:14" ht="10.9" customHeight="1" x14ac:dyDescent="0.2">
      <c r="D32" s="148">
        <v>43862</v>
      </c>
      <c r="E32" s="149"/>
      <c r="F32" s="151">
        <v>430000</v>
      </c>
      <c r="G32" s="151"/>
      <c r="H32" s="150">
        <v>2</v>
      </c>
      <c r="I32" s="150"/>
      <c r="J32" s="151">
        <v>8450</v>
      </c>
      <c r="K32" s="151"/>
      <c r="L32" s="151">
        <v>438450</v>
      </c>
      <c r="M32" s="151"/>
      <c r="N32" s="153">
        <v>446900</v>
      </c>
    </row>
    <row r="33" spans="4:14" ht="10.9" customHeight="1" x14ac:dyDescent="0.2">
      <c r="D33" s="148">
        <v>44044</v>
      </c>
      <c r="E33" s="149"/>
      <c r="F33" s="151">
        <v>0</v>
      </c>
      <c r="G33" s="151"/>
      <c r="H33" s="150">
        <v>0</v>
      </c>
      <c r="I33" s="150"/>
      <c r="J33" s="151">
        <v>4150</v>
      </c>
      <c r="K33" s="151"/>
      <c r="L33" s="151">
        <v>4150</v>
      </c>
      <c r="M33" s="151"/>
      <c r="N33" s="153">
        <v>0</v>
      </c>
    </row>
    <row r="34" spans="4:14" ht="10.9" customHeight="1" x14ac:dyDescent="0.2">
      <c r="D34" s="148">
        <v>44228</v>
      </c>
      <c r="E34" s="149"/>
      <c r="F34" s="151">
        <v>415000</v>
      </c>
      <c r="G34" s="151"/>
      <c r="H34" s="150">
        <v>2</v>
      </c>
      <c r="I34" s="150"/>
      <c r="J34" s="151">
        <v>4150</v>
      </c>
      <c r="K34" s="151"/>
      <c r="L34" s="151">
        <v>419150</v>
      </c>
      <c r="M34" s="151"/>
      <c r="N34" s="153">
        <v>423300</v>
      </c>
    </row>
    <row r="35" spans="4:14" ht="1.1499999999999999" customHeight="1" x14ac:dyDescent="0.2">
      <c r="D35" s="145"/>
      <c r="E35" s="146"/>
      <c r="F35" s="146"/>
      <c r="G35" s="146"/>
      <c r="H35" s="146"/>
      <c r="I35" s="146"/>
      <c r="J35" s="146"/>
      <c r="K35" s="146"/>
      <c r="L35" s="146"/>
      <c r="M35" s="146"/>
      <c r="N35" s="145"/>
    </row>
    <row r="36" spans="4:14" ht="1.1499999999999999" customHeight="1" x14ac:dyDescent="0.2"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</row>
    <row r="37" spans="4:14" ht="12.75" customHeight="1" x14ac:dyDescent="0.2">
      <c r="D37" s="157">
        <v>0</v>
      </c>
      <c r="E37" s="157"/>
      <c r="F37" s="159">
        <v>3520000</v>
      </c>
      <c r="G37" s="159"/>
      <c r="H37" s="158">
        <v>0</v>
      </c>
      <c r="I37" s="158"/>
      <c r="J37" s="159">
        <v>363809.17</v>
      </c>
      <c r="K37" s="159"/>
      <c r="L37" s="159">
        <v>3883809.17</v>
      </c>
      <c r="M37" s="159"/>
      <c r="N37" s="159">
        <v>0</v>
      </c>
    </row>
    <row r="38" spans="4:14" ht="1.1499999999999999" customHeight="1" x14ac:dyDescent="0.2"/>
    <row r="39" spans="4:14" ht="10.9" customHeight="1" x14ac:dyDescent="0.2"/>
    <row r="40" spans="4:14" ht="10.9" customHeight="1" x14ac:dyDescent="0.2">
      <c r="D40" s="280" t="s">
        <v>255</v>
      </c>
      <c r="E40" s="280"/>
      <c r="F40" s="278"/>
      <c r="G40" s="278"/>
      <c r="H40" s="278"/>
      <c r="I40" s="278"/>
      <c r="J40" s="278"/>
      <c r="K40" s="278"/>
      <c r="L40" s="278"/>
      <c r="M40" s="278"/>
      <c r="N40" s="281" t="s">
        <v>203</v>
      </c>
    </row>
    <row r="41" spans="4:14" ht="10.9" customHeight="1" x14ac:dyDescent="0.2">
      <c r="D41" s="126" t="s">
        <v>198</v>
      </c>
      <c r="E41" s="126"/>
      <c r="N41" s="160" t="s">
        <v>203</v>
      </c>
    </row>
    <row r="42" spans="4:14" ht="10.9" customHeight="1" x14ac:dyDescent="0.2">
      <c r="D42" s="127" t="s">
        <v>243</v>
      </c>
      <c r="E42" s="127"/>
      <c r="F42" s="145"/>
      <c r="G42" s="145"/>
      <c r="H42" s="145"/>
      <c r="I42" s="145"/>
      <c r="J42" s="145"/>
      <c r="K42" s="145"/>
      <c r="L42" s="145"/>
      <c r="M42" s="145"/>
      <c r="N42" s="128">
        <v>18615.666666666701</v>
      </c>
    </row>
    <row r="43" spans="4:14" ht="10.9" customHeight="1" x14ac:dyDescent="0.2">
      <c r="D43" s="127" t="s">
        <v>244</v>
      </c>
      <c r="E43" s="127"/>
      <c r="F43" s="145"/>
      <c r="G43" s="145"/>
      <c r="H43" s="145"/>
      <c r="I43" s="145"/>
      <c r="J43" s="145"/>
      <c r="K43" s="145"/>
      <c r="L43" s="145"/>
      <c r="M43" s="145"/>
      <c r="N43" s="161">
        <v>5.2885416666666698</v>
      </c>
    </row>
    <row r="44" spans="4:14" ht="10.9" customHeight="1" x14ac:dyDescent="0.2">
      <c r="D44" s="127" t="s">
        <v>245</v>
      </c>
      <c r="E44" s="127"/>
      <c r="F44" s="145"/>
      <c r="G44" s="145"/>
      <c r="H44" s="145"/>
      <c r="I44" s="145"/>
      <c r="J44" s="145"/>
      <c r="K44" s="145"/>
      <c r="L44" s="145"/>
      <c r="M44" s="145"/>
      <c r="N44" s="162">
        <v>1.95431717012552</v>
      </c>
    </row>
    <row r="45" spans="4:14" ht="10.9" customHeight="1" x14ac:dyDescent="0.2">
      <c r="D45" s="130" t="s">
        <v>198</v>
      </c>
      <c r="E45" s="126"/>
      <c r="N45" s="132" t="s">
        <v>203</v>
      </c>
    </row>
    <row r="46" spans="4:14" ht="10.9" customHeight="1" x14ac:dyDescent="0.2">
      <c r="D46" s="127" t="s">
        <v>246</v>
      </c>
      <c r="E46" s="127"/>
      <c r="F46" s="145"/>
      <c r="G46" s="145"/>
      <c r="H46" s="145"/>
      <c r="I46" s="145"/>
      <c r="J46" s="145"/>
      <c r="K46" s="145"/>
      <c r="L46" s="145"/>
      <c r="M46" s="145"/>
      <c r="N46" s="162">
        <v>1.4310748831629301</v>
      </c>
    </row>
    <row r="47" spans="4:14" ht="10.9" customHeight="1" x14ac:dyDescent="0.2">
      <c r="D47" s="127" t="s">
        <v>247</v>
      </c>
      <c r="E47" s="127"/>
      <c r="F47" s="145"/>
      <c r="G47" s="145"/>
      <c r="H47" s="145"/>
      <c r="I47" s="145"/>
      <c r="J47" s="145"/>
      <c r="K47" s="145"/>
      <c r="L47" s="145"/>
      <c r="M47" s="145"/>
      <c r="N47" s="162">
        <v>1.4054146192127299</v>
      </c>
    </row>
    <row r="48" spans="4:14" ht="10.9" customHeight="1" x14ac:dyDescent="0.2">
      <c r="D48" s="127" t="s">
        <v>256</v>
      </c>
      <c r="E48" s="127"/>
      <c r="F48" s="145"/>
      <c r="G48" s="145"/>
      <c r="H48" s="145"/>
      <c r="I48" s="145"/>
      <c r="J48" s="145"/>
      <c r="K48" s="145"/>
      <c r="L48" s="145"/>
      <c r="M48" s="145"/>
      <c r="N48" s="162">
        <v>1.43000393729891</v>
      </c>
    </row>
    <row r="49" spans="1:14" ht="10.9" customHeight="1" x14ac:dyDescent="0.2">
      <c r="D49" s="127" t="s">
        <v>257</v>
      </c>
      <c r="E49" s="127"/>
      <c r="F49" s="145"/>
      <c r="G49" s="145"/>
      <c r="H49" s="145"/>
      <c r="I49" s="145"/>
      <c r="J49" s="145"/>
      <c r="K49" s="145"/>
      <c r="L49" s="145"/>
      <c r="M49" s="145"/>
      <c r="N49" s="162">
        <v>1.59104374925204</v>
      </c>
    </row>
    <row r="50" spans="1:14" ht="10.9" customHeight="1" x14ac:dyDescent="0.2">
      <c r="D50" s="130" t="s">
        <v>198</v>
      </c>
      <c r="E50" s="126"/>
      <c r="N50" s="132" t="s">
        <v>203</v>
      </c>
    </row>
    <row r="51" spans="1:14" ht="10.9" customHeight="1" x14ac:dyDescent="0.2">
      <c r="D51" s="280" t="s">
        <v>258</v>
      </c>
      <c r="E51" s="280"/>
      <c r="F51" s="278"/>
      <c r="G51" s="278"/>
      <c r="H51" s="278"/>
      <c r="I51" s="278"/>
      <c r="J51" s="278"/>
      <c r="K51" s="278"/>
      <c r="L51" s="278"/>
      <c r="M51" s="278"/>
      <c r="N51" s="282" t="s">
        <v>203</v>
      </c>
    </row>
    <row r="52" spans="1:14" ht="10.9" customHeight="1" x14ac:dyDescent="0.2">
      <c r="D52" s="127" t="s">
        <v>259</v>
      </c>
      <c r="E52" s="127"/>
      <c r="F52" s="145"/>
      <c r="G52" s="145"/>
      <c r="H52" s="145"/>
      <c r="I52" s="145"/>
      <c r="J52" s="145"/>
      <c r="K52" s="145"/>
      <c r="L52" s="145"/>
      <c r="M52" s="145"/>
      <c r="N52" s="162">
        <v>1.24851372199966</v>
      </c>
    </row>
    <row r="53" spans="1:14" ht="10.9" customHeight="1" x14ac:dyDescent="0.2">
      <c r="D53" s="127" t="s">
        <v>260</v>
      </c>
      <c r="E53" s="127"/>
      <c r="F53" s="145"/>
      <c r="G53" s="145"/>
      <c r="H53" s="145"/>
      <c r="I53" s="145"/>
      <c r="J53" s="145"/>
      <c r="K53" s="145"/>
      <c r="L53" s="145"/>
      <c r="M53" s="145"/>
      <c r="N53" s="161">
        <v>5.2833665479818199</v>
      </c>
    </row>
    <row r="54" spans="1:14" ht="31.9" customHeight="1" x14ac:dyDescent="0.2"/>
    <row r="55" spans="1:14" ht="163.15" customHeight="1" x14ac:dyDescent="0.2"/>
    <row r="56" spans="1:14" ht="12.75" customHeight="1" x14ac:dyDescent="0.2">
      <c r="D56" s="135" t="s">
        <v>278</v>
      </c>
      <c r="E56" s="135"/>
      <c r="F56" s="135"/>
      <c r="G56" s="135"/>
      <c r="H56" s="135"/>
      <c r="I56" s="135"/>
      <c r="J56" s="135"/>
      <c r="K56" s="135"/>
      <c r="L56" s="135"/>
      <c r="M56" s="135"/>
      <c r="N56" s="135"/>
    </row>
    <row r="57" spans="1:14" ht="9.4" customHeight="1" x14ac:dyDescent="0.3">
      <c r="D57" s="136" t="s">
        <v>225</v>
      </c>
      <c r="E57" s="136"/>
      <c r="F57" s="136"/>
      <c r="G57" s="136"/>
      <c r="H57" s="136"/>
      <c r="I57" s="136"/>
      <c r="J57" s="136"/>
      <c r="K57" s="136"/>
      <c r="L57" s="136"/>
      <c r="M57" s="136"/>
      <c r="N57" s="136"/>
    </row>
    <row r="58" spans="1:14" ht="13.7" customHeight="1" x14ac:dyDescent="0.3">
      <c r="D58" s="137" t="s">
        <v>225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</row>
    <row r="59" spans="1:14" ht="9.1999999999999993" customHeight="1" x14ac:dyDescent="0.2">
      <c r="D59" s="138" t="s">
        <v>225</v>
      </c>
      <c r="E59" s="138"/>
      <c r="F59" s="138"/>
      <c r="G59" s="138"/>
      <c r="H59" s="138"/>
      <c r="I59" s="138"/>
      <c r="J59" s="138"/>
      <c r="K59" s="138"/>
      <c r="L59" s="138"/>
      <c r="M59" s="138"/>
      <c r="N59" s="139" t="s">
        <v>310</v>
      </c>
    </row>
    <row r="60" spans="1:14" ht="0.75" customHeight="1" x14ac:dyDescent="0.2"/>
    <row r="61" spans="1:14" ht="2.1" customHeight="1" x14ac:dyDescent="0.2">
      <c r="A61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R54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0.85546875" style="116" customWidth="1"/>
    <col min="6" max="6" width="11.42578125" style="116" customWidth="1"/>
    <col min="7" max="7" width="0.85546875" style="116" customWidth="1"/>
    <col min="8" max="8" width="11.7109375" style="116" customWidth="1"/>
    <col min="9" max="9" width="0.85546875" style="116" customWidth="1"/>
    <col min="10" max="10" width="11.42578125" style="116" customWidth="1"/>
    <col min="11" max="11" width="0.85546875" style="116" customWidth="1"/>
    <col min="12" max="12" width="11.42578125" style="116" customWidth="1"/>
    <col min="13" max="13" width="0.85546875" style="116" customWidth="1"/>
    <col min="14" max="14" width="11.42578125" style="116" customWidth="1"/>
    <col min="15" max="15" width="1" style="116" customWidth="1"/>
    <col min="16" max="16" width="10" style="116" customWidth="1"/>
    <col min="17" max="17" width="11.42578125" style="116" customWidth="1"/>
    <col min="18" max="19" width="0.42578125" style="116" customWidth="1"/>
    <col min="20" max="20" width="1" style="116" customWidth="1"/>
    <col min="21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0.85546875" style="116" customWidth="1"/>
    <col min="262" max="262" width="11.42578125" style="116" customWidth="1"/>
    <col min="263" max="263" width="0.85546875" style="116" customWidth="1"/>
    <col min="264" max="264" width="11.7109375" style="116" customWidth="1"/>
    <col min="265" max="265" width="0.85546875" style="116" customWidth="1"/>
    <col min="266" max="266" width="11.42578125" style="116" customWidth="1"/>
    <col min="267" max="267" width="0.85546875" style="116" customWidth="1"/>
    <col min="268" max="268" width="11.42578125" style="116" customWidth="1"/>
    <col min="269" max="269" width="0.85546875" style="116" customWidth="1"/>
    <col min="270" max="270" width="11.42578125" style="116" customWidth="1"/>
    <col min="271" max="271" width="1" style="116" customWidth="1"/>
    <col min="272" max="272" width="10" style="116" customWidth="1"/>
    <col min="273" max="273" width="11.42578125" style="116" customWidth="1"/>
    <col min="274" max="275" width="0.42578125" style="116" customWidth="1"/>
    <col min="276" max="276" width="1" style="116" customWidth="1"/>
    <col min="277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0.85546875" style="116" customWidth="1"/>
    <col min="518" max="518" width="11.42578125" style="116" customWidth="1"/>
    <col min="519" max="519" width="0.85546875" style="116" customWidth="1"/>
    <col min="520" max="520" width="11.7109375" style="116" customWidth="1"/>
    <col min="521" max="521" width="0.85546875" style="116" customWidth="1"/>
    <col min="522" max="522" width="11.42578125" style="116" customWidth="1"/>
    <col min="523" max="523" width="0.85546875" style="116" customWidth="1"/>
    <col min="524" max="524" width="11.42578125" style="116" customWidth="1"/>
    <col min="525" max="525" width="0.85546875" style="116" customWidth="1"/>
    <col min="526" max="526" width="11.42578125" style="116" customWidth="1"/>
    <col min="527" max="527" width="1" style="116" customWidth="1"/>
    <col min="528" max="528" width="10" style="116" customWidth="1"/>
    <col min="529" max="529" width="11.42578125" style="116" customWidth="1"/>
    <col min="530" max="531" width="0.42578125" style="116" customWidth="1"/>
    <col min="532" max="532" width="1" style="116" customWidth="1"/>
    <col min="533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0.85546875" style="116" customWidth="1"/>
    <col min="774" max="774" width="11.42578125" style="116" customWidth="1"/>
    <col min="775" max="775" width="0.85546875" style="116" customWidth="1"/>
    <col min="776" max="776" width="11.7109375" style="116" customWidth="1"/>
    <col min="777" max="777" width="0.85546875" style="116" customWidth="1"/>
    <col min="778" max="778" width="11.42578125" style="116" customWidth="1"/>
    <col min="779" max="779" width="0.85546875" style="116" customWidth="1"/>
    <col min="780" max="780" width="11.42578125" style="116" customWidth="1"/>
    <col min="781" max="781" width="0.85546875" style="116" customWidth="1"/>
    <col min="782" max="782" width="11.42578125" style="116" customWidth="1"/>
    <col min="783" max="783" width="1" style="116" customWidth="1"/>
    <col min="784" max="784" width="10" style="116" customWidth="1"/>
    <col min="785" max="785" width="11.42578125" style="116" customWidth="1"/>
    <col min="786" max="787" width="0.42578125" style="116" customWidth="1"/>
    <col min="788" max="788" width="1" style="116" customWidth="1"/>
    <col min="789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0.85546875" style="116" customWidth="1"/>
    <col min="1030" max="1030" width="11.42578125" style="116" customWidth="1"/>
    <col min="1031" max="1031" width="0.85546875" style="116" customWidth="1"/>
    <col min="1032" max="1032" width="11.7109375" style="116" customWidth="1"/>
    <col min="1033" max="1033" width="0.85546875" style="116" customWidth="1"/>
    <col min="1034" max="1034" width="11.42578125" style="116" customWidth="1"/>
    <col min="1035" max="1035" width="0.85546875" style="116" customWidth="1"/>
    <col min="1036" max="1036" width="11.42578125" style="116" customWidth="1"/>
    <col min="1037" max="1037" width="0.85546875" style="116" customWidth="1"/>
    <col min="1038" max="1038" width="11.42578125" style="116" customWidth="1"/>
    <col min="1039" max="1039" width="1" style="116" customWidth="1"/>
    <col min="1040" max="1040" width="10" style="116" customWidth="1"/>
    <col min="1041" max="1041" width="11.42578125" style="116" customWidth="1"/>
    <col min="1042" max="1043" width="0.42578125" style="116" customWidth="1"/>
    <col min="1044" max="1044" width="1" style="116" customWidth="1"/>
    <col min="1045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0.85546875" style="116" customWidth="1"/>
    <col min="1286" max="1286" width="11.42578125" style="116" customWidth="1"/>
    <col min="1287" max="1287" width="0.85546875" style="116" customWidth="1"/>
    <col min="1288" max="1288" width="11.7109375" style="116" customWidth="1"/>
    <col min="1289" max="1289" width="0.85546875" style="116" customWidth="1"/>
    <col min="1290" max="1290" width="11.42578125" style="116" customWidth="1"/>
    <col min="1291" max="1291" width="0.85546875" style="116" customWidth="1"/>
    <col min="1292" max="1292" width="11.42578125" style="116" customWidth="1"/>
    <col min="1293" max="1293" width="0.85546875" style="116" customWidth="1"/>
    <col min="1294" max="1294" width="11.42578125" style="116" customWidth="1"/>
    <col min="1295" max="1295" width="1" style="116" customWidth="1"/>
    <col min="1296" max="1296" width="10" style="116" customWidth="1"/>
    <col min="1297" max="1297" width="11.42578125" style="116" customWidth="1"/>
    <col min="1298" max="1299" width="0.42578125" style="116" customWidth="1"/>
    <col min="1300" max="1300" width="1" style="116" customWidth="1"/>
    <col min="1301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0.85546875" style="116" customWidth="1"/>
    <col min="1542" max="1542" width="11.42578125" style="116" customWidth="1"/>
    <col min="1543" max="1543" width="0.85546875" style="116" customWidth="1"/>
    <col min="1544" max="1544" width="11.7109375" style="116" customWidth="1"/>
    <col min="1545" max="1545" width="0.85546875" style="116" customWidth="1"/>
    <col min="1546" max="1546" width="11.42578125" style="116" customWidth="1"/>
    <col min="1547" max="1547" width="0.85546875" style="116" customWidth="1"/>
    <col min="1548" max="1548" width="11.42578125" style="116" customWidth="1"/>
    <col min="1549" max="1549" width="0.85546875" style="116" customWidth="1"/>
    <col min="1550" max="1550" width="11.42578125" style="116" customWidth="1"/>
    <col min="1551" max="1551" width="1" style="116" customWidth="1"/>
    <col min="1552" max="1552" width="10" style="116" customWidth="1"/>
    <col min="1553" max="1553" width="11.42578125" style="116" customWidth="1"/>
    <col min="1554" max="1555" width="0.42578125" style="116" customWidth="1"/>
    <col min="1556" max="1556" width="1" style="116" customWidth="1"/>
    <col min="1557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0.85546875" style="116" customWidth="1"/>
    <col min="1798" max="1798" width="11.42578125" style="116" customWidth="1"/>
    <col min="1799" max="1799" width="0.85546875" style="116" customWidth="1"/>
    <col min="1800" max="1800" width="11.7109375" style="116" customWidth="1"/>
    <col min="1801" max="1801" width="0.85546875" style="116" customWidth="1"/>
    <col min="1802" max="1802" width="11.42578125" style="116" customWidth="1"/>
    <col min="1803" max="1803" width="0.85546875" style="116" customWidth="1"/>
    <col min="1804" max="1804" width="11.42578125" style="116" customWidth="1"/>
    <col min="1805" max="1805" width="0.85546875" style="116" customWidth="1"/>
    <col min="1806" max="1806" width="11.42578125" style="116" customWidth="1"/>
    <col min="1807" max="1807" width="1" style="116" customWidth="1"/>
    <col min="1808" max="1808" width="10" style="116" customWidth="1"/>
    <col min="1809" max="1809" width="11.42578125" style="116" customWidth="1"/>
    <col min="1810" max="1811" width="0.42578125" style="116" customWidth="1"/>
    <col min="1812" max="1812" width="1" style="116" customWidth="1"/>
    <col min="1813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0.85546875" style="116" customWidth="1"/>
    <col min="2054" max="2054" width="11.42578125" style="116" customWidth="1"/>
    <col min="2055" max="2055" width="0.85546875" style="116" customWidth="1"/>
    <col min="2056" max="2056" width="11.7109375" style="116" customWidth="1"/>
    <col min="2057" max="2057" width="0.85546875" style="116" customWidth="1"/>
    <col min="2058" max="2058" width="11.42578125" style="116" customWidth="1"/>
    <col min="2059" max="2059" width="0.85546875" style="116" customWidth="1"/>
    <col min="2060" max="2060" width="11.42578125" style="116" customWidth="1"/>
    <col min="2061" max="2061" width="0.85546875" style="116" customWidth="1"/>
    <col min="2062" max="2062" width="11.42578125" style="116" customWidth="1"/>
    <col min="2063" max="2063" width="1" style="116" customWidth="1"/>
    <col min="2064" max="2064" width="10" style="116" customWidth="1"/>
    <col min="2065" max="2065" width="11.42578125" style="116" customWidth="1"/>
    <col min="2066" max="2067" width="0.42578125" style="116" customWidth="1"/>
    <col min="2068" max="2068" width="1" style="116" customWidth="1"/>
    <col min="2069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0.85546875" style="116" customWidth="1"/>
    <col min="2310" max="2310" width="11.42578125" style="116" customWidth="1"/>
    <col min="2311" max="2311" width="0.85546875" style="116" customWidth="1"/>
    <col min="2312" max="2312" width="11.7109375" style="116" customWidth="1"/>
    <col min="2313" max="2313" width="0.85546875" style="116" customWidth="1"/>
    <col min="2314" max="2314" width="11.42578125" style="116" customWidth="1"/>
    <col min="2315" max="2315" width="0.85546875" style="116" customWidth="1"/>
    <col min="2316" max="2316" width="11.42578125" style="116" customWidth="1"/>
    <col min="2317" max="2317" width="0.85546875" style="116" customWidth="1"/>
    <col min="2318" max="2318" width="11.42578125" style="116" customWidth="1"/>
    <col min="2319" max="2319" width="1" style="116" customWidth="1"/>
    <col min="2320" max="2320" width="10" style="116" customWidth="1"/>
    <col min="2321" max="2321" width="11.42578125" style="116" customWidth="1"/>
    <col min="2322" max="2323" width="0.42578125" style="116" customWidth="1"/>
    <col min="2324" max="2324" width="1" style="116" customWidth="1"/>
    <col min="2325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0.85546875" style="116" customWidth="1"/>
    <col min="2566" max="2566" width="11.42578125" style="116" customWidth="1"/>
    <col min="2567" max="2567" width="0.85546875" style="116" customWidth="1"/>
    <col min="2568" max="2568" width="11.7109375" style="116" customWidth="1"/>
    <col min="2569" max="2569" width="0.85546875" style="116" customWidth="1"/>
    <col min="2570" max="2570" width="11.42578125" style="116" customWidth="1"/>
    <col min="2571" max="2571" width="0.85546875" style="116" customWidth="1"/>
    <col min="2572" max="2572" width="11.42578125" style="116" customWidth="1"/>
    <col min="2573" max="2573" width="0.85546875" style="116" customWidth="1"/>
    <col min="2574" max="2574" width="11.42578125" style="116" customWidth="1"/>
    <col min="2575" max="2575" width="1" style="116" customWidth="1"/>
    <col min="2576" max="2576" width="10" style="116" customWidth="1"/>
    <col min="2577" max="2577" width="11.42578125" style="116" customWidth="1"/>
    <col min="2578" max="2579" width="0.42578125" style="116" customWidth="1"/>
    <col min="2580" max="2580" width="1" style="116" customWidth="1"/>
    <col min="2581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0.85546875" style="116" customWidth="1"/>
    <col min="2822" max="2822" width="11.42578125" style="116" customWidth="1"/>
    <col min="2823" max="2823" width="0.85546875" style="116" customWidth="1"/>
    <col min="2824" max="2824" width="11.7109375" style="116" customWidth="1"/>
    <col min="2825" max="2825" width="0.85546875" style="116" customWidth="1"/>
    <col min="2826" max="2826" width="11.42578125" style="116" customWidth="1"/>
    <col min="2827" max="2827" width="0.85546875" style="116" customWidth="1"/>
    <col min="2828" max="2828" width="11.42578125" style="116" customWidth="1"/>
    <col min="2829" max="2829" width="0.85546875" style="116" customWidth="1"/>
    <col min="2830" max="2830" width="11.42578125" style="116" customWidth="1"/>
    <col min="2831" max="2831" width="1" style="116" customWidth="1"/>
    <col min="2832" max="2832" width="10" style="116" customWidth="1"/>
    <col min="2833" max="2833" width="11.42578125" style="116" customWidth="1"/>
    <col min="2834" max="2835" width="0.42578125" style="116" customWidth="1"/>
    <col min="2836" max="2836" width="1" style="116" customWidth="1"/>
    <col min="2837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0.85546875" style="116" customWidth="1"/>
    <col min="3078" max="3078" width="11.42578125" style="116" customWidth="1"/>
    <col min="3079" max="3079" width="0.85546875" style="116" customWidth="1"/>
    <col min="3080" max="3080" width="11.7109375" style="116" customWidth="1"/>
    <col min="3081" max="3081" width="0.85546875" style="116" customWidth="1"/>
    <col min="3082" max="3082" width="11.42578125" style="116" customWidth="1"/>
    <col min="3083" max="3083" width="0.85546875" style="116" customWidth="1"/>
    <col min="3084" max="3084" width="11.42578125" style="116" customWidth="1"/>
    <col min="3085" max="3085" width="0.85546875" style="116" customWidth="1"/>
    <col min="3086" max="3086" width="11.42578125" style="116" customWidth="1"/>
    <col min="3087" max="3087" width="1" style="116" customWidth="1"/>
    <col min="3088" max="3088" width="10" style="116" customWidth="1"/>
    <col min="3089" max="3089" width="11.42578125" style="116" customWidth="1"/>
    <col min="3090" max="3091" width="0.42578125" style="116" customWidth="1"/>
    <col min="3092" max="3092" width="1" style="116" customWidth="1"/>
    <col min="3093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0.85546875" style="116" customWidth="1"/>
    <col min="3334" max="3334" width="11.42578125" style="116" customWidth="1"/>
    <col min="3335" max="3335" width="0.85546875" style="116" customWidth="1"/>
    <col min="3336" max="3336" width="11.7109375" style="116" customWidth="1"/>
    <col min="3337" max="3337" width="0.85546875" style="116" customWidth="1"/>
    <col min="3338" max="3338" width="11.42578125" style="116" customWidth="1"/>
    <col min="3339" max="3339" width="0.85546875" style="116" customWidth="1"/>
    <col min="3340" max="3340" width="11.42578125" style="116" customWidth="1"/>
    <col min="3341" max="3341" width="0.85546875" style="116" customWidth="1"/>
    <col min="3342" max="3342" width="11.42578125" style="116" customWidth="1"/>
    <col min="3343" max="3343" width="1" style="116" customWidth="1"/>
    <col min="3344" max="3344" width="10" style="116" customWidth="1"/>
    <col min="3345" max="3345" width="11.42578125" style="116" customWidth="1"/>
    <col min="3346" max="3347" width="0.42578125" style="116" customWidth="1"/>
    <col min="3348" max="3348" width="1" style="116" customWidth="1"/>
    <col min="3349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0.85546875" style="116" customWidth="1"/>
    <col min="3590" max="3590" width="11.42578125" style="116" customWidth="1"/>
    <col min="3591" max="3591" width="0.85546875" style="116" customWidth="1"/>
    <col min="3592" max="3592" width="11.7109375" style="116" customWidth="1"/>
    <col min="3593" max="3593" width="0.85546875" style="116" customWidth="1"/>
    <col min="3594" max="3594" width="11.42578125" style="116" customWidth="1"/>
    <col min="3595" max="3595" width="0.85546875" style="116" customWidth="1"/>
    <col min="3596" max="3596" width="11.42578125" style="116" customWidth="1"/>
    <col min="3597" max="3597" width="0.85546875" style="116" customWidth="1"/>
    <col min="3598" max="3598" width="11.42578125" style="116" customWidth="1"/>
    <col min="3599" max="3599" width="1" style="116" customWidth="1"/>
    <col min="3600" max="3600" width="10" style="116" customWidth="1"/>
    <col min="3601" max="3601" width="11.42578125" style="116" customWidth="1"/>
    <col min="3602" max="3603" width="0.42578125" style="116" customWidth="1"/>
    <col min="3604" max="3604" width="1" style="116" customWidth="1"/>
    <col min="3605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0.85546875" style="116" customWidth="1"/>
    <col min="3846" max="3846" width="11.42578125" style="116" customWidth="1"/>
    <col min="3847" max="3847" width="0.85546875" style="116" customWidth="1"/>
    <col min="3848" max="3848" width="11.7109375" style="116" customWidth="1"/>
    <col min="3849" max="3849" width="0.85546875" style="116" customWidth="1"/>
    <col min="3850" max="3850" width="11.42578125" style="116" customWidth="1"/>
    <col min="3851" max="3851" width="0.85546875" style="116" customWidth="1"/>
    <col min="3852" max="3852" width="11.42578125" style="116" customWidth="1"/>
    <col min="3853" max="3853" width="0.85546875" style="116" customWidth="1"/>
    <col min="3854" max="3854" width="11.42578125" style="116" customWidth="1"/>
    <col min="3855" max="3855" width="1" style="116" customWidth="1"/>
    <col min="3856" max="3856" width="10" style="116" customWidth="1"/>
    <col min="3857" max="3857" width="11.42578125" style="116" customWidth="1"/>
    <col min="3858" max="3859" width="0.42578125" style="116" customWidth="1"/>
    <col min="3860" max="3860" width="1" style="116" customWidth="1"/>
    <col min="3861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0.85546875" style="116" customWidth="1"/>
    <col min="4102" max="4102" width="11.42578125" style="116" customWidth="1"/>
    <col min="4103" max="4103" width="0.85546875" style="116" customWidth="1"/>
    <col min="4104" max="4104" width="11.7109375" style="116" customWidth="1"/>
    <col min="4105" max="4105" width="0.85546875" style="116" customWidth="1"/>
    <col min="4106" max="4106" width="11.42578125" style="116" customWidth="1"/>
    <col min="4107" max="4107" width="0.85546875" style="116" customWidth="1"/>
    <col min="4108" max="4108" width="11.42578125" style="116" customWidth="1"/>
    <col min="4109" max="4109" width="0.85546875" style="116" customWidth="1"/>
    <col min="4110" max="4110" width="11.42578125" style="116" customWidth="1"/>
    <col min="4111" max="4111" width="1" style="116" customWidth="1"/>
    <col min="4112" max="4112" width="10" style="116" customWidth="1"/>
    <col min="4113" max="4113" width="11.42578125" style="116" customWidth="1"/>
    <col min="4114" max="4115" width="0.42578125" style="116" customWidth="1"/>
    <col min="4116" max="4116" width="1" style="116" customWidth="1"/>
    <col min="4117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0.85546875" style="116" customWidth="1"/>
    <col min="4358" max="4358" width="11.42578125" style="116" customWidth="1"/>
    <col min="4359" max="4359" width="0.85546875" style="116" customWidth="1"/>
    <col min="4360" max="4360" width="11.7109375" style="116" customWidth="1"/>
    <col min="4361" max="4361" width="0.85546875" style="116" customWidth="1"/>
    <col min="4362" max="4362" width="11.42578125" style="116" customWidth="1"/>
    <col min="4363" max="4363" width="0.85546875" style="116" customWidth="1"/>
    <col min="4364" max="4364" width="11.42578125" style="116" customWidth="1"/>
    <col min="4365" max="4365" width="0.85546875" style="116" customWidth="1"/>
    <col min="4366" max="4366" width="11.42578125" style="116" customWidth="1"/>
    <col min="4367" max="4367" width="1" style="116" customWidth="1"/>
    <col min="4368" max="4368" width="10" style="116" customWidth="1"/>
    <col min="4369" max="4369" width="11.42578125" style="116" customWidth="1"/>
    <col min="4370" max="4371" width="0.42578125" style="116" customWidth="1"/>
    <col min="4372" max="4372" width="1" style="116" customWidth="1"/>
    <col min="4373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0.85546875" style="116" customWidth="1"/>
    <col min="4614" max="4614" width="11.42578125" style="116" customWidth="1"/>
    <col min="4615" max="4615" width="0.85546875" style="116" customWidth="1"/>
    <col min="4616" max="4616" width="11.7109375" style="116" customWidth="1"/>
    <col min="4617" max="4617" width="0.85546875" style="116" customWidth="1"/>
    <col min="4618" max="4618" width="11.42578125" style="116" customWidth="1"/>
    <col min="4619" max="4619" width="0.85546875" style="116" customWidth="1"/>
    <col min="4620" max="4620" width="11.42578125" style="116" customWidth="1"/>
    <col min="4621" max="4621" width="0.85546875" style="116" customWidth="1"/>
    <col min="4622" max="4622" width="11.42578125" style="116" customWidth="1"/>
    <col min="4623" max="4623" width="1" style="116" customWidth="1"/>
    <col min="4624" max="4624" width="10" style="116" customWidth="1"/>
    <col min="4625" max="4625" width="11.42578125" style="116" customWidth="1"/>
    <col min="4626" max="4627" width="0.42578125" style="116" customWidth="1"/>
    <col min="4628" max="4628" width="1" style="116" customWidth="1"/>
    <col min="4629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0.85546875" style="116" customWidth="1"/>
    <col min="4870" max="4870" width="11.42578125" style="116" customWidth="1"/>
    <col min="4871" max="4871" width="0.85546875" style="116" customWidth="1"/>
    <col min="4872" max="4872" width="11.7109375" style="116" customWidth="1"/>
    <col min="4873" max="4873" width="0.85546875" style="116" customWidth="1"/>
    <col min="4874" max="4874" width="11.42578125" style="116" customWidth="1"/>
    <col min="4875" max="4875" width="0.85546875" style="116" customWidth="1"/>
    <col min="4876" max="4876" width="11.42578125" style="116" customWidth="1"/>
    <col min="4877" max="4877" width="0.85546875" style="116" customWidth="1"/>
    <col min="4878" max="4878" width="11.42578125" style="116" customWidth="1"/>
    <col min="4879" max="4879" width="1" style="116" customWidth="1"/>
    <col min="4880" max="4880" width="10" style="116" customWidth="1"/>
    <col min="4881" max="4881" width="11.42578125" style="116" customWidth="1"/>
    <col min="4882" max="4883" width="0.42578125" style="116" customWidth="1"/>
    <col min="4884" max="4884" width="1" style="116" customWidth="1"/>
    <col min="4885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0.85546875" style="116" customWidth="1"/>
    <col min="5126" max="5126" width="11.42578125" style="116" customWidth="1"/>
    <col min="5127" max="5127" width="0.85546875" style="116" customWidth="1"/>
    <col min="5128" max="5128" width="11.7109375" style="116" customWidth="1"/>
    <col min="5129" max="5129" width="0.85546875" style="116" customWidth="1"/>
    <col min="5130" max="5130" width="11.42578125" style="116" customWidth="1"/>
    <col min="5131" max="5131" width="0.85546875" style="116" customWidth="1"/>
    <col min="5132" max="5132" width="11.42578125" style="116" customWidth="1"/>
    <col min="5133" max="5133" width="0.85546875" style="116" customWidth="1"/>
    <col min="5134" max="5134" width="11.42578125" style="116" customWidth="1"/>
    <col min="5135" max="5135" width="1" style="116" customWidth="1"/>
    <col min="5136" max="5136" width="10" style="116" customWidth="1"/>
    <col min="5137" max="5137" width="11.42578125" style="116" customWidth="1"/>
    <col min="5138" max="5139" width="0.42578125" style="116" customWidth="1"/>
    <col min="5140" max="5140" width="1" style="116" customWidth="1"/>
    <col min="5141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0.85546875" style="116" customWidth="1"/>
    <col min="5382" max="5382" width="11.42578125" style="116" customWidth="1"/>
    <col min="5383" max="5383" width="0.85546875" style="116" customWidth="1"/>
    <col min="5384" max="5384" width="11.7109375" style="116" customWidth="1"/>
    <col min="5385" max="5385" width="0.85546875" style="116" customWidth="1"/>
    <col min="5386" max="5386" width="11.42578125" style="116" customWidth="1"/>
    <col min="5387" max="5387" width="0.85546875" style="116" customWidth="1"/>
    <col min="5388" max="5388" width="11.42578125" style="116" customWidth="1"/>
    <col min="5389" max="5389" width="0.85546875" style="116" customWidth="1"/>
    <col min="5390" max="5390" width="11.42578125" style="116" customWidth="1"/>
    <col min="5391" max="5391" width="1" style="116" customWidth="1"/>
    <col min="5392" max="5392" width="10" style="116" customWidth="1"/>
    <col min="5393" max="5393" width="11.42578125" style="116" customWidth="1"/>
    <col min="5394" max="5395" width="0.42578125" style="116" customWidth="1"/>
    <col min="5396" max="5396" width="1" style="116" customWidth="1"/>
    <col min="5397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0.85546875" style="116" customWidth="1"/>
    <col min="5638" max="5638" width="11.42578125" style="116" customWidth="1"/>
    <col min="5639" max="5639" width="0.85546875" style="116" customWidth="1"/>
    <col min="5640" max="5640" width="11.7109375" style="116" customWidth="1"/>
    <col min="5641" max="5641" width="0.85546875" style="116" customWidth="1"/>
    <col min="5642" max="5642" width="11.42578125" style="116" customWidth="1"/>
    <col min="5643" max="5643" width="0.85546875" style="116" customWidth="1"/>
    <col min="5644" max="5644" width="11.42578125" style="116" customWidth="1"/>
    <col min="5645" max="5645" width="0.85546875" style="116" customWidth="1"/>
    <col min="5646" max="5646" width="11.42578125" style="116" customWidth="1"/>
    <col min="5647" max="5647" width="1" style="116" customWidth="1"/>
    <col min="5648" max="5648" width="10" style="116" customWidth="1"/>
    <col min="5649" max="5649" width="11.42578125" style="116" customWidth="1"/>
    <col min="5650" max="5651" width="0.42578125" style="116" customWidth="1"/>
    <col min="5652" max="5652" width="1" style="116" customWidth="1"/>
    <col min="5653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0.85546875" style="116" customWidth="1"/>
    <col min="5894" max="5894" width="11.42578125" style="116" customWidth="1"/>
    <col min="5895" max="5895" width="0.85546875" style="116" customWidth="1"/>
    <col min="5896" max="5896" width="11.7109375" style="116" customWidth="1"/>
    <col min="5897" max="5897" width="0.85546875" style="116" customWidth="1"/>
    <col min="5898" max="5898" width="11.42578125" style="116" customWidth="1"/>
    <col min="5899" max="5899" width="0.85546875" style="116" customWidth="1"/>
    <col min="5900" max="5900" width="11.42578125" style="116" customWidth="1"/>
    <col min="5901" max="5901" width="0.85546875" style="116" customWidth="1"/>
    <col min="5902" max="5902" width="11.42578125" style="116" customWidth="1"/>
    <col min="5903" max="5903" width="1" style="116" customWidth="1"/>
    <col min="5904" max="5904" width="10" style="116" customWidth="1"/>
    <col min="5905" max="5905" width="11.42578125" style="116" customWidth="1"/>
    <col min="5906" max="5907" width="0.42578125" style="116" customWidth="1"/>
    <col min="5908" max="5908" width="1" style="116" customWidth="1"/>
    <col min="5909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0.85546875" style="116" customWidth="1"/>
    <col min="6150" max="6150" width="11.42578125" style="116" customWidth="1"/>
    <col min="6151" max="6151" width="0.85546875" style="116" customWidth="1"/>
    <col min="6152" max="6152" width="11.7109375" style="116" customWidth="1"/>
    <col min="6153" max="6153" width="0.85546875" style="116" customWidth="1"/>
    <col min="6154" max="6154" width="11.42578125" style="116" customWidth="1"/>
    <col min="6155" max="6155" width="0.85546875" style="116" customWidth="1"/>
    <col min="6156" max="6156" width="11.42578125" style="116" customWidth="1"/>
    <col min="6157" max="6157" width="0.85546875" style="116" customWidth="1"/>
    <col min="6158" max="6158" width="11.42578125" style="116" customWidth="1"/>
    <col min="6159" max="6159" width="1" style="116" customWidth="1"/>
    <col min="6160" max="6160" width="10" style="116" customWidth="1"/>
    <col min="6161" max="6161" width="11.42578125" style="116" customWidth="1"/>
    <col min="6162" max="6163" width="0.42578125" style="116" customWidth="1"/>
    <col min="6164" max="6164" width="1" style="116" customWidth="1"/>
    <col min="6165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0.85546875" style="116" customWidth="1"/>
    <col min="6406" max="6406" width="11.42578125" style="116" customWidth="1"/>
    <col min="6407" max="6407" width="0.85546875" style="116" customWidth="1"/>
    <col min="6408" max="6408" width="11.7109375" style="116" customWidth="1"/>
    <col min="6409" max="6409" width="0.85546875" style="116" customWidth="1"/>
    <col min="6410" max="6410" width="11.42578125" style="116" customWidth="1"/>
    <col min="6411" max="6411" width="0.85546875" style="116" customWidth="1"/>
    <col min="6412" max="6412" width="11.42578125" style="116" customWidth="1"/>
    <col min="6413" max="6413" width="0.85546875" style="116" customWidth="1"/>
    <col min="6414" max="6414" width="11.42578125" style="116" customWidth="1"/>
    <col min="6415" max="6415" width="1" style="116" customWidth="1"/>
    <col min="6416" max="6416" width="10" style="116" customWidth="1"/>
    <col min="6417" max="6417" width="11.42578125" style="116" customWidth="1"/>
    <col min="6418" max="6419" width="0.42578125" style="116" customWidth="1"/>
    <col min="6420" max="6420" width="1" style="116" customWidth="1"/>
    <col min="6421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0.85546875" style="116" customWidth="1"/>
    <col min="6662" max="6662" width="11.42578125" style="116" customWidth="1"/>
    <col min="6663" max="6663" width="0.85546875" style="116" customWidth="1"/>
    <col min="6664" max="6664" width="11.7109375" style="116" customWidth="1"/>
    <col min="6665" max="6665" width="0.85546875" style="116" customWidth="1"/>
    <col min="6666" max="6666" width="11.42578125" style="116" customWidth="1"/>
    <col min="6667" max="6667" width="0.85546875" style="116" customWidth="1"/>
    <col min="6668" max="6668" width="11.42578125" style="116" customWidth="1"/>
    <col min="6669" max="6669" width="0.85546875" style="116" customWidth="1"/>
    <col min="6670" max="6670" width="11.42578125" style="116" customWidth="1"/>
    <col min="6671" max="6671" width="1" style="116" customWidth="1"/>
    <col min="6672" max="6672" width="10" style="116" customWidth="1"/>
    <col min="6673" max="6673" width="11.42578125" style="116" customWidth="1"/>
    <col min="6674" max="6675" width="0.42578125" style="116" customWidth="1"/>
    <col min="6676" max="6676" width="1" style="116" customWidth="1"/>
    <col min="6677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0.85546875" style="116" customWidth="1"/>
    <col min="6918" max="6918" width="11.42578125" style="116" customWidth="1"/>
    <col min="6919" max="6919" width="0.85546875" style="116" customWidth="1"/>
    <col min="6920" max="6920" width="11.7109375" style="116" customWidth="1"/>
    <col min="6921" max="6921" width="0.85546875" style="116" customWidth="1"/>
    <col min="6922" max="6922" width="11.42578125" style="116" customWidth="1"/>
    <col min="6923" max="6923" width="0.85546875" style="116" customWidth="1"/>
    <col min="6924" max="6924" width="11.42578125" style="116" customWidth="1"/>
    <col min="6925" max="6925" width="0.85546875" style="116" customWidth="1"/>
    <col min="6926" max="6926" width="11.42578125" style="116" customWidth="1"/>
    <col min="6927" max="6927" width="1" style="116" customWidth="1"/>
    <col min="6928" max="6928" width="10" style="116" customWidth="1"/>
    <col min="6929" max="6929" width="11.42578125" style="116" customWidth="1"/>
    <col min="6930" max="6931" width="0.42578125" style="116" customWidth="1"/>
    <col min="6932" max="6932" width="1" style="116" customWidth="1"/>
    <col min="6933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0.85546875" style="116" customWidth="1"/>
    <col min="7174" max="7174" width="11.42578125" style="116" customWidth="1"/>
    <col min="7175" max="7175" width="0.85546875" style="116" customWidth="1"/>
    <col min="7176" max="7176" width="11.7109375" style="116" customWidth="1"/>
    <col min="7177" max="7177" width="0.85546875" style="116" customWidth="1"/>
    <col min="7178" max="7178" width="11.42578125" style="116" customWidth="1"/>
    <col min="7179" max="7179" width="0.85546875" style="116" customWidth="1"/>
    <col min="7180" max="7180" width="11.42578125" style="116" customWidth="1"/>
    <col min="7181" max="7181" width="0.85546875" style="116" customWidth="1"/>
    <col min="7182" max="7182" width="11.42578125" style="116" customWidth="1"/>
    <col min="7183" max="7183" width="1" style="116" customWidth="1"/>
    <col min="7184" max="7184" width="10" style="116" customWidth="1"/>
    <col min="7185" max="7185" width="11.42578125" style="116" customWidth="1"/>
    <col min="7186" max="7187" width="0.42578125" style="116" customWidth="1"/>
    <col min="7188" max="7188" width="1" style="116" customWidth="1"/>
    <col min="7189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0.85546875" style="116" customWidth="1"/>
    <col min="7430" max="7430" width="11.42578125" style="116" customWidth="1"/>
    <col min="7431" max="7431" width="0.85546875" style="116" customWidth="1"/>
    <col min="7432" max="7432" width="11.7109375" style="116" customWidth="1"/>
    <col min="7433" max="7433" width="0.85546875" style="116" customWidth="1"/>
    <col min="7434" max="7434" width="11.42578125" style="116" customWidth="1"/>
    <col min="7435" max="7435" width="0.85546875" style="116" customWidth="1"/>
    <col min="7436" max="7436" width="11.42578125" style="116" customWidth="1"/>
    <col min="7437" max="7437" width="0.85546875" style="116" customWidth="1"/>
    <col min="7438" max="7438" width="11.42578125" style="116" customWidth="1"/>
    <col min="7439" max="7439" width="1" style="116" customWidth="1"/>
    <col min="7440" max="7440" width="10" style="116" customWidth="1"/>
    <col min="7441" max="7441" width="11.42578125" style="116" customWidth="1"/>
    <col min="7442" max="7443" width="0.42578125" style="116" customWidth="1"/>
    <col min="7444" max="7444" width="1" style="116" customWidth="1"/>
    <col min="7445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0.85546875" style="116" customWidth="1"/>
    <col min="7686" max="7686" width="11.42578125" style="116" customWidth="1"/>
    <col min="7687" max="7687" width="0.85546875" style="116" customWidth="1"/>
    <col min="7688" max="7688" width="11.7109375" style="116" customWidth="1"/>
    <col min="7689" max="7689" width="0.85546875" style="116" customWidth="1"/>
    <col min="7690" max="7690" width="11.42578125" style="116" customWidth="1"/>
    <col min="7691" max="7691" width="0.85546875" style="116" customWidth="1"/>
    <col min="7692" max="7692" width="11.42578125" style="116" customWidth="1"/>
    <col min="7693" max="7693" width="0.85546875" style="116" customWidth="1"/>
    <col min="7694" max="7694" width="11.42578125" style="116" customWidth="1"/>
    <col min="7695" max="7695" width="1" style="116" customWidth="1"/>
    <col min="7696" max="7696" width="10" style="116" customWidth="1"/>
    <col min="7697" max="7697" width="11.42578125" style="116" customWidth="1"/>
    <col min="7698" max="7699" width="0.42578125" style="116" customWidth="1"/>
    <col min="7700" max="7700" width="1" style="116" customWidth="1"/>
    <col min="7701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0.85546875" style="116" customWidth="1"/>
    <col min="7942" max="7942" width="11.42578125" style="116" customWidth="1"/>
    <col min="7943" max="7943" width="0.85546875" style="116" customWidth="1"/>
    <col min="7944" max="7944" width="11.7109375" style="116" customWidth="1"/>
    <col min="7945" max="7945" width="0.85546875" style="116" customWidth="1"/>
    <col min="7946" max="7946" width="11.42578125" style="116" customWidth="1"/>
    <col min="7947" max="7947" width="0.85546875" style="116" customWidth="1"/>
    <col min="7948" max="7948" width="11.42578125" style="116" customWidth="1"/>
    <col min="7949" max="7949" width="0.85546875" style="116" customWidth="1"/>
    <col min="7950" max="7950" width="11.42578125" style="116" customWidth="1"/>
    <col min="7951" max="7951" width="1" style="116" customWidth="1"/>
    <col min="7952" max="7952" width="10" style="116" customWidth="1"/>
    <col min="7953" max="7953" width="11.42578125" style="116" customWidth="1"/>
    <col min="7954" max="7955" width="0.42578125" style="116" customWidth="1"/>
    <col min="7956" max="7956" width="1" style="116" customWidth="1"/>
    <col min="7957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0.85546875" style="116" customWidth="1"/>
    <col min="8198" max="8198" width="11.42578125" style="116" customWidth="1"/>
    <col min="8199" max="8199" width="0.85546875" style="116" customWidth="1"/>
    <col min="8200" max="8200" width="11.7109375" style="116" customWidth="1"/>
    <col min="8201" max="8201" width="0.85546875" style="116" customWidth="1"/>
    <col min="8202" max="8202" width="11.42578125" style="116" customWidth="1"/>
    <col min="8203" max="8203" width="0.85546875" style="116" customWidth="1"/>
    <col min="8204" max="8204" width="11.42578125" style="116" customWidth="1"/>
    <col min="8205" max="8205" width="0.85546875" style="116" customWidth="1"/>
    <col min="8206" max="8206" width="11.42578125" style="116" customWidth="1"/>
    <col min="8207" max="8207" width="1" style="116" customWidth="1"/>
    <col min="8208" max="8208" width="10" style="116" customWidth="1"/>
    <col min="8209" max="8209" width="11.42578125" style="116" customWidth="1"/>
    <col min="8210" max="8211" width="0.42578125" style="116" customWidth="1"/>
    <col min="8212" max="8212" width="1" style="116" customWidth="1"/>
    <col min="8213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0.85546875" style="116" customWidth="1"/>
    <col min="8454" max="8454" width="11.42578125" style="116" customWidth="1"/>
    <col min="8455" max="8455" width="0.85546875" style="116" customWidth="1"/>
    <col min="8456" max="8456" width="11.7109375" style="116" customWidth="1"/>
    <col min="8457" max="8457" width="0.85546875" style="116" customWidth="1"/>
    <col min="8458" max="8458" width="11.42578125" style="116" customWidth="1"/>
    <col min="8459" max="8459" width="0.85546875" style="116" customWidth="1"/>
    <col min="8460" max="8460" width="11.42578125" style="116" customWidth="1"/>
    <col min="8461" max="8461" width="0.85546875" style="116" customWidth="1"/>
    <col min="8462" max="8462" width="11.42578125" style="116" customWidth="1"/>
    <col min="8463" max="8463" width="1" style="116" customWidth="1"/>
    <col min="8464" max="8464" width="10" style="116" customWidth="1"/>
    <col min="8465" max="8465" width="11.42578125" style="116" customWidth="1"/>
    <col min="8466" max="8467" width="0.42578125" style="116" customWidth="1"/>
    <col min="8468" max="8468" width="1" style="116" customWidth="1"/>
    <col min="8469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0.85546875" style="116" customWidth="1"/>
    <col min="8710" max="8710" width="11.42578125" style="116" customWidth="1"/>
    <col min="8711" max="8711" width="0.85546875" style="116" customWidth="1"/>
    <col min="8712" max="8712" width="11.7109375" style="116" customWidth="1"/>
    <col min="8713" max="8713" width="0.85546875" style="116" customWidth="1"/>
    <col min="8714" max="8714" width="11.42578125" style="116" customWidth="1"/>
    <col min="8715" max="8715" width="0.85546875" style="116" customWidth="1"/>
    <col min="8716" max="8716" width="11.42578125" style="116" customWidth="1"/>
    <col min="8717" max="8717" width="0.85546875" style="116" customWidth="1"/>
    <col min="8718" max="8718" width="11.42578125" style="116" customWidth="1"/>
    <col min="8719" max="8719" width="1" style="116" customWidth="1"/>
    <col min="8720" max="8720" width="10" style="116" customWidth="1"/>
    <col min="8721" max="8721" width="11.42578125" style="116" customWidth="1"/>
    <col min="8722" max="8723" width="0.42578125" style="116" customWidth="1"/>
    <col min="8724" max="8724" width="1" style="116" customWidth="1"/>
    <col min="8725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0.85546875" style="116" customWidth="1"/>
    <col min="8966" max="8966" width="11.42578125" style="116" customWidth="1"/>
    <col min="8967" max="8967" width="0.85546875" style="116" customWidth="1"/>
    <col min="8968" max="8968" width="11.7109375" style="116" customWidth="1"/>
    <col min="8969" max="8969" width="0.85546875" style="116" customWidth="1"/>
    <col min="8970" max="8970" width="11.42578125" style="116" customWidth="1"/>
    <col min="8971" max="8971" width="0.85546875" style="116" customWidth="1"/>
    <col min="8972" max="8972" width="11.42578125" style="116" customWidth="1"/>
    <col min="8973" max="8973" width="0.85546875" style="116" customWidth="1"/>
    <col min="8974" max="8974" width="11.42578125" style="116" customWidth="1"/>
    <col min="8975" max="8975" width="1" style="116" customWidth="1"/>
    <col min="8976" max="8976" width="10" style="116" customWidth="1"/>
    <col min="8977" max="8977" width="11.42578125" style="116" customWidth="1"/>
    <col min="8978" max="8979" width="0.42578125" style="116" customWidth="1"/>
    <col min="8980" max="8980" width="1" style="116" customWidth="1"/>
    <col min="8981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0.85546875" style="116" customWidth="1"/>
    <col min="9222" max="9222" width="11.42578125" style="116" customWidth="1"/>
    <col min="9223" max="9223" width="0.85546875" style="116" customWidth="1"/>
    <col min="9224" max="9224" width="11.7109375" style="116" customWidth="1"/>
    <col min="9225" max="9225" width="0.85546875" style="116" customWidth="1"/>
    <col min="9226" max="9226" width="11.42578125" style="116" customWidth="1"/>
    <col min="9227" max="9227" width="0.85546875" style="116" customWidth="1"/>
    <col min="9228" max="9228" width="11.42578125" style="116" customWidth="1"/>
    <col min="9229" max="9229" width="0.85546875" style="116" customWidth="1"/>
    <col min="9230" max="9230" width="11.42578125" style="116" customWidth="1"/>
    <col min="9231" max="9231" width="1" style="116" customWidth="1"/>
    <col min="9232" max="9232" width="10" style="116" customWidth="1"/>
    <col min="9233" max="9233" width="11.42578125" style="116" customWidth="1"/>
    <col min="9234" max="9235" width="0.42578125" style="116" customWidth="1"/>
    <col min="9236" max="9236" width="1" style="116" customWidth="1"/>
    <col min="9237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0.85546875" style="116" customWidth="1"/>
    <col min="9478" max="9478" width="11.42578125" style="116" customWidth="1"/>
    <col min="9479" max="9479" width="0.85546875" style="116" customWidth="1"/>
    <col min="9480" max="9480" width="11.7109375" style="116" customWidth="1"/>
    <col min="9481" max="9481" width="0.85546875" style="116" customWidth="1"/>
    <col min="9482" max="9482" width="11.42578125" style="116" customWidth="1"/>
    <col min="9483" max="9483" width="0.85546875" style="116" customWidth="1"/>
    <col min="9484" max="9484" width="11.42578125" style="116" customWidth="1"/>
    <col min="9485" max="9485" width="0.85546875" style="116" customWidth="1"/>
    <col min="9486" max="9486" width="11.42578125" style="116" customWidth="1"/>
    <col min="9487" max="9487" width="1" style="116" customWidth="1"/>
    <col min="9488" max="9488" width="10" style="116" customWidth="1"/>
    <col min="9489" max="9489" width="11.42578125" style="116" customWidth="1"/>
    <col min="9490" max="9491" width="0.42578125" style="116" customWidth="1"/>
    <col min="9492" max="9492" width="1" style="116" customWidth="1"/>
    <col min="9493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0.85546875" style="116" customWidth="1"/>
    <col min="9734" max="9734" width="11.42578125" style="116" customWidth="1"/>
    <col min="9735" max="9735" width="0.85546875" style="116" customWidth="1"/>
    <col min="9736" max="9736" width="11.7109375" style="116" customWidth="1"/>
    <col min="9737" max="9737" width="0.85546875" style="116" customWidth="1"/>
    <col min="9738" max="9738" width="11.42578125" style="116" customWidth="1"/>
    <col min="9739" max="9739" width="0.85546875" style="116" customWidth="1"/>
    <col min="9740" max="9740" width="11.42578125" style="116" customWidth="1"/>
    <col min="9741" max="9741" width="0.85546875" style="116" customWidth="1"/>
    <col min="9742" max="9742" width="11.42578125" style="116" customWidth="1"/>
    <col min="9743" max="9743" width="1" style="116" customWidth="1"/>
    <col min="9744" max="9744" width="10" style="116" customWidth="1"/>
    <col min="9745" max="9745" width="11.42578125" style="116" customWidth="1"/>
    <col min="9746" max="9747" width="0.42578125" style="116" customWidth="1"/>
    <col min="9748" max="9748" width="1" style="116" customWidth="1"/>
    <col min="9749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0.85546875" style="116" customWidth="1"/>
    <col min="9990" max="9990" width="11.42578125" style="116" customWidth="1"/>
    <col min="9991" max="9991" width="0.85546875" style="116" customWidth="1"/>
    <col min="9992" max="9992" width="11.7109375" style="116" customWidth="1"/>
    <col min="9993" max="9993" width="0.85546875" style="116" customWidth="1"/>
    <col min="9994" max="9994" width="11.42578125" style="116" customWidth="1"/>
    <col min="9995" max="9995" width="0.85546875" style="116" customWidth="1"/>
    <col min="9996" max="9996" width="11.42578125" style="116" customWidth="1"/>
    <col min="9997" max="9997" width="0.85546875" style="116" customWidth="1"/>
    <col min="9998" max="9998" width="11.42578125" style="116" customWidth="1"/>
    <col min="9999" max="9999" width="1" style="116" customWidth="1"/>
    <col min="10000" max="10000" width="10" style="116" customWidth="1"/>
    <col min="10001" max="10001" width="11.42578125" style="116" customWidth="1"/>
    <col min="10002" max="10003" width="0.42578125" style="116" customWidth="1"/>
    <col min="10004" max="10004" width="1" style="116" customWidth="1"/>
    <col min="10005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0.85546875" style="116" customWidth="1"/>
    <col min="10246" max="10246" width="11.42578125" style="116" customWidth="1"/>
    <col min="10247" max="10247" width="0.85546875" style="116" customWidth="1"/>
    <col min="10248" max="10248" width="11.7109375" style="116" customWidth="1"/>
    <col min="10249" max="10249" width="0.85546875" style="116" customWidth="1"/>
    <col min="10250" max="10250" width="11.42578125" style="116" customWidth="1"/>
    <col min="10251" max="10251" width="0.85546875" style="116" customWidth="1"/>
    <col min="10252" max="10252" width="11.42578125" style="116" customWidth="1"/>
    <col min="10253" max="10253" width="0.85546875" style="116" customWidth="1"/>
    <col min="10254" max="10254" width="11.42578125" style="116" customWidth="1"/>
    <col min="10255" max="10255" width="1" style="116" customWidth="1"/>
    <col min="10256" max="10256" width="10" style="116" customWidth="1"/>
    <col min="10257" max="10257" width="11.42578125" style="116" customWidth="1"/>
    <col min="10258" max="10259" width="0.42578125" style="116" customWidth="1"/>
    <col min="10260" max="10260" width="1" style="116" customWidth="1"/>
    <col min="10261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0.85546875" style="116" customWidth="1"/>
    <col min="10502" max="10502" width="11.42578125" style="116" customWidth="1"/>
    <col min="10503" max="10503" width="0.85546875" style="116" customWidth="1"/>
    <col min="10504" max="10504" width="11.7109375" style="116" customWidth="1"/>
    <col min="10505" max="10505" width="0.85546875" style="116" customWidth="1"/>
    <col min="10506" max="10506" width="11.42578125" style="116" customWidth="1"/>
    <col min="10507" max="10507" width="0.85546875" style="116" customWidth="1"/>
    <col min="10508" max="10508" width="11.42578125" style="116" customWidth="1"/>
    <col min="10509" max="10509" width="0.85546875" style="116" customWidth="1"/>
    <col min="10510" max="10510" width="11.42578125" style="116" customWidth="1"/>
    <col min="10511" max="10511" width="1" style="116" customWidth="1"/>
    <col min="10512" max="10512" width="10" style="116" customWidth="1"/>
    <col min="10513" max="10513" width="11.42578125" style="116" customWidth="1"/>
    <col min="10514" max="10515" width="0.42578125" style="116" customWidth="1"/>
    <col min="10516" max="10516" width="1" style="116" customWidth="1"/>
    <col min="10517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0.85546875" style="116" customWidth="1"/>
    <col min="10758" max="10758" width="11.42578125" style="116" customWidth="1"/>
    <col min="10759" max="10759" width="0.85546875" style="116" customWidth="1"/>
    <col min="10760" max="10760" width="11.7109375" style="116" customWidth="1"/>
    <col min="10761" max="10761" width="0.85546875" style="116" customWidth="1"/>
    <col min="10762" max="10762" width="11.42578125" style="116" customWidth="1"/>
    <col min="10763" max="10763" width="0.85546875" style="116" customWidth="1"/>
    <col min="10764" max="10764" width="11.42578125" style="116" customWidth="1"/>
    <col min="10765" max="10765" width="0.85546875" style="116" customWidth="1"/>
    <col min="10766" max="10766" width="11.42578125" style="116" customWidth="1"/>
    <col min="10767" max="10767" width="1" style="116" customWidth="1"/>
    <col min="10768" max="10768" width="10" style="116" customWidth="1"/>
    <col min="10769" max="10769" width="11.42578125" style="116" customWidth="1"/>
    <col min="10770" max="10771" width="0.42578125" style="116" customWidth="1"/>
    <col min="10772" max="10772" width="1" style="116" customWidth="1"/>
    <col min="10773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0.85546875" style="116" customWidth="1"/>
    <col min="11014" max="11014" width="11.42578125" style="116" customWidth="1"/>
    <col min="11015" max="11015" width="0.85546875" style="116" customWidth="1"/>
    <col min="11016" max="11016" width="11.7109375" style="116" customWidth="1"/>
    <col min="11017" max="11017" width="0.85546875" style="116" customWidth="1"/>
    <col min="11018" max="11018" width="11.42578125" style="116" customWidth="1"/>
    <col min="11019" max="11019" width="0.85546875" style="116" customWidth="1"/>
    <col min="11020" max="11020" width="11.42578125" style="116" customWidth="1"/>
    <col min="11021" max="11021" width="0.85546875" style="116" customWidth="1"/>
    <col min="11022" max="11022" width="11.42578125" style="116" customWidth="1"/>
    <col min="11023" max="11023" width="1" style="116" customWidth="1"/>
    <col min="11024" max="11024" width="10" style="116" customWidth="1"/>
    <col min="11025" max="11025" width="11.42578125" style="116" customWidth="1"/>
    <col min="11026" max="11027" width="0.42578125" style="116" customWidth="1"/>
    <col min="11028" max="11028" width="1" style="116" customWidth="1"/>
    <col min="11029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0.85546875" style="116" customWidth="1"/>
    <col min="11270" max="11270" width="11.42578125" style="116" customWidth="1"/>
    <col min="11271" max="11271" width="0.85546875" style="116" customWidth="1"/>
    <col min="11272" max="11272" width="11.7109375" style="116" customWidth="1"/>
    <col min="11273" max="11273" width="0.85546875" style="116" customWidth="1"/>
    <col min="11274" max="11274" width="11.42578125" style="116" customWidth="1"/>
    <col min="11275" max="11275" width="0.85546875" style="116" customWidth="1"/>
    <col min="11276" max="11276" width="11.42578125" style="116" customWidth="1"/>
    <col min="11277" max="11277" width="0.85546875" style="116" customWidth="1"/>
    <col min="11278" max="11278" width="11.42578125" style="116" customWidth="1"/>
    <col min="11279" max="11279" width="1" style="116" customWidth="1"/>
    <col min="11280" max="11280" width="10" style="116" customWidth="1"/>
    <col min="11281" max="11281" width="11.42578125" style="116" customWidth="1"/>
    <col min="11282" max="11283" width="0.42578125" style="116" customWidth="1"/>
    <col min="11284" max="11284" width="1" style="116" customWidth="1"/>
    <col min="11285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0.85546875" style="116" customWidth="1"/>
    <col min="11526" max="11526" width="11.42578125" style="116" customWidth="1"/>
    <col min="11527" max="11527" width="0.85546875" style="116" customWidth="1"/>
    <col min="11528" max="11528" width="11.7109375" style="116" customWidth="1"/>
    <col min="11529" max="11529" width="0.85546875" style="116" customWidth="1"/>
    <col min="11530" max="11530" width="11.42578125" style="116" customWidth="1"/>
    <col min="11531" max="11531" width="0.85546875" style="116" customWidth="1"/>
    <col min="11532" max="11532" width="11.42578125" style="116" customWidth="1"/>
    <col min="11533" max="11533" width="0.85546875" style="116" customWidth="1"/>
    <col min="11534" max="11534" width="11.42578125" style="116" customWidth="1"/>
    <col min="11535" max="11535" width="1" style="116" customWidth="1"/>
    <col min="11536" max="11536" width="10" style="116" customWidth="1"/>
    <col min="11537" max="11537" width="11.42578125" style="116" customWidth="1"/>
    <col min="11538" max="11539" width="0.42578125" style="116" customWidth="1"/>
    <col min="11540" max="11540" width="1" style="116" customWidth="1"/>
    <col min="11541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0.85546875" style="116" customWidth="1"/>
    <col min="11782" max="11782" width="11.42578125" style="116" customWidth="1"/>
    <col min="11783" max="11783" width="0.85546875" style="116" customWidth="1"/>
    <col min="11784" max="11784" width="11.7109375" style="116" customWidth="1"/>
    <col min="11785" max="11785" width="0.85546875" style="116" customWidth="1"/>
    <col min="11786" max="11786" width="11.42578125" style="116" customWidth="1"/>
    <col min="11787" max="11787" width="0.85546875" style="116" customWidth="1"/>
    <col min="11788" max="11788" width="11.42578125" style="116" customWidth="1"/>
    <col min="11789" max="11789" width="0.85546875" style="116" customWidth="1"/>
    <col min="11790" max="11790" width="11.42578125" style="116" customWidth="1"/>
    <col min="11791" max="11791" width="1" style="116" customWidth="1"/>
    <col min="11792" max="11792" width="10" style="116" customWidth="1"/>
    <col min="11793" max="11793" width="11.42578125" style="116" customWidth="1"/>
    <col min="11794" max="11795" width="0.42578125" style="116" customWidth="1"/>
    <col min="11796" max="11796" width="1" style="116" customWidth="1"/>
    <col min="11797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0.85546875" style="116" customWidth="1"/>
    <col min="12038" max="12038" width="11.42578125" style="116" customWidth="1"/>
    <col min="12039" max="12039" width="0.85546875" style="116" customWidth="1"/>
    <col min="12040" max="12040" width="11.7109375" style="116" customWidth="1"/>
    <col min="12041" max="12041" width="0.85546875" style="116" customWidth="1"/>
    <col min="12042" max="12042" width="11.42578125" style="116" customWidth="1"/>
    <col min="12043" max="12043" width="0.85546875" style="116" customWidth="1"/>
    <col min="12044" max="12044" width="11.42578125" style="116" customWidth="1"/>
    <col min="12045" max="12045" width="0.85546875" style="116" customWidth="1"/>
    <col min="12046" max="12046" width="11.42578125" style="116" customWidth="1"/>
    <col min="12047" max="12047" width="1" style="116" customWidth="1"/>
    <col min="12048" max="12048" width="10" style="116" customWidth="1"/>
    <col min="12049" max="12049" width="11.42578125" style="116" customWidth="1"/>
    <col min="12050" max="12051" width="0.42578125" style="116" customWidth="1"/>
    <col min="12052" max="12052" width="1" style="116" customWidth="1"/>
    <col min="12053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0.85546875" style="116" customWidth="1"/>
    <col min="12294" max="12294" width="11.42578125" style="116" customWidth="1"/>
    <col min="12295" max="12295" width="0.85546875" style="116" customWidth="1"/>
    <col min="12296" max="12296" width="11.7109375" style="116" customWidth="1"/>
    <col min="12297" max="12297" width="0.85546875" style="116" customWidth="1"/>
    <col min="12298" max="12298" width="11.42578125" style="116" customWidth="1"/>
    <col min="12299" max="12299" width="0.85546875" style="116" customWidth="1"/>
    <col min="12300" max="12300" width="11.42578125" style="116" customWidth="1"/>
    <col min="12301" max="12301" width="0.85546875" style="116" customWidth="1"/>
    <col min="12302" max="12302" width="11.42578125" style="116" customWidth="1"/>
    <col min="12303" max="12303" width="1" style="116" customWidth="1"/>
    <col min="12304" max="12304" width="10" style="116" customWidth="1"/>
    <col min="12305" max="12305" width="11.42578125" style="116" customWidth="1"/>
    <col min="12306" max="12307" width="0.42578125" style="116" customWidth="1"/>
    <col min="12308" max="12308" width="1" style="116" customWidth="1"/>
    <col min="12309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0.85546875" style="116" customWidth="1"/>
    <col min="12550" max="12550" width="11.42578125" style="116" customWidth="1"/>
    <col min="12551" max="12551" width="0.85546875" style="116" customWidth="1"/>
    <col min="12552" max="12552" width="11.7109375" style="116" customWidth="1"/>
    <col min="12553" max="12553" width="0.85546875" style="116" customWidth="1"/>
    <col min="12554" max="12554" width="11.42578125" style="116" customWidth="1"/>
    <col min="12555" max="12555" width="0.85546875" style="116" customWidth="1"/>
    <col min="12556" max="12556" width="11.42578125" style="116" customWidth="1"/>
    <col min="12557" max="12557" width="0.85546875" style="116" customWidth="1"/>
    <col min="12558" max="12558" width="11.42578125" style="116" customWidth="1"/>
    <col min="12559" max="12559" width="1" style="116" customWidth="1"/>
    <col min="12560" max="12560" width="10" style="116" customWidth="1"/>
    <col min="12561" max="12561" width="11.42578125" style="116" customWidth="1"/>
    <col min="12562" max="12563" width="0.42578125" style="116" customWidth="1"/>
    <col min="12564" max="12564" width="1" style="116" customWidth="1"/>
    <col min="12565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0.85546875" style="116" customWidth="1"/>
    <col min="12806" max="12806" width="11.42578125" style="116" customWidth="1"/>
    <col min="12807" max="12807" width="0.85546875" style="116" customWidth="1"/>
    <col min="12808" max="12808" width="11.7109375" style="116" customWidth="1"/>
    <col min="12809" max="12809" width="0.85546875" style="116" customWidth="1"/>
    <col min="12810" max="12810" width="11.42578125" style="116" customWidth="1"/>
    <col min="12811" max="12811" width="0.85546875" style="116" customWidth="1"/>
    <col min="12812" max="12812" width="11.42578125" style="116" customWidth="1"/>
    <col min="12813" max="12813" width="0.85546875" style="116" customWidth="1"/>
    <col min="12814" max="12814" width="11.42578125" style="116" customWidth="1"/>
    <col min="12815" max="12815" width="1" style="116" customWidth="1"/>
    <col min="12816" max="12816" width="10" style="116" customWidth="1"/>
    <col min="12817" max="12817" width="11.42578125" style="116" customWidth="1"/>
    <col min="12818" max="12819" width="0.42578125" style="116" customWidth="1"/>
    <col min="12820" max="12820" width="1" style="116" customWidth="1"/>
    <col min="12821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0.85546875" style="116" customWidth="1"/>
    <col min="13062" max="13062" width="11.42578125" style="116" customWidth="1"/>
    <col min="13063" max="13063" width="0.85546875" style="116" customWidth="1"/>
    <col min="13064" max="13064" width="11.7109375" style="116" customWidth="1"/>
    <col min="13065" max="13065" width="0.85546875" style="116" customWidth="1"/>
    <col min="13066" max="13066" width="11.42578125" style="116" customWidth="1"/>
    <col min="13067" max="13067" width="0.85546875" style="116" customWidth="1"/>
    <col min="13068" max="13068" width="11.42578125" style="116" customWidth="1"/>
    <col min="13069" max="13069" width="0.85546875" style="116" customWidth="1"/>
    <col min="13070" max="13070" width="11.42578125" style="116" customWidth="1"/>
    <col min="13071" max="13071" width="1" style="116" customWidth="1"/>
    <col min="13072" max="13072" width="10" style="116" customWidth="1"/>
    <col min="13073" max="13073" width="11.42578125" style="116" customWidth="1"/>
    <col min="13074" max="13075" width="0.42578125" style="116" customWidth="1"/>
    <col min="13076" max="13076" width="1" style="116" customWidth="1"/>
    <col min="13077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0.85546875" style="116" customWidth="1"/>
    <col min="13318" max="13318" width="11.42578125" style="116" customWidth="1"/>
    <col min="13319" max="13319" width="0.85546875" style="116" customWidth="1"/>
    <col min="13320" max="13320" width="11.7109375" style="116" customWidth="1"/>
    <col min="13321" max="13321" width="0.85546875" style="116" customWidth="1"/>
    <col min="13322" max="13322" width="11.42578125" style="116" customWidth="1"/>
    <col min="13323" max="13323" width="0.85546875" style="116" customWidth="1"/>
    <col min="13324" max="13324" width="11.42578125" style="116" customWidth="1"/>
    <col min="13325" max="13325" width="0.85546875" style="116" customWidth="1"/>
    <col min="13326" max="13326" width="11.42578125" style="116" customWidth="1"/>
    <col min="13327" max="13327" width="1" style="116" customWidth="1"/>
    <col min="13328" max="13328" width="10" style="116" customWidth="1"/>
    <col min="13329" max="13329" width="11.42578125" style="116" customWidth="1"/>
    <col min="13330" max="13331" width="0.42578125" style="116" customWidth="1"/>
    <col min="13332" max="13332" width="1" style="116" customWidth="1"/>
    <col min="13333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0.85546875" style="116" customWidth="1"/>
    <col min="13574" max="13574" width="11.42578125" style="116" customWidth="1"/>
    <col min="13575" max="13575" width="0.85546875" style="116" customWidth="1"/>
    <col min="13576" max="13576" width="11.7109375" style="116" customWidth="1"/>
    <col min="13577" max="13577" width="0.85546875" style="116" customWidth="1"/>
    <col min="13578" max="13578" width="11.42578125" style="116" customWidth="1"/>
    <col min="13579" max="13579" width="0.85546875" style="116" customWidth="1"/>
    <col min="13580" max="13580" width="11.42578125" style="116" customWidth="1"/>
    <col min="13581" max="13581" width="0.85546875" style="116" customWidth="1"/>
    <col min="13582" max="13582" width="11.42578125" style="116" customWidth="1"/>
    <col min="13583" max="13583" width="1" style="116" customWidth="1"/>
    <col min="13584" max="13584" width="10" style="116" customWidth="1"/>
    <col min="13585" max="13585" width="11.42578125" style="116" customWidth="1"/>
    <col min="13586" max="13587" width="0.42578125" style="116" customWidth="1"/>
    <col min="13588" max="13588" width="1" style="116" customWidth="1"/>
    <col min="13589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0.85546875" style="116" customWidth="1"/>
    <col min="13830" max="13830" width="11.42578125" style="116" customWidth="1"/>
    <col min="13831" max="13831" width="0.85546875" style="116" customWidth="1"/>
    <col min="13832" max="13832" width="11.7109375" style="116" customWidth="1"/>
    <col min="13833" max="13833" width="0.85546875" style="116" customWidth="1"/>
    <col min="13834" max="13834" width="11.42578125" style="116" customWidth="1"/>
    <col min="13835" max="13835" width="0.85546875" style="116" customWidth="1"/>
    <col min="13836" max="13836" width="11.42578125" style="116" customWidth="1"/>
    <col min="13837" max="13837" width="0.85546875" style="116" customWidth="1"/>
    <col min="13838" max="13838" width="11.42578125" style="116" customWidth="1"/>
    <col min="13839" max="13839" width="1" style="116" customWidth="1"/>
    <col min="13840" max="13840" width="10" style="116" customWidth="1"/>
    <col min="13841" max="13841" width="11.42578125" style="116" customWidth="1"/>
    <col min="13842" max="13843" width="0.42578125" style="116" customWidth="1"/>
    <col min="13844" max="13844" width="1" style="116" customWidth="1"/>
    <col min="13845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0.85546875" style="116" customWidth="1"/>
    <col min="14086" max="14086" width="11.42578125" style="116" customWidth="1"/>
    <col min="14087" max="14087" width="0.85546875" style="116" customWidth="1"/>
    <col min="14088" max="14088" width="11.7109375" style="116" customWidth="1"/>
    <col min="14089" max="14089" width="0.85546875" style="116" customWidth="1"/>
    <col min="14090" max="14090" width="11.42578125" style="116" customWidth="1"/>
    <col min="14091" max="14091" width="0.85546875" style="116" customWidth="1"/>
    <col min="14092" max="14092" width="11.42578125" style="116" customWidth="1"/>
    <col min="14093" max="14093" width="0.85546875" style="116" customWidth="1"/>
    <col min="14094" max="14094" width="11.42578125" style="116" customWidth="1"/>
    <col min="14095" max="14095" width="1" style="116" customWidth="1"/>
    <col min="14096" max="14096" width="10" style="116" customWidth="1"/>
    <col min="14097" max="14097" width="11.42578125" style="116" customWidth="1"/>
    <col min="14098" max="14099" width="0.42578125" style="116" customWidth="1"/>
    <col min="14100" max="14100" width="1" style="116" customWidth="1"/>
    <col min="14101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0.85546875" style="116" customWidth="1"/>
    <col min="14342" max="14342" width="11.42578125" style="116" customWidth="1"/>
    <col min="14343" max="14343" width="0.85546875" style="116" customWidth="1"/>
    <col min="14344" max="14344" width="11.7109375" style="116" customWidth="1"/>
    <col min="14345" max="14345" width="0.85546875" style="116" customWidth="1"/>
    <col min="14346" max="14346" width="11.42578125" style="116" customWidth="1"/>
    <col min="14347" max="14347" width="0.85546875" style="116" customWidth="1"/>
    <col min="14348" max="14348" width="11.42578125" style="116" customWidth="1"/>
    <col min="14349" max="14349" width="0.85546875" style="116" customWidth="1"/>
    <col min="14350" max="14350" width="11.42578125" style="116" customWidth="1"/>
    <col min="14351" max="14351" width="1" style="116" customWidth="1"/>
    <col min="14352" max="14352" width="10" style="116" customWidth="1"/>
    <col min="14353" max="14353" width="11.42578125" style="116" customWidth="1"/>
    <col min="14354" max="14355" width="0.42578125" style="116" customWidth="1"/>
    <col min="14356" max="14356" width="1" style="116" customWidth="1"/>
    <col min="14357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0.85546875" style="116" customWidth="1"/>
    <col min="14598" max="14598" width="11.42578125" style="116" customWidth="1"/>
    <col min="14599" max="14599" width="0.85546875" style="116" customWidth="1"/>
    <col min="14600" max="14600" width="11.7109375" style="116" customWidth="1"/>
    <col min="14601" max="14601" width="0.85546875" style="116" customWidth="1"/>
    <col min="14602" max="14602" width="11.42578125" style="116" customWidth="1"/>
    <col min="14603" max="14603" width="0.85546875" style="116" customWidth="1"/>
    <col min="14604" max="14604" width="11.42578125" style="116" customWidth="1"/>
    <col min="14605" max="14605" width="0.85546875" style="116" customWidth="1"/>
    <col min="14606" max="14606" width="11.42578125" style="116" customWidth="1"/>
    <col min="14607" max="14607" width="1" style="116" customWidth="1"/>
    <col min="14608" max="14608" width="10" style="116" customWidth="1"/>
    <col min="14609" max="14609" width="11.42578125" style="116" customWidth="1"/>
    <col min="14610" max="14611" width="0.42578125" style="116" customWidth="1"/>
    <col min="14612" max="14612" width="1" style="116" customWidth="1"/>
    <col min="14613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0.85546875" style="116" customWidth="1"/>
    <col min="14854" max="14854" width="11.42578125" style="116" customWidth="1"/>
    <col min="14855" max="14855" width="0.85546875" style="116" customWidth="1"/>
    <col min="14856" max="14856" width="11.7109375" style="116" customWidth="1"/>
    <col min="14857" max="14857" width="0.85546875" style="116" customWidth="1"/>
    <col min="14858" max="14858" width="11.42578125" style="116" customWidth="1"/>
    <col min="14859" max="14859" width="0.85546875" style="116" customWidth="1"/>
    <col min="14860" max="14860" width="11.42578125" style="116" customWidth="1"/>
    <col min="14861" max="14861" width="0.85546875" style="116" customWidth="1"/>
    <col min="14862" max="14862" width="11.42578125" style="116" customWidth="1"/>
    <col min="14863" max="14863" width="1" style="116" customWidth="1"/>
    <col min="14864" max="14864" width="10" style="116" customWidth="1"/>
    <col min="14865" max="14865" width="11.42578125" style="116" customWidth="1"/>
    <col min="14866" max="14867" width="0.42578125" style="116" customWidth="1"/>
    <col min="14868" max="14868" width="1" style="116" customWidth="1"/>
    <col min="14869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0.85546875" style="116" customWidth="1"/>
    <col min="15110" max="15110" width="11.42578125" style="116" customWidth="1"/>
    <col min="15111" max="15111" width="0.85546875" style="116" customWidth="1"/>
    <col min="15112" max="15112" width="11.7109375" style="116" customWidth="1"/>
    <col min="15113" max="15113" width="0.85546875" style="116" customWidth="1"/>
    <col min="15114" max="15114" width="11.42578125" style="116" customWidth="1"/>
    <col min="15115" max="15115" width="0.85546875" style="116" customWidth="1"/>
    <col min="15116" max="15116" width="11.42578125" style="116" customWidth="1"/>
    <col min="15117" max="15117" width="0.85546875" style="116" customWidth="1"/>
    <col min="15118" max="15118" width="11.42578125" style="116" customWidth="1"/>
    <col min="15119" max="15119" width="1" style="116" customWidth="1"/>
    <col min="15120" max="15120" width="10" style="116" customWidth="1"/>
    <col min="15121" max="15121" width="11.42578125" style="116" customWidth="1"/>
    <col min="15122" max="15123" width="0.42578125" style="116" customWidth="1"/>
    <col min="15124" max="15124" width="1" style="116" customWidth="1"/>
    <col min="15125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0.85546875" style="116" customWidth="1"/>
    <col min="15366" max="15366" width="11.42578125" style="116" customWidth="1"/>
    <col min="15367" max="15367" width="0.85546875" style="116" customWidth="1"/>
    <col min="15368" max="15368" width="11.7109375" style="116" customWidth="1"/>
    <col min="15369" max="15369" width="0.85546875" style="116" customWidth="1"/>
    <col min="15370" max="15370" width="11.42578125" style="116" customWidth="1"/>
    <col min="15371" max="15371" width="0.85546875" style="116" customWidth="1"/>
    <col min="15372" max="15372" width="11.42578125" style="116" customWidth="1"/>
    <col min="15373" max="15373" width="0.85546875" style="116" customWidth="1"/>
    <col min="15374" max="15374" width="11.42578125" style="116" customWidth="1"/>
    <col min="15375" max="15375" width="1" style="116" customWidth="1"/>
    <col min="15376" max="15376" width="10" style="116" customWidth="1"/>
    <col min="15377" max="15377" width="11.42578125" style="116" customWidth="1"/>
    <col min="15378" max="15379" width="0.42578125" style="116" customWidth="1"/>
    <col min="15380" max="15380" width="1" style="116" customWidth="1"/>
    <col min="15381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0.85546875" style="116" customWidth="1"/>
    <col min="15622" max="15622" width="11.42578125" style="116" customWidth="1"/>
    <col min="15623" max="15623" width="0.85546875" style="116" customWidth="1"/>
    <col min="15624" max="15624" width="11.7109375" style="116" customWidth="1"/>
    <col min="15625" max="15625" width="0.85546875" style="116" customWidth="1"/>
    <col min="15626" max="15626" width="11.42578125" style="116" customWidth="1"/>
    <col min="15627" max="15627" width="0.85546875" style="116" customWidth="1"/>
    <col min="15628" max="15628" width="11.42578125" style="116" customWidth="1"/>
    <col min="15629" max="15629" width="0.85546875" style="116" customWidth="1"/>
    <col min="15630" max="15630" width="11.42578125" style="116" customWidth="1"/>
    <col min="15631" max="15631" width="1" style="116" customWidth="1"/>
    <col min="15632" max="15632" width="10" style="116" customWidth="1"/>
    <col min="15633" max="15633" width="11.42578125" style="116" customWidth="1"/>
    <col min="15634" max="15635" width="0.42578125" style="116" customWidth="1"/>
    <col min="15636" max="15636" width="1" style="116" customWidth="1"/>
    <col min="15637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0.85546875" style="116" customWidth="1"/>
    <col min="15878" max="15878" width="11.42578125" style="116" customWidth="1"/>
    <col min="15879" max="15879" width="0.85546875" style="116" customWidth="1"/>
    <col min="15880" max="15880" width="11.7109375" style="116" customWidth="1"/>
    <col min="15881" max="15881" width="0.85546875" style="116" customWidth="1"/>
    <col min="15882" max="15882" width="11.42578125" style="116" customWidth="1"/>
    <col min="15883" max="15883" width="0.85546875" style="116" customWidth="1"/>
    <col min="15884" max="15884" width="11.42578125" style="116" customWidth="1"/>
    <col min="15885" max="15885" width="0.85546875" style="116" customWidth="1"/>
    <col min="15886" max="15886" width="11.42578125" style="116" customWidth="1"/>
    <col min="15887" max="15887" width="1" style="116" customWidth="1"/>
    <col min="15888" max="15888" width="10" style="116" customWidth="1"/>
    <col min="15889" max="15889" width="11.42578125" style="116" customWidth="1"/>
    <col min="15890" max="15891" width="0.42578125" style="116" customWidth="1"/>
    <col min="15892" max="15892" width="1" style="116" customWidth="1"/>
    <col min="15893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0.85546875" style="116" customWidth="1"/>
    <col min="16134" max="16134" width="11.42578125" style="116" customWidth="1"/>
    <col min="16135" max="16135" width="0.85546875" style="116" customWidth="1"/>
    <col min="16136" max="16136" width="11.7109375" style="116" customWidth="1"/>
    <col min="16137" max="16137" width="0.85546875" style="116" customWidth="1"/>
    <col min="16138" max="16138" width="11.42578125" style="116" customWidth="1"/>
    <col min="16139" max="16139" width="0.85546875" style="116" customWidth="1"/>
    <col min="16140" max="16140" width="11.42578125" style="116" customWidth="1"/>
    <col min="16141" max="16141" width="0.85546875" style="116" customWidth="1"/>
    <col min="16142" max="16142" width="11.42578125" style="116" customWidth="1"/>
    <col min="16143" max="16143" width="1" style="116" customWidth="1"/>
    <col min="16144" max="16144" width="10" style="116" customWidth="1"/>
    <col min="16145" max="16145" width="11.42578125" style="116" customWidth="1"/>
    <col min="16146" max="16147" width="0.42578125" style="116" customWidth="1"/>
    <col min="16148" max="16148" width="1" style="116" customWidth="1"/>
    <col min="16149" max="16384" width="13.28515625" style="116"/>
  </cols>
  <sheetData>
    <row r="1" spans="4:18" ht="2.1" customHeight="1" x14ac:dyDescent="0.2">
      <c r="R1" s="116" t="s">
        <v>198</v>
      </c>
    </row>
    <row r="2" spans="4:18" ht="3.75" customHeight="1" x14ac:dyDescent="0.2"/>
    <row r="3" spans="4:18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</row>
    <row r="4" spans="4:18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</row>
    <row r="5" spans="4:18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</row>
    <row r="6" spans="4:18" ht="16.350000000000001" customHeight="1" x14ac:dyDescent="0.2">
      <c r="D6" s="119" t="s">
        <v>276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4:18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</row>
    <row r="8" spans="4:18" ht="15.6" customHeight="1" x14ac:dyDescent="0.2">
      <c r="D8" s="120" t="s">
        <v>277</v>
      </c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0"/>
    </row>
    <row r="9" spans="4:18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</row>
    <row r="10" spans="4:18" ht="17.25" customHeight="1" x14ac:dyDescent="0.25">
      <c r="D10" s="122" t="s">
        <v>293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3"/>
    </row>
    <row r="11" spans="4:18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</row>
    <row r="12" spans="4:18" ht="1.1499999999999999" customHeight="1" x14ac:dyDescent="0.2"/>
    <row r="13" spans="4:18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</row>
    <row r="14" spans="4:18" ht="12.75" customHeight="1" x14ac:dyDescent="0.2">
      <c r="D14" s="141" t="s">
        <v>250</v>
      </c>
      <c r="E14" s="141"/>
      <c r="F14" s="141" t="s">
        <v>253</v>
      </c>
      <c r="G14" s="141"/>
      <c r="H14" s="141" t="s">
        <v>294</v>
      </c>
      <c r="I14" s="141"/>
      <c r="J14" s="141" t="s">
        <v>295</v>
      </c>
      <c r="K14" s="141"/>
      <c r="L14" s="141" t="s">
        <v>296</v>
      </c>
      <c r="M14" s="141"/>
      <c r="N14" s="141" t="s">
        <v>297</v>
      </c>
      <c r="O14" s="141"/>
      <c r="P14" s="141" t="s">
        <v>298</v>
      </c>
    </row>
    <row r="15" spans="4:18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</row>
    <row r="16" spans="4:18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5"/>
    </row>
    <row r="17" spans="4:16" ht="10.9" customHeight="1" x14ac:dyDescent="0.2">
      <c r="D17" s="148">
        <v>41306</v>
      </c>
      <c r="E17" s="149"/>
      <c r="F17" s="151">
        <v>20966.669999999998</v>
      </c>
      <c r="G17" s="151"/>
      <c r="H17" s="151">
        <v>-20966.669999999998</v>
      </c>
      <c r="I17" s="151"/>
      <c r="J17" s="151">
        <v>43919.33</v>
      </c>
      <c r="K17" s="151"/>
      <c r="L17" s="151">
        <v>43874.14</v>
      </c>
      <c r="M17" s="151"/>
      <c r="N17" s="151">
        <v>43919.33</v>
      </c>
      <c r="O17" s="151"/>
      <c r="P17" s="181">
        <v>45.19</v>
      </c>
    </row>
    <row r="18" spans="4:16" ht="10.9" customHeight="1" x14ac:dyDescent="0.2">
      <c r="D18" s="148">
        <v>41671</v>
      </c>
      <c r="E18" s="149"/>
      <c r="F18" s="151">
        <v>34000</v>
      </c>
      <c r="G18" s="151"/>
      <c r="H18" s="151">
        <v>-1794000</v>
      </c>
      <c r="I18" s="151"/>
      <c r="J18" s="151">
        <v>1829960</v>
      </c>
      <c r="K18" s="151"/>
      <c r="L18" s="151">
        <v>69960</v>
      </c>
      <c r="M18" s="151"/>
      <c r="N18" s="151">
        <v>69960</v>
      </c>
      <c r="O18" s="151"/>
      <c r="P18" s="181">
        <v>0</v>
      </c>
    </row>
    <row r="19" spans="4:16" ht="10.9" customHeight="1" x14ac:dyDescent="0.2">
      <c r="D19" s="148">
        <v>42036</v>
      </c>
      <c r="E19" s="149"/>
      <c r="F19" s="151">
        <v>314000</v>
      </c>
      <c r="G19" s="151"/>
      <c r="H19" s="151">
        <v>0</v>
      </c>
      <c r="I19" s="151"/>
      <c r="J19" s="151">
        <v>0</v>
      </c>
      <c r="K19" s="151"/>
      <c r="L19" s="151">
        <v>314000</v>
      </c>
      <c r="M19" s="151"/>
      <c r="N19" s="151">
        <v>334960</v>
      </c>
      <c r="O19" s="151"/>
      <c r="P19" s="181">
        <v>20960</v>
      </c>
    </row>
    <row r="20" spans="4:16" ht="10.9" customHeight="1" x14ac:dyDescent="0.2">
      <c r="D20" s="148">
        <v>42401</v>
      </c>
      <c r="E20" s="149"/>
      <c r="F20" s="151">
        <v>314800</v>
      </c>
      <c r="G20" s="151"/>
      <c r="H20" s="151">
        <v>0</v>
      </c>
      <c r="I20" s="151"/>
      <c r="J20" s="151">
        <v>0</v>
      </c>
      <c r="K20" s="151"/>
      <c r="L20" s="151">
        <v>314800</v>
      </c>
      <c r="M20" s="151"/>
      <c r="N20" s="151">
        <v>335022.5</v>
      </c>
      <c r="O20" s="151"/>
      <c r="P20" s="181">
        <v>20222.5</v>
      </c>
    </row>
    <row r="21" spans="4:16" ht="10.9" customHeight="1" x14ac:dyDescent="0.2">
      <c r="D21" s="148">
        <v>42767</v>
      </c>
      <c r="E21" s="148"/>
      <c r="F21" s="153">
        <v>314100</v>
      </c>
      <c r="G21" s="153"/>
      <c r="H21" s="153">
        <v>0</v>
      </c>
      <c r="I21" s="153"/>
      <c r="J21" s="153">
        <v>0</v>
      </c>
      <c r="K21" s="153"/>
      <c r="L21" s="153">
        <v>314100</v>
      </c>
      <c r="M21" s="153"/>
      <c r="N21" s="153">
        <v>334435</v>
      </c>
      <c r="O21" s="153"/>
      <c r="P21" s="181">
        <v>20335</v>
      </c>
    </row>
    <row r="22" spans="4:16" ht="10.9" customHeight="1" x14ac:dyDescent="0.2">
      <c r="D22" s="148">
        <v>43132</v>
      </c>
      <c r="E22" s="149"/>
      <c r="F22" s="151">
        <v>318300</v>
      </c>
      <c r="G22" s="151"/>
      <c r="H22" s="151">
        <v>0</v>
      </c>
      <c r="I22" s="151"/>
      <c r="J22" s="151">
        <v>0</v>
      </c>
      <c r="K22" s="151"/>
      <c r="L22" s="151">
        <v>318300</v>
      </c>
      <c r="M22" s="151"/>
      <c r="N22" s="151">
        <v>338035</v>
      </c>
      <c r="O22" s="151"/>
      <c r="P22" s="181">
        <v>19735</v>
      </c>
    </row>
    <row r="23" spans="4:16" ht="10.9" customHeight="1" x14ac:dyDescent="0.2">
      <c r="D23" s="148">
        <v>43497</v>
      </c>
      <c r="E23" s="149"/>
      <c r="F23" s="151">
        <v>317300</v>
      </c>
      <c r="G23" s="151"/>
      <c r="H23" s="151">
        <v>0</v>
      </c>
      <c r="I23" s="151"/>
      <c r="J23" s="151">
        <v>0</v>
      </c>
      <c r="K23" s="151"/>
      <c r="L23" s="151">
        <v>317300</v>
      </c>
      <c r="M23" s="151"/>
      <c r="N23" s="151">
        <v>336035</v>
      </c>
      <c r="O23" s="151"/>
      <c r="P23" s="181">
        <v>18735</v>
      </c>
    </row>
    <row r="24" spans="4:16" ht="10.9" customHeight="1" x14ac:dyDescent="0.2">
      <c r="D24" s="148">
        <v>43862</v>
      </c>
      <c r="E24" s="149"/>
      <c r="F24" s="151">
        <v>316200</v>
      </c>
      <c r="G24" s="151"/>
      <c r="H24" s="151">
        <v>0</v>
      </c>
      <c r="I24" s="151"/>
      <c r="J24" s="151">
        <v>0</v>
      </c>
      <c r="K24" s="151"/>
      <c r="L24" s="151">
        <v>316200</v>
      </c>
      <c r="M24" s="151"/>
      <c r="N24" s="151">
        <v>338325</v>
      </c>
      <c r="O24" s="151"/>
      <c r="P24" s="181">
        <v>22125</v>
      </c>
    </row>
    <row r="25" spans="4:16" ht="1.1499999999999999" customHeight="1" x14ac:dyDescent="0.2">
      <c r="D25" s="145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5"/>
    </row>
    <row r="26" spans="4:16" ht="1.1499999999999999" customHeight="1" x14ac:dyDescent="0.2"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</row>
    <row r="27" spans="4:16" ht="12.75" customHeight="1" x14ac:dyDescent="0.2">
      <c r="D27" s="157">
        <v>0</v>
      </c>
      <c r="E27" s="157"/>
      <c r="F27" s="159">
        <v>1949666.67</v>
      </c>
      <c r="G27" s="159"/>
      <c r="H27" s="159">
        <v>-1814966.67</v>
      </c>
      <c r="I27" s="159"/>
      <c r="J27" s="159">
        <v>1873879.33</v>
      </c>
      <c r="K27" s="159"/>
      <c r="L27" s="159">
        <v>2008534.14</v>
      </c>
      <c r="M27" s="159"/>
      <c r="N27" s="159">
        <v>2130691.83</v>
      </c>
      <c r="O27" s="159"/>
      <c r="P27" s="182">
        <v>122157.69</v>
      </c>
    </row>
    <row r="28" spans="4:16" ht="1.1499999999999999" customHeight="1" x14ac:dyDescent="0.2"/>
    <row r="29" spans="4:16" ht="10.9" customHeight="1" x14ac:dyDescent="0.2"/>
    <row r="30" spans="4:16" ht="10.9" customHeight="1" x14ac:dyDescent="0.2">
      <c r="D30" s="280" t="s">
        <v>299</v>
      </c>
      <c r="E30" s="280"/>
      <c r="F30" s="278"/>
      <c r="G30" s="278"/>
      <c r="H30" s="278"/>
      <c r="I30" s="278"/>
      <c r="J30" s="278"/>
      <c r="K30" s="278"/>
      <c r="L30" s="278"/>
      <c r="M30" s="278"/>
      <c r="N30" s="278"/>
      <c r="O30" s="278"/>
      <c r="P30" s="281" t="s">
        <v>203</v>
      </c>
    </row>
    <row r="31" spans="4:16" ht="10.9" customHeight="1" x14ac:dyDescent="0.2">
      <c r="D31" s="126" t="s">
        <v>198</v>
      </c>
      <c r="E31" s="126"/>
      <c r="P31" s="160" t="s">
        <v>203</v>
      </c>
    </row>
    <row r="32" spans="4:16" ht="10.9" customHeight="1" x14ac:dyDescent="0.2">
      <c r="D32" s="127" t="s">
        <v>300</v>
      </c>
      <c r="E32" s="127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29">
        <v>113999.82372754</v>
      </c>
    </row>
    <row r="33" spans="4:16" ht="10.9" customHeight="1" x14ac:dyDescent="0.2">
      <c r="D33" s="130" t="s">
        <v>198</v>
      </c>
      <c r="E33" s="126"/>
      <c r="P33" s="132" t="s">
        <v>203</v>
      </c>
    </row>
    <row r="34" spans="4:16" ht="10.9" customHeight="1" x14ac:dyDescent="0.2">
      <c r="D34" s="127" t="s">
        <v>301</v>
      </c>
      <c r="E34" s="127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29">
        <v>113999.82372754</v>
      </c>
    </row>
    <row r="35" spans="4:16" ht="10.9" customHeight="1" x14ac:dyDescent="0.2">
      <c r="D35" s="130" t="s">
        <v>198</v>
      </c>
      <c r="E35" s="126"/>
      <c r="P35" s="132" t="s">
        <v>203</v>
      </c>
    </row>
    <row r="36" spans="4:16" ht="10.9" customHeight="1" x14ac:dyDescent="0.2">
      <c r="D36" s="127" t="s">
        <v>302</v>
      </c>
      <c r="E36" s="127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29">
        <v>45.19</v>
      </c>
    </row>
    <row r="37" spans="4:16" ht="10.9" customHeight="1" x14ac:dyDescent="0.2">
      <c r="D37" s="127" t="s">
        <v>303</v>
      </c>
      <c r="E37" s="127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28">
        <v>114045.01372754</v>
      </c>
    </row>
    <row r="38" spans="4:16" ht="10.9" customHeight="1" x14ac:dyDescent="0.2">
      <c r="D38" s="130" t="s">
        <v>198</v>
      </c>
      <c r="E38" s="126"/>
      <c r="P38" s="132" t="s">
        <v>203</v>
      </c>
    </row>
    <row r="39" spans="4:16" ht="10.9" customHeight="1" x14ac:dyDescent="0.2">
      <c r="D39" s="127" t="s">
        <v>304</v>
      </c>
      <c r="E39" s="127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83">
        <v>6.0782965568159204</v>
      </c>
    </row>
    <row r="40" spans="4:16" ht="10.9" customHeight="1" x14ac:dyDescent="0.2">
      <c r="D40" s="127" t="s">
        <v>305</v>
      </c>
      <c r="E40" s="127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83">
        <v>6.4798303254284297</v>
      </c>
    </row>
    <row r="41" spans="4:16" ht="10.9" customHeight="1" x14ac:dyDescent="0.2">
      <c r="D41" s="127" t="s">
        <v>306</v>
      </c>
      <c r="E41" s="127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83">
        <v>6.4432211145503002</v>
      </c>
    </row>
    <row r="42" spans="4:16" ht="10.9" customHeight="1" x14ac:dyDescent="0.2">
      <c r="D42" s="130" t="s">
        <v>198</v>
      </c>
      <c r="E42" s="126"/>
      <c r="P42" s="132" t="s">
        <v>203</v>
      </c>
    </row>
    <row r="43" spans="4:16" ht="10.9" customHeight="1" x14ac:dyDescent="0.2">
      <c r="D43" s="280" t="s">
        <v>288</v>
      </c>
      <c r="E43" s="280"/>
      <c r="F43" s="278"/>
      <c r="G43" s="278"/>
      <c r="H43" s="278"/>
      <c r="I43" s="278"/>
      <c r="J43" s="278"/>
      <c r="K43" s="278"/>
      <c r="L43" s="278"/>
      <c r="M43" s="278"/>
      <c r="N43" s="278"/>
      <c r="O43" s="278"/>
      <c r="P43" s="282" t="s">
        <v>203</v>
      </c>
    </row>
    <row r="44" spans="4:16" ht="10.9" customHeight="1" x14ac:dyDescent="0.2">
      <c r="D44" s="130" t="s">
        <v>198</v>
      </c>
      <c r="E44" s="126"/>
      <c r="P44" s="132" t="s">
        <v>203</v>
      </c>
    </row>
    <row r="45" spans="4:16" ht="10.9" customHeight="1" x14ac:dyDescent="0.2">
      <c r="D45" s="127" t="s">
        <v>289</v>
      </c>
      <c r="E45" s="127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80">
        <v>6192012</v>
      </c>
    </row>
    <row r="46" spans="4:16" ht="10.9" customHeight="1" x14ac:dyDescent="0.2">
      <c r="D46" s="127" t="s">
        <v>290</v>
      </c>
      <c r="E46" s="127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80">
        <v>6192012</v>
      </c>
    </row>
    <row r="47" spans="4:16" ht="31.9" customHeight="1" x14ac:dyDescent="0.2"/>
    <row r="48" spans="4:16" ht="249.6" customHeight="1" x14ac:dyDescent="0.2"/>
    <row r="49" spans="1:16" ht="12.75" customHeight="1" x14ac:dyDescent="0.2">
      <c r="D49" s="135" t="s">
        <v>278</v>
      </c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</row>
    <row r="50" spans="1:16" ht="9.4" customHeight="1" x14ac:dyDescent="0.3">
      <c r="D50" s="136" t="s">
        <v>225</v>
      </c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</row>
    <row r="51" spans="1:16" ht="13.7" customHeight="1" x14ac:dyDescent="0.3">
      <c r="D51" s="137" t="s">
        <v>225</v>
      </c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</row>
    <row r="52" spans="1:16" ht="9.1999999999999993" customHeight="1" x14ac:dyDescent="0.2">
      <c r="D52" s="138" t="s">
        <v>225</v>
      </c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9" t="s">
        <v>307</v>
      </c>
    </row>
    <row r="53" spans="1:16" ht="0.75" customHeight="1" x14ac:dyDescent="0.2"/>
    <row r="54" spans="1:16" ht="2.1" customHeight="1" x14ac:dyDescent="0.2">
      <c r="A54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P55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4.5703125" style="116" customWidth="1"/>
    <col min="6" max="6" width="11.42578125" style="116" customWidth="1"/>
    <col min="7" max="7" width="4.5703125" style="116" customWidth="1"/>
    <col min="8" max="8" width="7.5703125" style="116" customWidth="1"/>
    <col min="9" max="9" width="4.5703125" style="116" customWidth="1"/>
    <col min="10" max="10" width="10" style="116" customWidth="1"/>
    <col min="11" max="11" width="4.5703125" style="116" customWidth="1"/>
    <col min="12" max="12" width="11.42578125" style="116" customWidth="1"/>
    <col min="13" max="13" width="4.5703125" style="116" customWidth="1"/>
    <col min="14" max="14" width="10" style="116" customWidth="1"/>
    <col min="15" max="15" width="11.42578125" style="116" customWidth="1"/>
    <col min="16" max="17" width="0.42578125" style="116" customWidth="1"/>
    <col min="18" max="18" width="1" style="116" customWidth="1"/>
    <col min="19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4.5703125" style="116" customWidth="1"/>
    <col min="262" max="262" width="11.42578125" style="116" customWidth="1"/>
    <col min="263" max="263" width="4.5703125" style="116" customWidth="1"/>
    <col min="264" max="264" width="7.5703125" style="116" customWidth="1"/>
    <col min="265" max="265" width="4.5703125" style="116" customWidth="1"/>
    <col min="266" max="266" width="10" style="116" customWidth="1"/>
    <col min="267" max="267" width="4.5703125" style="116" customWidth="1"/>
    <col min="268" max="268" width="11.42578125" style="116" customWidth="1"/>
    <col min="269" max="269" width="4.5703125" style="116" customWidth="1"/>
    <col min="270" max="270" width="10" style="116" customWidth="1"/>
    <col min="271" max="271" width="11.42578125" style="116" customWidth="1"/>
    <col min="272" max="273" width="0.42578125" style="116" customWidth="1"/>
    <col min="274" max="274" width="1" style="116" customWidth="1"/>
    <col min="275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4.5703125" style="116" customWidth="1"/>
    <col min="518" max="518" width="11.42578125" style="116" customWidth="1"/>
    <col min="519" max="519" width="4.5703125" style="116" customWidth="1"/>
    <col min="520" max="520" width="7.5703125" style="116" customWidth="1"/>
    <col min="521" max="521" width="4.5703125" style="116" customWidth="1"/>
    <col min="522" max="522" width="10" style="116" customWidth="1"/>
    <col min="523" max="523" width="4.5703125" style="116" customWidth="1"/>
    <col min="524" max="524" width="11.42578125" style="116" customWidth="1"/>
    <col min="525" max="525" width="4.5703125" style="116" customWidth="1"/>
    <col min="526" max="526" width="10" style="116" customWidth="1"/>
    <col min="527" max="527" width="11.42578125" style="116" customWidth="1"/>
    <col min="528" max="529" width="0.42578125" style="116" customWidth="1"/>
    <col min="530" max="530" width="1" style="116" customWidth="1"/>
    <col min="531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4.5703125" style="116" customWidth="1"/>
    <col min="774" max="774" width="11.42578125" style="116" customWidth="1"/>
    <col min="775" max="775" width="4.5703125" style="116" customWidth="1"/>
    <col min="776" max="776" width="7.5703125" style="116" customWidth="1"/>
    <col min="777" max="777" width="4.5703125" style="116" customWidth="1"/>
    <col min="778" max="778" width="10" style="116" customWidth="1"/>
    <col min="779" max="779" width="4.5703125" style="116" customWidth="1"/>
    <col min="780" max="780" width="11.42578125" style="116" customWidth="1"/>
    <col min="781" max="781" width="4.5703125" style="116" customWidth="1"/>
    <col min="782" max="782" width="10" style="116" customWidth="1"/>
    <col min="783" max="783" width="11.42578125" style="116" customWidth="1"/>
    <col min="784" max="785" width="0.42578125" style="116" customWidth="1"/>
    <col min="786" max="786" width="1" style="116" customWidth="1"/>
    <col min="787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4.5703125" style="116" customWidth="1"/>
    <col min="1030" max="1030" width="11.42578125" style="116" customWidth="1"/>
    <col min="1031" max="1031" width="4.5703125" style="116" customWidth="1"/>
    <col min="1032" max="1032" width="7.5703125" style="116" customWidth="1"/>
    <col min="1033" max="1033" width="4.5703125" style="116" customWidth="1"/>
    <col min="1034" max="1034" width="10" style="116" customWidth="1"/>
    <col min="1035" max="1035" width="4.5703125" style="116" customWidth="1"/>
    <col min="1036" max="1036" width="11.42578125" style="116" customWidth="1"/>
    <col min="1037" max="1037" width="4.5703125" style="116" customWidth="1"/>
    <col min="1038" max="1038" width="10" style="116" customWidth="1"/>
    <col min="1039" max="1039" width="11.42578125" style="116" customWidth="1"/>
    <col min="1040" max="1041" width="0.42578125" style="116" customWidth="1"/>
    <col min="1042" max="1042" width="1" style="116" customWidth="1"/>
    <col min="1043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4.5703125" style="116" customWidth="1"/>
    <col min="1286" max="1286" width="11.42578125" style="116" customWidth="1"/>
    <col min="1287" max="1287" width="4.5703125" style="116" customWidth="1"/>
    <col min="1288" max="1288" width="7.5703125" style="116" customWidth="1"/>
    <col min="1289" max="1289" width="4.5703125" style="116" customWidth="1"/>
    <col min="1290" max="1290" width="10" style="116" customWidth="1"/>
    <col min="1291" max="1291" width="4.5703125" style="116" customWidth="1"/>
    <col min="1292" max="1292" width="11.42578125" style="116" customWidth="1"/>
    <col min="1293" max="1293" width="4.5703125" style="116" customWidth="1"/>
    <col min="1294" max="1294" width="10" style="116" customWidth="1"/>
    <col min="1295" max="1295" width="11.42578125" style="116" customWidth="1"/>
    <col min="1296" max="1297" width="0.42578125" style="116" customWidth="1"/>
    <col min="1298" max="1298" width="1" style="116" customWidth="1"/>
    <col min="1299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4.5703125" style="116" customWidth="1"/>
    <col min="1542" max="1542" width="11.42578125" style="116" customWidth="1"/>
    <col min="1543" max="1543" width="4.5703125" style="116" customWidth="1"/>
    <col min="1544" max="1544" width="7.5703125" style="116" customWidth="1"/>
    <col min="1545" max="1545" width="4.5703125" style="116" customWidth="1"/>
    <col min="1546" max="1546" width="10" style="116" customWidth="1"/>
    <col min="1547" max="1547" width="4.5703125" style="116" customWidth="1"/>
    <col min="1548" max="1548" width="11.42578125" style="116" customWidth="1"/>
    <col min="1549" max="1549" width="4.5703125" style="116" customWidth="1"/>
    <col min="1550" max="1550" width="10" style="116" customWidth="1"/>
    <col min="1551" max="1551" width="11.42578125" style="116" customWidth="1"/>
    <col min="1552" max="1553" width="0.42578125" style="116" customWidth="1"/>
    <col min="1554" max="1554" width="1" style="116" customWidth="1"/>
    <col min="1555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4.5703125" style="116" customWidth="1"/>
    <col min="1798" max="1798" width="11.42578125" style="116" customWidth="1"/>
    <col min="1799" max="1799" width="4.5703125" style="116" customWidth="1"/>
    <col min="1800" max="1800" width="7.5703125" style="116" customWidth="1"/>
    <col min="1801" max="1801" width="4.5703125" style="116" customWidth="1"/>
    <col min="1802" max="1802" width="10" style="116" customWidth="1"/>
    <col min="1803" max="1803" width="4.5703125" style="116" customWidth="1"/>
    <col min="1804" max="1804" width="11.42578125" style="116" customWidth="1"/>
    <col min="1805" max="1805" width="4.5703125" style="116" customWidth="1"/>
    <col min="1806" max="1806" width="10" style="116" customWidth="1"/>
    <col min="1807" max="1807" width="11.42578125" style="116" customWidth="1"/>
    <col min="1808" max="1809" width="0.42578125" style="116" customWidth="1"/>
    <col min="1810" max="1810" width="1" style="116" customWidth="1"/>
    <col min="1811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4.5703125" style="116" customWidth="1"/>
    <col min="2054" max="2054" width="11.42578125" style="116" customWidth="1"/>
    <col min="2055" max="2055" width="4.5703125" style="116" customWidth="1"/>
    <col min="2056" max="2056" width="7.5703125" style="116" customWidth="1"/>
    <col min="2057" max="2057" width="4.5703125" style="116" customWidth="1"/>
    <col min="2058" max="2058" width="10" style="116" customWidth="1"/>
    <col min="2059" max="2059" width="4.5703125" style="116" customWidth="1"/>
    <col min="2060" max="2060" width="11.42578125" style="116" customWidth="1"/>
    <col min="2061" max="2061" width="4.5703125" style="116" customWidth="1"/>
    <col min="2062" max="2062" width="10" style="116" customWidth="1"/>
    <col min="2063" max="2063" width="11.42578125" style="116" customWidth="1"/>
    <col min="2064" max="2065" width="0.42578125" style="116" customWidth="1"/>
    <col min="2066" max="2066" width="1" style="116" customWidth="1"/>
    <col min="2067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4.5703125" style="116" customWidth="1"/>
    <col min="2310" max="2310" width="11.42578125" style="116" customWidth="1"/>
    <col min="2311" max="2311" width="4.5703125" style="116" customWidth="1"/>
    <col min="2312" max="2312" width="7.5703125" style="116" customWidth="1"/>
    <col min="2313" max="2313" width="4.5703125" style="116" customWidth="1"/>
    <col min="2314" max="2314" width="10" style="116" customWidth="1"/>
    <col min="2315" max="2315" width="4.5703125" style="116" customWidth="1"/>
    <col min="2316" max="2316" width="11.42578125" style="116" customWidth="1"/>
    <col min="2317" max="2317" width="4.5703125" style="116" customWidth="1"/>
    <col min="2318" max="2318" width="10" style="116" customWidth="1"/>
    <col min="2319" max="2319" width="11.42578125" style="116" customWidth="1"/>
    <col min="2320" max="2321" width="0.42578125" style="116" customWidth="1"/>
    <col min="2322" max="2322" width="1" style="116" customWidth="1"/>
    <col min="2323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4.5703125" style="116" customWidth="1"/>
    <col min="2566" max="2566" width="11.42578125" style="116" customWidth="1"/>
    <col min="2567" max="2567" width="4.5703125" style="116" customWidth="1"/>
    <col min="2568" max="2568" width="7.5703125" style="116" customWidth="1"/>
    <col min="2569" max="2569" width="4.5703125" style="116" customWidth="1"/>
    <col min="2570" max="2570" width="10" style="116" customWidth="1"/>
    <col min="2571" max="2571" width="4.5703125" style="116" customWidth="1"/>
    <col min="2572" max="2572" width="11.42578125" style="116" customWidth="1"/>
    <col min="2573" max="2573" width="4.5703125" style="116" customWidth="1"/>
    <col min="2574" max="2574" width="10" style="116" customWidth="1"/>
    <col min="2575" max="2575" width="11.42578125" style="116" customWidth="1"/>
    <col min="2576" max="2577" width="0.42578125" style="116" customWidth="1"/>
    <col min="2578" max="2578" width="1" style="116" customWidth="1"/>
    <col min="2579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4.5703125" style="116" customWidth="1"/>
    <col min="2822" max="2822" width="11.42578125" style="116" customWidth="1"/>
    <col min="2823" max="2823" width="4.5703125" style="116" customWidth="1"/>
    <col min="2824" max="2824" width="7.5703125" style="116" customWidth="1"/>
    <col min="2825" max="2825" width="4.5703125" style="116" customWidth="1"/>
    <col min="2826" max="2826" width="10" style="116" customWidth="1"/>
    <col min="2827" max="2827" width="4.5703125" style="116" customWidth="1"/>
    <col min="2828" max="2828" width="11.42578125" style="116" customWidth="1"/>
    <col min="2829" max="2829" width="4.5703125" style="116" customWidth="1"/>
    <col min="2830" max="2830" width="10" style="116" customWidth="1"/>
    <col min="2831" max="2831" width="11.42578125" style="116" customWidth="1"/>
    <col min="2832" max="2833" width="0.42578125" style="116" customWidth="1"/>
    <col min="2834" max="2834" width="1" style="116" customWidth="1"/>
    <col min="2835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4.5703125" style="116" customWidth="1"/>
    <col min="3078" max="3078" width="11.42578125" style="116" customWidth="1"/>
    <col min="3079" max="3079" width="4.5703125" style="116" customWidth="1"/>
    <col min="3080" max="3080" width="7.5703125" style="116" customWidth="1"/>
    <col min="3081" max="3081" width="4.5703125" style="116" customWidth="1"/>
    <col min="3082" max="3082" width="10" style="116" customWidth="1"/>
    <col min="3083" max="3083" width="4.5703125" style="116" customWidth="1"/>
    <col min="3084" max="3084" width="11.42578125" style="116" customWidth="1"/>
    <col min="3085" max="3085" width="4.5703125" style="116" customWidth="1"/>
    <col min="3086" max="3086" width="10" style="116" customWidth="1"/>
    <col min="3087" max="3087" width="11.42578125" style="116" customWidth="1"/>
    <col min="3088" max="3089" width="0.42578125" style="116" customWidth="1"/>
    <col min="3090" max="3090" width="1" style="116" customWidth="1"/>
    <col min="3091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4.5703125" style="116" customWidth="1"/>
    <col min="3334" max="3334" width="11.42578125" style="116" customWidth="1"/>
    <col min="3335" max="3335" width="4.5703125" style="116" customWidth="1"/>
    <col min="3336" max="3336" width="7.5703125" style="116" customWidth="1"/>
    <col min="3337" max="3337" width="4.5703125" style="116" customWidth="1"/>
    <col min="3338" max="3338" width="10" style="116" customWidth="1"/>
    <col min="3339" max="3339" width="4.5703125" style="116" customWidth="1"/>
    <col min="3340" max="3340" width="11.42578125" style="116" customWidth="1"/>
    <col min="3341" max="3341" width="4.5703125" style="116" customWidth="1"/>
    <col min="3342" max="3342" width="10" style="116" customWidth="1"/>
    <col min="3343" max="3343" width="11.42578125" style="116" customWidth="1"/>
    <col min="3344" max="3345" width="0.42578125" style="116" customWidth="1"/>
    <col min="3346" max="3346" width="1" style="116" customWidth="1"/>
    <col min="3347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4.5703125" style="116" customWidth="1"/>
    <col min="3590" max="3590" width="11.42578125" style="116" customWidth="1"/>
    <col min="3591" max="3591" width="4.5703125" style="116" customWidth="1"/>
    <col min="3592" max="3592" width="7.5703125" style="116" customWidth="1"/>
    <col min="3593" max="3593" width="4.5703125" style="116" customWidth="1"/>
    <col min="3594" max="3594" width="10" style="116" customWidth="1"/>
    <col min="3595" max="3595" width="4.5703125" style="116" customWidth="1"/>
    <col min="3596" max="3596" width="11.42578125" style="116" customWidth="1"/>
    <col min="3597" max="3597" width="4.5703125" style="116" customWidth="1"/>
    <col min="3598" max="3598" width="10" style="116" customWidth="1"/>
    <col min="3599" max="3599" width="11.42578125" style="116" customWidth="1"/>
    <col min="3600" max="3601" width="0.42578125" style="116" customWidth="1"/>
    <col min="3602" max="3602" width="1" style="116" customWidth="1"/>
    <col min="3603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4.5703125" style="116" customWidth="1"/>
    <col min="3846" max="3846" width="11.42578125" style="116" customWidth="1"/>
    <col min="3847" max="3847" width="4.5703125" style="116" customWidth="1"/>
    <col min="3848" max="3848" width="7.5703125" style="116" customWidth="1"/>
    <col min="3849" max="3849" width="4.5703125" style="116" customWidth="1"/>
    <col min="3850" max="3850" width="10" style="116" customWidth="1"/>
    <col min="3851" max="3851" width="4.5703125" style="116" customWidth="1"/>
    <col min="3852" max="3852" width="11.42578125" style="116" customWidth="1"/>
    <col min="3853" max="3853" width="4.5703125" style="116" customWidth="1"/>
    <col min="3854" max="3854" width="10" style="116" customWidth="1"/>
    <col min="3855" max="3855" width="11.42578125" style="116" customWidth="1"/>
    <col min="3856" max="3857" width="0.42578125" style="116" customWidth="1"/>
    <col min="3858" max="3858" width="1" style="116" customWidth="1"/>
    <col min="3859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4.5703125" style="116" customWidth="1"/>
    <col min="4102" max="4102" width="11.42578125" style="116" customWidth="1"/>
    <col min="4103" max="4103" width="4.5703125" style="116" customWidth="1"/>
    <col min="4104" max="4104" width="7.5703125" style="116" customWidth="1"/>
    <col min="4105" max="4105" width="4.5703125" style="116" customWidth="1"/>
    <col min="4106" max="4106" width="10" style="116" customWidth="1"/>
    <col min="4107" max="4107" width="4.5703125" style="116" customWidth="1"/>
    <col min="4108" max="4108" width="11.42578125" style="116" customWidth="1"/>
    <col min="4109" max="4109" width="4.5703125" style="116" customWidth="1"/>
    <col min="4110" max="4110" width="10" style="116" customWidth="1"/>
    <col min="4111" max="4111" width="11.42578125" style="116" customWidth="1"/>
    <col min="4112" max="4113" width="0.42578125" style="116" customWidth="1"/>
    <col min="4114" max="4114" width="1" style="116" customWidth="1"/>
    <col min="4115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4.5703125" style="116" customWidth="1"/>
    <col min="4358" max="4358" width="11.42578125" style="116" customWidth="1"/>
    <col min="4359" max="4359" width="4.5703125" style="116" customWidth="1"/>
    <col min="4360" max="4360" width="7.5703125" style="116" customWidth="1"/>
    <col min="4361" max="4361" width="4.5703125" style="116" customWidth="1"/>
    <col min="4362" max="4362" width="10" style="116" customWidth="1"/>
    <col min="4363" max="4363" width="4.5703125" style="116" customWidth="1"/>
    <col min="4364" max="4364" width="11.42578125" style="116" customWidth="1"/>
    <col min="4365" max="4365" width="4.5703125" style="116" customWidth="1"/>
    <col min="4366" max="4366" width="10" style="116" customWidth="1"/>
    <col min="4367" max="4367" width="11.42578125" style="116" customWidth="1"/>
    <col min="4368" max="4369" width="0.42578125" style="116" customWidth="1"/>
    <col min="4370" max="4370" width="1" style="116" customWidth="1"/>
    <col min="4371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4.5703125" style="116" customWidth="1"/>
    <col min="4614" max="4614" width="11.42578125" style="116" customWidth="1"/>
    <col min="4615" max="4615" width="4.5703125" style="116" customWidth="1"/>
    <col min="4616" max="4616" width="7.5703125" style="116" customWidth="1"/>
    <col min="4617" max="4617" width="4.5703125" style="116" customWidth="1"/>
    <col min="4618" max="4618" width="10" style="116" customWidth="1"/>
    <col min="4619" max="4619" width="4.5703125" style="116" customWidth="1"/>
    <col min="4620" max="4620" width="11.42578125" style="116" customWidth="1"/>
    <col min="4621" max="4621" width="4.5703125" style="116" customWidth="1"/>
    <col min="4622" max="4622" width="10" style="116" customWidth="1"/>
    <col min="4623" max="4623" width="11.42578125" style="116" customWidth="1"/>
    <col min="4624" max="4625" width="0.42578125" style="116" customWidth="1"/>
    <col min="4626" max="4626" width="1" style="116" customWidth="1"/>
    <col min="4627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4.5703125" style="116" customWidth="1"/>
    <col min="4870" max="4870" width="11.42578125" style="116" customWidth="1"/>
    <col min="4871" max="4871" width="4.5703125" style="116" customWidth="1"/>
    <col min="4872" max="4872" width="7.5703125" style="116" customWidth="1"/>
    <col min="4873" max="4873" width="4.5703125" style="116" customWidth="1"/>
    <col min="4874" max="4874" width="10" style="116" customWidth="1"/>
    <col min="4875" max="4875" width="4.5703125" style="116" customWidth="1"/>
    <col min="4876" max="4876" width="11.42578125" style="116" customWidth="1"/>
    <col min="4877" max="4877" width="4.5703125" style="116" customWidth="1"/>
    <col min="4878" max="4878" width="10" style="116" customWidth="1"/>
    <col min="4879" max="4879" width="11.42578125" style="116" customWidth="1"/>
    <col min="4880" max="4881" width="0.42578125" style="116" customWidth="1"/>
    <col min="4882" max="4882" width="1" style="116" customWidth="1"/>
    <col min="4883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4.5703125" style="116" customWidth="1"/>
    <col min="5126" max="5126" width="11.42578125" style="116" customWidth="1"/>
    <col min="5127" max="5127" width="4.5703125" style="116" customWidth="1"/>
    <col min="5128" max="5128" width="7.5703125" style="116" customWidth="1"/>
    <col min="5129" max="5129" width="4.5703125" style="116" customWidth="1"/>
    <col min="5130" max="5130" width="10" style="116" customWidth="1"/>
    <col min="5131" max="5131" width="4.5703125" style="116" customWidth="1"/>
    <col min="5132" max="5132" width="11.42578125" style="116" customWidth="1"/>
    <col min="5133" max="5133" width="4.5703125" style="116" customWidth="1"/>
    <col min="5134" max="5134" width="10" style="116" customWidth="1"/>
    <col min="5135" max="5135" width="11.42578125" style="116" customWidth="1"/>
    <col min="5136" max="5137" width="0.42578125" style="116" customWidth="1"/>
    <col min="5138" max="5138" width="1" style="116" customWidth="1"/>
    <col min="5139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4.5703125" style="116" customWidth="1"/>
    <col min="5382" max="5382" width="11.42578125" style="116" customWidth="1"/>
    <col min="5383" max="5383" width="4.5703125" style="116" customWidth="1"/>
    <col min="5384" max="5384" width="7.5703125" style="116" customWidth="1"/>
    <col min="5385" max="5385" width="4.5703125" style="116" customWidth="1"/>
    <col min="5386" max="5386" width="10" style="116" customWidth="1"/>
    <col min="5387" max="5387" width="4.5703125" style="116" customWidth="1"/>
    <col min="5388" max="5388" width="11.42578125" style="116" customWidth="1"/>
    <col min="5389" max="5389" width="4.5703125" style="116" customWidth="1"/>
    <col min="5390" max="5390" width="10" style="116" customWidth="1"/>
    <col min="5391" max="5391" width="11.42578125" style="116" customWidth="1"/>
    <col min="5392" max="5393" width="0.42578125" style="116" customWidth="1"/>
    <col min="5394" max="5394" width="1" style="116" customWidth="1"/>
    <col min="5395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4.5703125" style="116" customWidth="1"/>
    <col min="5638" max="5638" width="11.42578125" style="116" customWidth="1"/>
    <col min="5639" max="5639" width="4.5703125" style="116" customWidth="1"/>
    <col min="5640" max="5640" width="7.5703125" style="116" customWidth="1"/>
    <col min="5641" max="5641" width="4.5703125" style="116" customWidth="1"/>
    <col min="5642" max="5642" width="10" style="116" customWidth="1"/>
    <col min="5643" max="5643" width="4.5703125" style="116" customWidth="1"/>
    <col min="5644" max="5644" width="11.42578125" style="116" customWidth="1"/>
    <col min="5645" max="5645" width="4.5703125" style="116" customWidth="1"/>
    <col min="5646" max="5646" width="10" style="116" customWidth="1"/>
    <col min="5647" max="5647" width="11.42578125" style="116" customWidth="1"/>
    <col min="5648" max="5649" width="0.42578125" style="116" customWidth="1"/>
    <col min="5650" max="5650" width="1" style="116" customWidth="1"/>
    <col min="5651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4.5703125" style="116" customWidth="1"/>
    <col min="5894" max="5894" width="11.42578125" style="116" customWidth="1"/>
    <col min="5895" max="5895" width="4.5703125" style="116" customWidth="1"/>
    <col min="5896" max="5896" width="7.5703125" style="116" customWidth="1"/>
    <col min="5897" max="5897" width="4.5703125" style="116" customWidth="1"/>
    <col min="5898" max="5898" width="10" style="116" customWidth="1"/>
    <col min="5899" max="5899" width="4.5703125" style="116" customWidth="1"/>
    <col min="5900" max="5900" width="11.42578125" style="116" customWidth="1"/>
    <col min="5901" max="5901" width="4.5703125" style="116" customWidth="1"/>
    <col min="5902" max="5902" width="10" style="116" customWidth="1"/>
    <col min="5903" max="5903" width="11.42578125" style="116" customWidth="1"/>
    <col min="5904" max="5905" width="0.42578125" style="116" customWidth="1"/>
    <col min="5906" max="5906" width="1" style="116" customWidth="1"/>
    <col min="5907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4.5703125" style="116" customWidth="1"/>
    <col min="6150" max="6150" width="11.42578125" style="116" customWidth="1"/>
    <col min="6151" max="6151" width="4.5703125" style="116" customWidth="1"/>
    <col min="6152" max="6152" width="7.5703125" style="116" customWidth="1"/>
    <col min="6153" max="6153" width="4.5703125" style="116" customWidth="1"/>
    <col min="6154" max="6154" width="10" style="116" customWidth="1"/>
    <col min="6155" max="6155" width="4.5703125" style="116" customWidth="1"/>
    <col min="6156" max="6156" width="11.42578125" style="116" customWidth="1"/>
    <col min="6157" max="6157" width="4.5703125" style="116" customWidth="1"/>
    <col min="6158" max="6158" width="10" style="116" customWidth="1"/>
    <col min="6159" max="6159" width="11.42578125" style="116" customWidth="1"/>
    <col min="6160" max="6161" width="0.42578125" style="116" customWidth="1"/>
    <col min="6162" max="6162" width="1" style="116" customWidth="1"/>
    <col min="6163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4.5703125" style="116" customWidth="1"/>
    <col min="6406" max="6406" width="11.42578125" style="116" customWidth="1"/>
    <col min="6407" max="6407" width="4.5703125" style="116" customWidth="1"/>
    <col min="6408" max="6408" width="7.5703125" style="116" customWidth="1"/>
    <col min="6409" max="6409" width="4.5703125" style="116" customWidth="1"/>
    <col min="6410" max="6410" width="10" style="116" customWidth="1"/>
    <col min="6411" max="6411" width="4.5703125" style="116" customWidth="1"/>
    <col min="6412" max="6412" width="11.42578125" style="116" customWidth="1"/>
    <col min="6413" max="6413" width="4.5703125" style="116" customWidth="1"/>
    <col min="6414" max="6414" width="10" style="116" customWidth="1"/>
    <col min="6415" max="6415" width="11.42578125" style="116" customWidth="1"/>
    <col min="6416" max="6417" width="0.42578125" style="116" customWidth="1"/>
    <col min="6418" max="6418" width="1" style="116" customWidth="1"/>
    <col min="6419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4.5703125" style="116" customWidth="1"/>
    <col min="6662" max="6662" width="11.42578125" style="116" customWidth="1"/>
    <col min="6663" max="6663" width="4.5703125" style="116" customWidth="1"/>
    <col min="6664" max="6664" width="7.5703125" style="116" customWidth="1"/>
    <col min="6665" max="6665" width="4.5703125" style="116" customWidth="1"/>
    <col min="6666" max="6666" width="10" style="116" customWidth="1"/>
    <col min="6667" max="6667" width="4.5703125" style="116" customWidth="1"/>
    <col min="6668" max="6668" width="11.42578125" style="116" customWidth="1"/>
    <col min="6669" max="6669" width="4.5703125" style="116" customWidth="1"/>
    <col min="6670" max="6670" width="10" style="116" customWidth="1"/>
    <col min="6671" max="6671" width="11.42578125" style="116" customWidth="1"/>
    <col min="6672" max="6673" width="0.42578125" style="116" customWidth="1"/>
    <col min="6674" max="6674" width="1" style="116" customWidth="1"/>
    <col min="6675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4.5703125" style="116" customWidth="1"/>
    <col min="6918" max="6918" width="11.42578125" style="116" customWidth="1"/>
    <col min="6919" max="6919" width="4.5703125" style="116" customWidth="1"/>
    <col min="6920" max="6920" width="7.5703125" style="116" customWidth="1"/>
    <col min="6921" max="6921" width="4.5703125" style="116" customWidth="1"/>
    <col min="6922" max="6922" width="10" style="116" customWidth="1"/>
    <col min="6923" max="6923" width="4.5703125" style="116" customWidth="1"/>
    <col min="6924" max="6924" width="11.42578125" style="116" customWidth="1"/>
    <col min="6925" max="6925" width="4.5703125" style="116" customWidth="1"/>
    <col min="6926" max="6926" width="10" style="116" customWidth="1"/>
    <col min="6927" max="6927" width="11.42578125" style="116" customWidth="1"/>
    <col min="6928" max="6929" width="0.42578125" style="116" customWidth="1"/>
    <col min="6930" max="6930" width="1" style="116" customWidth="1"/>
    <col min="6931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4.5703125" style="116" customWidth="1"/>
    <col min="7174" max="7174" width="11.42578125" style="116" customWidth="1"/>
    <col min="7175" max="7175" width="4.5703125" style="116" customWidth="1"/>
    <col min="7176" max="7176" width="7.5703125" style="116" customWidth="1"/>
    <col min="7177" max="7177" width="4.5703125" style="116" customWidth="1"/>
    <col min="7178" max="7178" width="10" style="116" customWidth="1"/>
    <col min="7179" max="7179" width="4.5703125" style="116" customWidth="1"/>
    <col min="7180" max="7180" width="11.42578125" style="116" customWidth="1"/>
    <col min="7181" max="7181" width="4.5703125" style="116" customWidth="1"/>
    <col min="7182" max="7182" width="10" style="116" customWidth="1"/>
    <col min="7183" max="7183" width="11.42578125" style="116" customWidth="1"/>
    <col min="7184" max="7185" width="0.42578125" style="116" customWidth="1"/>
    <col min="7186" max="7186" width="1" style="116" customWidth="1"/>
    <col min="7187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4.5703125" style="116" customWidth="1"/>
    <col min="7430" max="7430" width="11.42578125" style="116" customWidth="1"/>
    <col min="7431" max="7431" width="4.5703125" style="116" customWidth="1"/>
    <col min="7432" max="7432" width="7.5703125" style="116" customWidth="1"/>
    <col min="7433" max="7433" width="4.5703125" style="116" customWidth="1"/>
    <col min="7434" max="7434" width="10" style="116" customWidth="1"/>
    <col min="7435" max="7435" width="4.5703125" style="116" customWidth="1"/>
    <col min="7436" max="7436" width="11.42578125" style="116" customWidth="1"/>
    <col min="7437" max="7437" width="4.5703125" style="116" customWidth="1"/>
    <col min="7438" max="7438" width="10" style="116" customWidth="1"/>
    <col min="7439" max="7439" width="11.42578125" style="116" customWidth="1"/>
    <col min="7440" max="7441" width="0.42578125" style="116" customWidth="1"/>
    <col min="7442" max="7442" width="1" style="116" customWidth="1"/>
    <col min="7443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4.5703125" style="116" customWidth="1"/>
    <col min="7686" max="7686" width="11.42578125" style="116" customWidth="1"/>
    <col min="7687" max="7687" width="4.5703125" style="116" customWidth="1"/>
    <col min="7688" max="7688" width="7.5703125" style="116" customWidth="1"/>
    <col min="7689" max="7689" width="4.5703125" style="116" customWidth="1"/>
    <col min="7690" max="7690" width="10" style="116" customWidth="1"/>
    <col min="7691" max="7691" width="4.5703125" style="116" customWidth="1"/>
    <col min="7692" max="7692" width="11.42578125" style="116" customWidth="1"/>
    <col min="7693" max="7693" width="4.5703125" style="116" customWidth="1"/>
    <col min="7694" max="7694" width="10" style="116" customWidth="1"/>
    <col min="7695" max="7695" width="11.42578125" style="116" customWidth="1"/>
    <col min="7696" max="7697" width="0.42578125" style="116" customWidth="1"/>
    <col min="7698" max="7698" width="1" style="116" customWidth="1"/>
    <col min="7699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4.5703125" style="116" customWidth="1"/>
    <col min="7942" max="7942" width="11.42578125" style="116" customWidth="1"/>
    <col min="7943" max="7943" width="4.5703125" style="116" customWidth="1"/>
    <col min="7944" max="7944" width="7.5703125" style="116" customWidth="1"/>
    <col min="7945" max="7945" width="4.5703125" style="116" customWidth="1"/>
    <col min="7946" max="7946" width="10" style="116" customWidth="1"/>
    <col min="7947" max="7947" width="4.5703125" style="116" customWidth="1"/>
    <col min="7948" max="7948" width="11.42578125" style="116" customWidth="1"/>
    <col min="7949" max="7949" width="4.5703125" style="116" customWidth="1"/>
    <col min="7950" max="7950" width="10" style="116" customWidth="1"/>
    <col min="7951" max="7951" width="11.42578125" style="116" customWidth="1"/>
    <col min="7952" max="7953" width="0.42578125" style="116" customWidth="1"/>
    <col min="7954" max="7954" width="1" style="116" customWidth="1"/>
    <col min="7955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4.5703125" style="116" customWidth="1"/>
    <col min="8198" max="8198" width="11.42578125" style="116" customWidth="1"/>
    <col min="8199" max="8199" width="4.5703125" style="116" customWidth="1"/>
    <col min="8200" max="8200" width="7.5703125" style="116" customWidth="1"/>
    <col min="8201" max="8201" width="4.5703125" style="116" customWidth="1"/>
    <col min="8202" max="8202" width="10" style="116" customWidth="1"/>
    <col min="8203" max="8203" width="4.5703125" style="116" customWidth="1"/>
    <col min="8204" max="8204" width="11.42578125" style="116" customWidth="1"/>
    <col min="8205" max="8205" width="4.5703125" style="116" customWidth="1"/>
    <col min="8206" max="8206" width="10" style="116" customWidth="1"/>
    <col min="8207" max="8207" width="11.42578125" style="116" customWidth="1"/>
    <col min="8208" max="8209" width="0.42578125" style="116" customWidth="1"/>
    <col min="8210" max="8210" width="1" style="116" customWidth="1"/>
    <col min="8211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4.5703125" style="116" customWidth="1"/>
    <col min="8454" max="8454" width="11.42578125" style="116" customWidth="1"/>
    <col min="8455" max="8455" width="4.5703125" style="116" customWidth="1"/>
    <col min="8456" max="8456" width="7.5703125" style="116" customWidth="1"/>
    <col min="8457" max="8457" width="4.5703125" style="116" customWidth="1"/>
    <col min="8458" max="8458" width="10" style="116" customWidth="1"/>
    <col min="8459" max="8459" width="4.5703125" style="116" customWidth="1"/>
    <col min="8460" max="8460" width="11.42578125" style="116" customWidth="1"/>
    <col min="8461" max="8461" width="4.5703125" style="116" customWidth="1"/>
    <col min="8462" max="8462" width="10" style="116" customWidth="1"/>
    <col min="8463" max="8463" width="11.42578125" style="116" customWidth="1"/>
    <col min="8464" max="8465" width="0.42578125" style="116" customWidth="1"/>
    <col min="8466" max="8466" width="1" style="116" customWidth="1"/>
    <col min="8467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4.5703125" style="116" customWidth="1"/>
    <col min="8710" max="8710" width="11.42578125" style="116" customWidth="1"/>
    <col min="8711" max="8711" width="4.5703125" style="116" customWidth="1"/>
    <col min="8712" max="8712" width="7.5703125" style="116" customWidth="1"/>
    <col min="8713" max="8713" width="4.5703125" style="116" customWidth="1"/>
    <col min="8714" max="8714" width="10" style="116" customWidth="1"/>
    <col min="8715" max="8715" width="4.5703125" style="116" customWidth="1"/>
    <col min="8716" max="8716" width="11.42578125" style="116" customWidth="1"/>
    <col min="8717" max="8717" width="4.5703125" style="116" customWidth="1"/>
    <col min="8718" max="8718" width="10" style="116" customWidth="1"/>
    <col min="8719" max="8719" width="11.42578125" style="116" customWidth="1"/>
    <col min="8720" max="8721" width="0.42578125" style="116" customWidth="1"/>
    <col min="8722" max="8722" width="1" style="116" customWidth="1"/>
    <col min="8723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4.5703125" style="116" customWidth="1"/>
    <col min="8966" max="8966" width="11.42578125" style="116" customWidth="1"/>
    <col min="8967" max="8967" width="4.5703125" style="116" customWidth="1"/>
    <col min="8968" max="8968" width="7.5703125" style="116" customWidth="1"/>
    <col min="8969" max="8969" width="4.5703125" style="116" customWidth="1"/>
    <col min="8970" max="8970" width="10" style="116" customWidth="1"/>
    <col min="8971" max="8971" width="4.5703125" style="116" customWidth="1"/>
    <col min="8972" max="8972" width="11.42578125" style="116" customWidth="1"/>
    <col min="8973" max="8973" width="4.5703125" style="116" customWidth="1"/>
    <col min="8974" max="8974" width="10" style="116" customWidth="1"/>
    <col min="8975" max="8975" width="11.42578125" style="116" customWidth="1"/>
    <col min="8976" max="8977" width="0.42578125" style="116" customWidth="1"/>
    <col min="8978" max="8978" width="1" style="116" customWidth="1"/>
    <col min="8979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4.5703125" style="116" customWidth="1"/>
    <col min="9222" max="9222" width="11.42578125" style="116" customWidth="1"/>
    <col min="9223" max="9223" width="4.5703125" style="116" customWidth="1"/>
    <col min="9224" max="9224" width="7.5703125" style="116" customWidth="1"/>
    <col min="9225" max="9225" width="4.5703125" style="116" customWidth="1"/>
    <col min="9226" max="9226" width="10" style="116" customWidth="1"/>
    <col min="9227" max="9227" width="4.5703125" style="116" customWidth="1"/>
    <col min="9228" max="9228" width="11.42578125" style="116" customWidth="1"/>
    <col min="9229" max="9229" width="4.5703125" style="116" customWidth="1"/>
    <col min="9230" max="9230" width="10" style="116" customWidth="1"/>
    <col min="9231" max="9231" width="11.42578125" style="116" customWidth="1"/>
    <col min="9232" max="9233" width="0.42578125" style="116" customWidth="1"/>
    <col min="9234" max="9234" width="1" style="116" customWidth="1"/>
    <col min="9235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4.5703125" style="116" customWidth="1"/>
    <col min="9478" max="9478" width="11.42578125" style="116" customWidth="1"/>
    <col min="9479" max="9479" width="4.5703125" style="116" customWidth="1"/>
    <col min="9480" max="9480" width="7.5703125" style="116" customWidth="1"/>
    <col min="9481" max="9481" width="4.5703125" style="116" customWidth="1"/>
    <col min="9482" max="9482" width="10" style="116" customWidth="1"/>
    <col min="9483" max="9483" width="4.5703125" style="116" customWidth="1"/>
    <col min="9484" max="9484" width="11.42578125" style="116" customWidth="1"/>
    <col min="9485" max="9485" width="4.5703125" style="116" customWidth="1"/>
    <col min="9486" max="9486" width="10" style="116" customWidth="1"/>
    <col min="9487" max="9487" width="11.42578125" style="116" customWidth="1"/>
    <col min="9488" max="9489" width="0.42578125" style="116" customWidth="1"/>
    <col min="9490" max="9490" width="1" style="116" customWidth="1"/>
    <col min="9491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4.5703125" style="116" customWidth="1"/>
    <col min="9734" max="9734" width="11.42578125" style="116" customWidth="1"/>
    <col min="9735" max="9735" width="4.5703125" style="116" customWidth="1"/>
    <col min="9736" max="9736" width="7.5703125" style="116" customWidth="1"/>
    <col min="9737" max="9737" width="4.5703125" style="116" customWidth="1"/>
    <col min="9738" max="9738" width="10" style="116" customWidth="1"/>
    <col min="9739" max="9739" width="4.5703125" style="116" customWidth="1"/>
    <col min="9740" max="9740" width="11.42578125" style="116" customWidth="1"/>
    <col min="9741" max="9741" width="4.5703125" style="116" customWidth="1"/>
    <col min="9742" max="9742" width="10" style="116" customWidth="1"/>
    <col min="9743" max="9743" width="11.42578125" style="116" customWidth="1"/>
    <col min="9744" max="9745" width="0.42578125" style="116" customWidth="1"/>
    <col min="9746" max="9746" width="1" style="116" customWidth="1"/>
    <col min="9747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4.5703125" style="116" customWidth="1"/>
    <col min="9990" max="9990" width="11.42578125" style="116" customWidth="1"/>
    <col min="9991" max="9991" width="4.5703125" style="116" customWidth="1"/>
    <col min="9992" max="9992" width="7.5703125" style="116" customWidth="1"/>
    <col min="9993" max="9993" width="4.5703125" style="116" customWidth="1"/>
    <col min="9994" max="9994" width="10" style="116" customWidth="1"/>
    <col min="9995" max="9995" width="4.5703125" style="116" customWidth="1"/>
    <col min="9996" max="9996" width="11.42578125" style="116" customWidth="1"/>
    <col min="9997" max="9997" width="4.5703125" style="116" customWidth="1"/>
    <col min="9998" max="9998" width="10" style="116" customWidth="1"/>
    <col min="9999" max="9999" width="11.42578125" style="116" customWidth="1"/>
    <col min="10000" max="10001" width="0.42578125" style="116" customWidth="1"/>
    <col min="10002" max="10002" width="1" style="116" customWidth="1"/>
    <col min="10003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4.5703125" style="116" customWidth="1"/>
    <col min="10246" max="10246" width="11.42578125" style="116" customWidth="1"/>
    <col min="10247" max="10247" width="4.5703125" style="116" customWidth="1"/>
    <col min="10248" max="10248" width="7.5703125" style="116" customWidth="1"/>
    <col min="10249" max="10249" width="4.5703125" style="116" customWidth="1"/>
    <col min="10250" max="10250" width="10" style="116" customWidth="1"/>
    <col min="10251" max="10251" width="4.5703125" style="116" customWidth="1"/>
    <col min="10252" max="10252" width="11.42578125" style="116" customWidth="1"/>
    <col min="10253" max="10253" width="4.5703125" style="116" customWidth="1"/>
    <col min="10254" max="10254" width="10" style="116" customWidth="1"/>
    <col min="10255" max="10255" width="11.42578125" style="116" customWidth="1"/>
    <col min="10256" max="10257" width="0.42578125" style="116" customWidth="1"/>
    <col min="10258" max="10258" width="1" style="116" customWidth="1"/>
    <col min="10259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4.5703125" style="116" customWidth="1"/>
    <col min="10502" max="10502" width="11.42578125" style="116" customWidth="1"/>
    <col min="10503" max="10503" width="4.5703125" style="116" customWidth="1"/>
    <col min="10504" max="10504" width="7.5703125" style="116" customWidth="1"/>
    <col min="10505" max="10505" width="4.5703125" style="116" customWidth="1"/>
    <col min="10506" max="10506" width="10" style="116" customWidth="1"/>
    <col min="10507" max="10507" width="4.5703125" style="116" customWidth="1"/>
    <col min="10508" max="10508" width="11.42578125" style="116" customWidth="1"/>
    <col min="10509" max="10509" width="4.5703125" style="116" customWidth="1"/>
    <col min="10510" max="10510" width="10" style="116" customWidth="1"/>
    <col min="10511" max="10511" width="11.42578125" style="116" customWidth="1"/>
    <col min="10512" max="10513" width="0.42578125" style="116" customWidth="1"/>
    <col min="10514" max="10514" width="1" style="116" customWidth="1"/>
    <col min="10515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4.5703125" style="116" customWidth="1"/>
    <col min="10758" max="10758" width="11.42578125" style="116" customWidth="1"/>
    <col min="10759" max="10759" width="4.5703125" style="116" customWidth="1"/>
    <col min="10760" max="10760" width="7.5703125" style="116" customWidth="1"/>
    <col min="10761" max="10761" width="4.5703125" style="116" customWidth="1"/>
    <col min="10762" max="10762" width="10" style="116" customWidth="1"/>
    <col min="10763" max="10763" width="4.5703125" style="116" customWidth="1"/>
    <col min="10764" max="10764" width="11.42578125" style="116" customWidth="1"/>
    <col min="10765" max="10765" width="4.5703125" style="116" customWidth="1"/>
    <col min="10766" max="10766" width="10" style="116" customWidth="1"/>
    <col min="10767" max="10767" width="11.42578125" style="116" customWidth="1"/>
    <col min="10768" max="10769" width="0.42578125" style="116" customWidth="1"/>
    <col min="10770" max="10770" width="1" style="116" customWidth="1"/>
    <col min="10771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4.5703125" style="116" customWidth="1"/>
    <col min="11014" max="11014" width="11.42578125" style="116" customWidth="1"/>
    <col min="11015" max="11015" width="4.5703125" style="116" customWidth="1"/>
    <col min="11016" max="11016" width="7.5703125" style="116" customWidth="1"/>
    <col min="11017" max="11017" width="4.5703125" style="116" customWidth="1"/>
    <col min="11018" max="11018" width="10" style="116" customWidth="1"/>
    <col min="11019" max="11019" width="4.5703125" style="116" customWidth="1"/>
    <col min="11020" max="11020" width="11.42578125" style="116" customWidth="1"/>
    <col min="11021" max="11021" width="4.5703125" style="116" customWidth="1"/>
    <col min="11022" max="11022" width="10" style="116" customWidth="1"/>
    <col min="11023" max="11023" width="11.42578125" style="116" customWidth="1"/>
    <col min="11024" max="11025" width="0.42578125" style="116" customWidth="1"/>
    <col min="11026" max="11026" width="1" style="116" customWidth="1"/>
    <col min="11027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4.5703125" style="116" customWidth="1"/>
    <col min="11270" max="11270" width="11.42578125" style="116" customWidth="1"/>
    <col min="11271" max="11271" width="4.5703125" style="116" customWidth="1"/>
    <col min="11272" max="11272" width="7.5703125" style="116" customWidth="1"/>
    <col min="11273" max="11273" width="4.5703125" style="116" customWidth="1"/>
    <col min="11274" max="11274" width="10" style="116" customWidth="1"/>
    <col min="11275" max="11275" width="4.5703125" style="116" customWidth="1"/>
    <col min="11276" max="11276" width="11.42578125" style="116" customWidth="1"/>
    <col min="11277" max="11277" width="4.5703125" style="116" customWidth="1"/>
    <col min="11278" max="11278" width="10" style="116" customWidth="1"/>
    <col min="11279" max="11279" width="11.42578125" style="116" customWidth="1"/>
    <col min="11280" max="11281" width="0.42578125" style="116" customWidth="1"/>
    <col min="11282" max="11282" width="1" style="116" customWidth="1"/>
    <col min="11283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4.5703125" style="116" customWidth="1"/>
    <col min="11526" max="11526" width="11.42578125" style="116" customWidth="1"/>
    <col min="11527" max="11527" width="4.5703125" style="116" customWidth="1"/>
    <col min="11528" max="11528" width="7.5703125" style="116" customWidth="1"/>
    <col min="11529" max="11529" width="4.5703125" style="116" customWidth="1"/>
    <col min="11530" max="11530" width="10" style="116" customWidth="1"/>
    <col min="11531" max="11531" width="4.5703125" style="116" customWidth="1"/>
    <col min="11532" max="11532" width="11.42578125" style="116" customWidth="1"/>
    <col min="11533" max="11533" width="4.5703125" style="116" customWidth="1"/>
    <col min="11534" max="11534" width="10" style="116" customWidth="1"/>
    <col min="11535" max="11535" width="11.42578125" style="116" customWidth="1"/>
    <col min="11536" max="11537" width="0.42578125" style="116" customWidth="1"/>
    <col min="11538" max="11538" width="1" style="116" customWidth="1"/>
    <col min="11539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4.5703125" style="116" customWidth="1"/>
    <col min="11782" max="11782" width="11.42578125" style="116" customWidth="1"/>
    <col min="11783" max="11783" width="4.5703125" style="116" customWidth="1"/>
    <col min="11784" max="11784" width="7.5703125" style="116" customWidth="1"/>
    <col min="11785" max="11785" width="4.5703125" style="116" customWidth="1"/>
    <col min="11786" max="11786" width="10" style="116" customWidth="1"/>
    <col min="11787" max="11787" width="4.5703125" style="116" customWidth="1"/>
    <col min="11788" max="11788" width="11.42578125" style="116" customWidth="1"/>
    <col min="11789" max="11789" width="4.5703125" style="116" customWidth="1"/>
    <col min="11790" max="11790" width="10" style="116" customWidth="1"/>
    <col min="11791" max="11791" width="11.42578125" style="116" customWidth="1"/>
    <col min="11792" max="11793" width="0.42578125" style="116" customWidth="1"/>
    <col min="11794" max="11794" width="1" style="116" customWidth="1"/>
    <col min="11795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4.5703125" style="116" customWidth="1"/>
    <col min="12038" max="12038" width="11.42578125" style="116" customWidth="1"/>
    <col min="12039" max="12039" width="4.5703125" style="116" customWidth="1"/>
    <col min="12040" max="12040" width="7.5703125" style="116" customWidth="1"/>
    <col min="12041" max="12041" width="4.5703125" style="116" customWidth="1"/>
    <col min="12042" max="12042" width="10" style="116" customWidth="1"/>
    <col min="12043" max="12043" width="4.5703125" style="116" customWidth="1"/>
    <col min="12044" max="12044" width="11.42578125" style="116" customWidth="1"/>
    <col min="12045" max="12045" width="4.5703125" style="116" customWidth="1"/>
    <col min="12046" max="12046" width="10" style="116" customWidth="1"/>
    <col min="12047" max="12047" width="11.42578125" style="116" customWidth="1"/>
    <col min="12048" max="12049" width="0.42578125" style="116" customWidth="1"/>
    <col min="12050" max="12050" width="1" style="116" customWidth="1"/>
    <col min="12051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4.5703125" style="116" customWidth="1"/>
    <col min="12294" max="12294" width="11.42578125" style="116" customWidth="1"/>
    <col min="12295" max="12295" width="4.5703125" style="116" customWidth="1"/>
    <col min="12296" max="12296" width="7.5703125" style="116" customWidth="1"/>
    <col min="12297" max="12297" width="4.5703125" style="116" customWidth="1"/>
    <col min="12298" max="12298" width="10" style="116" customWidth="1"/>
    <col min="12299" max="12299" width="4.5703125" style="116" customWidth="1"/>
    <col min="12300" max="12300" width="11.42578125" style="116" customWidth="1"/>
    <col min="12301" max="12301" width="4.5703125" style="116" customWidth="1"/>
    <col min="12302" max="12302" width="10" style="116" customWidth="1"/>
    <col min="12303" max="12303" width="11.42578125" style="116" customWidth="1"/>
    <col min="12304" max="12305" width="0.42578125" style="116" customWidth="1"/>
    <col min="12306" max="12306" width="1" style="116" customWidth="1"/>
    <col min="12307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4.5703125" style="116" customWidth="1"/>
    <col min="12550" max="12550" width="11.42578125" style="116" customWidth="1"/>
    <col min="12551" max="12551" width="4.5703125" style="116" customWidth="1"/>
    <col min="12552" max="12552" width="7.5703125" style="116" customWidth="1"/>
    <col min="12553" max="12553" width="4.5703125" style="116" customWidth="1"/>
    <col min="12554" max="12554" width="10" style="116" customWidth="1"/>
    <col min="12555" max="12555" width="4.5703125" style="116" customWidth="1"/>
    <col min="12556" max="12556" width="11.42578125" style="116" customWidth="1"/>
    <col min="12557" max="12557" width="4.5703125" style="116" customWidth="1"/>
    <col min="12558" max="12558" width="10" style="116" customWidth="1"/>
    <col min="12559" max="12559" width="11.42578125" style="116" customWidth="1"/>
    <col min="12560" max="12561" width="0.42578125" style="116" customWidth="1"/>
    <col min="12562" max="12562" width="1" style="116" customWidth="1"/>
    <col min="12563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4.5703125" style="116" customWidth="1"/>
    <col min="12806" max="12806" width="11.42578125" style="116" customWidth="1"/>
    <col min="12807" max="12807" width="4.5703125" style="116" customWidth="1"/>
    <col min="12808" max="12808" width="7.5703125" style="116" customWidth="1"/>
    <col min="12809" max="12809" width="4.5703125" style="116" customWidth="1"/>
    <col min="12810" max="12810" width="10" style="116" customWidth="1"/>
    <col min="12811" max="12811" width="4.5703125" style="116" customWidth="1"/>
    <col min="12812" max="12812" width="11.42578125" style="116" customWidth="1"/>
    <col min="12813" max="12813" width="4.5703125" style="116" customWidth="1"/>
    <col min="12814" max="12814" width="10" style="116" customWidth="1"/>
    <col min="12815" max="12815" width="11.42578125" style="116" customWidth="1"/>
    <col min="12816" max="12817" width="0.42578125" style="116" customWidth="1"/>
    <col min="12818" max="12818" width="1" style="116" customWidth="1"/>
    <col min="12819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4.5703125" style="116" customWidth="1"/>
    <col min="13062" max="13062" width="11.42578125" style="116" customWidth="1"/>
    <col min="13063" max="13063" width="4.5703125" style="116" customWidth="1"/>
    <col min="13064" max="13064" width="7.5703125" style="116" customWidth="1"/>
    <col min="13065" max="13065" width="4.5703125" style="116" customWidth="1"/>
    <col min="13066" max="13066" width="10" style="116" customWidth="1"/>
    <col min="13067" max="13067" width="4.5703125" style="116" customWidth="1"/>
    <col min="13068" max="13068" width="11.42578125" style="116" customWidth="1"/>
    <col min="13069" max="13069" width="4.5703125" style="116" customWidth="1"/>
    <col min="13070" max="13070" width="10" style="116" customWidth="1"/>
    <col min="13071" max="13071" width="11.42578125" style="116" customWidth="1"/>
    <col min="13072" max="13073" width="0.42578125" style="116" customWidth="1"/>
    <col min="13074" max="13074" width="1" style="116" customWidth="1"/>
    <col min="13075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4.5703125" style="116" customWidth="1"/>
    <col min="13318" max="13318" width="11.42578125" style="116" customWidth="1"/>
    <col min="13319" max="13319" width="4.5703125" style="116" customWidth="1"/>
    <col min="13320" max="13320" width="7.5703125" style="116" customWidth="1"/>
    <col min="13321" max="13321" width="4.5703125" style="116" customWidth="1"/>
    <col min="13322" max="13322" width="10" style="116" customWidth="1"/>
    <col min="13323" max="13323" width="4.5703125" style="116" customWidth="1"/>
    <col min="13324" max="13324" width="11.42578125" style="116" customWidth="1"/>
    <col min="13325" max="13325" width="4.5703125" style="116" customWidth="1"/>
    <col min="13326" max="13326" width="10" style="116" customWidth="1"/>
    <col min="13327" max="13327" width="11.42578125" style="116" customWidth="1"/>
    <col min="13328" max="13329" width="0.42578125" style="116" customWidth="1"/>
    <col min="13330" max="13330" width="1" style="116" customWidth="1"/>
    <col min="13331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4.5703125" style="116" customWidth="1"/>
    <col min="13574" max="13574" width="11.42578125" style="116" customWidth="1"/>
    <col min="13575" max="13575" width="4.5703125" style="116" customWidth="1"/>
    <col min="13576" max="13576" width="7.5703125" style="116" customWidth="1"/>
    <col min="13577" max="13577" width="4.5703125" style="116" customWidth="1"/>
    <col min="13578" max="13578" width="10" style="116" customWidth="1"/>
    <col min="13579" max="13579" width="4.5703125" style="116" customWidth="1"/>
    <col min="13580" max="13580" width="11.42578125" style="116" customWidth="1"/>
    <col min="13581" max="13581" width="4.5703125" style="116" customWidth="1"/>
    <col min="13582" max="13582" width="10" style="116" customWidth="1"/>
    <col min="13583" max="13583" width="11.42578125" style="116" customWidth="1"/>
    <col min="13584" max="13585" width="0.42578125" style="116" customWidth="1"/>
    <col min="13586" max="13586" width="1" style="116" customWidth="1"/>
    <col min="13587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4.5703125" style="116" customWidth="1"/>
    <col min="13830" max="13830" width="11.42578125" style="116" customWidth="1"/>
    <col min="13831" max="13831" width="4.5703125" style="116" customWidth="1"/>
    <col min="13832" max="13832" width="7.5703125" style="116" customWidth="1"/>
    <col min="13833" max="13833" width="4.5703125" style="116" customWidth="1"/>
    <col min="13834" max="13834" width="10" style="116" customWidth="1"/>
    <col min="13835" max="13835" width="4.5703125" style="116" customWidth="1"/>
    <col min="13836" max="13836" width="11.42578125" style="116" customWidth="1"/>
    <col min="13837" max="13837" width="4.5703125" style="116" customWidth="1"/>
    <col min="13838" max="13838" width="10" style="116" customWidth="1"/>
    <col min="13839" max="13839" width="11.42578125" style="116" customWidth="1"/>
    <col min="13840" max="13841" width="0.42578125" style="116" customWidth="1"/>
    <col min="13842" max="13842" width="1" style="116" customWidth="1"/>
    <col min="13843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4.5703125" style="116" customWidth="1"/>
    <col min="14086" max="14086" width="11.42578125" style="116" customWidth="1"/>
    <col min="14087" max="14087" width="4.5703125" style="116" customWidth="1"/>
    <col min="14088" max="14088" width="7.5703125" style="116" customWidth="1"/>
    <col min="14089" max="14089" width="4.5703125" style="116" customWidth="1"/>
    <col min="14090" max="14090" width="10" style="116" customWidth="1"/>
    <col min="14091" max="14091" width="4.5703125" style="116" customWidth="1"/>
    <col min="14092" max="14092" width="11.42578125" style="116" customWidth="1"/>
    <col min="14093" max="14093" width="4.5703125" style="116" customWidth="1"/>
    <col min="14094" max="14094" width="10" style="116" customWidth="1"/>
    <col min="14095" max="14095" width="11.42578125" style="116" customWidth="1"/>
    <col min="14096" max="14097" width="0.42578125" style="116" customWidth="1"/>
    <col min="14098" max="14098" width="1" style="116" customWidth="1"/>
    <col min="14099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4.5703125" style="116" customWidth="1"/>
    <col min="14342" max="14342" width="11.42578125" style="116" customWidth="1"/>
    <col min="14343" max="14343" width="4.5703125" style="116" customWidth="1"/>
    <col min="14344" max="14344" width="7.5703125" style="116" customWidth="1"/>
    <col min="14345" max="14345" width="4.5703125" style="116" customWidth="1"/>
    <col min="14346" max="14346" width="10" style="116" customWidth="1"/>
    <col min="14347" max="14347" width="4.5703125" style="116" customWidth="1"/>
    <col min="14348" max="14348" width="11.42578125" style="116" customWidth="1"/>
    <col min="14349" max="14349" width="4.5703125" style="116" customWidth="1"/>
    <col min="14350" max="14350" width="10" style="116" customWidth="1"/>
    <col min="14351" max="14351" width="11.42578125" style="116" customWidth="1"/>
    <col min="14352" max="14353" width="0.42578125" style="116" customWidth="1"/>
    <col min="14354" max="14354" width="1" style="116" customWidth="1"/>
    <col min="14355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4.5703125" style="116" customWidth="1"/>
    <col min="14598" max="14598" width="11.42578125" style="116" customWidth="1"/>
    <col min="14599" max="14599" width="4.5703125" style="116" customWidth="1"/>
    <col min="14600" max="14600" width="7.5703125" style="116" customWidth="1"/>
    <col min="14601" max="14601" width="4.5703125" style="116" customWidth="1"/>
    <col min="14602" max="14602" width="10" style="116" customWidth="1"/>
    <col min="14603" max="14603" width="4.5703125" style="116" customWidth="1"/>
    <col min="14604" max="14604" width="11.42578125" style="116" customWidth="1"/>
    <col min="14605" max="14605" width="4.5703125" style="116" customWidth="1"/>
    <col min="14606" max="14606" width="10" style="116" customWidth="1"/>
    <col min="14607" max="14607" width="11.42578125" style="116" customWidth="1"/>
    <col min="14608" max="14609" width="0.42578125" style="116" customWidth="1"/>
    <col min="14610" max="14610" width="1" style="116" customWidth="1"/>
    <col min="14611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4.5703125" style="116" customWidth="1"/>
    <col min="14854" max="14854" width="11.42578125" style="116" customWidth="1"/>
    <col min="14855" max="14855" width="4.5703125" style="116" customWidth="1"/>
    <col min="14856" max="14856" width="7.5703125" style="116" customWidth="1"/>
    <col min="14857" max="14857" width="4.5703125" style="116" customWidth="1"/>
    <col min="14858" max="14858" width="10" style="116" customWidth="1"/>
    <col min="14859" max="14859" width="4.5703125" style="116" customWidth="1"/>
    <col min="14860" max="14860" width="11.42578125" style="116" customWidth="1"/>
    <col min="14861" max="14861" width="4.5703125" style="116" customWidth="1"/>
    <col min="14862" max="14862" width="10" style="116" customWidth="1"/>
    <col min="14863" max="14863" width="11.42578125" style="116" customWidth="1"/>
    <col min="14864" max="14865" width="0.42578125" style="116" customWidth="1"/>
    <col min="14866" max="14866" width="1" style="116" customWidth="1"/>
    <col min="14867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4.5703125" style="116" customWidth="1"/>
    <col min="15110" max="15110" width="11.42578125" style="116" customWidth="1"/>
    <col min="15111" max="15111" width="4.5703125" style="116" customWidth="1"/>
    <col min="15112" max="15112" width="7.5703125" style="116" customWidth="1"/>
    <col min="15113" max="15113" width="4.5703125" style="116" customWidth="1"/>
    <col min="15114" max="15114" width="10" style="116" customWidth="1"/>
    <col min="15115" max="15115" width="4.5703125" style="116" customWidth="1"/>
    <col min="15116" max="15116" width="11.42578125" style="116" customWidth="1"/>
    <col min="15117" max="15117" width="4.5703125" style="116" customWidth="1"/>
    <col min="15118" max="15118" width="10" style="116" customWidth="1"/>
    <col min="15119" max="15119" width="11.42578125" style="116" customWidth="1"/>
    <col min="15120" max="15121" width="0.42578125" style="116" customWidth="1"/>
    <col min="15122" max="15122" width="1" style="116" customWidth="1"/>
    <col min="15123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4.5703125" style="116" customWidth="1"/>
    <col min="15366" max="15366" width="11.42578125" style="116" customWidth="1"/>
    <col min="15367" max="15367" width="4.5703125" style="116" customWidth="1"/>
    <col min="15368" max="15368" width="7.5703125" style="116" customWidth="1"/>
    <col min="15369" max="15369" width="4.5703125" style="116" customWidth="1"/>
    <col min="15370" max="15370" width="10" style="116" customWidth="1"/>
    <col min="15371" max="15371" width="4.5703125" style="116" customWidth="1"/>
    <col min="15372" max="15372" width="11.42578125" style="116" customWidth="1"/>
    <col min="15373" max="15373" width="4.5703125" style="116" customWidth="1"/>
    <col min="15374" max="15374" width="10" style="116" customWidth="1"/>
    <col min="15375" max="15375" width="11.42578125" style="116" customWidth="1"/>
    <col min="15376" max="15377" width="0.42578125" style="116" customWidth="1"/>
    <col min="15378" max="15378" width="1" style="116" customWidth="1"/>
    <col min="15379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4.5703125" style="116" customWidth="1"/>
    <col min="15622" max="15622" width="11.42578125" style="116" customWidth="1"/>
    <col min="15623" max="15623" width="4.5703125" style="116" customWidth="1"/>
    <col min="15624" max="15624" width="7.5703125" style="116" customWidth="1"/>
    <col min="15625" max="15625" width="4.5703125" style="116" customWidth="1"/>
    <col min="15626" max="15626" width="10" style="116" customWidth="1"/>
    <col min="15627" max="15627" width="4.5703125" style="116" customWidth="1"/>
    <col min="15628" max="15628" width="11.42578125" style="116" customWidth="1"/>
    <col min="15629" max="15629" width="4.5703125" style="116" customWidth="1"/>
    <col min="15630" max="15630" width="10" style="116" customWidth="1"/>
    <col min="15631" max="15631" width="11.42578125" style="116" customWidth="1"/>
    <col min="15632" max="15633" width="0.42578125" style="116" customWidth="1"/>
    <col min="15634" max="15634" width="1" style="116" customWidth="1"/>
    <col min="15635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4.5703125" style="116" customWidth="1"/>
    <col min="15878" max="15878" width="11.42578125" style="116" customWidth="1"/>
    <col min="15879" max="15879" width="4.5703125" style="116" customWidth="1"/>
    <col min="15880" max="15880" width="7.5703125" style="116" customWidth="1"/>
    <col min="15881" max="15881" width="4.5703125" style="116" customWidth="1"/>
    <col min="15882" max="15882" width="10" style="116" customWidth="1"/>
    <col min="15883" max="15883" width="4.5703125" style="116" customWidth="1"/>
    <col min="15884" max="15884" width="11.42578125" style="116" customWidth="1"/>
    <col min="15885" max="15885" width="4.5703125" style="116" customWidth="1"/>
    <col min="15886" max="15886" width="10" style="116" customWidth="1"/>
    <col min="15887" max="15887" width="11.42578125" style="116" customWidth="1"/>
    <col min="15888" max="15889" width="0.42578125" style="116" customWidth="1"/>
    <col min="15890" max="15890" width="1" style="116" customWidth="1"/>
    <col min="15891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4.5703125" style="116" customWidth="1"/>
    <col min="16134" max="16134" width="11.42578125" style="116" customWidth="1"/>
    <col min="16135" max="16135" width="4.5703125" style="116" customWidth="1"/>
    <col min="16136" max="16136" width="7.5703125" style="116" customWidth="1"/>
    <col min="16137" max="16137" width="4.5703125" style="116" customWidth="1"/>
    <col min="16138" max="16138" width="10" style="116" customWidth="1"/>
    <col min="16139" max="16139" width="4.5703125" style="116" customWidth="1"/>
    <col min="16140" max="16140" width="11.42578125" style="116" customWidth="1"/>
    <col min="16141" max="16141" width="4.5703125" style="116" customWidth="1"/>
    <col min="16142" max="16142" width="10" style="116" customWidth="1"/>
    <col min="16143" max="16143" width="11.42578125" style="116" customWidth="1"/>
    <col min="16144" max="16145" width="0.42578125" style="116" customWidth="1"/>
    <col min="16146" max="16146" width="1" style="116" customWidth="1"/>
    <col min="16147" max="16384" width="13.28515625" style="116"/>
  </cols>
  <sheetData>
    <row r="1" spans="4:16" ht="2.1" customHeight="1" x14ac:dyDescent="0.2">
      <c r="P1" s="116" t="s">
        <v>198</v>
      </c>
    </row>
    <row r="2" spans="4:16" ht="3.75" customHeight="1" x14ac:dyDescent="0.2"/>
    <row r="3" spans="4:16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4:16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4:16" ht="18.75" customHeight="1" x14ac:dyDescent="0.3">
      <c r="D5" s="118" t="s">
        <v>280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</row>
    <row r="6" spans="4:16" ht="16.350000000000001" customHeight="1" x14ac:dyDescent="0.2">
      <c r="D6" s="119" t="s">
        <v>281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</row>
    <row r="7" spans="4:16" ht="15.6" customHeight="1" x14ac:dyDescent="0.2">
      <c r="D7" s="120" t="s">
        <v>282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</row>
    <row r="8" spans="4:16" ht="15.6" customHeight="1" x14ac:dyDescent="0.2">
      <c r="D8" s="120" t="s">
        <v>203</v>
      </c>
      <c r="E8" s="121"/>
      <c r="F8" s="121"/>
      <c r="G8" s="121"/>
      <c r="H8" s="121"/>
      <c r="I8" s="121"/>
      <c r="J8" s="121"/>
      <c r="K8" s="121"/>
      <c r="L8" s="121"/>
      <c r="M8" s="121"/>
      <c r="N8" s="120"/>
    </row>
    <row r="9" spans="4:16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</row>
    <row r="10" spans="4:16" ht="17.25" customHeight="1" x14ac:dyDescent="0.25">
      <c r="D10" s="122" t="s">
        <v>283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3"/>
    </row>
    <row r="11" spans="4:16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</row>
    <row r="12" spans="4:16" ht="1.1499999999999999" customHeight="1" x14ac:dyDescent="0.2"/>
    <row r="13" spans="4:16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</row>
    <row r="14" spans="4:16" ht="23.25" customHeight="1" x14ac:dyDescent="0.2">
      <c r="D14" s="141" t="s">
        <v>250</v>
      </c>
      <c r="E14" s="141"/>
      <c r="F14" s="141" t="s">
        <v>251</v>
      </c>
      <c r="G14" s="141"/>
      <c r="H14" s="141" t="s">
        <v>230</v>
      </c>
      <c r="I14" s="141"/>
      <c r="J14" s="141" t="s">
        <v>252</v>
      </c>
      <c r="K14" s="141"/>
      <c r="L14" s="141" t="s">
        <v>253</v>
      </c>
      <c r="M14" s="141"/>
      <c r="N14" s="141" t="s">
        <v>254</v>
      </c>
    </row>
    <row r="15" spans="4:16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</row>
    <row r="16" spans="4:16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5"/>
    </row>
    <row r="17" spans="4:14" ht="10.9" customHeight="1" x14ac:dyDescent="0.2">
      <c r="D17" s="148">
        <v>41306</v>
      </c>
      <c r="E17" s="149"/>
      <c r="F17" s="151">
        <v>0</v>
      </c>
      <c r="G17" s="151"/>
      <c r="H17" s="150">
        <v>0</v>
      </c>
      <c r="I17" s="150"/>
      <c r="J17" s="151">
        <v>43919.33</v>
      </c>
      <c r="K17" s="151"/>
      <c r="L17" s="151">
        <v>43919.33</v>
      </c>
      <c r="M17" s="151"/>
      <c r="N17" s="153">
        <v>43919.33</v>
      </c>
    </row>
    <row r="18" spans="4:14" ht="10.9" customHeight="1" x14ac:dyDescent="0.2">
      <c r="D18" s="148">
        <v>41487</v>
      </c>
      <c r="E18" s="149"/>
      <c r="F18" s="151">
        <v>0</v>
      </c>
      <c r="G18" s="151"/>
      <c r="H18" s="150">
        <v>0</v>
      </c>
      <c r="I18" s="150"/>
      <c r="J18" s="151">
        <v>34980</v>
      </c>
      <c r="K18" s="151"/>
      <c r="L18" s="151">
        <v>34980</v>
      </c>
      <c r="M18" s="151"/>
      <c r="N18" s="153">
        <v>0</v>
      </c>
    </row>
    <row r="19" spans="4:14" ht="10.9" customHeight="1" x14ac:dyDescent="0.2">
      <c r="D19" s="148">
        <v>41671</v>
      </c>
      <c r="E19" s="149"/>
      <c r="F19" s="151">
        <v>0</v>
      </c>
      <c r="G19" s="151"/>
      <c r="H19" s="150">
        <v>0</v>
      </c>
      <c r="I19" s="150"/>
      <c r="J19" s="151">
        <v>34980</v>
      </c>
      <c r="K19" s="151"/>
      <c r="L19" s="151">
        <v>34980</v>
      </c>
      <c r="M19" s="151"/>
      <c r="N19" s="153">
        <v>69960</v>
      </c>
    </row>
    <row r="20" spans="4:14" ht="10.9" customHeight="1" x14ac:dyDescent="0.2">
      <c r="D20" s="148">
        <v>41852</v>
      </c>
      <c r="E20" s="149"/>
      <c r="F20" s="151">
        <v>0</v>
      </c>
      <c r="G20" s="151"/>
      <c r="H20" s="150">
        <v>0</v>
      </c>
      <c r="I20" s="150"/>
      <c r="J20" s="151">
        <v>34980</v>
      </c>
      <c r="K20" s="151"/>
      <c r="L20" s="151">
        <v>34980</v>
      </c>
      <c r="M20" s="151"/>
      <c r="N20" s="153">
        <v>0</v>
      </c>
    </row>
    <row r="21" spans="4:14" ht="10.9" customHeight="1" x14ac:dyDescent="0.2">
      <c r="D21" s="148">
        <v>42036</v>
      </c>
      <c r="E21" s="148"/>
      <c r="F21" s="153">
        <v>265000</v>
      </c>
      <c r="G21" s="153"/>
      <c r="H21" s="155">
        <v>3.75</v>
      </c>
      <c r="I21" s="155"/>
      <c r="J21" s="153">
        <v>34980</v>
      </c>
      <c r="K21" s="153"/>
      <c r="L21" s="153">
        <v>299980</v>
      </c>
      <c r="M21" s="153"/>
      <c r="N21" s="153">
        <v>334960</v>
      </c>
    </row>
    <row r="22" spans="4:14" ht="10.9" customHeight="1" x14ac:dyDescent="0.2">
      <c r="D22" s="148">
        <v>42217</v>
      </c>
      <c r="E22" s="149"/>
      <c r="F22" s="151">
        <v>0</v>
      </c>
      <c r="G22" s="151"/>
      <c r="H22" s="150">
        <v>0</v>
      </c>
      <c r="I22" s="150"/>
      <c r="J22" s="151">
        <v>30011.25</v>
      </c>
      <c r="K22" s="151"/>
      <c r="L22" s="151">
        <v>30011.25</v>
      </c>
      <c r="M22" s="151"/>
      <c r="N22" s="153">
        <v>0</v>
      </c>
    </row>
    <row r="23" spans="4:14" ht="10.9" customHeight="1" x14ac:dyDescent="0.2">
      <c r="D23" s="148">
        <v>42401</v>
      </c>
      <c r="E23" s="149"/>
      <c r="F23" s="151">
        <v>275000</v>
      </c>
      <c r="G23" s="151"/>
      <c r="H23" s="150">
        <v>3.85</v>
      </c>
      <c r="I23" s="150"/>
      <c r="J23" s="151">
        <v>30011.25</v>
      </c>
      <c r="K23" s="151"/>
      <c r="L23" s="151">
        <v>305011.25</v>
      </c>
      <c r="M23" s="151"/>
      <c r="N23" s="153">
        <v>335022.5</v>
      </c>
    </row>
    <row r="24" spans="4:14" ht="10.9" customHeight="1" x14ac:dyDescent="0.2">
      <c r="D24" s="148">
        <v>42583</v>
      </c>
      <c r="E24" s="149"/>
      <c r="F24" s="151">
        <v>0</v>
      </c>
      <c r="G24" s="151"/>
      <c r="H24" s="150">
        <v>0</v>
      </c>
      <c r="I24" s="150"/>
      <c r="J24" s="151">
        <v>24717.5</v>
      </c>
      <c r="K24" s="151"/>
      <c r="L24" s="151">
        <v>24717.5</v>
      </c>
      <c r="M24" s="151"/>
      <c r="N24" s="153">
        <v>0</v>
      </c>
    </row>
    <row r="25" spans="4:14" ht="10.9" customHeight="1" x14ac:dyDescent="0.2">
      <c r="D25" s="148">
        <v>42767</v>
      </c>
      <c r="E25" s="149"/>
      <c r="F25" s="151">
        <v>285000</v>
      </c>
      <c r="G25" s="151"/>
      <c r="H25" s="150">
        <v>4</v>
      </c>
      <c r="I25" s="150"/>
      <c r="J25" s="151">
        <v>24717.5</v>
      </c>
      <c r="K25" s="151"/>
      <c r="L25" s="151">
        <v>309717.5</v>
      </c>
      <c r="M25" s="151"/>
      <c r="N25" s="153">
        <v>334435</v>
      </c>
    </row>
    <row r="26" spans="4:14" ht="10.9" customHeight="1" x14ac:dyDescent="0.2">
      <c r="D26" s="148">
        <v>42948</v>
      </c>
      <c r="E26" s="148"/>
      <c r="F26" s="153">
        <v>0</v>
      </c>
      <c r="G26" s="153"/>
      <c r="H26" s="155">
        <v>0</v>
      </c>
      <c r="I26" s="155"/>
      <c r="J26" s="153">
        <v>19017.5</v>
      </c>
      <c r="K26" s="153"/>
      <c r="L26" s="153">
        <v>19017.5</v>
      </c>
      <c r="M26" s="153"/>
      <c r="N26" s="153">
        <v>0</v>
      </c>
    </row>
    <row r="27" spans="4:14" ht="10.9" customHeight="1" x14ac:dyDescent="0.2">
      <c r="D27" s="148">
        <v>43132</v>
      </c>
      <c r="E27" s="149"/>
      <c r="F27" s="151">
        <v>300000</v>
      </c>
      <c r="G27" s="151"/>
      <c r="H27" s="150">
        <v>4</v>
      </c>
      <c r="I27" s="150"/>
      <c r="J27" s="151">
        <v>19017.5</v>
      </c>
      <c r="K27" s="151"/>
      <c r="L27" s="151">
        <v>319017.5</v>
      </c>
      <c r="M27" s="151"/>
      <c r="N27" s="153">
        <v>338035</v>
      </c>
    </row>
    <row r="28" spans="4:14" ht="10.9" customHeight="1" x14ac:dyDescent="0.2">
      <c r="D28" s="148">
        <v>43313</v>
      </c>
      <c r="E28" s="149"/>
      <c r="F28" s="151">
        <v>0</v>
      </c>
      <c r="G28" s="151"/>
      <c r="H28" s="150">
        <v>0</v>
      </c>
      <c r="I28" s="150"/>
      <c r="J28" s="151">
        <v>13017.5</v>
      </c>
      <c r="K28" s="151"/>
      <c r="L28" s="151">
        <v>13017.5</v>
      </c>
      <c r="M28" s="151"/>
      <c r="N28" s="153">
        <v>0</v>
      </c>
    </row>
    <row r="29" spans="4:14" ht="10.9" customHeight="1" x14ac:dyDescent="0.2">
      <c r="D29" s="148">
        <v>43497</v>
      </c>
      <c r="E29" s="149"/>
      <c r="F29" s="151">
        <v>310000</v>
      </c>
      <c r="G29" s="151"/>
      <c r="H29" s="150">
        <v>4.0999999999999996</v>
      </c>
      <c r="I29" s="150"/>
      <c r="J29" s="151">
        <v>13017.5</v>
      </c>
      <c r="K29" s="151"/>
      <c r="L29" s="151">
        <v>323017.5</v>
      </c>
      <c r="M29" s="151"/>
      <c r="N29" s="153">
        <v>336035</v>
      </c>
    </row>
    <row r="30" spans="4:14" ht="10.9" customHeight="1" x14ac:dyDescent="0.2">
      <c r="D30" s="148">
        <v>43678</v>
      </c>
      <c r="E30" s="149"/>
      <c r="F30" s="151">
        <v>0</v>
      </c>
      <c r="G30" s="151"/>
      <c r="H30" s="150">
        <v>0</v>
      </c>
      <c r="I30" s="150"/>
      <c r="J30" s="151">
        <v>6662.5</v>
      </c>
      <c r="K30" s="151"/>
      <c r="L30" s="151">
        <v>6662.5</v>
      </c>
      <c r="M30" s="151"/>
      <c r="N30" s="153">
        <v>0</v>
      </c>
    </row>
    <row r="31" spans="4:14" ht="10.9" customHeight="1" x14ac:dyDescent="0.2">
      <c r="D31" s="148">
        <v>43862</v>
      </c>
      <c r="E31" s="148"/>
      <c r="F31" s="153">
        <v>325000</v>
      </c>
      <c r="G31" s="153"/>
      <c r="H31" s="155">
        <v>4.0999999999999996</v>
      </c>
      <c r="I31" s="155"/>
      <c r="J31" s="153">
        <v>6662.5</v>
      </c>
      <c r="K31" s="153"/>
      <c r="L31" s="153">
        <v>331662.5</v>
      </c>
      <c r="M31" s="153"/>
      <c r="N31" s="153">
        <v>338325</v>
      </c>
    </row>
    <row r="32" spans="4:14" ht="1.1499999999999999" customHeight="1" x14ac:dyDescent="0.2">
      <c r="D32" s="145"/>
      <c r="E32" s="146"/>
      <c r="F32" s="146"/>
      <c r="G32" s="146"/>
      <c r="H32" s="146"/>
      <c r="I32" s="146"/>
      <c r="J32" s="146"/>
      <c r="K32" s="146"/>
      <c r="L32" s="146"/>
      <c r="M32" s="146"/>
      <c r="N32" s="145"/>
    </row>
    <row r="33" spans="4:14" ht="1.1499999999999999" customHeight="1" x14ac:dyDescent="0.2"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</row>
    <row r="34" spans="4:14" ht="12.75" customHeight="1" x14ac:dyDescent="0.2">
      <c r="D34" s="157">
        <v>0</v>
      </c>
      <c r="E34" s="157"/>
      <c r="F34" s="159">
        <v>1760000</v>
      </c>
      <c r="G34" s="159"/>
      <c r="H34" s="158">
        <v>0</v>
      </c>
      <c r="I34" s="158"/>
      <c r="J34" s="159">
        <v>370691.83</v>
      </c>
      <c r="K34" s="159"/>
      <c r="L34" s="159">
        <v>2130691.83</v>
      </c>
      <c r="M34" s="159"/>
      <c r="N34" s="159">
        <v>0</v>
      </c>
    </row>
    <row r="35" spans="4:14" ht="1.1499999999999999" customHeight="1" x14ac:dyDescent="0.2"/>
    <row r="36" spans="4:14" ht="10.9" customHeight="1" x14ac:dyDescent="0.2"/>
    <row r="37" spans="4:14" ht="10.9" customHeight="1" x14ac:dyDescent="0.2">
      <c r="D37" s="280" t="s">
        <v>255</v>
      </c>
      <c r="E37" s="280"/>
      <c r="F37" s="278"/>
      <c r="G37" s="278"/>
      <c r="H37" s="278"/>
      <c r="I37" s="278"/>
      <c r="J37" s="278"/>
      <c r="K37" s="278"/>
      <c r="L37" s="278"/>
      <c r="M37" s="278"/>
      <c r="N37" s="281" t="s">
        <v>203</v>
      </c>
    </row>
    <row r="38" spans="4:14" ht="10.9" customHeight="1" x14ac:dyDescent="0.2">
      <c r="D38" s="126" t="s">
        <v>198</v>
      </c>
      <c r="E38" s="126"/>
      <c r="N38" s="160" t="s">
        <v>203</v>
      </c>
    </row>
    <row r="39" spans="4:14" ht="10.9" customHeight="1" x14ac:dyDescent="0.2">
      <c r="D39" s="127" t="s">
        <v>284</v>
      </c>
      <c r="E39" s="127"/>
      <c r="F39" s="145"/>
      <c r="G39" s="145"/>
      <c r="H39" s="145"/>
      <c r="I39" s="145"/>
      <c r="J39" s="145"/>
      <c r="K39" s="145"/>
      <c r="L39" s="145"/>
      <c r="M39" s="145"/>
      <c r="N39" s="180">
        <v>6192012</v>
      </c>
    </row>
    <row r="40" spans="4:14" ht="10.9" customHeight="1" x14ac:dyDescent="0.2">
      <c r="D40" s="127" t="s">
        <v>285</v>
      </c>
      <c r="E40" s="127"/>
      <c r="F40" s="145"/>
      <c r="G40" s="145"/>
      <c r="H40" s="145"/>
      <c r="I40" s="145"/>
      <c r="J40" s="145"/>
      <c r="K40" s="145"/>
      <c r="L40" s="145"/>
      <c r="M40" s="145"/>
      <c r="N40" s="161">
        <v>5.2359848484848497</v>
      </c>
    </row>
    <row r="41" spans="4:14" ht="10.9" customHeight="1" x14ac:dyDescent="0.2">
      <c r="D41" s="127" t="s">
        <v>286</v>
      </c>
      <c r="E41" s="127"/>
      <c r="F41" s="145"/>
      <c r="G41" s="145"/>
      <c r="H41" s="145"/>
      <c r="I41" s="145"/>
      <c r="J41" s="145"/>
      <c r="K41" s="145"/>
      <c r="L41" s="145"/>
      <c r="M41" s="145"/>
      <c r="N41" s="162">
        <v>4.0225547637994703</v>
      </c>
    </row>
    <row r="42" spans="4:14" ht="10.9" customHeight="1" x14ac:dyDescent="0.2">
      <c r="D42" s="127" t="s">
        <v>287</v>
      </c>
      <c r="E42" s="127"/>
      <c r="F42" s="145"/>
      <c r="G42" s="145"/>
      <c r="H42" s="145"/>
      <c r="I42" s="145"/>
      <c r="J42" s="145"/>
      <c r="K42" s="145"/>
      <c r="L42" s="145"/>
      <c r="M42" s="145"/>
      <c r="N42" s="161">
        <v>5.2359848484848497</v>
      </c>
    </row>
    <row r="43" spans="4:14" ht="10.9" customHeight="1" x14ac:dyDescent="0.2">
      <c r="D43" s="130" t="s">
        <v>198</v>
      </c>
      <c r="E43" s="126"/>
      <c r="N43" s="132" t="s">
        <v>203</v>
      </c>
    </row>
    <row r="44" spans="4:14" ht="10.9" customHeight="1" x14ac:dyDescent="0.2">
      <c r="D44" s="280" t="s">
        <v>288</v>
      </c>
      <c r="E44" s="280"/>
      <c r="F44" s="278"/>
      <c r="G44" s="278"/>
      <c r="H44" s="278"/>
      <c r="I44" s="278"/>
      <c r="J44" s="278"/>
      <c r="K44" s="278"/>
      <c r="L44" s="278"/>
      <c r="M44" s="278"/>
      <c r="N44" s="282" t="s">
        <v>203</v>
      </c>
    </row>
    <row r="45" spans="4:14" ht="10.9" customHeight="1" x14ac:dyDescent="0.2">
      <c r="D45" s="130" t="s">
        <v>198</v>
      </c>
      <c r="E45" s="126"/>
      <c r="N45" s="132" t="s">
        <v>203</v>
      </c>
    </row>
    <row r="46" spans="4:14" ht="10.9" customHeight="1" x14ac:dyDescent="0.2">
      <c r="D46" s="127" t="s">
        <v>289</v>
      </c>
      <c r="E46" s="127"/>
      <c r="F46" s="145"/>
      <c r="G46" s="145"/>
      <c r="H46" s="145"/>
      <c r="I46" s="145"/>
      <c r="J46" s="145"/>
      <c r="K46" s="145"/>
      <c r="L46" s="145"/>
      <c r="M46" s="145"/>
      <c r="N46" s="180">
        <v>6192012</v>
      </c>
    </row>
    <row r="47" spans="4:14" ht="10.9" customHeight="1" x14ac:dyDescent="0.2">
      <c r="D47" s="127" t="s">
        <v>290</v>
      </c>
      <c r="E47" s="127"/>
      <c r="F47" s="145"/>
      <c r="G47" s="145"/>
      <c r="H47" s="145"/>
      <c r="I47" s="145"/>
      <c r="J47" s="145"/>
      <c r="K47" s="145"/>
      <c r="L47" s="145"/>
      <c r="M47" s="145"/>
      <c r="N47" s="180">
        <v>6192012</v>
      </c>
    </row>
    <row r="48" spans="4:14" ht="31.9" customHeight="1" x14ac:dyDescent="0.2"/>
    <row r="49" spans="1:14" ht="228.2" customHeight="1" x14ac:dyDescent="0.2"/>
    <row r="50" spans="1:14" ht="12.75" customHeight="1" x14ac:dyDescent="0.2">
      <c r="D50" s="135" t="s">
        <v>291</v>
      </c>
      <c r="E50" s="135"/>
      <c r="F50" s="135"/>
      <c r="G50" s="135"/>
      <c r="H50" s="135"/>
      <c r="I50" s="135"/>
      <c r="J50" s="135"/>
      <c r="K50" s="135"/>
      <c r="L50" s="135"/>
      <c r="M50" s="135"/>
      <c r="N50" s="135"/>
    </row>
    <row r="51" spans="1:14" ht="9.4" customHeight="1" x14ac:dyDescent="0.3">
      <c r="D51" s="136" t="s">
        <v>225</v>
      </c>
      <c r="E51" s="136"/>
      <c r="F51" s="136"/>
      <c r="G51" s="136"/>
      <c r="H51" s="136"/>
      <c r="I51" s="136"/>
      <c r="J51" s="136"/>
      <c r="K51" s="136"/>
      <c r="L51" s="136"/>
      <c r="M51" s="136"/>
      <c r="N51" s="136"/>
    </row>
    <row r="52" spans="1:14" ht="13.7" customHeight="1" x14ac:dyDescent="0.3">
      <c r="D52" s="137" t="s">
        <v>225</v>
      </c>
      <c r="E52" s="137"/>
      <c r="F52" s="137"/>
      <c r="G52" s="137"/>
      <c r="H52" s="137"/>
      <c r="I52" s="137"/>
      <c r="J52" s="137"/>
      <c r="K52" s="137"/>
      <c r="L52" s="137"/>
      <c r="M52" s="137"/>
      <c r="N52" s="137"/>
    </row>
    <row r="53" spans="1:14" ht="9.1999999999999993" customHeight="1" x14ac:dyDescent="0.2">
      <c r="D53" s="138" t="s">
        <v>225</v>
      </c>
      <c r="E53" s="138"/>
      <c r="F53" s="138"/>
      <c r="G53" s="138"/>
      <c r="H53" s="138"/>
      <c r="I53" s="138"/>
      <c r="J53" s="138"/>
      <c r="K53" s="138"/>
      <c r="L53" s="138"/>
      <c r="M53" s="138"/>
      <c r="N53" s="139" t="s">
        <v>292</v>
      </c>
    </row>
    <row r="54" spans="1:14" ht="0.75" customHeight="1" x14ac:dyDescent="0.2"/>
    <row r="55" spans="1:14" ht="2.1" customHeight="1" x14ac:dyDescent="0.2">
      <c r="A55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59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4.5703125" style="116" customWidth="1"/>
    <col min="6" max="6" width="11.42578125" style="116" customWidth="1"/>
    <col min="7" max="7" width="4.5703125" style="116" customWidth="1"/>
    <col min="8" max="8" width="7.5703125" style="116" customWidth="1"/>
    <col min="9" max="9" width="4.5703125" style="116" customWidth="1"/>
    <col min="10" max="10" width="10" style="116" customWidth="1"/>
    <col min="11" max="11" width="4.5703125" style="116" customWidth="1"/>
    <col min="12" max="12" width="11.42578125" style="116" customWidth="1"/>
    <col min="13" max="13" width="4.5703125" style="116" customWidth="1"/>
    <col min="14" max="14" width="10" style="116" customWidth="1"/>
    <col min="15" max="15" width="11.42578125" style="116" customWidth="1"/>
    <col min="16" max="17" width="0.42578125" style="116" customWidth="1"/>
    <col min="18" max="18" width="1" style="116" customWidth="1"/>
    <col min="19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4.5703125" style="116" customWidth="1"/>
    <col min="262" max="262" width="11.42578125" style="116" customWidth="1"/>
    <col min="263" max="263" width="4.5703125" style="116" customWidth="1"/>
    <col min="264" max="264" width="7.5703125" style="116" customWidth="1"/>
    <col min="265" max="265" width="4.5703125" style="116" customWidth="1"/>
    <col min="266" max="266" width="10" style="116" customWidth="1"/>
    <col min="267" max="267" width="4.5703125" style="116" customWidth="1"/>
    <col min="268" max="268" width="11.42578125" style="116" customWidth="1"/>
    <col min="269" max="269" width="4.5703125" style="116" customWidth="1"/>
    <col min="270" max="270" width="10" style="116" customWidth="1"/>
    <col min="271" max="271" width="11.42578125" style="116" customWidth="1"/>
    <col min="272" max="273" width="0.42578125" style="116" customWidth="1"/>
    <col min="274" max="274" width="1" style="116" customWidth="1"/>
    <col min="275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4.5703125" style="116" customWidth="1"/>
    <col min="518" max="518" width="11.42578125" style="116" customWidth="1"/>
    <col min="519" max="519" width="4.5703125" style="116" customWidth="1"/>
    <col min="520" max="520" width="7.5703125" style="116" customWidth="1"/>
    <col min="521" max="521" width="4.5703125" style="116" customWidth="1"/>
    <col min="522" max="522" width="10" style="116" customWidth="1"/>
    <col min="523" max="523" width="4.5703125" style="116" customWidth="1"/>
    <col min="524" max="524" width="11.42578125" style="116" customWidth="1"/>
    <col min="525" max="525" width="4.5703125" style="116" customWidth="1"/>
    <col min="526" max="526" width="10" style="116" customWidth="1"/>
    <col min="527" max="527" width="11.42578125" style="116" customWidth="1"/>
    <col min="528" max="529" width="0.42578125" style="116" customWidth="1"/>
    <col min="530" max="530" width="1" style="116" customWidth="1"/>
    <col min="531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4.5703125" style="116" customWidth="1"/>
    <col min="774" max="774" width="11.42578125" style="116" customWidth="1"/>
    <col min="775" max="775" width="4.5703125" style="116" customWidth="1"/>
    <col min="776" max="776" width="7.5703125" style="116" customWidth="1"/>
    <col min="777" max="777" width="4.5703125" style="116" customWidth="1"/>
    <col min="778" max="778" width="10" style="116" customWidth="1"/>
    <col min="779" max="779" width="4.5703125" style="116" customWidth="1"/>
    <col min="780" max="780" width="11.42578125" style="116" customWidth="1"/>
    <col min="781" max="781" width="4.5703125" style="116" customWidth="1"/>
    <col min="782" max="782" width="10" style="116" customWidth="1"/>
    <col min="783" max="783" width="11.42578125" style="116" customWidth="1"/>
    <col min="784" max="785" width="0.42578125" style="116" customWidth="1"/>
    <col min="786" max="786" width="1" style="116" customWidth="1"/>
    <col min="787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4.5703125" style="116" customWidth="1"/>
    <col min="1030" max="1030" width="11.42578125" style="116" customWidth="1"/>
    <col min="1031" max="1031" width="4.5703125" style="116" customWidth="1"/>
    <col min="1032" max="1032" width="7.5703125" style="116" customWidth="1"/>
    <col min="1033" max="1033" width="4.5703125" style="116" customWidth="1"/>
    <col min="1034" max="1034" width="10" style="116" customWidth="1"/>
    <col min="1035" max="1035" width="4.5703125" style="116" customWidth="1"/>
    <col min="1036" max="1036" width="11.42578125" style="116" customWidth="1"/>
    <col min="1037" max="1037" width="4.5703125" style="116" customWidth="1"/>
    <col min="1038" max="1038" width="10" style="116" customWidth="1"/>
    <col min="1039" max="1039" width="11.42578125" style="116" customWidth="1"/>
    <col min="1040" max="1041" width="0.42578125" style="116" customWidth="1"/>
    <col min="1042" max="1042" width="1" style="116" customWidth="1"/>
    <col min="1043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4.5703125" style="116" customWidth="1"/>
    <col min="1286" max="1286" width="11.42578125" style="116" customWidth="1"/>
    <col min="1287" max="1287" width="4.5703125" style="116" customWidth="1"/>
    <col min="1288" max="1288" width="7.5703125" style="116" customWidth="1"/>
    <col min="1289" max="1289" width="4.5703125" style="116" customWidth="1"/>
    <col min="1290" max="1290" width="10" style="116" customWidth="1"/>
    <col min="1291" max="1291" width="4.5703125" style="116" customWidth="1"/>
    <col min="1292" max="1292" width="11.42578125" style="116" customWidth="1"/>
    <col min="1293" max="1293" width="4.5703125" style="116" customWidth="1"/>
    <col min="1294" max="1294" width="10" style="116" customWidth="1"/>
    <col min="1295" max="1295" width="11.42578125" style="116" customWidth="1"/>
    <col min="1296" max="1297" width="0.42578125" style="116" customWidth="1"/>
    <col min="1298" max="1298" width="1" style="116" customWidth="1"/>
    <col min="1299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4.5703125" style="116" customWidth="1"/>
    <col min="1542" max="1542" width="11.42578125" style="116" customWidth="1"/>
    <col min="1543" max="1543" width="4.5703125" style="116" customWidth="1"/>
    <col min="1544" max="1544" width="7.5703125" style="116" customWidth="1"/>
    <col min="1545" max="1545" width="4.5703125" style="116" customWidth="1"/>
    <col min="1546" max="1546" width="10" style="116" customWidth="1"/>
    <col min="1547" max="1547" width="4.5703125" style="116" customWidth="1"/>
    <col min="1548" max="1548" width="11.42578125" style="116" customWidth="1"/>
    <col min="1549" max="1549" width="4.5703125" style="116" customWidth="1"/>
    <col min="1550" max="1550" width="10" style="116" customWidth="1"/>
    <col min="1551" max="1551" width="11.42578125" style="116" customWidth="1"/>
    <col min="1552" max="1553" width="0.42578125" style="116" customWidth="1"/>
    <col min="1554" max="1554" width="1" style="116" customWidth="1"/>
    <col min="1555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4.5703125" style="116" customWidth="1"/>
    <col min="1798" max="1798" width="11.42578125" style="116" customWidth="1"/>
    <col min="1799" max="1799" width="4.5703125" style="116" customWidth="1"/>
    <col min="1800" max="1800" width="7.5703125" style="116" customWidth="1"/>
    <col min="1801" max="1801" width="4.5703125" style="116" customWidth="1"/>
    <col min="1802" max="1802" width="10" style="116" customWidth="1"/>
    <col min="1803" max="1803" width="4.5703125" style="116" customWidth="1"/>
    <col min="1804" max="1804" width="11.42578125" style="116" customWidth="1"/>
    <col min="1805" max="1805" width="4.5703125" style="116" customWidth="1"/>
    <col min="1806" max="1806" width="10" style="116" customWidth="1"/>
    <col min="1807" max="1807" width="11.42578125" style="116" customWidth="1"/>
    <col min="1808" max="1809" width="0.42578125" style="116" customWidth="1"/>
    <col min="1810" max="1810" width="1" style="116" customWidth="1"/>
    <col min="1811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4.5703125" style="116" customWidth="1"/>
    <col min="2054" max="2054" width="11.42578125" style="116" customWidth="1"/>
    <col min="2055" max="2055" width="4.5703125" style="116" customWidth="1"/>
    <col min="2056" max="2056" width="7.5703125" style="116" customWidth="1"/>
    <col min="2057" max="2057" width="4.5703125" style="116" customWidth="1"/>
    <col min="2058" max="2058" width="10" style="116" customWidth="1"/>
    <col min="2059" max="2059" width="4.5703125" style="116" customWidth="1"/>
    <col min="2060" max="2060" width="11.42578125" style="116" customWidth="1"/>
    <col min="2061" max="2061" width="4.5703125" style="116" customWidth="1"/>
    <col min="2062" max="2062" width="10" style="116" customWidth="1"/>
    <col min="2063" max="2063" width="11.42578125" style="116" customWidth="1"/>
    <col min="2064" max="2065" width="0.42578125" style="116" customWidth="1"/>
    <col min="2066" max="2066" width="1" style="116" customWidth="1"/>
    <col min="2067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4.5703125" style="116" customWidth="1"/>
    <col min="2310" max="2310" width="11.42578125" style="116" customWidth="1"/>
    <col min="2311" max="2311" width="4.5703125" style="116" customWidth="1"/>
    <col min="2312" max="2312" width="7.5703125" style="116" customWidth="1"/>
    <col min="2313" max="2313" width="4.5703125" style="116" customWidth="1"/>
    <col min="2314" max="2314" width="10" style="116" customWidth="1"/>
    <col min="2315" max="2315" width="4.5703125" style="116" customWidth="1"/>
    <col min="2316" max="2316" width="11.42578125" style="116" customWidth="1"/>
    <col min="2317" max="2317" width="4.5703125" style="116" customWidth="1"/>
    <col min="2318" max="2318" width="10" style="116" customWidth="1"/>
    <col min="2319" max="2319" width="11.42578125" style="116" customWidth="1"/>
    <col min="2320" max="2321" width="0.42578125" style="116" customWidth="1"/>
    <col min="2322" max="2322" width="1" style="116" customWidth="1"/>
    <col min="2323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4.5703125" style="116" customWidth="1"/>
    <col min="2566" max="2566" width="11.42578125" style="116" customWidth="1"/>
    <col min="2567" max="2567" width="4.5703125" style="116" customWidth="1"/>
    <col min="2568" max="2568" width="7.5703125" style="116" customWidth="1"/>
    <col min="2569" max="2569" width="4.5703125" style="116" customWidth="1"/>
    <col min="2570" max="2570" width="10" style="116" customWidth="1"/>
    <col min="2571" max="2571" width="4.5703125" style="116" customWidth="1"/>
    <col min="2572" max="2572" width="11.42578125" style="116" customWidth="1"/>
    <col min="2573" max="2573" width="4.5703125" style="116" customWidth="1"/>
    <col min="2574" max="2574" width="10" style="116" customWidth="1"/>
    <col min="2575" max="2575" width="11.42578125" style="116" customWidth="1"/>
    <col min="2576" max="2577" width="0.42578125" style="116" customWidth="1"/>
    <col min="2578" max="2578" width="1" style="116" customWidth="1"/>
    <col min="2579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4.5703125" style="116" customWidth="1"/>
    <col min="2822" max="2822" width="11.42578125" style="116" customWidth="1"/>
    <col min="2823" max="2823" width="4.5703125" style="116" customWidth="1"/>
    <col min="2824" max="2824" width="7.5703125" style="116" customWidth="1"/>
    <col min="2825" max="2825" width="4.5703125" style="116" customWidth="1"/>
    <col min="2826" max="2826" width="10" style="116" customWidth="1"/>
    <col min="2827" max="2827" width="4.5703125" style="116" customWidth="1"/>
    <col min="2828" max="2828" width="11.42578125" style="116" customWidth="1"/>
    <col min="2829" max="2829" width="4.5703125" style="116" customWidth="1"/>
    <col min="2830" max="2830" width="10" style="116" customWidth="1"/>
    <col min="2831" max="2831" width="11.42578125" style="116" customWidth="1"/>
    <col min="2832" max="2833" width="0.42578125" style="116" customWidth="1"/>
    <col min="2834" max="2834" width="1" style="116" customWidth="1"/>
    <col min="2835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4.5703125" style="116" customWidth="1"/>
    <col min="3078" max="3078" width="11.42578125" style="116" customWidth="1"/>
    <col min="3079" max="3079" width="4.5703125" style="116" customWidth="1"/>
    <col min="3080" max="3080" width="7.5703125" style="116" customWidth="1"/>
    <col min="3081" max="3081" width="4.5703125" style="116" customWidth="1"/>
    <col min="3082" max="3082" width="10" style="116" customWidth="1"/>
    <col min="3083" max="3083" width="4.5703125" style="116" customWidth="1"/>
    <col min="3084" max="3084" width="11.42578125" style="116" customWidth="1"/>
    <col min="3085" max="3085" width="4.5703125" style="116" customWidth="1"/>
    <col min="3086" max="3086" width="10" style="116" customWidth="1"/>
    <col min="3087" max="3087" width="11.42578125" style="116" customWidth="1"/>
    <col min="3088" max="3089" width="0.42578125" style="116" customWidth="1"/>
    <col min="3090" max="3090" width="1" style="116" customWidth="1"/>
    <col min="3091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4.5703125" style="116" customWidth="1"/>
    <col min="3334" max="3334" width="11.42578125" style="116" customWidth="1"/>
    <col min="3335" max="3335" width="4.5703125" style="116" customWidth="1"/>
    <col min="3336" max="3336" width="7.5703125" style="116" customWidth="1"/>
    <col min="3337" max="3337" width="4.5703125" style="116" customWidth="1"/>
    <col min="3338" max="3338" width="10" style="116" customWidth="1"/>
    <col min="3339" max="3339" width="4.5703125" style="116" customWidth="1"/>
    <col min="3340" max="3340" width="11.42578125" style="116" customWidth="1"/>
    <col min="3341" max="3341" width="4.5703125" style="116" customWidth="1"/>
    <col min="3342" max="3342" width="10" style="116" customWidth="1"/>
    <col min="3343" max="3343" width="11.42578125" style="116" customWidth="1"/>
    <col min="3344" max="3345" width="0.42578125" style="116" customWidth="1"/>
    <col min="3346" max="3346" width="1" style="116" customWidth="1"/>
    <col min="3347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4.5703125" style="116" customWidth="1"/>
    <col min="3590" max="3590" width="11.42578125" style="116" customWidth="1"/>
    <col min="3591" max="3591" width="4.5703125" style="116" customWidth="1"/>
    <col min="3592" max="3592" width="7.5703125" style="116" customWidth="1"/>
    <col min="3593" max="3593" width="4.5703125" style="116" customWidth="1"/>
    <col min="3594" max="3594" width="10" style="116" customWidth="1"/>
    <col min="3595" max="3595" width="4.5703125" style="116" customWidth="1"/>
    <col min="3596" max="3596" width="11.42578125" style="116" customWidth="1"/>
    <col min="3597" max="3597" width="4.5703125" style="116" customWidth="1"/>
    <col min="3598" max="3598" width="10" style="116" customWidth="1"/>
    <col min="3599" max="3599" width="11.42578125" style="116" customWidth="1"/>
    <col min="3600" max="3601" width="0.42578125" style="116" customWidth="1"/>
    <col min="3602" max="3602" width="1" style="116" customWidth="1"/>
    <col min="3603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4.5703125" style="116" customWidth="1"/>
    <col min="3846" max="3846" width="11.42578125" style="116" customWidth="1"/>
    <col min="3847" max="3847" width="4.5703125" style="116" customWidth="1"/>
    <col min="3848" max="3848" width="7.5703125" style="116" customWidth="1"/>
    <col min="3849" max="3849" width="4.5703125" style="116" customWidth="1"/>
    <col min="3850" max="3850" width="10" style="116" customWidth="1"/>
    <col min="3851" max="3851" width="4.5703125" style="116" customWidth="1"/>
    <col min="3852" max="3852" width="11.42578125" style="116" customWidth="1"/>
    <col min="3853" max="3853" width="4.5703125" style="116" customWidth="1"/>
    <col min="3854" max="3854" width="10" style="116" customWidth="1"/>
    <col min="3855" max="3855" width="11.42578125" style="116" customWidth="1"/>
    <col min="3856" max="3857" width="0.42578125" style="116" customWidth="1"/>
    <col min="3858" max="3858" width="1" style="116" customWidth="1"/>
    <col min="3859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4.5703125" style="116" customWidth="1"/>
    <col min="4102" max="4102" width="11.42578125" style="116" customWidth="1"/>
    <col min="4103" max="4103" width="4.5703125" style="116" customWidth="1"/>
    <col min="4104" max="4104" width="7.5703125" style="116" customWidth="1"/>
    <col min="4105" max="4105" width="4.5703125" style="116" customWidth="1"/>
    <col min="4106" max="4106" width="10" style="116" customWidth="1"/>
    <col min="4107" max="4107" width="4.5703125" style="116" customWidth="1"/>
    <col min="4108" max="4108" width="11.42578125" style="116" customWidth="1"/>
    <col min="4109" max="4109" width="4.5703125" style="116" customWidth="1"/>
    <col min="4110" max="4110" width="10" style="116" customWidth="1"/>
    <col min="4111" max="4111" width="11.42578125" style="116" customWidth="1"/>
    <col min="4112" max="4113" width="0.42578125" style="116" customWidth="1"/>
    <col min="4114" max="4114" width="1" style="116" customWidth="1"/>
    <col min="4115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4.5703125" style="116" customWidth="1"/>
    <col min="4358" max="4358" width="11.42578125" style="116" customWidth="1"/>
    <col min="4359" max="4359" width="4.5703125" style="116" customWidth="1"/>
    <col min="4360" max="4360" width="7.5703125" style="116" customWidth="1"/>
    <col min="4361" max="4361" width="4.5703125" style="116" customWidth="1"/>
    <col min="4362" max="4362" width="10" style="116" customWidth="1"/>
    <col min="4363" max="4363" width="4.5703125" style="116" customWidth="1"/>
    <col min="4364" max="4364" width="11.42578125" style="116" customWidth="1"/>
    <col min="4365" max="4365" width="4.5703125" style="116" customWidth="1"/>
    <col min="4366" max="4366" width="10" style="116" customWidth="1"/>
    <col min="4367" max="4367" width="11.42578125" style="116" customWidth="1"/>
    <col min="4368" max="4369" width="0.42578125" style="116" customWidth="1"/>
    <col min="4370" max="4370" width="1" style="116" customWidth="1"/>
    <col min="4371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4.5703125" style="116" customWidth="1"/>
    <col min="4614" max="4614" width="11.42578125" style="116" customWidth="1"/>
    <col min="4615" max="4615" width="4.5703125" style="116" customWidth="1"/>
    <col min="4616" max="4616" width="7.5703125" style="116" customWidth="1"/>
    <col min="4617" max="4617" width="4.5703125" style="116" customWidth="1"/>
    <col min="4618" max="4618" width="10" style="116" customWidth="1"/>
    <col min="4619" max="4619" width="4.5703125" style="116" customWidth="1"/>
    <col min="4620" max="4620" width="11.42578125" style="116" customWidth="1"/>
    <col min="4621" max="4621" width="4.5703125" style="116" customWidth="1"/>
    <col min="4622" max="4622" width="10" style="116" customWidth="1"/>
    <col min="4623" max="4623" width="11.42578125" style="116" customWidth="1"/>
    <col min="4624" max="4625" width="0.42578125" style="116" customWidth="1"/>
    <col min="4626" max="4626" width="1" style="116" customWidth="1"/>
    <col min="4627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4.5703125" style="116" customWidth="1"/>
    <col min="4870" max="4870" width="11.42578125" style="116" customWidth="1"/>
    <col min="4871" max="4871" width="4.5703125" style="116" customWidth="1"/>
    <col min="4872" max="4872" width="7.5703125" style="116" customWidth="1"/>
    <col min="4873" max="4873" width="4.5703125" style="116" customWidth="1"/>
    <col min="4874" max="4874" width="10" style="116" customWidth="1"/>
    <col min="4875" max="4875" width="4.5703125" style="116" customWidth="1"/>
    <col min="4876" max="4876" width="11.42578125" style="116" customWidth="1"/>
    <col min="4877" max="4877" width="4.5703125" style="116" customWidth="1"/>
    <col min="4878" max="4878" width="10" style="116" customWidth="1"/>
    <col min="4879" max="4879" width="11.42578125" style="116" customWidth="1"/>
    <col min="4880" max="4881" width="0.42578125" style="116" customWidth="1"/>
    <col min="4882" max="4882" width="1" style="116" customWidth="1"/>
    <col min="4883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4.5703125" style="116" customWidth="1"/>
    <col min="5126" max="5126" width="11.42578125" style="116" customWidth="1"/>
    <col min="5127" max="5127" width="4.5703125" style="116" customWidth="1"/>
    <col min="5128" max="5128" width="7.5703125" style="116" customWidth="1"/>
    <col min="5129" max="5129" width="4.5703125" style="116" customWidth="1"/>
    <col min="5130" max="5130" width="10" style="116" customWidth="1"/>
    <col min="5131" max="5131" width="4.5703125" style="116" customWidth="1"/>
    <col min="5132" max="5132" width="11.42578125" style="116" customWidth="1"/>
    <col min="5133" max="5133" width="4.5703125" style="116" customWidth="1"/>
    <col min="5134" max="5134" width="10" style="116" customWidth="1"/>
    <col min="5135" max="5135" width="11.42578125" style="116" customWidth="1"/>
    <col min="5136" max="5137" width="0.42578125" style="116" customWidth="1"/>
    <col min="5138" max="5138" width="1" style="116" customWidth="1"/>
    <col min="5139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4.5703125" style="116" customWidth="1"/>
    <col min="5382" max="5382" width="11.42578125" style="116" customWidth="1"/>
    <col min="5383" max="5383" width="4.5703125" style="116" customWidth="1"/>
    <col min="5384" max="5384" width="7.5703125" style="116" customWidth="1"/>
    <col min="5385" max="5385" width="4.5703125" style="116" customWidth="1"/>
    <col min="5386" max="5386" width="10" style="116" customWidth="1"/>
    <col min="5387" max="5387" width="4.5703125" style="116" customWidth="1"/>
    <col min="5388" max="5388" width="11.42578125" style="116" customWidth="1"/>
    <col min="5389" max="5389" width="4.5703125" style="116" customWidth="1"/>
    <col min="5390" max="5390" width="10" style="116" customWidth="1"/>
    <col min="5391" max="5391" width="11.42578125" style="116" customWidth="1"/>
    <col min="5392" max="5393" width="0.42578125" style="116" customWidth="1"/>
    <col min="5394" max="5394" width="1" style="116" customWidth="1"/>
    <col min="5395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4.5703125" style="116" customWidth="1"/>
    <col min="5638" max="5638" width="11.42578125" style="116" customWidth="1"/>
    <col min="5639" max="5639" width="4.5703125" style="116" customWidth="1"/>
    <col min="5640" max="5640" width="7.5703125" style="116" customWidth="1"/>
    <col min="5641" max="5641" width="4.5703125" style="116" customWidth="1"/>
    <col min="5642" max="5642" width="10" style="116" customWidth="1"/>
    <col min="5643" max="5643" width="4.5703125" style="116" customWidth="1"/>
    <col min="5644" max="5644" width="11.42578125" style="116" customWidth="1"/>
    <col min="5645" max="5645" width="4.5703125" style="116" customWidth="1"/>
    <col min="5646" max="5646" width="10" style="116" customWidth="1"/>
    <col min="5647" max="5647" width="11.42578125" style="116" customWidth="1"/>
    <col min="5648" max="5649" width="0.42578125" style="116" customWidth="1"/>
    <col min="5650" max="5650" width="1" style="116" customWidth="1"/>
    <col min="5651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4.5703125" style="116" customWidth="1"/>
    <col min="5894" max="5894" width="11.42578125" style="116" customWidth="1"/>
    <col min="5895" max="5895" width="4.5703125" style="116" customWidth="1"/>
    <col min="5896" max="5896" width="7.5703125" style="116" customWidth="1"/>
    <col min="5897" max="5897" width="4.5703125" style="116" customWidth="1"/>
    <col min="5898" max="5898" width="10" style="116" customWidth="1"/>
    <col min="5899" max="5899" width="4.5703125" style="116" customWidth="1"/>
    <col min="5900" max="5900" width="11.42578125" style="116" customWidth="1"/>
    <col min="5901" max="5901" width="4.5703125" style="116" customWidth="1"/>
    <col min="5902" max="5902" width="10" style="116" customWidth="1"/>
    <col min="5903" max="5903" width="11.42578125" style="116" customWidth="1"/>
    <col min="5904" max="5905" width="0.42578125" style="116" customWidth="1"/>
    <col min="5906" max="5906" width="1" style="116" customWidth="1"/>
    <col min="5907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4.5703125" style="116" customWidth="1"/>
    <col min="6150" max="6150" width="11.42578125" style="116" customWidth="1"/>
    <col min="6151" max="6151" width="4.5703125" style="116" customWidth="1"/>
    <col min="6152" max="6152" width="7.5703125" style="116" customWidth="1"/>
    <col min="6153" max="6153" width="4.5703125" style="116" customWidth="1"/>
    <col min="6154" max="6154" width="10" style="116" customWidth="1"/>
    <col min="6155" max="6155" width="4.5703125" style="116" customWidth="1"/>
    <col min="6156" max="6156" width="11.42578125" style="116" customWidth="1"/>
    <col min="6157" max="6157" width="4.5703125" style="116" customWidth="1"/>
    <col min="6158" max="6158" width="10" style="116" customWidth="1"/>
    <col min="6159" max="6159" width="11.42578125" style="116" customWidth="1"/>
    <col min="6160" max="6161" width="0.42578125" style="116" customWidth="1"/>
    <col min="6162" max="6162" width="1" style="116" customWidth="1"/>
    <col min="6163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4.5703125" style="116" customWidth="1"/>
    <col min="6406" max="6406" width="11.42578125" style="116" customWidth="1"/>
    <col min="6407" max="6407" width="4.5703125" style="116" customWidth="1"/>
    <col min="6408" max="6408" width="7.5703125" style="116" customWidth="1"/>
    <col min="6409" max="6409" width="4.5703125" style="116" customWidth="1"/>
    <col min="6410" max="6410" width="10" style="116" customWidth="1"/>
    <col min="6411" max="6411" width="4.5703125" style="116" customWidth="1"/>
    <col min="6412" max="6412" width="11.42578125" style="116" customWidth="1"/>
    <col min="6413" max="6413" width="4.5703125" style="116" customWidth="1"/>
    <col min="6414" max="6414" width="10" style="116" customWidth="1"/>
    <col min="6415" max="6415" width="11.42578125" style="116" customWidth="1"/>
    <col min="6416" max="6417" width="0.42578125" style="116" customWidth="1"/>
    <col min="6418" max="6418" width="1" style="116" customWidth="1"/>
    <col min="6419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4.5703125" style="116" customWidth="1"/>
    <col min="6662" max="6662" width="11.42578125" style="116" customWidth="1"/>
    <col min="6663" max="6663" width="4.5703125" style="116" customWidth="1"/>
    <col min="6664" max="6664" width="7.5703125" style="116" customWidth="1"/>
    <col min="6665" max="6665" width="4.5703125" style="116" customWidth="1"/>
    <col min="6666" max="6666" width="10" style="116" customWidth="1"/>
    <col min="6667" max="6667" width="4.5703125" style="116" customWidth="1"/>
    <col min="6668" max="6668" width="11.42578125" style="116" customWidth="1"/>
    <col min="6669" max="6669" width="4.5703125" style="116" customWidth="1"/>
    <col min="6670" max="6670" width="10" style="116" customWidth="1"/>
    <col min="6671" max="6671" width="11.42578125" style="116" customWidth="1"/>
    <col min="6672" max="6673" width="0.42578125" style="116" customWidth="1"/>
    <col min="6674" max="6674" width="1" style="116" customWidth="1"/>
    <col min="6675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4.5703125" style="116" customWidth="1"/>
    <col min="6918" max="6918" width="11.42578125" style="116" customWidth="1"/>
    <col min="6919" max="6919" width="4.5703125" style="116" customWidth="1"/>
    <col min="6920" max="6920" width="7.5703125" style="116" customWidth="1"/>
    <col min="6921" max="6921" width="4.5703125" style="116" customWidth="1"/>
    <col min="6922" max="6922" width="10" style="116" customWidth="1"/>
    <col min="6923" max="6923" width="4.5703125" style="116" customWidth="1"/>
    <col min="6924" max="6924" width="11.42578125" style="116" customWidth="1"/>
    <col min="6925" max="6925" width="4.5703125" style="116" customWidth="1"/>
    <col min="6926" max="6926" width="10" style="116" customWidth="1"/>
    <col min="6927" max="6927" width="11.42578125" style="116" customWidth="1"/>
    <col min="6928" max="6929" width="0.42578125" style="116" customWidth="1"/>
    <col min="6930" max="6930" width="1" style="116" customWidth="1"/>
    <col min="6931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4.5703125" style="116" customWidth="1"/>
    <col min="7174" max="7174" width="11.42578125" style="116" customWidth="1"/>
    <col min="7175" max="7175" width="4.5703125" style="116" customWidth="1"/>
    <col min="7176" max="7176" width="7.5703125" style="116" customWidth="1"/>
    <col min="7177" max="7177" width="4.5703125" style="116" customWidth="1"/>
    <col min="7178" max="7178" width="10" style="116" customWidth="1"/>
    <col min="7179" max="7179" width="4.5703125" style="116" customWidth="1"/>
    <col min="7180" max="7180" width="11.42578125" style="116" customWidth="1"/>
    <col min="7181" max="7181" width="4.5703125" style="116" customWidth="1"/>
    <col min="7182" max="7182" width="10" style="116" customWidth="1"/>
    <col min="7183" max="7183" width="11.42578125" style="116" customWidth="1"/>
    <col min="7184" max="7185" width="0.42578125" style="116" customWidth="1"/>
    <col min="7186" max="7186" width="1" style="116" customWidth="1"/>
    <col min="7187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4.5703125" style="116" customWidth="1"/>
    <col min="7430" max="7430" width="11.42578125" style="116" customWidth="1"/>
    <col min="7431" max="7431" width="4.5703125" style="116" customWidth="1"/>
    <col min="7432" max="7432" width="7.5703125" style="116" customWidth="1"/>
    <col min="7433" max="7433" width="4.5703125" style="116" customWidth="1"/>
    <col min="7434" max="7434" width="10" style="116" customWidth="1"/>
    <col min="7435" max="7435" width="4.5703125" style="116" customWidth="1"/>
    <col min="7436" max="7436" width="11.42578125" style="116" customWidth="1"/>
    <col min="7437" max="7437" width="4.5703125" style="116" customWidth="1"/>
    <col min="7438" max="7438" width="10" style="116" customWidth="1"/>
    <col min="7439" max="7439" width="11.42578125" style="116" customWidth="1"/>
    <col min="7440" max="7441" width="0.42578125" style="116" customWidth="1"/>
    <col min="7442" max="7442" width="1" style="116" customWidth="1"/>
    <col min="7443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4.5703125" style="116" customWidth="1"/>
    <col min="7686" max="7686" width="11.42578125" style="116" customWidth="1"/>
    <col min="7687" max="7687" width="4.5703125" style="116" customWidth="1"/>
    <col min="7688" max="7688" width="7.5703125" style="116" customWidth="1"/>
    <col min="7689" max="7689" width="4.5703125" style="116" customWidth="1"/>
    <col min="7690" max="7690" width="10" style="116" customWidth="1"/>
    <col min="7691" max="7691" width="4.5703125" style="116" customWidth="1"/>
    <col min="7692" max="7692" width="11.42578125" style="116" customWidth="1"/>
    <col min="7693" max="7693" width="4.5703125" style="116" customWidth="1"/>
    <col min="7694" max="7694" width="10" style="116" customWidth="1"/>
    <col min="7695" max="7695" width="11.42578125" style="116" customWidth="1"/>
    <col min="7696" max="7697" width="0.42578125" style="116" customWidth="1"/>
    <col min="7698" max="7698" width="1" style="116" customWidth="1"/>
    <col min="7699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4.5703125" style="116" customWidth="1"/>
    <col min="7942" max="7942" width="11.42578125" style="116" customWidth="1"/>
    <col min="7943" max="7943" width="4.5703125" style="116" customWidth="1"/>
    <col min="7944" max="7944" width="7.5703125" style="116" customWidth="1"/>
    <col min="7945" max="7945" width="4.5703125" style="116" customWidth="1"/>
    <col min="7946" max="7946" width="10" style="116" customWidth="1"/>
    <col min="7947" max="7947" width="4.5703125" style="116" customWidth="1"/>
    <col min="7948" max="7948" width="11.42578125" style="116" customWidth="1"/>
    <col min="7949" max="7949" width="4.5703125" style="116" customWidth="1"/>
    <col min="7950" max="7950" width="10" style="116" customWidth="1"/>
    <col min="7951" max="7951" width="11.42578125" style="116" customWidth="1"/>
    <col min="7952" max="7953" width="0.42578125" style="116" customWidth="1"/>
    <col min="7954" max="7954" width="1" style="116" customWidth="1"/>
    <col min="7955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4.5703125" style="116" customWidth="1"/>
    <col min="8198" max="8198" width="11.42578125" style="116" customWidth="1"/>
    <col min="8199" max="8199" width="4.5703125" style="116" customWidth="1"/>
    <col min="8200" max="8200" width="7.5703125" style="116" customWidth="1"/>
    <col min="8201" max="8201" width="4.5703125" style="116" customWidth="1"/>
    <col min="8202" max="8202" width="10" style="116" customWidth="1"/>
    <col min="8203" max="8203" width="4.5703125" style="116" customWidth="1"/>
    <col min="8204" max="8204" width="11.42578125" style="116" customWidth="1"/>
    <col min="8205" max="8205" width="4.5703125" style="116" customWidth="1"/>
    <col min="8206" max="8206" width="10" style="116" customWidth="1"/>
    <col min="8207" max="8207" width="11.42578125" style="116" customWidth="1"/>
    <col min="8208" max="8209" width="0.42578125" style="116" customWidth="1"/>
    <col min="8210" max="8210" width="1" style="116" customWidth="1"/>
    <col min="8211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4.5703125" style="116" customWidth="1"/>
    <col min="8454" max="8454" width="11.42578125" style="116" customWidth="1"/>
    <col min="8455" max="8455" width="4.5703125" style="116" customWidth="1"/>
    <col min="8456" max="8456" width="7.5703125" style="116" customWidth="1"/>
    <col min="8457" max="8457" width="4.5703125" style="116" customWidth="1"/>
    <col min="8458" max="8458" width="10" style="116" customWidth="1"/>
    <col min="8459" max="8459" width="4.5703125" style="116" customWidth="1"/>
    <col min="8460" max="8460" width="11.42578125" style="116" customWidth="1"/>
    <col min="8461" max="8461" width="4.5703125" style="116" customWidth="1"/>
    <col min="8462" max="8462" width="10" style="116" customWidth="1"/>
    <col min="8463" max="8463" width="11.42578125" style="116" customWidth="1"/>
    <col min="8464" max="8465" width="0.42578125" style="116" customWidth="1"/>
    <col min="8466" max="8466" width="1" style="116" customWidth="1"/>
    <col min="8467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4.5703125" style="116" customWidth="1"/>
    <col min="8710" max="8710" width="11.42578125" style="116" customWidth="1"/>
    <col min="8711" max="8711" width="4.5703125" style="116" customWidth="1"/>
    <col min="8712" max="8712" width="7.5703125" style="116" customWidth="1"/>
    <col min="8713" max="8713" width="4.5703125" style="116" customWidth="1"/>
    <col min="8714" max="8714" width="10" style="116" customWidth="1"/>
    <col min="8715" max="8715" width="4.5703125" style="116" customWidth="1"/>
    <col min="8716" max="8716" width="11.42578125" style="116" customWidth="1"/>
    <col min="8717" max="8717" width="4.5703125" style="116" customWidth="1"/>
    <col min="8718" max="8718" width="10" style="116" customWidth="1"/>
    <col min="8719" max="8719" width="11.42578125" style="116" customWidth="1"/>
    <col min="8720" max="8721" width="0.42578125" style="116" customWidth="1"/>
    <col min="8722" max="8722" width="1" style="116" customWidth="1"/>
    <col min="8723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4.5703125" style="116" customWidth="1"/>
    <col min="8966" max="8966" width="11.42578125" style="116" customWidth="1"/>
    <col min="8967" max="8967" width="4.5703125" style="116" customWidth="1"/>
    <col min="8968" max="8968" width="7.5703125" style="116" customWidth="1"/>
    <col min="8969" max="8969" width="4.5703125" style="116" customWidth="1"/>
    <col min="8970" max="8970" width="10" style="116" customWidth="1"/>
    <col min="8971" max="8971" width="4.5703125" style="116" customWidth="1"/>
    <col min="8972" max="8972" width="11.42578125" style="116" customWidth="1"/>
    <col min="8973" max="8973" width="4.5703125" style="116" customWidth="1"/>
    <col min="8974" max="8974" width="10" style="116" customWidth="1"/>
    <col min="8975" max="8975" width="11.42578125" style="116" customWidth="1"/>
    <col min="8976" max="8977" width="0.42578125" style="116" customWidth="1"/>
    <col min="8978" max="8978" width="1" style="116" customWidth="1"/>
    <col min="8979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4.5703125" style="116" customWidth="1"/>
    <col min="9222" max="9222" width="11.42578125" style="116" customWidth="1"/>
    <col min="9223" max="9223" width="4.5703125" style="116" customWidth="1"/>
    <col min="9224" max="9224" width="7.5703125" style="116" customWidth="1"/>
    <col min="9225" max="9225" width="4.5703125" style="116" customWidth="1"/>
    <col min="9226" max="9226" width="10" style="116" customWidth="1"/>
    <col min="9227" max="9227" width="4.5703125" style="116" customWidth="1"/>
    <col min="9228" max="9228" width="11.42578125" style="116" customWidth="1"/>
    <col min="9229" max="9229" width="4.5703125" style="116" customWidth="1"/>
    <col min="9230" max="9230" width="10" style="116" customWidth="1"/>
    <col min="9231" max="9231" width="11.42578125" style="116" customWidth="1"/>
    <col min="9232" max="9233" width="0.42578125" style="116" customWidth="1"/>
    <col min="9234" max="9234" width="1" style="116" customWidth="1"/>
    <col min="9235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4.5703125" style="116" customWidth="1"/>
    <col min="9478" max="9478" width="11.42578125" style="116" customWidth="1"/>
    <col min="9479" max="9479" width="4.5703125" style="116" customWidth="1"/>
    <col min="9480" max="9480" width="7.5703125" style="116" customWidth="1"/>
    <col min="9481" max="9481" width="4.5703125" style="116" customWidth="1"/>
    <col min="9482" max="9482" width="10" style="116" customWidth="1"/>
    <col min="9483" max="9483" width="4.5703125" style="116" customWidth="1"/>
    <col min="9484" max="9484" width="11.42578125" style="116" customWidth="1"/>
    <col min="9485" max="9485" width="4.5703125" style="116" customWidth="1"/>
    <col min="9486" max="9486" width="10" style="116" customWidth="1"/>
    <col min="9487" max="9487" width="11.42578125" style="116" customWidth="1"/>
    <col min="9488" max="9489" width="0.42578125" style="116" customWidth="1"/>
    <col min="9490" max="9490" width="1" style="116" customWidth="1"/>
    <col min="9491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4.5703125" style="116" customWidth="1"/>
    <col min="9734" max="9734" width="11.42578125" style="116" customWidth="1"/>
    <col min="9735" max="9735" width="4.5703125" style="116" customWidth="1"/>
    <col min="9736" max="9736" width="7.5703125" style="116" customWidth="1"/>
    <col min="9737" max="9737" width="4.5703125" style="116" customWidth="1"/>
    <col min="9738" max="9738" width="10" style="116" customWidth="1"/>
    <col min="9739" max="9739" width="4.5703125" style="116" customWidth="1"/>
    <col min="9740" max="9740" width="11.42578125" style="116" customWidth="1"/>
    <col min="9741" max="9741" width="4.5703125" style="116" customWidth="1"/>
    <col min="9742" max="9742" width="10" style="116" customWidth="1"/>
    <col min="9743" max="9743" width="11.42578125" style="116" customWidth="1"/>
    <col min="9744" max="9745" width="0.42578125" style="116" customWidth="1"/>
    <col min="9746" max="9746" width="1" style="116" customWidth="1"/>
    <col min="9747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4.5703125" style="116" customWidth="1"/>
    <col min="9990" max="9990" width="11.42578125" style="116" customWidth="1"/>
    <col min="9991" max="9991" width="4.5703125" style="116" customWidth="1"/>
    <col min="9992" max="9992" width="7.5703125" style="116" customWidth="1"/>
    <col min="9993" max="9993" width="4.5703125" style="116" customWidth="1"/>
    <col min="9994" max="9994" width="10" style="116" customWidth="1"/>
    <col min="9995" max="9995" width="4.5703125" style="116" customWidth="1"/>
    <col min="9996" max="9996" width="11.42578125" style="116" customWidth="1"/>
    <col min="9997" max="9997" width="4.5703125" style="116" customWidth="1"/>
    <col min="9998" max="9998" width="10" style="116" customWidth="1"/>
    <col min="9999" max="9999" width="11.42578125" style="116" customWidth="1"/>
    <col min="10000" max="10001" width="0.42578125" style="116" customWidth="1"/>
    <col min="10002" max="10002" width="1" style="116" customWidth="1"/>
    <col min="10003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4.5703125" style="116" customWidth="1"/>
    <col min="10246" max="10246" width="11.42578125" style="116" customWidth="1"/>
    <col min="10247" max="10247" width="4.5703125" style="116" customWidth="1"/>
    <col min="10248" max="10248" width="7.5703125" style="116" customWidth="1"/>
    <col min="10249" max="10249" width="4.5703125" style="116" customWidth="1"/>
    <col min="10250" max="10250" width="10" style="116" customWidth="1"/>
    <col min="10251" max="10251" width="4.5703125" style="116" customWidth="1"/>
    <col min="10252" max="10252" width="11.42578125" style="116" customWidth="1"/>
    <col min="10253" max="10253" width="4.5703125" style="116" customWidth="1"/>
    <col min="10254" max="10254" width="10" style="116" customWidth="1"/>
    <col min="10255" max="10255" width="11.42578125" style="116" customWidth="1"/>
    <col min="10256" max="10257" width="0.42578125" style="116" customWidth="1"/>
    <col min="10258" max="10258" width="1" style="116" customWidth="1"/>
    <col min="10259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4.5703125" style="116" customWidth="1"/>
    <col min="10502" max="10502" width="11.42578125" style="116" customWidth="1"/>
    <col min="10503" max="10503" width="4.5703125" style="116" customWidth="1"/>
    <col min="10504" max="10504" width="7.5703125" style="116" customWidth="1"/>
    <col min="10505" max="10505" width="4.5703125" style="116" customWidth="1"/>
    <col min="10506" max="10506" width="10" style="116" customWidth="1"/>
    <col min="10507" max="10507" width="4.5703125" style="116" customWidth="1"/>
    <col min="10508" max="10508" width="11.42578125" style="116" customWidth="1"/>
    <col min="10509" max="10509" width="4.5703125" style="116" customWidth="1"/>
    <col min="10510" max="10510" width="10" style="116" customWidth="1"/>
    <col min="10511" max="10511" width="11.42578125" style="116" customWidth="1"/>
    <col min="10512" max="10513" width="0.42578125" style="116" customWidth="1"/>
    <col min="10514" max="10514" width="1" style="116" customWidth="1"/>
    <col min="10515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4.5703125" style="116" customWidth="1"/>
    <col min="10758" max="10758" width="11.42578125" style="116" customWidth="1"/>
    <col min="10759" max="10759" width="4.5703125" style="116" customWidth="1"/>
    <col min="10760" max="10760" width="7.5703125" style="116" customWidth="1"/>
    <col min="10761" max="10761" width="4.5703125" style="116" customWidth="1"/>
    <col min="10762" max="10762" width="10" style="116" customWidth="1"/>
    <col min="10763" max="10763" width="4.5703125" style="116" customWidth="1"/>
    <col min="10764" max="10764" width="11.42578125" style="116" customWidth="1"/>
    <col min="10765" max="10765" width="4.5703125" style="116" customWidth="1"/>
    <col min="10766" max="10766" width="10" style="116" customWidth="1"/>
    <col min="10767" max="10767" width="11.42578125" style="116" customWidth="1"/>
    <col min="10768" max="10769" width="0.42578125" style="116" customWidth="1"/>
    <col min="10770" max="10770" width="1" style="116" customWidth="1"/>
    <col min="10771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4.5703125" style="116" customWidth="1"/>
    <col min="11014" max="11014" width="11.42578125" style="116" customWidth="1"/>
    <col min="11015" max="11015" width="4.5703125" style="116" customWidth="1"/>
    <col min="11016" max="11016" width="7.5703125" style="116" customWidth="1"/>
    <col min="11017" max="11017" width="4.5703125" style="116" customWidth="1"/>
    <col min="11018" max="11018" width="10" style="116" customWidth="1"/>
    <col min="11019" max="11019" width="4.5703125" style="116" customWidth="1"/>
    <col min="11020" max="11020" width="11.42578125" style="116" customWidth="1"/>
    <col min="11021" max="11021" width="4.5703125" style="116" customWidth="1"/>
    <col min="11022" max="11022" width="10" style="116" customWidth="1"/>
    <col min="11023" max="11023" width="11.42578125" style="116" customWidth="1"/>
    <col min="11024" max="11025" width="0.42578125" style="116" customWidth="1"/>
    <col min="11026" max="11026" width="1" style="116" customWidth="1"/>
    <col min="11027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4.5703125" style="116" customWidth="1"/>
    <col min="11270" max="11270" width="11.42578125" style="116" customWidth="1"/>
    <col min="11271" max="11271" width="4.5703125" style="116" customWidth="1"/>
    <col min="11272" max="11272" width="7.5703125" style="116" customWidth="1"/>
    <col min="11273" max="11273" width="4.5703125" style="116" customWidth="1"/>
    <col min="11274" max="11274" width="10" style="116" customWidth="1"/>
    <col min="11275" max="11275" width="4.5703125" style="116" customWidth="1"/>
    <col min="11276" max="11276" width="11.42578125" style="116" customWidth="1"/>
    <col min="11277" max="11277" width="4.5703125" style="116" customWidth="1"/>
    <col min="11278" max="11278" width="10" style="116" customWidth="1"/>
    <col min="11279" max="11279" width="11.42578125" style="116" customWidth="1"/>
    <col min="11280" max="11281" width="0.42578125" style="116" customWidth="1"/>
    <col min="11282" max="11282" width="1" style="116" customWidth="1"/>
    <col min="11283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4.5703125" style="116" customWidth="1"/>
    <col min="11526" max="11526" width="11.42578125" style="116" customWidth="1"/>
    <col min="11527" max="11527" width="4.5703125" style="116" customWidth="1"/>
    <col min="11528" max="11528" width="7.5703125" style="116" customWidth="1"/>
    <col min="11529" max="11529" width="4.5703125" style="116" customWidth="1"/>
    <col min="11530" max="11530" width="10" style="116" customWidth="1"/>
    <col min="11531" max="11531" width="4.5703125" style="116" customWidth="1"/>
    <col min="11532" max="11532" width="11.42578125" style="116" customWidth="1"/>
    <col min="11533" max="11533" width="4.5703125" style="116" customWidth="1"/>
    <col min="11534" max="11534" width="10" style="116" customWidth="1"/>
    <col min="11535" max="11535" width="11.42578125" style="116" customWidth="1"/>
    <col min="11536" max="11537" width="0.42578125" style="116" customWidth="1"/>
    <col min="11538" max="11538" width="1" style="116" customWidth="1"/>
    <col min="11539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4.5703125" style="116" customWidth="1"/>
    <col min="11782" max="11782" width="11.42578125" style="116" customWidth="1"/>
    <col min="11783" max="11783" width="4.5703125" style="116" customWidth="1"/>
    <col min="11784" max="11784" width="7.5703125" style="116" customWidth="1"/>
    <col min="11785" max="11785" width="4.5703125" style="116" customWidth="1"/>
    <col min="11786" max="11786" width="10" style="116" customWidth="1"/>
    <col min="11787" max="11787" width="4.5703125" style="116" customWidth="1"/>
    <col min="11788" max="11788" width="11.42578125" style="116" customWidth="1"/>
    <col min="11789" max="11789" width="4.5703125" style="116" customWidth="1"/>
    <col min="11790" max="11790" width="10" style="116" customWidth="1"/>
    <col min="11791" max="11791" width="11.42578125" style="116" customWidth="1"/>
    <col min="11792" max="11793" width="0.42578125" style="116" customWidth="1"/>
    <col min="11794" max="11794" width="1" style="116" customWidth="1"/>
    <col min="11795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4.5703125" style="116" customWidth="1"/>
    <col min="12038" max="12038" width="11.42578125" style="116" customWidth="1"/>
    <col min="12039" max="12039" width="4.5703125" style="116" customWidth="1"/>
    <col min="12040" max="12040" width="7.5703125" style="116" customWidth="1"/>
    <col min="12041" max="12041" width="4.5703125" style="116" customWidth="1"/>
    <col min="12042" max="12042" width="10" style="116" customWidth="1"/>
    <col min="12043" max="12043" width="4.5703125" style="116" customWidth="1"/>
    <col min="12044" max="12044" width="11.42578125" style="116" customWidth="1"/>
    <col min="12045" max="12045" width="4.5703125" style="116" customWidth="1"/>
    <col min="12046" max="12046" width="10" style="116" customWidth="1"/>
    <col min="12047" max="12047" width="11.42578125" style="116" customWidth="1"/>
    <col min="12048" max="12049" width="0.42578125" style="116" customWidth="1"/>
    <col min="12050" max="12050" width="1" style="116" customWidth="1"/>
    <col min="12051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4.5703125" style="116" customWidth="1"/>
    <col min="12294" max="12294" width="11.42578125" style="116" customWidth="1"/>
    <col min="12295" max="12295" width="4.5703125" style="116" customWidth="1"/>
    <col min="12296" max="12296" width="7.5703125" style="116" customWidth="1"/>
    <col min="12297" max="12297" width="4.5703125" style="116" customWidth="1"/>
    <col min="12298" max="12298" width="10" style="116" customWidth="1"/>
    <col min="12299" max="12299" width="4.5703125" style="116" customWidth="1"/>
    <col min="12300" max="12300" width="11.42578125" style="116" customWidth="1"/>
    <col min="12301" max="12301" width="4.5703125" style="116" customWidth="1"/>
    <col min="12302" max="12302" width="10" style="116" customWidth="1"/>
    <col min="12303" max="12303" width="11.42578125" style="116" customWidth="1"/>
    <col min="12304" max="12305" width="0.42578125" style="116" customWidth="1"/>
    <col min="12306" max="12306" width="1" style="116" customWidth="1"/>
    <col min="12307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4.5703125" style="116" customWidth="1"/>
    <col min="12550" max="12550" width="11.42578125" style="116" customWidth="1"/>
    <col min="12551" max="12551" width="4.5703125" style="116" customWidth="1"/>
    <col min="12552" max="12552" width="7.5703125" style="116" customWidth="1"/>
    <col min="12553" max="12553" width="4.5703125" style="116" customWidth="1"/>
    <col min="12554" max="12554" width="10" style="116" customWidth="1"/>
    <col min="12555" max="12555" width="4.5703125" style="116" customWidth="1"/>
    <col min="12556" max="12556" width="11.42578125" style="116" customWidth="1"/>
    <col min="12557" max="12557" width="4.5703125" style="116" customWidth="1"/>
    <col min="12558" max="12558" width="10" style="116" customWidth="1"/>
    <col min="12559" max="12559" width="11.42578125" style="116" customWidth="1"/>
    <col min="12560" max="12561" width="0.42578125" style="116" customWidth="1"/>
    <col min="12562" max="12562" width="1" style="116" customWidth="1"/>
    <col min="12563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4.5703125" style="116" customWidth="1"/>
    <col min="12806" max="12806" width="11.42578125" style="116" customWidth="1"/>
    <col min="12807" max="12807" width="4.5703125" style="116" customWidth="1"/>
    <col min="12808" max="12808" width="7.5703125" style="116" customWidth="1"/>
    <col min="12809" max="12809" width="4.5703125" style="116" customWidth="1"/>
    <col min="12810" max="12810" width="10" style="116" customWidth="1"/>
    <col min="12811" max="12811" width="4.5703125" style="116" customWidth="1"/>
    <col min="12812" max="12812" width="11.42578125" style="116" customWidth="1"/>
    <col min="12813" max="12813" width="4.5703125" style="116" customWidth="1"/>
    <col min="12814" max="12814" width="10" style="116" customWidth="1"/>
    <col min="12815" max="12815" width="11.42578125" style="116" customWidth="1"/>
    <col min="12816" max="12817" width="0.42578125" style="116" customWidth="1"/>
    <col min="12818" max="12818" width="1" style="116" customWidth="1"/>
    <col min="12819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4.5703125" style="116" customWidth="1"/>
    <col min="13062" max="13062" width="11.42578125" style="116" customWidth="1"/>
    <col min="13063" max="13063" width="4.5703125" style="116" customWidth="1"/>
    <col min="13064" max="13064" width="7.5703125" style="116" customWidth="1"/>
    <col min="13065" max="13065" width="4.5703125" style="116" customWidth="1"/>
    <col min="13066" max="13066" width="10" style="116" customWidth="1"/>
    <col min="13067" max="13067" width="4.5703125" style="116" customWidth="1"/>
    <col min="13068" max="13068" width="11.42578125" style="116" customWidth="1"/>
    <col min="13069" max="13069" width="4.5703125" style="116" customWidth="1"/>
    <col min="13070" max="13070" width="10" style="116" customWidth="1"/>
    <col min="13071" max="13071" width="11.42578125" style="116" customWidth="1"/>
    <col min="13072" max="13073" width="0.42578125" style="116" customWidth="1"/>
    <col min="13074" max="13074" width="1" style="116" customWidth="1"/>
    <col min="13075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4.5703125" style="116" customWidth="1"/>
    <col min="13318" max="13318" width="11.42578125" style="116" customWidth="1"/>
    <col min="13319" max="13319" width="4.5703125" style="116" customWidth="1"/>
    <col min="13320" max="13320" width="7.5703125" style="116" customWidth="1"/>
    <col min="13321" max="13321" width="4.5703125" style="116" customWidth="1"/>
    <col min="13322" max="13322" width="10" style="116" customWidth="1"/>
    <col min="13323" max="13323" width="4.5703125" style="116" customWidth="1"/>
    <col min="13324" max="13324" width="11.42578125" style="116" customWidth="1"/>
    <col min="13325" max="13325" width="4.5703125" style="116" customWidth="1"/>
    <col min="13326" max="13326" width="10" style="116" customWidth="1"/>
    <col min="13327" max="13327" width="11.42578125" style="116" customWidth="1"/>
    <col min="13328" max="13329" width="0.42578125" style="116" customWidth="1"/>
    <col min="13330" max="13330" width="1" style="116" customWidth="1"/>
    <col min="13331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4.5703125" style="116" customWidth="1"/>
    <col min="13574" max="13574" width="11.42578125" style="116" customWidth="1"/>
    <col min="13575" max="13575" width="4.5703125" style="116" customWidth="1"/>
    <col min="13576" max="13576" width="7.5703125" style="116" customWidth="1"/>
    <col min="13577" max="13577" width="4.5703125" style="116" customWidth="1"/>
    <col min="13578" max="13578" width="10" style="116" customWidth="1"/>
    <col min="13579" max="13579" width="4.5703125" style="116" customWidth="1"/>
    <col min="13580" max="13580" width="11.42578125" style="116" customWidth="1"/>
    <col min="13581" max="13581" width="4.5703125" style="116" customWidth="1"/>
    <col min="13582" max="13582" width="10" style="116" customWidth="1"/>
    <col min="13583" max="13583" width="11.42578125" style="116" customWidth="1"/>
    <col min="13584" max="13585" width="0.42578125" style="116" customWidth="1"/>
    <col min="13586" max="13586" width="1" style="116" customWidth="1"/>
    <col min="13587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4.5703125" style="116" customWidth="1"/>
    <col min="13830" max="13830" width="11.42578125" style="116" customWidth="1"/>
    <col min="13831" max="13831" width="4.5703125" style="116" customWidth="1"/>
    <col min="13832" max="13832" width="7.5703125" style="116" customWidth="1"/>
    <col min="13833" max="13833" width="4.5703125" style="116" customWidth="1"/>
    <col min="13834" max="13834" width="10" style="116" customWidth="1"/>
    <col min="13835" max="13835" width="4.5703125" style="116" customWidth="1"/>
    <col min="13836" max="13836" width="11.42578125" style="116" customWidth="1"/>
    <col min="13837" max="13837" width="4.5703125" style="116" customWidth="1"/>
    <col min="13838" max="13838" width="10" style="116" customWidth="1"/>
    <col min="13839" max="13839" width="11.42578125" style="116" customWidth="1"/>
    <col min="13840" max="13841" width="0.42578125" style="116" customWidth="1"/>
    <col min="13842" max="13842" width="1" style="116" customWidth="1"/>
    <col min="13843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4.5703125" style="116" customWidth="1"/>
    <col min="14086" max="14086" width="11.42578125" style="116" customWidth="1"/>
    <col min="14087" max="14087" width="4.5703125" style="116" customWidth="1"/>
    <col min="14088" max="14088" width="7.5703125" style="116" customWidth="1"/>
    <col min="14089" max="14089" width="4.5703125" style="116" customWidth="1"/>
    <col min="14090" max="14090" width="10" style="116" customWidth="1"/>
    <col min="14091" max="14091" width="4.5703125" style="116" customWidth="1"/>
    <col min="14092" max="14092" width="11.42578125" style="116" customWidth="1"/>
    <col min="14093" max="14093" width="4.5703125" style="116" customWidth="1"/>
    <col min="14094" max="14094" width="10" style="116" customWidth="1"/>
    <col min="14095" max="14095" width="11.42578125" style="116" customWidth="1"/>
    <col min="14096" max="14097" width="0.42578125" style="116" customWidth="1"/>
    <col min="14098" max="14098" width="1" style="116" customWidth="1"/>
    <col min="14099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4.5703125" style="116" customWidth="1"/>
    <col min="14342" max="14342" width="11.42578125" style="116" customWidth="1"/>
    <col min="14343" max="14343" width="4.5703125" style="116" customWidth="1"/>
    <col min="14344" max="14344" width="7.5703125" style="116" customWidth="1"/>
    <col min="14345" max="14345" width="4.5703125" style="116" customWidth="1"/>
    <col min="14346" max="14346" width="10" style="116" customWidth="1"/>
    <col min="14347" max="14347" width="4.5703125" style="116" customWidth="1"/>
    <col min="14348" max="14348" width="11.42578125" style="116" customWidth="1"/>
    <col min="14349" max="14349" width="4.5703125" style="116" customWidth="1"/>
    <col min="14350" max="14350" width="10" style="116" customWidth="1"/>
    <col min="14351" max="14351" width="11.42578125" style="116" customWidth="1"/>
    <col min="14352" max="14353" width="0.42578125" style="116" customWidth="1"/>
    <col min="14354" max="14354" width="1" style="116" customWidth="1"/>
    <col min="14355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4.5703125" style="116" customWidth="1"/>
    <col min="14598" max="14598" width="11.42578125" style="116" customWidth="1"/>
    <col min="14599" max="14599" width="4.5703125" style="116" customWidth="1"/>
    <col min="14600" max="14600" width="7.5703125" style="116" customWidth="1"/>
    <col min="14601" max="14601" width="4.5703125" style="116" customWidth="1"/>
    <col min="14602" max="14602" width="10" style="116" customWidth="1"/>
    <col min="14603" max="14603" width="4.5703125" style="116" customWidth="1"/>
    <col min="14604" max="14604" width="11.42578125" style="116" customWidth="1"/>
    <col min="14605" max="14605" width="4.5703125" style="116" customWidth="1"/>
    <col min="14606" max="14606" width="10" style="116" customWidth="1"/>
    <col min="14607" max="14607" width="11.42578125" style="116" customWidth="1"/>
    <col min="14608" max="14609" width="0.42578125" style="116" customWidth="1"/>
    <col min="14610" max="14610" width="1" style="116" customWidth="1"/>
    <col min="14611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4.5703125" style="116" customWidth="1"/>
    <col min="14854" max="14854" width="11.42578125" style="116" customWidth="1"/>
    <col min="14855" max="14855" width="4.5703125" style="116" customWidth="1"/>
    <col min="14856" max="14856" width="7.5703125" style="116" customWidth="1"/>
    <col min="14857" max="14857" width="4.5703125" style="116" customWidth="1"/>
    <col min="14858" max="14858" width="10" style="116" customWidth="1"/>
    <col min="14859" max="14859" width="4.5703125" style="116" customWidth="1"/>
    <col min="14860" max="14860" width="11.42578125" style="116" customWidth="1"/>
    <col min="14861" max="14861" width="4.5703125" style="116" customWidth="1"/>
    <col min="14862" max="14862" width="10" style="116" customWidth="1"/>
    <col min="14863" max="14863" width="11.42578125" style="116" customWidth="1"/>
    <col min="14864" max="14865" width="0.42578125" style="116" customWidth="1"/>
    <col min="14866" max="14866" width="1" style="116" customWidth="1"/>
    <col min="14867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4.5703125" style="116" customWidth="1"/>
    <col min="15110" max="15110" width="11.42578125" style="116" customWidth="1"/>
    <col min="15111" max="15111" width="4.5703125" style="116" customWidth="1"/>
    <col min="15112" max="15112" width="7.5703125" style="116" customWidth="1"/>
    <col min="15113" max="15113" width="4.5703125" style="116" customWidth="1"/>
    <col min="15114" max="15114" width="10" style="116" customWidth="1"/>
    <col min="15115" max="15115" width="4.5703125" style="116" customWidth="1"/>
    <col min="15116" max="15116" width="11.42578125" style="116" customWidth="1"/>
    <col min="15117" max="15117" width="4.5703125" style="116" customWidth="1"/>
    <col min="15118" max="15118" width="10" style="116" customWidth="1"/>
    <col min="15119" max="15119" width="11.42578125" style="116" customWidth="1"/>
    <col min="15120" max="15121" width="0.42578125" style="116" customWidth="1"/>
    <col min="15122" max="15122" width="1" style="116" customWidth="1"/>
    <col min="15123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4.5703125" style="116" customWidth="1"/>
    <col min="15366" max="15366" width="11.42578125" style="116" customWidth="1"/>
    <col min="15367" max="15367" width="4.5703125" style="116" customWidth="1"/>
    <col min="15368" max="15368" width="7.5703125" style="116" customWidth="1"/>
    <col min="15369" max="15369" width="4.5703125" style="116" customWidth="1"/>
    <col min="15370" max="15370" width="10" style="116" customWidth="1"/>
    <col min="15371" max="15371" width="4.5703125" style="116" customWidth="1"/>
    <col min="15372" max="15372" width="11.42578125" style="116" customWidth="1"/>
    <col min="15373" max="15373" width="4.5703125" style="116" customWidth="1"/>
    <col min="15374" max="15374" width="10" style="116" customWidth="1"/>
    <col min="15375" max="15375" width="11.42578125" style="116" customWidth="1"/>
    <col min="15376" max="15377" width="0.42578125" style="116" customWidth="1"/>
    <col min="15378" max="15378" width="1" style="116" customWidth="1"/>
    <col min="15379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4.5703125" style="116" customWidth="1"/>
    <col min="15622" max="15622" width="11.42578125" style="116" customWidth="1"/>
    <col min="15623" max="15623" width="4.5703125" style="116" customWidth="1"/>
    <col min="15624" max="15624" width="7.5703125" style="116" customWidth="1"/>
    <col min="15625" max="15625" width="4.5703125" style="116" customWidth="1"/>
    <col min="15626" max="15626" width="10" style="116" customWidth="1"/>
    <col min="15627" max="15627" width="4.5703125" style="116" customWidth="1"/>
    <col min="15628" max="15628" width="11.42578125" style="116" customWidth="1"/>
    <col min="15629" max="15629" width="4.5703125" style="116" customWidth="1"/>
    <col min="15630" max="15630" width="10" style="116" customWidth="1"/>
    <col min="15631" max="15631" width="11.42578125" style="116" customWidth="1"/>
    <col min="15632" max="15633" width="0.42578125" style="116" customWidth="1"/>
    <col min="15634" max="15634" width="1" style="116" customWidth="1"/>
    <col min="15635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4.5703125" style="116" customWidth="1"/>
    <col min="15878" max="15878" width="11.42578125" style="116" customWidth="1"/>
    <col min="15879" max="15879" width="4.5703125" style="116" customWidth="1"/>
    <col min="15880" max="15880" width="7.5703125" style="116" customWidth="1"/>
    <col min="15881" max="15881" width="4.5703125" style="116" customWidth="1"/>
    <col min="15882" max="15882" width="10" style="116" customWidth="1"/>
    <col min="15883" max="15883" width="4.5703125" style="116" customWidth="1"/>
    <col min="15884" max="15884" width="11.42578125" style="116" customWidth="1"/>
    <col min="15885" max="15885" width="4.5703125" style="116" customWidth="1"/>
    <col min="15886" max="15886" width="10" style="116" customWidth="1"/>
    <col min="15887" max="15887" width="11.42578125" style="116" customWidth="1"/>
    <col min="15888" max="15889" width="0.42578125" style="116" customWidth="1"/>
    <col min="15890" max="15890" width="1" style="116" customWidth="1"/>
    <col min="15891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4.5703125" style="116" customWidth="1"/>
    <col min="16134" max="16134" width="11.42578125" style="116" customWidth="1"/>
    <col min="16135" max="16135" width="4.5703125" style="116" customWidth="1"/>
    <col min="16136" max="16136" width="7.5703125" style="116" customWidth="1"/>
    <col min="16137" max="16137" width="4.5703125" style="116" customWidth="1"/>
    <col min="16138" max="16138" width="10" style="116" customWidth="1"/>
    <col min="16139" max="16139" width="4.5703125" style="116" customWidth="1"/>
    <col min="16140" max="16140" width="11.42578125" style="116" customWidth="1"/>
    <col min="16141" max="16141" width="4.5703125" style="116" customWidth="1"/>
    <col min="16142" max="16142" width="10" style="116" customWidth="1"/>
    <col min="16143" max="16143" width="11.42578125" style="116" customWidth="1"/>
    <col min="16144" max="16145" width="0.42578125" style="116" customWidth="1"/>
    <col min="16146" max="16146" width="1" style="116" customWidth="1"/>
    <col min="16147" max="16384" width="13.28515625" style="116"/>
  </cols>
  <sheetData>
    <row r="1" spans="4:16" ht="2.1" customHeight="1" x14ac:dyDescent="0.2">
      <c r="P1" s="116" t="s">
        <v>198</v>
      </c>
    </row>
    <row r="2" spans="4:16" ht="3.75" customHeight="1" x14ac:dyDescent="0.2"/>
    <row r="3" spans="4:16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4:16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4:16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</row>
    <row r="6" spans="4:16" ht="16.350000000000001" customHeight="1" x14ac:dyDescent="0.2">
      <c r="D6" s="119" t="s">
        <v>276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</row>
    <row r="7" spans="4:16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</row>
    <row r="8" spans="4:16" ht="15.6" customHeight="1" x14ac:dyDescent="0.2">
      <c r="D8" s="120" t="s">
        <v>277</v>
      </c>
      <c r="E8" s="121"/>
      <c r="F8" s="121"/>
      <c r="G8" s="121"/>
      <c r="H8" s="121"/>
      <c r="I8" s="121"/>
      <c r="J8" s="121"/>
      <c r="K8" s="121"/>
      <c r="L8" s="121"/>
      <c r="M8" s="121"/>
      <c r="N8" s="120"/>
    </row>
    <row r="9" spans="4:16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</row>
    <row r="10" spans="4:16" ht="17.25" customHeight="1" x14ac:dyDescent="0.25">
      <c r="D10" s="122" t="s">
        <v>249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3"/>
    </row>
    <row r="11" spans="4:16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</row>
    <row r="12" spans="4:16" ht="1.1499999999999999" customHeight="1" x14ac:dyDescent="0.2"/>
    <row r="13" spans="4:16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</row>
    <row r="14" spans="4:16" ht="23.25" customHeight="1" x14ac:dyDescent="0.2">
      <c r="D14" s="141" t="s">
        <v>250</v>
      </c>
      <c r="E14" s="141"/>
      <c r="F14" s="141" t="s">
        <v>251</v>
      </c>
      <c r="G14" s="141"/>
      <c r="H14" s="141" t="s">
        <v>230</v>
      </c>
      <c r="I14" s="141"/>
      <c r="J14" s="141" t="s">
        <v>252</v>
      </c>
      <c r="K14" s="141"/>
      <c r="L14" s="141" t="s">
        <v>253</v>
      </c>
      <c r="M14" s="141"/>
      <c r="N14" s="141" t="s">
        <v>254</v>
      </c>
    </row>
    <row r="15" spans="4:16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</row>
    <row r="16" spans="4:16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5"/>
    </row>
    <row r="17" spans="4:14" ht="10.9" customHeight="1" x14ac:dyDescent="0.2">
      <c r="D17" s="148">
        <v>41079</v>
      </c>
      <c r="E17" s="149"/>
      <c r="F17" s="151">
        <v>0</v>
      </c>
      <c r="G17" s="151"/>
      <c r="H17" s="150">
        <v>0</v>
      </c>
      <c r="I17" s="150"/>
      <c r="J17" s="151">
        <v>0</v>
      </c>
      <c r="K17" s="151"/>
      <c r="L17" s="151">
        <v>0</v>
      </c>
      <c r="M17" s="151"/>
      <c r="N17" s="153">
        <v>0</v>
      </c>
    </row>
    <row r="18" spans="4:14" ht="10.9" customHeight="1" x14ac:dyDescent="0.2">
      <c r="D18" s="148">
        <v>41306</v>
      </c>
      <c r="E18" s="149"/>
      <c r="F18" s="151">
        <v>0</v>
      </c>
      <c r="G18" s="151"/>
      <c r="H18" s="150">
        <v>0</v>
      </c>
      <c r="I18" s="150"/>
      <c r="J18" s="151">
        <v>20966.669999999998</v>
      </c>
      <c r="K18" s="151"/>
      <c r="L18" s="151">
        <v>20966.669999999998</v>
      </c>
      <c r="M18" s="151"/>
      <c r="N18" s="153">
        <v>20966.669999999998</v>
      </c>
    </row>
    <row r="19" spans="4:14" ht="10.9" customHeight="1" x14ac:dyDescent="0.2">
      <c r="D19" s="148">
        <v>41487</v>
      </c>
      <c r="E19" s="149"/>
      <c r="F19" s="151">
        <v>0</v>
      </c>
      <c r="G19" s="151"/>
      <c r="H19" s="150">
        <v>0</v>
      </c>
      <c r="I19" s="150"/>
      <c r="J19" s="151">
        <v>17000</v>
      </c>
      <c r="K19" s="151"/>
      <c r="L19" s="151">
        <v>17000</v>
      </c>
      <c r="M19" s="151"/>
      <c r="N19" s="153">
        <v>0</v>
      </c>
    </row>
    <row r="20" spans="4:14" ht="10.9" customHeight="1" x14ac:dyDescent="0.2">
      <c r="D20" s="148">
        <v>41671</v>
      </c>
      <c r="E20" s="149"/>
      <c r="F20" s="151">
        <v>0</v>
      </c>
      <c r="G20" s="151"/>
      <c r="H20" s="150">
        <v>0</v>
      </c>
      <c r="I20" s="150"/>
      <c r="J20" s="151">
        <v>17000</v>
      </c>
      <c r="K20" s="151"/>
      <c r="L20" s="151">
        <v>17000</v>
      </c>
      <c r="M20" s="151"/>
      <c r="N20" s="153">
        <v>34000</v>
      </c>
    </row>
    <row r="21" spans="4:14" ht="10.9" customHeight="1" x14ac:dyDescent="0.2">
      <c r="D21" s="148">
        <v>41852</v>
      </c>
      <c r="E21" s="148"/>
      <c r="F21" s="153">
        <v>0</v>
      </c>
      <c r="G21" s="153"/>
      <c r="H21" s="155">
        <v>0</v>
      </c>
      <c r="I21" s="155"/>
      <c r="J21" s="153">
        <v>17000</v>
      </c>
      <c r="K21" s="153"/>
      <c r="L21" s="153">
        <v>17000</v>
      </c>
      <c r="M21" s="153"/>
      <c r="N21" s="153">
        <v>0</v>
      </c>
    </row>
    <row r="22" spans="4:14" ht="10.9" customHeight="1" x14ac:dyDescent="0.2">
      <c r="D22" s="148">
        <v>42036</v>
      </c>
      <c r="E22" s="149"/>
      <c r="F22" s="151">
        <v>280000</v>
      </c>
      <c r="G22" s="151"/>
      <c r="H22" s="150">
        <v>1.5</v>
      </c>
      <c r="I22" s="150"/>
      <c r="J22" s="151">
        <v>17000</v>
      </c>
      <c r="K22" s="151"/>
      <c r="L22" s="151">
        <v>297000</v>
      </c>
      <c r="M22" s="151"/>
      <c r="N22" s="153">
        <v>314000</v>
      </c>
    </row>
    <row r="23" spans="4:14" ht="10.9" customHeight="1" x14ac:dyDescent="0.2">
      <c r="D23" s="148">
        <v>42217</v>
      </c>
      <c r="E23" s="149"/>
      <c r="F23" s="151">
        <v>0</v>
      </c>
      <c r="G23" s="151"/>
      <c r="H23" s="150">
        <v>0</v>
      </c>
      <c r="I23" s="150"/>
      <c r="J23" s="151">
        <v>14900</v>
      </c>
      <c r="K23" s="151"/>
      <c r="L23" s="151">
        <v>14900</v>
      </c>
      <c r="M23" s="151"/>
      <c r="N23" s="153">
        <v>0</v>
      </c>
    </row>
    <row r="24" spans="4:14" ht="10.9" customHeight="1" x14ac:dyDescent="0.2">
      <c r="D24" s="148">
        <v>42401</v>
      </c>
      <c r="E24" s="149"/>
      <c r="F24" s="151">
        <v>285000</v>
      </c>
      <c r="G24" s="151"/>
      <c r="H24" s="150">
        <v>2</v>
      </c>
      <c r="I24" s="150"/>
      <c r="J24" s="151">
        <v>14900</v>
      </c>
      <c r="K24" s="151"/>
      <c r="L24" s="151">
        <v>299900</v>
      </c>
      <c r="M24" s="151"/>
      <c r="N24" s="153">
        <v>314800</v>
      </c>
    </row>
    <row r="25" spans="4:14" ht="10.9" customHeight="1" x14ac:dyDescent="0.2">
      <c r="D25" s="148">
        <v>42583</v>
      </c>
      <c r="E25" s="149"/>
      <c r="F25" s="151">
        <v>0</v>
      </c>
      <c r="G25" s="151"/>
      <c r="H25" s="150">
        <v>0</v>
      </c>
      <c r="I25" s="150"/>
      <c r="J25" s="151">
        <v>12050</v>
      </c>
      <c r="K25" s="151"/>
      <c r="L25" s="151">
        <v>12050</v>
      </c>
      <c r="M25" s="151"/>
      <c r="N25" s="153">
        <v>0</v>
      </c>
    </row>
    <row r="26" spans="4:14" ht="10.9" customHeight="1" x14ac:dyDescent="0.2">
      <c r="D26" s="148">
        <v>42767</v>
      </c>
      <c r="E26" s="148"/>
      <c r="F26" s="153">
        <v>290000</v>
      </c>
      <c r="G26" s="153"/>
      <c r="H26" s="155">
        <v>2</v>
      </c>
      <c r="I26" s="155"/>
      <c r="J26" s="153">
        <v>12050</v>
      </c>
      <c r="K26" s="153"/>
      <c r="L26" s="153">
        <v>302050</v>
      </c>
      <c r="M26" s="153"/>
      <c r="N26" s="153">
        <v>314100</v>
      </c>
    </row>
    <row r="27" spans="4:14" ht="10.9" customHeight="1" x14ac:dyDescent="0.2">
      <c r="D27" s="148">
        <v>42948</v>
      </c>
      <c r="E27" s="149"/>
      <c r="F27" s="151">
        <v>0</v>
      </c>
      <c r="G27" s="151"/>
      <c r="H27" s="150">
        <v>0</v>
      </c>
      <c r="I27" s="150"/>
      <c r="J27" s="151">
        <v>9150</v>
      </c>
      <c r="K27" s="151"/>
      <c r="L27" s="151">
        <v>9150</v>
      </c>
      <c r="M27" s="151"/>
      <c r="N27" s="153">
        <v>0</v>
      </c>
    </row>
    <row r="28" spans="4:14" ht="10.9" customHeight="1" x14ac:dyDescent="0.2">
      <c r="D28" s="148">
        <v>43132</v>
      </c>
      <c r="E28" s="149"/>
      <c r="F28" s="151">
        <v>300000</v>
      </c>
      <c r="G28" s="151"/>
      <c r="H28" s="150">
        <v>2</v>
      </c>
      <c r="I28" s="150"/>
      <c r="J28" s="151">
        <v>9150</v>
      </c>
      <c r="K28" s="151"/>
      <c r="L28" s="151">
        <v>309150</v>
      </c>
      <c r="M28" s="151"/>
      <c r="N28" s="153">
        <v>318300</v>
      </c>
    </row>
    <row r="29" spans="4:14" ht="10.9" customHeight="1" x14ac:dyDescent="0.2">
      <c r="D29" s="148">
        <v>43313</v>
      </c>
      <c r="E29" s="149"/>
      <c r="F29" s="151">
        <v>0</v>
      </c>
      <c r="G29" s="151"/>
      <c r="H29" s="150">
        <v>0</v>
      </c>
      <c r="I29" s="150"/>
      <c r="J29" s="151">
        <v>6150</v>
      </c>
      <c r="K29" s="151"/>
      <c r="L29" s="151">
        <v>6150</v>
      </c>
      <c r="M29" s="151"/>
      <c r="N29" s="153">
        <v>0</v>
      </c>
    </row>
    <row r="30" spans="4:14" ht="10.9" customHeight="1" x14ac:dyDescent="0.2">
      <c r="D30" s="148">
        <v>43497</v>
      </c>
      <c r="E30" s="149"/>
      <c r="F30" s="151">
        <v>305000</v>
      </c>
      <c r="G30" s="151"/>
      <c r="H30" s="150">
        <v>2</v>
      </c>
      <c r="I30" s="150"/>
      <c r="J30" s="151">
        <v>6150</v>
      </c>
      <c r="K30" s="151"/>
      <c r="L30" s="151">
        <v>311150</v>
      </c>
      <c r="M30" s="151"/>
      <c r="N30" s="153">
        <v>317300</v>
      </c>
    </row>
    <row r="31" spans="4:14" ht="10.9" customHeight="1" x14ac:dyDescent="0.2">
      <c r="D31" s="148">
        <v>43678</v>
      </c>
      <c r="E31" s="148"/>
      <c r="F31" s="153">
        <v>0</v>
      </c>
      <c r="G31" s="153"/>
      <c r="H31" s="155">
        <v>0</v>
      </c>
      <c r="I31" s="155"/>
      <c r="J31" s="153">
        <v>3100</v>
      </c>
      <c r="K31" s="153"/>
      <c r="L31" s="153">
        <v>3100</v>
      </c>
      <c r="M31" s="153"/>
      <c r="N31" s="153">
        <v>0</v>
      </c>
    </row>
    <row r="32" spans="4:14" ht="10.9" customHeight="1" x14ac:dyDescent="0.2">
      <c r="D32" s="148">
        <v>43862</v>
      </c>
      <c r="E32" s="149"/>
      <c r="F32" s="151">
        <v>310000</v>
      </c>
      <c r="G32" s="151"/>
      <c r="H32" s="150">
        <v>2</v>
      </c>
      <c r="I32" s="150"/>
      <c r="J32" s="151">
        <v>3100</v>
      </c>
      <c r="K32" s="151"/>
      <c r="L32" s="151">
        <v>313100</v>
      </c>
      <c r="M32" s="151"/>
      <c r="N32" s="153">
        <v>316200</v>
      </c>
    </row>
    <row r="33" spans="4:14" ht="1.1499999999999999" customHeight="1" x14ac:dyDescent="0.2">
      <c r="D33" s="145"/>
      <c r="E33" s="146"/>
      <c r="F33" s="146"/>
      <c r="G33" s="146"/>
      <c r="H33" s="146"/>
      <c r="I33" s="146"/>
      <c r="J33" s="146"/>
      <c r="K33" s="146"/>
      <c r="L33" s="146"/>
      <c r="M33" s="146"/>
      <c r="N33" s="145"/>
    </row>
    <row r="34" spans="4:14" ht="1.1499999999999999" customHeight="1" x14ac:dyDescent="0.2"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</row>
    <row r="35" spans="4:14" ht="12.75" customHeight="1" x14ac:dyDescent="0.2">
      <c r="D35" s="157">
        <v>0</v>
      </c>
      <c r="E35" s="157"/>
      <c r="F35" s="159">
        <v>1770000</v>
      </c>
      <c r="G35" s="159"/>
      <c r="H35" s="158">
        <v>0</v>
      </c>
      <c r="I35" s="158"/>
      <c r="J35" s="159">
        <v>179666.67</v>
      </c>
      <c r="K35" s="159"/>
      <c r="L35" s="159">
        <v>1949666.67</v>
      </c>
      <c r="M35" s="159"/>
      <c r="N35" s="159">
        <v>0</v>
      </c>
    </row>
    <row r="36" spans="4:14" ht="1.1499999999999999" customHeight="1" x14ac:dyDescent="0.2"/>
    <row r="37" spans="4:14" ht="10.9" customHeight="1" x14ac:dyDescent="0.2"/>
    <row r="38" spans="4:14" ht="10.9" customHeight="1" x14ac:dyDescent="0.2">
      <c r="D38" s="280" t="s">
        <v>255</v>
      </c>
      <c r="E38" s="280"/>
      <c r="F38" s="278"/>
      <c r="G38" s="278"/>
      <c r="H38" s="278"/>
      <c r="I38" s="278"/>
      <c r="J38" s="278"/>
      <c r="K38" s="278"/>
      <c r="L38" s="278"/>
      <c r="M38" s="278"/>
      <c r="N38" s="281" t="s">
        <v>203</v>
      </c>
    </row>
    <row r="39" spans="4:14" ht="10.9" customHeight="1" x14ac:dyDescent="0.2">
      <c r="D39" s="126" t="s">
        <v>198</v>
      </c>
      <c r="E39" s="126"/>
      <c r="N39" s="160" t="s">
        <v>203</v>
      </c>
    </row>
    <row r="40" spans="4:14" ht="10.9" customHeight="1" x14ac:dyDescent="0.2">
      <c r="D40" s="127" t="s">
        <v>243</v>
      </c>
      <c r="E40" s="127"/>
      <c r="F40" s="145"/>
      <c r="G40" s="145"/>
      <c r="H40" s="145"/>
      <c r="I40" s="145"/>
      <c r="J40" s="145"/>
      <c r="K40" s="145"/>
      <c r="L40" s="145"/>
      <c r="M40" s="145"/>
      <c r="N40" s="128">
        <v>9166.5</v>
      </c>
    </row>
    <row r="41" spans="4:14" ht="10.9" customHeight="1" x14ac:dyDescent="0.2">
      <c r="D41" s="127" t="s">
        <v>244</v>
      </c>
      <c r="E41" s="127"/>
      <c r="F41" s="145"/>
      <c r="G41" s="145"/>
      <c r="H41" s="145"/>
      <c r="I41" s="145"/>
      <c r="J41" s="145"/>
      <c r="K41" s="145"/>
      <c r="L41" s="145"/>
      <c r="M41" s="145"/>
      <c r="N41" s="161">
        <v>5.1788135593220304</v>
      </c>
    </row>
    <row r="42" spans="4:14" ht="10.9" customHeight="1" x14ac:dyDescent="0.2">
      <c r="D42" s="127" t="s">
        <v>245</v>
      </c>
      <c r="E42" s="127"/>
      <c r="F42" s="145"/>
      <c r="G42" s="145"/>
      <c r="H42" s="145"/>
      <c r="I42" s="145"/>
      <c r="J42" s="145"/>
      <c r="K42" s="145"/>
      <c r="L42" s="145"/>
      <c r="M42" s="145"/>
      <c r="N42" s="162">
        <v>1.9600356733758799</v>
      </c>
    </row>
    <row r="43" spans="4:14" ht="10.9" customHeight="1" x14ac:dyDescent="0.2">
      <c r="D43" s="130" t="s">
        <v>198</v>
      </c>
      <c r="E43" s="126"/>
      <c r="N43" s="132" t="s">
        <v>203</v>
      </c>
    </row>
    <row r="44" spans="4:14" ht="10.9" customHeight="1" x14ac:dyDescent="0.2">
      <c r="D44" s="127" t="s">
        <v>246</v>
      </c>
      <c r="E44" s="127"/>
      <c r="F44" s="145"/>
      <c r="G44" s="145"/>
      <c r="H44" s="145"/>
      <c r="I44" s="145"/>
      <c r="J44" s="145"/>
      <c r="K44" s="145"/>
      <c r="L44" s="145"/>
      <c r="M44" s="145"/>
      <c r="N44" s="162">
        <v>1.37589516173021</v>
      </c>
    </row>
    <row r="45" spans="4:14" ht="10.9" customHeight="1" x14ac:dyDescent="0.2">
      <c r="D45" s="127" t="s">
        <v>247</v>
      </c>
      <c r="E45" s="127"/>
      <c r="F45" s="145"/>
      <c r="G45" s="145"/>
      <c r="H45" s="145"/>
      <c r="I45" s="145"/>
      <c r="J45" s="145"/>
      <c r="K45" s="145"/>
      <c r="L45" s="145"/>
      <c r="M45" s="145"/>
      <c r="N45" s="162">
        <v>1.35001895566163</v>
      </c>
    </row>
    <row r="46" spans="4:14" ht="10.9" customHeight="1" x14ac:dyDescent="0.2">
      <c r="D46" s="127" t="s">
        <v>256</v>
      </c>
      <c r="E46" s="127"/>
      <c r="F46" s="145"/>
      <c r="G46" s="145"/>
      <c r="H46" s="145"/>
      <c r="I46" s="145"/>
      <c r="J46" s="145"/>
      <c r="K46" s="145"/>
      <c r="L46" s="145"/>
      <c r="M46" s="145"/>
      <c r="N46" s="162">
        <v>1.43000393729891</v>
      </c>
    </row>
    <row r="47" spans="4:14" ht="10.9" customHeight="1" x14ac:dyDescent="0.2">
      <c r="D47" s="127" t="s">
        <v>257</v>
      </c>
      <c r="E47" s="127"/>
      <c r="F47" s="145"/>
      <c r="G47" s="145"/>
      <c r="H47" s="145"/>
      <c r="I47" s="145"/>
      <c r="J47" s="145"/>
      <c r="K47" s="145"/>
      <c r="L47" s="145"/>
      <c r="M47" s="145"/>
      <c r="N47" s="162">
        <v>1.5235911523603001</v>
      </c>
    </row>
    <row r="48" spans="4:14" ht="10.9" customHeight="1" x14ac:dyDescent="0.2">
      <c r="D48" s="130" t="s">
        <v>198</v>
      </c>
      <c r="E48" s="126"/>
      <c r="N48" s="132" t="s">
        <v>203</v>
      </c>
    </row>
    <row r="49" spans="1:14" ht="10.9" customHeight="1" x14ac:dyDescent="0.2">
      <c r="D49" s="280" t="s">
        <v>258</v>
      </c>
      <c r="E49" s="280"/>
      <c r="F49" s="278"/>
      <c r="G49" s="278"/>
      <c r="H49" s="278"/>
      <c r="I49" s="278"/>
      <c r="J49" s="278"/>
      <c r="K49" s="278"/>
      <c r="L49" s="278"/>
      <c r="M49" s="278"/>
      <c r="N49" s="282" t="s">
        <v>203</v>
      </c>
    </row>
    <row r="50" spans="1:14" ht="10.9" customHeight="1" x14ac:dyDescent="0.2">
      <c r="D50" s="127" t="s">
        <v>259</v>
      </c>
      <c r="E50" s="127"/>
      <c r="F50" s="145"/>
      <c r="G50" s="145"/>
      <c r="H50" s="145"/>
      <c r="I50" s="145"/>
      <c r="J50" s="145"/>
      <c r="K50" s="145"/>
      <c r="L50" s="145"/>
      <c r="M50" s="145"/>
      <c r="N50" s="162">
        <v>1.1882025735244399</v>
      </c>
    </row>
    <row r="51" spans="1:14" ht="10.9" customHeight="1" x14ac:dyDescent="0.2">
      <c r="D51" s="127" t="s">
        <v>260</v>
      </c>
      <c r="E51" s="127"/>
      <c r="F51" s="145"/>
      <c r="G51" s="145"/>
      <c r="H51" s="145"/>
      <c r="I51" s="145"/>
      <c r="J51" s="145"/>
      <c r="K51" s="145"/>
      <c r="L51" s="145"/>
      <c r="M51" s="145"/>
      <c r="N51" s="161">
        <v>5.17860474953223</v>
      </c>
    </row>
    <row r="52" spans="1:14" ht="31.9" customHeight="1" x14ac:dyDescent="0.2"/>
    <row r="53" spans="1:14" ht="184.9" customHeight="1" x14ac:dyDescent="0.2"/>
    <row r="54" spans="1:14" ht="12.75" customHeight="1" x14ac:dyDescent="0.2">
      <c r="D54" s="135" t="s">
        <v>278</v>
      </c>
      <c r="E54" s="135"/>
      <c r="F54" s="135"/>
      <c r="G54" s="135"/>
      <c r="H54" s="135"/>
      <c r="I54" s="135"/>
      <c r="J54" s="135"/>
      <c r="K54" s="135"/>
      <c r="L54" s="135"/>
      <c r="M54" s="135"/>
      <c r="N54" s="135"/>
    </row>
    <row r="55" spans="1:14" ht="9.4" customHeight="1" x14ac:dyDescent="0.3">
      <c r="D55" s="136" t="s">
        <v>225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</row>
    <row r="56" spans="1:14" ht="13.7" customHeight="1" x14ac:dyDescent="0.3">
      <c r="D56" s="137" t="s">
        <v>225</v>
      </c>
      <c r="E56" s="137"/>
      <c r="F56" s="137"/>
      <c r="G56" s="137"/>
      <c r="H56" s="137"/>
      <c r="I56" s="137"/>
      <c r="J56" s="137"/>
      <c r="K56" s="137"/>
      <c r="L56" s="137"/>
      <c r="M56" s="137"/>
      <c r="N56" s="137"/>
    </row>
    <row r="57" spans="1:14" ht="9.1999999999999993" customHeight="1" x14ac:dyDescent="0.2">
      <c r="D57" s="138" t="s">
        <v>225</v>
      </c>
      <c r="E57" s="138"/>
      <c r="F57" s="138"/>
      <c r="G57" s="138"/>
      <c r="H57" s="138"/>
      <c r="I57" s="138"/>
      <c r="J57" s="138"/>
      <c r="K57" s="138"/>
      <c r="L57" s="138"/>
      <c r="M57" s="138"/>
      <c r="N57" s="139" t="s">
        <v>279</v>
      </c>
    </row>
    <row r="58" spans="1:14" ht="0.75" customHeight="1" x14ac:dyDescent="0.2"/>
    <row r="59" spans="1:14" ht="2.1" customHeight="1" x14ac:dyDescent="0.2">
      <c r="A59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T57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38.28515625" style="116" customWidth="1"/>
    <col min="5" max="5" width="0" style="116" hidden="1" customWidth="1"/>
    <col min="6" max="6" width="9.140625" style="116" customWidth="1"/>
    <col min="7" max="7" width="0" style="116" hidden="1" customWidth="1"/>
    <col min="8" max="8" width="5.140625" style="116" customWidth="1"/>
    <col min="9" max="9" width="0" style="116" hidden="1" customWidth="1"/>
    <col min="10" max="10" width="6.42578125" style="116" customWidth="1"/>
    <col min="11" max="11" width="0" style="116" hidden="1" customWidth="1"/>
    <col min="12" max="12" width="7.5703125" style="116" customWidth="1"/>
    <col min="13" max="13" width="0" style="116" hidden="1" customWidth="1"/>
    <col min="14" max="14" width="9.140625" style="116" customWidth="1"/>
    <col min="15" max="15" width="0" style="116" hidden="1" customWidth="1"/>
    <col min="16" max="16" width="9.140625" style="116" customWidth="1"/>
    <col min="17" max="17" width="0" style="116" hidden="1" customWidth="1"/>
    <col min="18" max="18" width="8.28515625" style="116" customWidth="1"/>
    <col min="19" max="19" width="11.42578125" style="116" customWidth="1"/>
    <col min="20" max="21" width="0.42578125" style="116" customWidth="1"/>
    <col min="22" max="22" width="9.140625" style="116" customWidth="1"/>
    <col min="23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38.28515625" style="116" customWidth="1"/>
    <col min="261" max="261" width="0" style="116" hidden="1" customWidth="1"/>
    <col min="262" max="262" width="9.140625" style="116" customWidth="1"/>
    <col min="263" max="263" width="0" style="116" hidden="1" customWidth="1"/>
    <col min="264" max="264" width="5.140625" style="116" customWidth="1"/>
    <col min="265" max="265" width="0" style="116" hidden="1" customWidth="1"/>
    <col min="266" max="266" width="6.42578125" style="116" customWidth="1"/>
    <col min="267" max="267" width="0" style="116" hidden="1" customWidth="1"/>
    <col min="268" max="268" width="7.5703125" style="116" customWidth="1"/>
    <col min="269" max="269" width="0" style="116" hidden="1" customWidth="1"/>
    <col min="270" max="270" width="9.140625" style="116" customWidth="1"/>
    <col min="271" max="271" width="0" style="116" hidden="1" customWidth="1"/>
    <col min="272" max="272" width="9.140625" style="116" customWidth="1"/>
    <col min="273" max="273" width="0" style="116" hidden="1" customWidth="1"/>
    <col min="274" max="274" width="8.28515625" style="116" customWidth="1"/>
    <col min="275" max="275" width="11.42578125" style="116" customWidth="1"/>
    <col min="276" max="277" width="0.42578125" style="116" customWidth="1"/>
    <col min="278" max="278" width="9.140625" style="116" customWidth="1"/>
    <col min="279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38.28515625" style="116" customWidth="1"/>
    <col min="517" max="517" width="0" style="116" hidden="1" customWidth="1"/>
    <col min="518" max="518" width="9.140625" style="116" customWidth="1"/>
    <col min="519" max="519" width="0" style="116" hidden="1" customWidth="1"/>
    <col min="520" max="520" width="5.140625" style="116" customWidth="1"/>
    <col min="521" max="521" width="0" style="116" hidden="1" customWidth="1"/>
    <col min="522" max="522" width="6.42578125" style="116" customWidth="1"/>
    <col min="523" max="523" width="0" style="116" hidden="1" customWidth="1"/>
    <col min="524" max="524" width="7.5703125" style="116" customWidth="1"/>
    <col min="525" max="525" width="0" style="116" hidden="1" customWidth="1"/>
    <col min="526" max="526" width="9.140625" style="116" customWidth="1"/>
    <col min="527" max="527" width="0" style="116" hidden="1" customWidth="1"/>
    <col min="528" max="528" width="9.140625" style="116" customWidth="1"/>
    <col min="529" max="529" width="0" style="116" hidden="1" customWidth="1"/>
    <col min="530" max="530" width="8.28515625" style="116" customWidth="1"/>
    <col min="531" max="531" width="11.42578125" style="116" customWidth="1"/>
    <col min="532" max="533" width="0.42578125" style="116" customWidth="1"/>
    <col min="534" max="534" width="9.140625" style="116" customWidth="1"/>
    <col min="535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38.28515625" style="116" customWidth="1"/>
    <col min="773" max="773" width="0" style="116" hidden="1" customWidth="1"/>
    <col min="774" max="774" width="9.140625" style="116" customWidth="1"/>
    <col min="775" max="775" width="0" style="116" hidden="1" customWidth="1"/>
    <col min="776" max="776" width="5.140625" style="116" customWidth="1"/>
    <col min="777" max="777" width="0" style="116" hidden="1" customWidth="1"/>
    <col min="778" max="778" width="6.42578125" style="116" customWidth="1"/>
    <col min="779" max="779" width="0" style="116" hidden="1" customWidth="1"/>
    <col min="780" max="780" width="7.5703125" style="116" customWidth="1"/>
    <col min="781" max="781" width="0" style="116" hidden="1" customWidth="1"/>
    <col min="782" max="782" width="9.140625" style="116" customWidth="1"/>
    <col min="783" max="783" width="0" style="116" hidden="1" customWidth="1"/>
    <col min="784" max="784" width="9.140625" style="116" customWidth="1"/>
    <col min="785" max="785" width="0" style="116" hidden="1" customWidth="1"/>
    <col min="786" max="786" width="8.28515625" style="116" customWidth="1"/>
    <col min="787" max="787" width="11.42578125" style="116" customWidth="1"/>
    <col min="788" max="789" width="0.42578125" style="116" customWidth="1"/>
    <col min="790" max="790" width="9.140625" style="116" customWidth="1"/>
    <col min="791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38.28515625" style="116" customWidth="1"/>
    <col min="1029" max="1029" width="0" style="116" hidden="1" customWidth="1"/>
    <col min="1030" max="1030" width="9.140625" style="116" customWidth="1"/>
    <col min="1031" max="1031" width="0" style="116" hidden="1" customWidth="1"/>
    <col min="1032" max="1032" width="5.140625" style="116" customWidth="1"/>
    <col min="1033" max="1033" width="0" style="116" hidden="1" customWidth="1"/>
    <col min="1034" max="1034" width="6.42578125" style="116" customWidth="1"/>
    <col min="1035" max="1035" width="0" style="116" hidden="1" customWidth="1"/>
    <col min="1036" max="1036" width="7.5703125" style="116" customWidth="1"/>
    <col min="1037" max="1037" width="0" style="116" hidden="1" customWidth="1"/>
    <col min="1038" max="1038" width="9.140625" style="116" customWidth="1"/>
    <col min="1039" max="1039" width="0" style="116" hidden="1" customWidth="1"/>
    <col min="1040" max="1040" width="9.140625" style="116" customWidth="1"/>
    <col min="1041" max="1041" width="0" style="116" hidden="1" customWidth="1"/>
    <col min="1042" max="1042" width="8.28515625" style="116" customWidth="1"/>
    <col min="1043" max="1043" width="11.42578125" style="116" customWidth="1"/>
    <col min="1044" max="1045" width="0.42578125" style="116" customWidth="1"/>
    <col min="1046" max="1046" width="9.140625" style="116" customWidth="1"/>
    <col min="1047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38.28515625" style="116" customWidth="1"/>
    <col min="1285" max="1285" width="0" style="116" hidden="1" customWidth="1"/>
    <col min="1286" max="1286" width="9.140625" style="116" customWidth="1"/>
    <col min="1287" max="1287" width="0" style="116" hidden="1" customWidth="1"/>
    <col min="1288" max="1288" width="5.140625" style="116" customWidth="1"/>
    <col min="1289" max="1289" width="0" style="116" hidden="1" customWidth="1"/>
    <col min="1290" max="1290" width="6.42578125" style="116" customWidth="1"/>
    <col min="1291" max="1291" width="0" style="116" hidden="1" customWidth="1"/>
    <col min="1292" max="1292" width="7.5703125" style="116" customWidth="1"/>
    <col min="1293" max="1293" width="0" style="116" hidden="1" customWidth="1"/>
    <col min="1294" max="1294" width="9.140625" style="116" customWidth="1"/>
    <col min="1295" max="1295" width="0" style="116" hidden="1" customWidth="1"/>
    <col min="1296" max="1296" width="9.140625" style="116" customWidth="1"/>
    <col min="1297" max="1297" width="0" style="116" hidden="1" customWidth="1"/>
    <col min="1298" max="1298" width="8.28515625" style="116" customWidth="1"/>
    <col min="1299" max="1299" width="11.42578125" style="116" customWidth="1"/>
    <col min="1300" max="1301" width="0.42578125" style="116" customWidth="1"/>
    <col min="1302" max="1302" width="9.140625" style="116" customWidth="1"/>
    <col min="1303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38.28515625" style="116" customWidth="1"/>
    <col min="1541" max="1541" width="0" style="116" hidden="1" customWidth="1"/>
    <col min="1542" max="1542" width="9.140625" style="116" customWidth="1"/>
    <col min="1543" max="1543" width="0" style="116" hidden="1" customWidth="1"/>
    <col min="1544" max="1544" width="5.140625" style="116" customWidth="1"/>
    <col min="1545" max="1545" width="0" style="116" hidden="1" customWidth="1"/>
    <col min="1546" max="1546" width="6.42578125" style="116" customWidth="1"/>
    <col min="1547" max="1547" width="0" style="116" hidden="1" customWidth="1"/>
    <col min="1548" max="1548" width="7.5703125" style="116" customWidth="1"/>
    <col min="1549" max="1549" width="0" style="116" hidden="1" customWidth="1"/>
    <col min="1550" max="1550" width="9.140625" style="116" customWidth="1"/>
    <col min="1551" max="1551" width="0" style="116" hidden="1" customWidth="1"/>
    <col min="1552" max="1552" width="9.140625" style="116" customWidth="1"/>
    <col min="1553" max="1553" width="0" style="116" hidden="1" customWidth="1"/>
    <col min="1554" max="1554" width="8.28515625" style="116" customWidth="1"/>
    <col min="1555" max="1555" width="11.42578125" style="116" customWidth="1"/>
    <col min="1556" max="1557" width="0.42578125" style="116" customWidth="1"/>
    <col min="1558" max="1558" width="9.140625" style="116" customWidth="1"/>
    <col min="1559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38.28515625" style="116" customWidth="1"/>
    <col min="1797" max="1797" width="0" style="116" hidden="1" customWidth="1"/>
    <col min="1798" max="1798" width="9.140625" style="116" customWidth="1"/>
    <col min="1799" max="1799" width="0" style="116" hidden="1" customWidth="1"/>
    <col min="1800" max="1800" width="5.140625" style="116" customWidth="1"/>
    <col min="1801" max="1801" width="0" style="116" hidden="1" customWidth="1"/>
    <col min="1802" max="1802" width="6.42578125" style="116" customWidth="1"/>
    <col min="1803" max="1803" width="0" style="116" hidden="1" customWidth="1"/>
    <col min="1804" max="1804" width="7.5703125" style="116" customWidth="1"/>
    <col min="1805" max="1805" width="0" style="116" hidden="1" customWidth="1"/>
    <col min="1806" max="1806" width="9.140625" style="116" customWidth="1"/>
    <col min="1807" max="1807" width="0" style="116" hidden="1" customWidth="1"/>
    <col min="1808" max="1808" width="9.140625" style="116" customWidth="1"/>
    <col min="1809" max="1809" width="0" style="116" hidden="1" customWidth="1"/>
    <col min="1810" max="1810" width="8.28515625" style="116" customWidth="1"/>
    <col min="1811" max="1811" width="11.42578125" style="116" customWidth="1"/>
    <col min="1812" max="1813" width="0.42578125" style="116" customWidth="1"/>
    <col min="1814" max="1814" width="9.140625" style="116" customWidth="1"/>
    <col min="1815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38.28515625" style="116" customWidth="1"/>
    <col min="2053" max="2053" width="0" style="116" hidden="1" customWidth="1"/>
    <col min="2054" max="2054" width="9.140625" style="116" customWidth="1"/>
    <col min="2055" max="2055" width="0" style="116" hidden="1" customWidth="1"/>
    <col min="2056" max="2056" width="5.140625" style="116" customWidth="1"/>
    <col min="2057" max="2057" width="0" style="116" hidden="1" customWidth="1"/>
    <col min="2058" max="2058" width="6.42578125" style="116" customWidth="1"/>
    <col min="2059" max="2059" width="0" style="116" hidden="1" customWidth="1"/>
    <col min="2060" max="2060" width="7.5703125" style="116" customWidth="1"/>
    <col min="2061" max="2061" width="0" style="116" hidden="1" customWidth="1"/>
    <col min="2062" max="2062" width="9.140625" style="116" customWidth="1"/>
    <col min="2063" max="2063" width="0" style="116" hidden="1" customWidth="1"/>
    <col min="2064" max="2064" width="9.140625" style="116" customWidth="1"/>
    <col min="2065" max="2065" width="0" style="116" hidden="1" customWidth="1"/>
    <col min="2066" max="2066" width="8.28515625" style="116" customWidth="1"/>
    <col min="2067" max="2067" width="11.42578125" style="116" customWidth="1"/>
    <col min="2068" max="2069" width="0.42578125" style="116" customWidth="1"/>
    <col min="2070" max="2070" width="9.140625" style="116" customWidth="1"/>
    <col min="2071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38.28515625" style="116" customWidth="1"/>
    <col min="2309" max="2309" width="0" style="116" hidden="1" customWidth="1"/>
    <col min="2310" max="2310" width="9.140625" style="116" customWidth="1"/>
    <col min="2311" max="2311" width="0" style="116" hidden="1" customWidth="1"/>
    <col min="2312" max="2312" width="5.140625" style="116" customWidth="1"/>
    <col min="2313" max="2313" width="0" style="116" hidden="1" customWidth="1"/>
    <col min="2314" max="2314" width="6.42578125" style="116" customWidth="1"/>
    <col min="2315" max="2315" width="0" style="116" hidden="1" customWidth="1"/>
    <col min="2316" max="2316" width="7.5703125" style="116" customWidth="1"/>
    <col min="2317" max="2317" width="0" style="116" hidden="1" customWidth="1"/>
    <col min="2318" max="2318" width="9.140625" style="116" customWidth="1"/>
    <col min="2319" max="2319" width="0" style="116" hidden="1" customWidth="1"/>
    <col min="2320" max="2320" width="9.140625" style="116" customWidth="1"/>
    <col min="2321" max="2321" width="0" style="116" hidden="1" customWidth="1"/>
    <col min="2322" max="2322" width="8.28515625" style="116" customWidth="1"/>
    <col min="2323" max="2323" width="11.42578125" style="116" customWidth="1"/>
    <col min="2324" max="2325" width="0.42578125" style="116" customWidth="1"/>
    <col min="2326" max="2326" width="9.140625" style="116" customWidth="1"/>
    <col min="2327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38.28515625" style="116" customWidth="1"/>
    <col min="2565" max="2565" width="0" style="116" hidden="1" customWidth="1"/>
    <col min="2566" max="2566" width="9.140625" style="116" customWidth="1"/>
    <col min="2567" max="2567" width="0" style="116" hidden="1" customWidth="1"/>
    <col min="2568" max="2568" width="5.140625" style="116" customWidth="1"/>
    <col min="2569" max="2569" width="0" style="116" hidden="1" customWidth="1"/>
    <col min="2570" max="2570" width="6.42578125" style="116" customWidth="1"/>
    <col min="2571" max="2571" width="0" style="116" hidden="1" customWidth="1"/>
    <col min="2572" max="2572" width="7.5703125" style="116" customWidth="1"/>
    <col min="2573" max="2573" width="0" style="116" hidden="1" customWidth="1"/>
    <col min="2574" max="2574" width="9.140625" style="116" customWidth="1"/>
    <col min="2575" max="2575" width="0" style="116" hidden="1" customWidth="1"/>
    <col min="2576" max="2576" width="9.140625" style="116" customWidth="1"/>
    <col min="2577" max="2577" width="0" style="116" hidden="1" customWidth="1"/>
    <col min="2578" max="2578" width="8.28515625" style="116" customWidth="1"/>
    <col min="2579" max="2579" width="11.42578125" style="116" customWidth="1"/>
    <col min="2580" max="2581" width="0.42578125" style="116" customWidth="1"/>
    <col min="2582" max="2582" width="9.140625" style="116" customWidth="1"/>
    <col min="2583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38.28515625" style="116" customWidth="1"/>
    <col min="2821" max="2821" width="0" style="116" hidden="1" customWidth="1"/>
    <col min="2822" max="2822" width="9.140625" style="116" customWidth="1"/>
    <col min="2823" max="2823" width="0" style="116" hidden="1" customWidth="1"/>
    <col min="2824" max="2824" width="5.140625" style="116" customWidth="1"/>
    <col min="2825" max="2825" width="0" style="116" hidden="1" customWidth="1"/>
    <col min="2826" max="2826" width="6.42578125" style="116" customWidth="1"/>
    <col min="2827" max="2827" width="0" style="116" hidden="1" customWidth="1"/>
    <col min="2828" max="2828" width="7.5703125" style="116" customWidth="1"/>
    <col min="2829" max="2829" width="0" style="116" hidden="1" customWidth="1"/>
    <col min="2830" max="2830" width="9.140625" style="116" customWidth="1"/>
    <col min="2831" max="2831" width="0" style="116" hidden="1" customWidth="1"/>
    <col min="2832" max="2832" width="9.140625" style="116" customWidth="1"/>
    <col min="2833" max="2833" width="0" style="116" hidden="1" customWidth="1"/>
    <col min="2834" max="2834" width="8.28515625" style="116" customWidth="1"/>
    <col min="2835" max="2835" width="11.42578125" style="116" customWidth="1"/>
    <col min="2836" max="2837" width="0.42578125" style="116" customWidth="1"/>
    <col min="2838" max="2838" width="9.140625" style="116" customWidth="1"/>
    <col min="2839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38.28515625" style="116" customWidth="1"/>
    <col min="3077" max="3077" width="0" style="116" hidden="1" customWidth="1"/>
    <col min="3078" max="3078" width="9.140625" style="116" customWidth="1"/>
    <col min="3079" max="3079" width="0" style="116" hidden="1" customWidth="1"/>
    <col min="3080" max="3080" width="5.140625" style="116" customWidth="1"/>
    <col min="3081" max="3081" width="0" style="116" hidden="1" customWidth="1"/>
    <col min="3082" max="3082" width="6.42578125" style="116" customWidth="1"/>
    <col min="3083" max="3083" width="0" style="116" hidden="1" customWidth="1"/>
    <col min="3084" max="3084" width="7.5703125" style="116" customWidth="1"/>
    <col min="3085" max="3085" width="0" style="116" hidden="1" customWidth="1"/>
    <col min="3086" max="3086" width="9.140625" style="116" customWidth="1"/>
    <col min="3087" max="3087" width="0" style="116" hidden="1" customWidth="1"/>
    <col min="3088" max="3088" width="9.140625" style="116" customWidth="1"/>
    <col min="3089" max="3089" width="0" style="116" hidden="1" customWidth="1"/>
    <col min="3090" max="3090" width="8.28515625" style="116" customWidth="1"/>
    <col min="3091" max="3091" width="11.42578125" style="116" customWidth="1"/>
    <col min="3092" max="3093" width="0.42578125" style="116" customWidth="1"/>
    <col min="3094" max="3094" width="9.140625" style="116" customWidth="1"/>
    <col min="3095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38.28515625" style="116" customWidth="1"/>
    <col min="3333" max="3333" width="0" style="116" hidden="1" customWidth="1"/>
    <col min="3334" max="3334" width="9.140625" style="116" customWidth="1"/>
    <col min="3335" max="3335" width="0" style="116" hidden="1" customWidth="1"/>
    <col min="3336" max="3336" width="5.140625" style="116" customWidth="1"/>
    <col min="3337" max="3337" width="0" style="116" hidden="1" customWidth="1"/>
    <col min="3338" max="3338" width="6.42578125" style="116" customWidth="1"/>
    <col min="3339" max="3339" width="0" style="116" hidden="1" customWidth="1"/>
    <col min="3340" max="3340" width="7.5703125" style="116" customWidth="1"/>
    <col min="3341" max="3341" width="0" style="116" hidden="1" customWidth="1"/>
    <col min="3342" max="3342" width="9.140625" style="116" customWidth="1"/>
    <col min="3343" max="3343" width="0" style="116" hidden="1" customWidth="1"/>
    <col min="3344" max="3344" width="9.140625" style="116" customWidth="1"/>
    <col min="3345" max="3345" width="0" style="116" hidden="1" customWidth="1"/>
    <col min="3346" max="3346" width="8.28515625" style="116" customWidth="1"/>
    <col min="3347" max="3347" width="11.42578125" style="116" customWidth="1"/>
    <col min="3348" max="3349" width="0.42578125" style="116" customWidth="1"/>
    <col min="3350" max="3350" width="9.140625" style="116" customWidth="1"/>
    <col min="3351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38.28515625" style="116" customWidth="1"/>
    <col min="3589" max="3589" width="0" style="116" hidden="1" customWidth="1"/>
    <col min="3590" max="3590" width="9.140625" style="116" customWidth="1"/>
    <col min="3591" max="3591" width="0" style="116" hidden="1" customWidth="1"/>
    <col min="3592" max="3592" width="5.140625" style="116" customWidth="1"/>
    <col min="3593" max="3593" width="0" style="116" hidden="1" customWidth="1"/>
    <col min="3594" max="3594" width="6.42578125" style="116" customWidth="1"/>
    <col min="3595" max="3595" width="0" style="116" hidden="1" customWidth="1"/>
    <col min="3596" max="3596" width="7.5703125" style="116" customWidth="1"/>
    <col min="3597" max="3597" width="0" style="116" hidden="1" customWidth="1"/>
    <col min="3598" max="3598" width="9.140625" style="116" customWidth="1"/>
    <col min="3599" max="3599" width="0" style="116" hidden="1" customWidth="1"/>
    <col min="3600" max="3600" width="9.140625" style="116" customWidth="1"/>
    <col min="3601" max="3601" width="0" style="116" hidden="1" customWidth="1"/>
    <col min="3602" max="3602" width="8.28515625" style="116" customWidth="1"/>
    <col min="3603" max="3603" width="11.42578125" style="116" customWidth="1"/>
    <col min="3604" max="3605" width="0.42578125" style="116" customWidth="1"/>
    <col min="3606" max="3606" width="9.140625" style="116" customWidth="1"/>
    <col min="3607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38.28515625" style="116" customWidth="1"/>
    <col min="3845" max="3845" width="0" style="116" hidden="1" customWidth="1"/>
    <col min="3846" max="3846" width="9.140625" style="116" customWidth="1"/>
    <col min="3847" max="3847" width="0" style="116" hidden="1" customWidth="1"/>
    <col min="3848" max="3848" width="5.140625" style="116" customWidth="1"/>
    <col min="3849" max="3849" width="0" style="116" hidden="1" customWidth="1"/>
    <col min="3850" max="3850" width="6.42578125" style="116" customWidth="1"/>
    <col min="3851" max="3851" width="0" style="116" hidden="1" customWidth="1"/>
    <col min="3852" max="3852" width="7.5703125" style="116" customWidth="1"/>
    <col min="3853" max="3853" width="0" style="116" hidden="1" customWidth="1"/>
    <col min="3854" max="3854" width="9.140625" style="116" customWidth="1"/>
    <col min="3855" max="3855" width="0" style="116" hidden="1" customWidth="1"/>
    <col min="3856" max="3856" width="9.140625" style="116" customWidth="1"/>
    <col min="3857" max="3857" width="0" style="116" hidden="1" customWidth="1"/>
    <col min="3858" max="3858" width="8.28515625" style="116" customWidth="1"/>
    <col min="3859" max="3859" width="11.42578125" style="116" customWidth="1"/>
    <col min="3860" max="3861" width="0.42578125" style="116" customWidth="1"/>
    <col min="3862" max="3862" width="9.140625" style="116" customWidth="1"/>
    <col min="3863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38.28515625" style="116" customWidth="1"/>
    <col min="4101" max="4101" width="0" style="116" hidden="1" customWidth="1"/>
    <col min="4102" max="4102" width="9.140625" style="116" customWidth="1"/>
    <col min="4103" max="4103" width="0" style="116" hidden="1" customWidth="1"/>
    <col min="4104" max="4104" width="5.140625" style="116" customWidth="1"/>
    <col min="4105" max="4105" width="0" style="116" hidden="1" customWidth="1"/>
    <col min="4106" max="4106" width="6.42578125" style="116" customWidth="1"/>
    <col min="4107" max="4107" width="0" style="116" hidden="1" customWidth="1"/>
    <col min="4108" max="4108" width="7.5703125" style="116" customWidth="1"/>
    <col min="4109" max="4109" width="0" style="116" hidden="1" customWidth="1"/>
    <col min="4110" max="4110" width="9.140625" style="116" customWidth="1"/>
    <col min="4111" max="4111" width="0" style="116" hidden="1" customWidth="1"/>
    <col min="4112" max="4112" width="9.140625" style="116" customWidth="1"/>
    <col min="4113" max="4113" width="0" style="116" hidden="1" customWidth="1"/>
    <col min="4114" max="4114" width="8.28515625" style="116" customWidth="1"/>
    <col min="4115" max="4115" width="11.42578125" style="116" customWidth="1"/>
    <col min="4116" max="4117" width="0.42578125" style="116" customWidth="1"/>
    <col min="4118" max="4118" width="9.140625" style="116" customWidth="1"/>
    <col min="4119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38.28515625" style="116" customWidth="1"/>
    <col min="4357" max="4357" width="0" style="116" hidden="1" customWidth="1"/>
    <col min="4358" max="4358" width="9.140625" style="116" customWidth="1"/>
    <col min="4359" max="4359" width="0" style="116" hidden="1" customWidth="1"/>
    <col min="4360" max="4360" width="5.140625" style="116" customWidth="1"/>
    <col min="4361" max="4361" width="0" style="116" hidden="1" customWidth="1"/>
    <col min="4362" max="4362" width="6.42578125" style="116" customWidth="1"/>
    <col min="4363" max="4363" width="0" style="116" hidden="1" customWidth="1"/>
    <col min="4364" max="4364" width="7.5703125" style="116" customWidth="1"/>
    <col min="4365" max="4365" width="0" style="116" hidden="1" customWidth="1"/>
    <col min="4366" max="4366" width="9.140625" style="116" customWidth="1"/>
    <col min="4367" max="4367" width="0" style="116" hidden="1" customWidth="1"/>
    <col min="4368" max="4368" width="9.140625" style="116" customWidth="1"/>
    <col min="4369" max="4369" width="0" style="116" hidden="1" customWidth="1"/>
    <col min="4370" max="4370" width="8.28515625" style="116" customWidth="1"/>
    <col min="4371" max="4371" width="11.42578125" style="116" customWidth="1"/>
    <col min="4372" max="4373" width="0.42578125" style="116" customWidth="1"/>
    <col min="4374" max="4374" width="9.140625" style="116" customWidth="1"/>
    <col min="4375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38.28515625" style="116" customWidth="1"/>
    <col min="4613" max="4613" width="0" style="116" hidden="1" customWidth="1"/>
    <col min="4614" max="4614" width="9.140625" style="116" customWidth="1"/>
    <col min="4615" max="4615" width="0" style="116" hidden="1" customWidth="1"/>
    <col min="4616" max="4616" width="5.140625" style="116" customWidth="1"/>
    <col min="4617" max="4617" width="0" style="116" hidden="1" customWidth="1"/>
    <col min="4618" max="4618" width="6.42578125" style="116" customWidth="1"/>
    <col min="4619" max="4619" width="0" style="116" hidden="1" customWidth="1"/>
    <col min="4620" max="4620" width="7.5703125" style="116" customWidth="1"/>
    <col min="4621" max="4621" width="0" style="116" hidden="1" customWidth="1"/>
    <col min="4622" max="4622" width="9.140625" style="116" customWidth="1"/>
    <col min="4623" max="4623" width="0" style="116" hidden="1" customWidth="1"/>
    <col min="4624" max="4624" width="9.140625" style="116" customWidth="1"/>
    <col min="4625" max="4625" width="0" style="116" hidden="1" customWidth="1"/>
    <col min="4626" max="4626" width="8.28515625" style="116" customWidth="1"/>
    <col min="4627" max="4627" width="11.42578125" style="116" customWidth="1"/>
    <col min="4628" max="4629" width="0.42578125" style="116" customWidth="1"/>
    <col min="4630" max="4630" width="9.140625" style="116" customWidth="1"/>
    <col min="4631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38.28515625" style="116" customWidth="1"/>
    <col min="4869" max="4869" width="0" style="116" hidden="1" customWidth="1"/>
    <col min="4870" max="4870" width="9.140625" style="116" customWidth="1"/>
    <col min="4871" max="4871" width="0" style="116" hidden="1" customWidth="1"/>
    <col min="4872" max="4872" width="5.140625" style="116" customWidth="1"/>
    <col min="4873" max="4873" width="0" style="116" hidden="1" customWidth="1"/>
    <col min="4874" max="4874" width="6.42578125" style="116" customWidth="1"/>
    <col min="4875" max="4875" width="0" style="116" hidden="1" customWidth="1"/>
    <col min="4876" max="4876" width="7.5703125" style="116" customWidth="1"/>
    <col min="4877" max="4877" width="0" style="116" hidden="1" customWidth="1"/>
    <col min="4878" max="4878" width="9.140625" style="116" customWidth="1"/>
    <col min="4879" max="4879" width="0" style="116" hidden="1" customWidth="1"/>
    <col min="4880" max="4880" width="9.140625" style="116" customWidth="1"/>
    <col min="4881" max="4881" width="0" style="116" hidden="1" customWidth="1"/>
    <col min="4882" max="4882" width="8.28515625" style="116" customWidth="1"/>
    <col min="4883" max="4883" width="11.42578125" style="116" customWidth="1"/>
    <col min="4884" max="4885" width="0.42578125" style="116" customWidth="1"/>
    <col min="4886" max="4886" width="9.140625" style="116" customWidth="1"/>
    <col min="4887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38.28515625" style="116" customWidth="1"/>
    <col min="5125" max="5125" width="0" style="116" hidden="1" customWidth="1"/>
    <col min="5126" max="5126" width="9.140625" style="116" customWidth="1"/>
    <col min="5127" max="5127" width="0" style="116" hidden="1" customWidth="1"/>
    <col min="5128" max="5128" width="5.140625" style="116" customWidth="1"/>
    <col min="5129" max="5129" width="0" style="116" hidden="1" customWidth="1"/>
    <col min="5130" max="5130" width="6.42578125" style="116" customWidth="1"/>
    <col min="5131" max="5131" width="0" style="116" hidden="1" customWidth="1"/>
    <col min="5132" max="5132" width="7.5703125" style="116" customWidth="1"/>
    <col min="5133" max="5133" width="0" style="116" hidden="1" customWidth="1"/>
    <col min="5134" max="5134" width="9.140625" style="116" customWidth="1"/>
    <col min="5135" max="5135" width="0" style="116" hidden="1" customWidth="1"/>
    <col min="5136" max="5136" width="9.140625" style="116" customWidth="1"/>
    <col min="5137" max="5137" width="0" style="116" hidden="1" customWidth="1"/>
    <col min="5138" max="5138" width="8.28515625" style="116" customWidth="1"/>
    <col min="5139" max="5139" width="11.42578125" style="116" customWidth="1"/>
    <col min="5140" max="5141" width="0.42578125" style="116" customWidth="1"/>
    <col min="5142" max="5142" width="9.140625" style="116" customWidth="1"/>
    <col min="5143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38.28515625" style="116" customWidth="1"/>
    <col min="5381" max="5381" width="0" style="116" hidden="1" customWidth="1"/>
    <col min="5382" max="5382" width="9.140625" style="116" customWidth="1"/>
    <col min="5383" max="5383" width="0" style="116" hidden="1" customWidth="1"/>
    <col min="5384" max="5384" width="5.140625" style="116" customWidth="1"/>
    <col min="5385" max="5385" width="0" style="116" hidden="1" customWidth="1"/>
    <col min="5386" max="5386" width="6.42578125" style="116" customWidth="1"/>
    <col min="5387" max="5387" width="0" style="116" hidden="1" customWidth="1"/>
    <col min="5388" max="5388" width="7.5703125" style="116" customWidth="1"/>
    <col min="5389" max="5389" width="0" style="116" hidden="1" customWidth="1"/>
    <col min="5390" max="5390" width="9.140625" style="116" customWidth="1"/>
    <col min="5391" max="5391" width="0" style="116" hidden="1" customWidth="1"/>
    <col min="5392" max="5392" width="9.140625" style="116" customWidth="1"/>
    <col min="5393" max="5393" width="0" style="116" hidden="1" customWidth="1"/>
    <col min="5394" max="5394" width="8.28515625" style="116" customWidth="1"/>
    <col min="5395" max="5395" width="11.42578125" style="116" customWidth="1"/>
    <col min="5396" max="5397" width="0.42578125" style="116" customWidth="1"/>
    <col min="5398" max="5398" width="9.140625" style="116" customWidth="1"/>
    <col min="5399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38.28515625" style="116" customWidth="1"/>
    <col min="5637" max="5637" width="0" style="116" hidden="1" customWidth="1"/>
    <col min="5638" max="5638" width="9.140625" style="116" customWidth="1"/>
    <col min="5639" max="5639" width="0" style="116" hidden="1" customWidth="1"/>
    <col min="5640" max="5640" width="5.140625" style="116" customWidth="1"/>
    <col min="5641" max="5641" width="0" style="116" hidden="1" customWidth="1"/>
    <col min="5642" max="5642" width="6.42578125" style="116" customWidth="1"/>
    <col min="5643" max="5643" width="0" style="116" hidden="1" customWidth="1"/>
    <col min="5644" max="5644" width="7.5703125" style="116" customWidth="1"/>
    <col min="5645" max="5645" width="0" style="116" hidden="1" customWidth="1"/>
    <col min="5646" max="5646" width="9.140625" style="116" customWidth="1"/>
    <col min="5647" max="5647" width="0" style="116" hidden="1" customWidth="1"/>
    <col min="5648" max="5648" width="9.140625" style="116" customWidth="1"/>
    <col min="5649" max="5649" width="0" style="116" hidden="1" customWidth="1"/>
    <col min="5650" max="5650" width="8.28515625" style="116" customWidth="1"/>
    <col min="5651" max="5651" width="11.42578125" style="116" customWidth="1"/>
    <col min="5652" max="5653" width="0.42578125" style="116" customWidth="1"/>
    <col min="5654" max="5654" width="9.140625" style="116" customWidth="1"/>
    <col min="5655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38.28515625" style="116" customWidth="1"/>
    <col min="5893" max="5893" width="0" style="116" hidden="1" customWidth="1"/>
    <col min="5894" max="5894" width="9.140625" style="116" customWidth="1"/>
    <col min="5895" max="5895" width="0" style="116" hidden="1" customWidth="1"/>
    <col min="5896" max="5896" width="5.140625" style="116" customWidth="1"/>
    <col min="5897" max="5897" width="0" style="116" hidden="1" customWidth="1"/>
    <col min="5898" max="5898" width="6.42578125" style="116" customWidth="1"/>
    <col min="5899" max="5899" width="0" style="116" hidden="1" customWidth="1"/>
    <col min="5900" max="5900" width="7.5703125" style="116" customWidth="1"/>
    <col min="5901" max="5901" width="0" style="116" hidden="1" customWidth="1"/>
    <col min="5902" max="5902" width="9.140625" style="116" customWidth="1"/>
    <col min="5903" max="5903" width="0" style="116" hidden="1" customWidth="1"/>
    <col min="5904" max="5904" width="9.140625" style="116" customWidth="1"/>
    <col min="5905" max="5905" width="0" style="116" hidden="1" customWidth="1"/>
    <col min="5906" max="5906" width="8.28515625" style="116" customWidth="1"/>
    <col min="5907" max="5907" width="11.42578125" style="116" customWidth="1"/>
    <col min="5908" max="5909" width="0.42578125" style="116" customWidth="1"/>
    <col min="5910" max="5910" width="9.140625" style="116" customWidth="1"/>
    <col min="5911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38.28515625" style="116" customWidth="1"/>
    <col min="6149" max="6149" width="0" style="116" hidden="1" customWidth="1"/>
    <col min="6150" max="6150" width="9.140625" style="116" customWidth="1"/>
    <col min="6151" max="6151" width="0" style="116" hidden="1" customWidth="1"/>
    <col min="6152" max="6152" width="5.140625" style="116" customWidth="1"/>
    <col min="6153" max="6153" width="0" style="116" hidden="1" customWidth="1"/>
    <col min="6154" max="6154" width="6.42578125" style="116" customWidth="1"/>
    <col min="6155" max="6155" width="0" style="116" hidden="1" customWidth="1"/>
    <col min="6156" max="6156" width="7.5703125" style="116" customWidth="1"/>
    <col min="6157" max="6157" width="0" style="116" hidden="1" customWidth="1"/>
    <col min="6158" max="6158" width="9.140625" style="116" customWidth="1"/>
    <col min="6159" max="6159" width="0" style="116" hidden="1" customWidth="1"/>
    <col min="6160" max="6160" width="9.140625" style="116" customWidth="1"/>
    <col min="6161" max="6161" width="0" style="116" hidden="1" customWidth="1"/>
    <col min="6162" max="6162" width="8.28515625" style="116" customWidth="1"/>
    <col min="6163" max="6163" width="11.42578125" style="116" customWidth="1"/>
    <col min="6164" max="6165" width="0.42578125" style="116" customWidth="1"/>
    <col min="6166" max="6166" width="9.140625" style="116" customWidth="1"/>
    <col min="6167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38.28515625" style="116" customWidth="1"/>
    <col min="6405" max="6405" width="0" style="116" hidden="1" customWidth="1"/>
    <col min="6406" max="6406" width="9.140625" style="116" customWidth="1"/>
    <col min="6407" max="6407" width="0" style="116" hidden="1" customWidth="1"/>
    <col min="6408" max="6408" width="5.140625" style="116" customWidth="1"/>
    <col min="6409" max="6409" width="0" style="116" hidden="1" customWidth="1"/>
    <col min="6410" max="6410" width="6.42578125" style="116" customWidth="1"/>
    <col min="6411" max="6411" width="0" style="116" hidden="1" customWidth="1"/>
    <col min="6412" max="6412" width="7.5703125" style="116" customWidth="1"/>
    <col min="6413" max="6413" width="0" style="116" hidden="1" customWidth="1"/>
    <col min="6414" max="6414" width="9.140625" style="116" customWidth="1"/>
    <col min="6415" max="6415" width="0" style="116" hidden="1" customWidth="1"/>
    <col min="6416" max="6416" width="9.140625" style="116" customWidth="1"/>
    <col min="6417" max="6417" width="0" style="116" hidden="1" customWidth="1"/>
    <col min="6418" max="6418" width="8.28515625" style="116" customWidth="1"/>
    <col min="6419" max="6419" width="11.42578125" style="116" customWidth="1"/>
    <col min="6420" max="6421" width="0.42578125" style="116" customWidth="1"/>
    <col min="6422" max="6422" width="9.140625" style="116" customWidth="1"/>
    <col min="6423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38.28515625" style="116" customWidth="1"/>
    <col min="6661" max="6661" width="0" style="116" hidden="1" customWidth="1"/>
    <col min="6662" max="6662" width="9.140625" style="116" customWidth="1"/>
    <col min="6663" max="6663" width="0" style="116" hidden="1" customWidth="1"/>
    <col min="6664" max="6664" width="5.140625" style="116" customWidth="1"/>
    <col min="6665" max="6665" width="0" style="116" hidden="1" customWidth="1"/>
    <col min="6666" max="6666" width="6.42578125" style="116" customWidth="1"/>
    <col min="6667" max="6667" width="0" style="116" hidden="1" customWidth="1"/>
    <col min="6668" max="6668" width="7.5703125" style="116" customWidth="1"/>
    <col min="6669" max="6669" width="0" style="116" hidden="1" customWidth="1"/>
    <col min="6670" max="6670" width="9.140625" style="116" customWidth="1"/>
    <col min="6671" max="6671" width="0" style="116" hidden="1" customWidth="1"/>
    <col min="6672" max="6672" width="9.140625" style="116" customWidth="1"/>
    <col min="6673" max="6673" width="0" style="116" hidden="1" customWidth="1"/>
    <col min="6674" max="6674" width="8.28515625" style="116" customWidth="1"/>
    <col min="6675" max="6675" width="11.42578125" style="116" customWidth="1"/>
    <col min="6676" max="6677" width="0.42578125" style="116" customWidth="1"/>
    <col min="6678" max="6678" width="9.140625" style="116" customWidth="1"/>
    <col min="6679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38.28515625" style="116" customWidth="1"/>
    <col min="6917" max="6917" width="0" style="116" hidden="1" customWidth="1"/>
    <col min="6918" max="6918" width="9.140625" style="116" customWidth="1"/>
    <col min="6919" max="6919" width="0" style="116" hidden="1" customWidth="1"/>
    <col min="6920" max="6920" width="5.140625" style="116" customWidth="1"/>
    <col min="6921" max="6921" width="0" style="116" hidden="1" customWidth="1"/>
    <col min="6922" max="6922" width="6.42578125" style="116" customWidth="1"/>
    <col min="6923" max="6923" width="0" style="116" hidden="1" customWidth="1"/>
    <col min="6924" max="6924" width="7.5703125" style="116" customWidth="1"/>
    <col min="6925" max="6925" width="0" style="116" hidden="1" customWidth="1"/>
    <col min="6926" max="6926" width="9.140625" style="116" customWidth="1"/>
    <col min="6927" max="6927" width="0" style="116" hidden="1" customWidth="1"/>
    <col min="6928" max="6928" width="9.140625" style="116" customWidth="1"/>
    <col min="6929" max="6929" width="0" style="116" hidden="1" customWidth="1"/>
    <col min="6930" max="6930" width="8.28515625" style="116" customWidth="1"/>
    <col min="6931" max="6931" width="11.42578125" style="116" customWidth="1"/>
    <col min="6932" max="6933" width="0.42578125" style="116" customWidth="1"/>
    <col min="6934" max="6934" width="9.140625" style="116" customWidth="1"/>
    <col min="6935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38.28515625" style="116" customWidth="1"/>
    <col min="7173" max="7173" width="0" style="116" hidden="1" customWidth="1"/>
    <col min="7174" max="7174" width="9.140625" style="116" customWidth="1"/>
    <col min="7175" max="7175" width="0" style="116" hidden="1" customWidth="1"/>
    <col min="7176" max="7176" width="5.140625" style="116" customWidth="1"/>
    <col min="7177" max="7177" width="0" style="116" hidden="1" customWidth="1"/>
    <col min="7178" max="7178" width="6.42578125" style="116" customWidth="1"/>
    <col min="7179" max="7179" width="0" style="116" hidden="1" customWidth="1"/>
    <col min="7180" max="7180" width="7.5703125" style="116" customWidth="1"/>
    <col min="7181" max="7181" width="0" style="116" hidden="1" customWidth="1"/>
    <col min="7182" max="7182" width="9.140625" style="116" customWidth="1"/>
    <col min="7183" max="7183" width="0" style="116" hidden="1" customWidth="1"/>
    <col min="7184" max="7184" width="9.140625" style="116" customWidth="1"/>
    <col min="7185" max="7185" width="0" style="116" hidden="1" customWidth="1"/>
    <col min="7186" max="7186" width="8.28515625" style="116" customWidth="1"/>
    <col min="7187" max="7187" width="11.42578125" style="116" customWidth="1"/>
    <col min="7188" max="7189" width="0.42578125" style="116" customWidth="1"/>
    <col min="7190" max="7190" width="9.140625" style="116" customWidth="1"/>
    <col min="7191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38.28515625" style="116" customWidth="1"/>
    <col min="7429" max="7429" width="0" style="116" hidden="1" customWidth="1"/>
    <col min="7430" max="7430" width="9.140625" style="116" customWidth="1"/>
    <col min="7431" max="7431" width="0" style="116" hidden="1" customWidth="1"/>
    <col min="7432" max="7432" width="5.140625" style="116" customWidth="1"/>
    <col min="7433" max="7433" width="0" style="116" hidden="1" customWidth="1"/>
    <col min="7434" max="7434" width="6.42578125" style="116" customWidth="1"/>
    <col min="7435" max="7435" width="0" style="116" hidden="1" customWidth="1"/>
    <col min="7436" max="7436" width="7.5703125" style="116" customWidth="1"/>
    <col min="7437" max="7437" width="0" style="116" hidden="1" customWidth="1"/>
    <col min="7438" max="7438" width="9.140625" style="116" customWidth="1"/>
    <col min="7439" max="7439" width="0" style="116" hidden="1" customWidth="1"/>
    <col min="7440" max="7440" width="9.140625" style="116" customWidth="1"/>
    <col min="7441" max="7441" width="0" style="116" hidden="1" customWidth="1"/>
    <col min="7442" max="7442" width="8.28515625" style="116" customWidth="1"/>
    <col min="7443" max="7443" width="11.42578125" style="116" customWidth="1"/>
    <col min="7444" max="7445" width="0.42578125" style="116" customWidth="1"/>
    <col min="7446" max="7446" width="9.140625" style="116" customWidth="1"/>
    <col min="7447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38.28515625" style="116" customWidth="1"/>
    <col min="7685" max="7685" width="0" style="116" hidden="1" customWidth="1"/>
    <col min="7686" max="7686" width="9.140625" style="116" customWidth="1"/>
    <col min="7687" max="7687" width="0" style="116" hidden="1" customWidth="1"/>
    <col min="7688" max="7688" width="5.140625" style="116" customWidth="1"/>
    <col min="7689" max="7689" width="0" style="116" hidden="1" customWidth="1"/>
    <col min="7690" max="7690" width="6.42578125" style="116" customWidth="1"/>
    <col min="7691" max="7691" width="0" style="116" hidden="1" customWidth="1"/>
    <col min="7692" max="7692" width="7.5703125" style="116" customWidth="1"/>
    <col min="7693" max="7693" width="0" style="116" hidden="1" customWidth="1"/>
    <col min="7694" max="7694" width="9.140625" style="116" customWidth="1"/>
    <col min="7695" max="7695" width="0" style="116" hidden="1" customWidth="1"/>
    <col min="7696" max="7696" width="9.140625" style="116" customWidth="1"/>
    <col min="7697" max="7697" width="0" style="116" hidden="1" customWidth="1"/>
    <col min="7698" max="7698" width="8.28515625" style="116" customWidth="1"/>
    <col min="7699" max="7699" width="11.42578125" style="116" customWidth="1"/>
    <col min="7700" max="7701" width="0.42578125" style="116" customWidth="1"/>
    <col min="7702" max="7702" width="9.140625" style="116" customWidth="1"/>
    <col min="7703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38.28515625" style="116" customWidth="1"/>
    <col min="7941" max="7941" width="0" style="116" hidden="1" customWidth="1"/>
    <col min="7942" max="7942" width="9.140625" style="116" customWidth="1"/>
    <col min="7943" max="7943" width="0" style="116" hidden="1" customWidth="1"/>
    <col min="7944" max="7944" width="5.140625" style="116" customWidth="1"/>
    <col min="7945" max="7945" width="0" style="116" hidden="1" customWidth="1"/>
    <col min="7946" max="7946" width="6.42578125" style="116" customWidth="1"/>
    <col min="7947" max="7947" width="0" style="116" hidden="1" customWidth="1"/>
    <col min="7948" max="7948" width="7.5703125" style="116" customWidth="1"/>
    <col min="7949" max="7949" width="0" style="116" hidden="1" customWidth="1"/>
    <col min="7950" max="7950" width="9.140625" style="116" customWidth="1"/>
    <col min="7951" max="7951" width="0" style="116" hidden="1" customWidth="1"/>
    <col min="7952" max="7952" width="9.140625" style="116" customWidth="1"/>
    <col min="7953" max="7953" width="0" style="116" hidden="1" customWidth="1"/>
    <col min="7954" max="7954" width="8.28515625" style="116" customWidth="1"/>
    <col min="7955" max="7955" width="11.42578125" style="116" customWidth="1"/>
    <col min="7956" max="7957" width="0.42578125" style="116" customWidth="1"/>
    <col min="7958" max="7958" width="9.140625" style="116" customWidth="1"/>
    <col min="7959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38.28515625" style="116" customWidth="1"/>
    <col min="8197" max="8197" width="0" style="116" hidden="1" customWidth="1"/>
    <col min="8198" max="8198" width="9.140625" style="116" customWidth="1"/>
    <col min="8199" max="8199" width="0" style="116" hidden="1" customWidth="1"/>
    <col min="8200" max="8200" width="5.140625" style="116" customWidth="1"/>
    <col min="8201" max="8201" width="0" style="116" hidden="1" customWidth="1"/>
    <col min="8202" max="8202" width="6.42578125" style="116" customWidth="1"/>
    <col min="8203" max="8203" width="0" style="116" hidden="1" customWidth="1"/>
    <col min="8204" max="8204" width="7.5703125" style="116" customWidth="1"/>
    <col min="8205" max="8205" width="0" style="116" hidden="1" customWidth="1"/>
    <col min="8206" max="8206" width="9.140625" style="116" customWidth="1"/>
    <col min="8207" max="8207" width="0" style="116" hidden="1" customWidth="1"/>
    <col min="8208" max="8208" width="9.140625" style="116" customWidth="1"/>
    <col min="8209" max="8209" width="0" style="116" hidden="1" customWidth="1"/>
    <col min="8210" max="8210" width="8.28515625" style="116" customWidth="1"/>
    <col min="8211" max="8211" width="11.42578125" style="116" customWidth="1"/>
    <col min="8212" max="8213" width="0.42578125" style="116" customWidth="1"/>
    <col min="8214" max="8214" width="9.140625" style="116" customWidth="1"/>
    <col min="8215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38.28515625" style="116" customWidth="1"/>
    <col min="8453" max="8453" width="0" style="116" hidden="1" customWidth="1"/>
    <col min="8454" max="8454" width="9.140625" style="116" customWidth="1"/>
    <col min="8455" max="8455" width="0" style="116" hidden="1" customWidth="1"/>
    <col min="8456" max="8456" width="5.140625" style="116" customWidth="1"/>
    <col min="8457" max="8457" width="0" style="116" hidden="1" customWidth="1"/>
    <col min="8458" max="8458" width="6.42578125" style="116" customWidth="1"/>
    <col min="8459" max="8459" width="0" style="116" hidden="1" customWidth="1"/>
    <col min="8460" max="8460" width="7.5703125" style="116" customWidth="1"/>
    <col min="8461" max="8461" width="0" style="116" hidden="1" customWidth="1"/>
    <col min="8462" max="8462" width="9.140625" style="116" customWidth="1"/>
    <col min="8463" max="8463" width="0" style="116" hidden="1" customWidth="1"/>
    <col min="8464" max="8464" width="9.140625" style="116" customWidth="1"/>
    <col min="8465" max="8465" width="0" style="116" hidden="1" customWidth="1"/>
    <col min="8466" max="8466" width="8.28515625" style="116" customWidth="1"/>
    <col min="8467" max="8467" width="11.42578125" style="116" customWidth="1"/>
    <col min="8468" max="8469" width="0.42578125" style="116" customWidth="1"/>
    <col min="8470" max="8470" width="9.140625" style="116" customWidth="1"/>
    <col min="8471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38.28515625" style="116" customWidth="1"/>
    <col min="8709" max="8709" width="0" style="116" hidden="1" customWidth="1"/>
    <col min="8710" max="8710" width="9.140625" style="116" customWidth="1"/>
    <col min="8711" max="8711" width="0" style="116" hidden="1" customWidth="1"/>
    <col min="8712" max="8712" width="5.140625" style="116" customWidth="1"/>
    <col min="8713" max="8713" width="0" style="116" hidden="1" customWidth="1"/>
    <col min="8714" max="8714" width="6.42578125" style="116" customWidth="1"/>
    <col min="8715" max="8715" width="0" style="116" hidden="1" customWidth="1"/>
    <col min="8716" max="8716" width="7.5703125" style="116" customWidth="1"/>
    <col min="8717" max="8717" width="0" style="116" hidden="1" customWidth="1"/>
    <col min="8718" max="8718" width="9.140625" style="116" customWidth="1"/>
    <col min="8719" max="8719" width="0" style="116" hidden="1" customWidth="1"/>
    <col min="8720" max="8720" width="9.140625" style="116" customWidth="1"/>
    <col min="8721" max="8721" width="0" style="116" hidden="1" customWidth="1"/>
    <col min="8722" max="8722" width="8.28515625" style="116" customWidth="1"/>
    <col min="8723" max="8723" width="11.42578125" style="116" customWidth="1"/>
    <col min="8724" max="8725" width="0.42578125" style="116" customWidth="1"/>
    <col min="8726" max="8726" width="9.140625" style="116" customWidth="1"/>
    <col min="8727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38.28515625" style="116" customWidth="1"/>
    <col min="8965" max="8965" width="0" style="116" hidden="1" customWidth="1"/>
    <col min="8966" max="8966" width="9.140625" style="116" customWidth="1"/>
    <col min="8967" max="8967" width="0" style="116" hidden="1" customWidth="1"/>
    <col min="8968" max="8968" width="5.140625" style="116" customWidth="1"/>
    <col min="8969" max="8969" width="0" style="116" hidden="1" customWidth="1"/>
    <col min="8970" max="8970" width="6.42578125" style="116" customWidth="1"/>
    <col min="8971" max="8971" width="0" style="116" hidden="1" customWidth="1"/>
    <col min="8972" max="8972" width="7.5703125" style="116" customWidth="1"/>
    <col min="8973" max="8973" width="0" style="116" hidden="1" customWidth="1"/>
    <col min="8974" max="8974" width="9.140625" style="116" customWidth="1"/>
    <col min="8975" max="8975" width="0" style="116" hidden="1" customWidth="1"/>
    <col min="8976" max="8976" width="9.140625" style="116" customWidth="1"/>
    <col min="8977" max="8977" width="0" style="116" hidden="1" customWidth="1"/>
    <col min="8978" max="8978" width="8.28515625" style="116" customWidth="1"/>
    <col min="8979" max="8979" width="11.42578125" style="116" customWidth="1"/>
    <col min="8980" max="8981" width="0.42578125" style="116" customWidth="1"/>
    <col min="8982" max="8982" width="9.140625" style="116" customWidth="1"/>
    <col min="8983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38.28515625" style="116" customWidth="1"/>
    <col min="9221" max="9221" width="0" style="116" hidden="1" customWidth="1"/>
    <col min="9222" max="9222" width="9.140625" style="116" customWidth="1"/>
    <col min="9223" max="9223" width="0" style="116" hidden="1" customWidth="1"/>
    <col min="9224" max="9224" width="5.140625" style="116" customWidth="1"/>
    <col min="9225" max="9225" width="0" style="116" hidden="1" customWidth="1"/>
    <col min="9226" max="9226" width="6.42578125" style="116" customWidth="1"/>
    <col min="9227" max="9227" width="0" style="116" hidden="1" customWidth="1"/>
    <col min="9228" max="9228" width="7.5703125" style="116" customWidth="1"/>
    <col min="9229" max="9229" width="0" style="116" hidden="1" customWidth="1"/>
    <col min="9230" max="9230" width="9.140625" style="116" customWidth="1"/>
    <col min="9231" max="9231" width="0" style="116" hidden="1" customWidth="1"/>
    <col min="9232" max="9232" width="9.140625" style="116" customWidth="1"/>
    <col min="9233" max="9233" width="0" style="116" hidden="1" customWidth="1"/>
    <col min="9234" max="9234" width="8.28515625" style="116" customWidth="1"/>
    <col min="9235" max="9235" width="11.42578125" style="116" customWidth="1"/>
    <col min="9236" max="9237" width="0.42578125" style="116" customWidth="1"/>
    <col min="9238" max="9238" width="9.140625" style="116" customWidth="1"/>
    <col min="9239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38.28515625" style="116" customWidth="1"/>
    <col min="9477" max="9477" width="0" style="116" hidden="1" customWidth="1"/>
    <col min="9478" max="9478" width="9.140625" style="116" customWidth="1"/>
    <col min="9479" max="9479" width="0" style="116" hidden="1" customWidth="1"/>
    <col min="9480" max="9480" width="5.140625" style="116" customWidth="1"/>
    <col min="9481" max="9481" width="0" style="116" hidden="1" customWidth="1"/>
    <col min="9482" max="9482" width="6.42578125" style="116" customWidth="1"/>
    <col min="9483" max="9483" width="0" style="116" hidden="1" customWidth="1"/>
    <col min="9484" max="9484" width="7.5703125" style="116" customWidth="1"/>
    <col min="9485" max="9485" width="0" style="116" hidden="1" customWidth="1"/>
    <col min="9486" max="9486" width="9.140625" style="116" customWidth="1"/>
    <col min="9487" max="9487" width="0" style="116" hidden="1" customWidth="1"/>
    <col min="9488" max="9488" width="9.140625" style="116" customWidth="1"/>
    <col min="9489" max="9489" width="0" style="116" hidden="1" customWidth="1"/>
    <col min="9490" max="9490" width="8.28515625" style="116" customWidth="1"/>
    <col min="9491" max="9491" width="11.42578125" style="116" customWidth="1"/>
    <col min="9492" max="9493" width="0.42578125" style="116" customWidth="1"/>
    <col min="9494" max="9494" width="9.140625" style="116" customWidth="1"/>
    <col min="9495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38.28515625" style="116" customWidth="1"/>
    <col min="9733" max="9733" width="0" style="116" hidden="1" customWidth="1"/>
    <col min="9734" max="9734" width="9.140625" style="116" customWidth="1"/>
    <col min="9735" max="9735" width="0" style="116" hidden="1" customWidth="1"/>
    <col min="9736" max="9736" width="5.140625" style="116" customWidth="1"/>
    <col min="9737" max="9737" width="0" style="116" hidden="1" customWidth="1"/>
    <col min="9738" max="9738" width="6.42578125" style="116" customWidth="1"/>
    <col min="9739" max="9739" width="0" style="116" hidden="1" customWidth="1"/>
    <col min="9740" max="9740" width="7.5703125" style="116" customWidth="1"/>
    <col min="9741" max="9741" width="0" style="116" hidden="1" customWidth="1"/>
    <col min="9742" max="9742" width="9.140625" style="116" customWidth="1"/>
    <col min="9743" max="9743" width="0" style="116" hidden="1" customWidth="1"/>
    <col min="9744" max="9744" width="9.140625" style="116" customWidth="1"/>
    <col min="9745" max="9745" width="0" style="116" hidden="1" customWidth="1"/>
    <col min="9746" max="9746" width="8.28515625" style="116" customWidth="1"/>
    <col min="9747" max="9747" width="11.42578125" style="116" customWidth="1"/>
    <col min="9748" max="9749" width="0.42578125" style="116" customWidth="1"/>
    <col min="9750" max="9750" width="9.140625" style="116" customWidth="1"/>
    <col min="9751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38.28515625" style="116" customWidth="1"/>
    <col min="9989" max="9989" width="0" style="116" hidden="1" customWidth="1"/>
    <col min="9990" max="9990" width="9.140625" style="116" customWidth="1"/>
    <col min="9991" max="9991" width="0" style="116" hidden="1" customWidth="1"/>
    <col min="9992" max="9992" width="5.140625" style="116" customWidth="1"/>
    <col min="9993" max="9993" width="0" style="116" hidden="1" customWidth="1"/>
    <col min="9994" max="9994" width="6.42578125" style="116" customWidth="1"/>
    <col min="9995" max="9995" width="0" style="116" hidden="1" customWidth="1"/>
    <col min="9996" max="9996" width="7.5703125" style="116" customWidth="1"/>
    <col min="9997" max="9997" width="0" style="116" hidden="1" customWidth="1"/>
    <col min="9998" max="9998" width="9.140625" style="116" customWidth="1"/>
    <col min="9999" max="9999" width="0" style="116" hidden="1" customWidth="1"/>
    <col min="10000" max="10000" width="9.140625" style="116" customWidth="1"/>
    <col min="10001" max="10001" width="0" style="116" hidden="1" customWidth="1"/>
    <col min="10002" max="10002" width="8.28515625" style="116" customWidth="1"/>
    <col min="10003" max="10003" width="11.42578125" style="116" customWidth="1"/>
    <col min="10004" max="10005" width="0.42578125" style="116" customWidth="1"/>
    <col min="10006" max="10006" width="9.140625" style="116" customWidth="1"/>
    <col min="10007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38.28515625" style="116" customWidth="1"/>
    <col min="10245" max="10245" width="0" style="116" hidden="1" customWidth="1"/>
    <col min="10246" max="10246" width="9.140625" style="116" customWidth="1"/>
    <col min="10247" max="10247" width="0" style="116" hidden="1" customWidth="1"/>
    <col min="10248" max="10248" width="5.140625" style="116" customWidth="1"/>
    <col min="10249" max="10249" width="0" style="116" hidden="1" customWidth="1"/>
    <col min="10250" max="10250" width="6.42578125" style="116" customWidth="1"/>
    <col min="10251" max="10251" width="0" style="116" hidden="1" customWidth="1"/>
    <col min="10252" max="10252" width="7.5703125" style="116" customWidth="1"/>
    <col min="10253" max="10253" width="0" style="116" hidden="1" customWidth="1"/>
    <col min="10254" max="10254" width="9.140625" style="116" customWidth="1"/>
    <col min="10255" max="10255" width="0" style="116" hidden="1" customWidth="1"/>
    <col min="10256" max="10256" width="9.140625" style="116" customWidth="1"/>
    <col min="10257" max="10257" width="0" style="116" hidden="1" customWidth="1"/>
    <col min="10258" max="10258" width="8.28515625" style="116" customWidth="1"/>
    <col min="10259" max="10259" width="11.42578125" style="116" customWidth="1"/>
    <col min="10260" max="10261" width="0.42578125" style="116" customWidth="1"/>
    <col min="10262" max="10262" width="9.140625" style="116" customWidth="1"/>
    <col min="10263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38.28515625" style="116" customWidth="1"/>
    <col min="10501" max="10501" width="0" style="116" hidden="1" customWidth="1"/>
    <col min="10502" max="10502" width="9.140625" style="116" customWidth="1"/>
    <col min="10503" max="10503" width="0" style="116" hidden="1" customWidth="1"/>
    <col min="10504" max="10504" width="5.140625" style="116" customWidth="1"/>
    <col min="10505" max="10505" width="0" style="116" hidden="1" customWidth="1"/>
    <col min="10506" max="10506" width="6.42578125" style="116" customWidth="1"/>
    <col min="10507" max="10507" width="0" style="116" hidden="1" customWidth="1"/>
    <col min="10508" max="10508" width="7.5703125" style="116" customWidth="1"/>
    <col min="10509" max="10509" width="0" style="116" hidden="1" customWidth="1"/>
    <col min="10510" max="10510" width="9.140625" style="116" customWidth="1"/>
    <col min="10511" max="10511" width="0" style="116" hidden="1" customWidth="1"/>
    <col min="10512" max="10512" width="9.140625" style="116" customWidth="1"/>
    <col min="10513" max="10513" width="0" style="116" hidden="1" customWidth="1"/>
    <col min="10514" max="10514" width="8.28515625" style="116" customWidth="1"/>
    <col min="10515" max="10515" width="11.42578125" style="116" customWidth="1"/>
    <col min="10516" max="10517" width="0.42578125" style="116" customWidth="1"/>
    <col min="10518" max="10518" width="9.140625" style="116" customWidth="1"/>
    <col min="10519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38.28515625" style="116" customWidth="1"/>
    <col min="10757" max="10757" width="0" style="116" hidden="1" customWidth="1"/>
    <col min="10758" max="10758" width="9.140625" style="116" customWidth="1"/>
    <col min="10759" max="10759" width="0" style="116" hidden="1" customWidth="1"/>
    <col min="10760" max="10760" width="5.140625" style="116" customWidth="1"/>
    <col min="10761" max="10761" width="0" style="116" hidden="1" customWidth="1"/>
    <col min="10762" max="10762" width="6.42578125" style="116" customWidth="1"/>
    <col min="10763" max="10763" width="0" style="116" hidden="1" customWidth="1"/>
    <col min="10764" max="10764" width="7.5703125" style="116" customWidth="1"/>
    <col min="10765" max="10765" width="0" style="116" hidden="1" customWidth="1"/>
    <col min="10766" max="10766" width="9.140625" style="116" customWidth="1"/>
    <col min="10767" max="10767" width="0" style="116" hidden="1" customWidth="1"/>
    <col min="10768" max="10768" width="9.140625" style="116" customWidth="1"/>
    <col min="10769" max="10769" width="0" style="116" hidden="1" customWidth="1"/>
    <col min="10770" max="10770" width="8.28515625" style="116" customWidth="1"/>
    <col min="10771" max="10771" width="11.42578125" style="116" customWidth="1"/>
    <col min="10772" max="10773" width="0.42578125" style="116" customWidth="1"/>
    <col min="10774" max="10774" width="9.140625" style="116" customWidth="1"/>
    <col min="10775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38.28515625" style="116" customWidth="1"/>
    <col min="11013" max="11013" width="0" style="116" hidden="1" customWidth="1"/>
    <col min="11014" max="11014" width="9.140625" style="116" customWidth="1"/>
    <col min="11015" max="11015" width="0" style="116" hidden="1" customWidth="1"/>
    <col min="11016" max="11016" width="5.140625" style="116" customWidth="1"/>
    <col min="11017" max="11017" width="0" style="116" hidden="1" customWidth="1"/>
    <col min="11018" max="11018" width="6.42578125" style="116" customWidth="1"/>
    <col min="11019" max="11019" width="0" style="116" hidden="1" customWidth="1"/>
    <col min="11020" max="11020" width="7.5703125" style="116" customWidth="1"/>
    <col min="11021" max="11021" width="0" style="116" hidden="1" customWidth="1"/>
    <col min="11022" max="11022" width="9.140625" style="116" customWidth="1"/>
    <col min="11023" max="11023" width="0" style="116" hidden="1" customWidth="1"/>
    <col min="11024" max="11024" width="9.140625" style="116" customWidth="1"/>
    <col min="11025" max="11025" width="0" style="116" hidden="1" customWidth="1"/>
    <col min="11026" max="11026" width="8.28515625" style="116" customWidth="1"/>
    <col min="11027" max="11027" width="11.42578125" style="116" customWidth="1"/>
    <col min="11028" max="11029" width="0.42578125" style="116" customWidth="1"/>
    <col min="11030" max="11030" width="9.140625" style="116" customWidth="1"/>
    <col min="11031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38.28515625" style="116" customWidth="1"/>
    <col min="11269" max="11269" width="0" style="116" hidden="1" customWidth="1"/>
    <col min="11270" max="11270" width="9.140625" style="116" customWidth="1"/>
    <col min="11271" max="11271" width="0" style="116" hidden="1" customWidth="1"/>
    <col min="11272" max="11272" width="5.140625" style="116" customWidth="1"/>
    <col min="11273" max="11273" width="0" style="116" hidden="1" customWidth="1"/>
    <col min="11274" max="11274" width="6.42578125" style="116" customWidth="1"/>
    <col min="11275" max="11275" width="0" style="116" hidden="1" customWidth="1"/>
    <col min="11276" max="11276" width="7.5703125" style="116" customWidth="1"/>
    <col min="11277" max="11277" width="0" style="116" hidden="1" customWidth="1"/>
    <col min="11278" max="11278" width="9.140625" style="116" customWidth="1"/>
    <col min="11279" max="11279" width="0" style="116" hidden="1" customWidth="1"/>
    <col min="11280" max="11280" width="9.140625" style="116" customWidth="1"/>
    <col min="11281" max="11281" width="0" style="116" hidden="1" customWidth="1"/>
    <col min="11282" max="11282" width="8.28515625" style="116" customWidth="1"/>
    <col min="11283" max="11283" width="11.42578125" style="116" customWidth="1"/>
    <col min="11284" max="11285" width="0.42578125" style="116" customWidth="1"/>
    <col min="11286" max="11286" width="9.140625" style="116" customWidth="1"/>
    <col min="11287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38.28515625" style="116" customWidth="1"/>
    <col min="11525" max="11525" width="0" style="116" hidden="1" customWidth="1"/>
    <col min="11526" max="11526" width="9.140625" style="116" customWidth="1"/>
    <col min="11527" max="11527" width="0" style="116" hidden="1" customWidth="1"/>
    <col min="11528" max="11528" width="5.140625" style="116" customWidth="1"/>
    <col min="11529" max="11529" width="0" style="116" hidden="1" customWidth="1"/>
    <col min="11530" max="11530" width="6.42578125" style="116" customWidth="1"/>
    <col min="11531" max="11531" width="0" style="116" hidden="1" customWidth="1"/>
    <col min="11532" max="11532" width="7.5703125" style="116" customWidth="1"/>
    <col min="11533" max="11533" width="0" style="116" hidden="1" customWidth="1"/>
    <col min="11534" max="11534" width="9.140625" style="116" customWidth="1"/>
    <col min="11535" max="11535" width="0" style="116" hidden="1" customWidth="1"/>
    <col min="11536" max="11536" width="9.140625" style="116" customWidth="1"/>
    <col min="11537" max="11537" width="0" style="116" hidden="1" customWidth="1"/>
    <col min="11538" max="11538" width="8.28515625" style="116" customWidth="1"/>
    <col min="11539" max="11539" width="11.42578125" style="116" customWidth="1"/>
    <col min="11540" max="11541" width="0.42578125" style="116" customWidth="1"/>
    <col min="11542" max="11542" width="9.140625" style="116" customWidth="1"/>
    <col min="11543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38.28515625" style="116" customWidth="1"/>
    <col min="11781" max="11781" width="0" style="116" hidden="1" customWidth="1"/>
    <col min="11782" max="11782" width="9.140625" style="116" customWidth="1"/>
    <col min="11783" max="11783" width="0" style="116" hidden="1" customWidth="1"/>
    <col min="11784" max="11784" width="5.140625" style="116" customWidth="1"/>
    <col min="11785" max="11785" width="0" style="116" hidden="1" customWidth="1"/>
    <col min="11786" max="11786" width="6.42578125" style="116" customWidth="1"/>
    <col min="11787" max="11787" width="0" style="116" hidden="1" customWidth="1"/>
    <col min="11788" max="11788" width="7.5703125" style="116" customWidth="1"/>
    <col min="11789" max="11789" width="0" style="116" hidden="1" customWidth="1"/>
    <col min="11790" max="11790" width="9.140625" style="116" customWidth="1"/>
    <col min="11791" max="11791" width="0" style="116" hidden="1" customWidth="1"/>
    <col min="11792" max="11792" width="9.140625" style="116" customWidth="1"/>
    <col min="11793" max="11793" width="0" style="116" hidden="1" customWidth="1"/>
    <col min="11794" max="11794" width="8.28515625" style="116" customWidth="1"/>
    <col min="11795" max="11795" width="11.42578125" style="116" customWidth="1"/>
    <col min="11796" max="11797" width="0.42578125" style="116" customWidth="1"/>
    <col min="11798" max="11798" width="9.140625" style="116" customWidth="1"/>
    <col min="11799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38.28515625" style="116" customWidth="1"/>
    <col min="12037" max="12037" width="0" style="116" hidden="1" customWidth="1"/>
    <col min="12038" max="12038" width="9.140625" style="116" customWidth="1"/>
    <col min="12039" max="12039" width="0" style="116" hidden="1" customWidth="1"/>
    <col min="12040" max="12040" width="5.140625" style="116" customWidth="1"/>
    <col min="12041" max="12041" width="0" style="116" hidden="1" customWidth="1"/>
    <col min="12042" max="12042" width="6.42578125" style="116" customWidth="1"/>
    <col min="12043" max="12043" width="0" style="116" hidden="1" customWidth="1"/>
    <col min="12044" max="12044" width="7.5703125" style="116" customWidth="1"/>
    <col min="12045" max="12045" width="0" style="116" hidden="1" customWidth="1"/>
    <col min="12046" max="12046" width="9.140625" style="116" customWidth="1"/>
    <col min="12047" max="12047" width="0" style="116" hidden="1" customWidth="1"/>
    <col min="12048" max="12048" width="9.140625" style="116" customWidth="1"/>
    <col min="12049" max="12049" width="0" style="116" hidden="1" customWidth="1"/>
    <col min="12050" max="12050" width="8.28515625" style="116" customWidth="1"/>
    <col min="12051" max="12051" width="11.42578125" style="116" customWidth="1"/>
    <col min="12052" max="12053" width="0.42578125" style="116" customWidth="1"/>
    <col min="12054" max="12054" width="9.140625" style="116" customWidth="1"/>
    <col min="12055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38.28515625" style="116" customWidth="1"/>
    <col min="12293" max="12293" width="0" style="116" hidden="1" customWidth="1"/>
    <col min="12294" max="12294" width="9.140625" style="116" customWidth="1"/>
    <col min="12295" max="12295" width="0" style="116" hidden="1" customWidth="1"/>
    <col min="12296" max="12296" width="5.140625" style="116" customWidth="1"/>
    <col min="12297" max="12297" width="0" style="116" hidden="1" customWidth="1"/>
    <col min="12298" max="12298" width="6.42578125" style="116" customWidth="1"/>
    <col min="12299" max="12299" width="0" style="116" hidden="1" customWidth="1"/>
    <col min="12300" max="12300" width="7.5703125" style="116" customWidth="1"/>
    <col min="12301" max="12301" width="0" style="116" hidden="1" customWidth="1"/>
    <col min="12302" max="12302" width="9.140625" style="116" customWidth="1"/>
    <col min="12303" max="12303" width="0" style="116" hidden="1" customWidth="1"/>
    <col min="12304" max="12304" width="9.140625" style="116" customWidth="1"/>
    <col min="12305" max="12305" width="0" style="116" hidden="1" customWidth="1"/>
    <col min="12306" max="12306" width="8.28515625" style="116" customWidth="1"/>
    <col min="12307" max="12307" width="11.42578125" style="116" customWidth="1"/>
    <col min="12308" max="12309" width="0.42578125" style="116" customWidth="1"/>
    <col min="12310" max="12310" width="9.140625" style="116" customWidth="1"/>
    <col min="12311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38.28515625" style="116" customWidth="1"/>
    <col min="12549" max="12549" width="0" style="116" hidden="1" customWidth="1"/>
    <col min="12550" max="12550" width="9.140625" style="116" customWidth="1"/>
    <col min="12551" max="12551" width="0" style="116" hidden="1" customWidth="1"/>
    <col min="12552" max="12552" width="5.140625" style="116" customWidth="1"/>
    <col min="12553" max="12553" width="0" style="116" hidden="1" customWidth="1"/>
    <col min="12554" max="12554" width="6.42578125" style="116" customWidth="1"/>
    <col min="12555" max="12555" width="0" style="116" hidden="1" customWidth="1"/>
    <col min="12556" max="12556" width="7.5703125" style="116" customWidth="1"/>
    <col min="12557" max="12557" width="0" style="116" hidden="1" customWidth="1"/>
    <col min="12558" max="12558" width="9.140625" style="116" customWidth="1"/>
    <col min="12559" max="12559" width="0" style="116" hidden="1" customWidth="1"/>
    <col min="12560" max="12560" width="9.140625" style="116" customWidth="1"/>
    <col min="12561" max="12561" width="0" style="116" hidden="1" customWidth="1"/>
    <col min="12562" max="12562" width="8.28515625" style="116" customWidth="1"/>
    <col min="12563" max="12563" width="11.42578125" style="116" customWidth="1"/>
    <col min="12564" max="12565" width="0.42578125" style="116" customWidth="1"/>
    <col min="12566" max="12566" width="9.140625" style="116" customWidth="1"/>
    <col min="12567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38.28515625" style="116" customWidth="1"/>
    <col min="12805" max="12805" width="0" style="116" hidden="1" customWidth="1"/>
    <col min="12806" max="12806" width="9.140625" style="116" customWidth="1"/>
    <col min="12807" max="12807" width="0" style="116" hidden="1" customWidth="1"/>
    <col min="12808" max="12808" width="5.140625" style="116" customWidth="1"/>
    <col min="12809" max="12809" width="0" style="116" hidden="1" customWidth="1"/>
    <col min="12810" max="12810" width="6.42578125" style="116" customWidth="1"/>
    <col min="12811" max="12811" width="0" style="116" hidden="1" customWidth="1"/>
    <col min="12812" max="12812" width="7.5703125" style="116" customWidth="1"/>
    <col min="12813" max="12813" width="0" style="116" hidden="1" customWidth="1"/>
    <col min="12814" max="12814" width="9.140625" style="116" customWidth="1"/>
    <col min="12815" max="12815" width="0" style="116" hidden="1" customWidth="1"/>
    <col min="12816" max="12816" width="9.140625" style="116" customWidth="1"/>
    <col min="12817" max="12817" width="0" style="116" hidden="1" customWidth="1"/>
    <col min="12818" max="12818" width="8.28515625" style="116" customWidth="1"/>
    <col min="12819" max="12819" width="11.42578125" style="116" customWidth="1"/>
    <col min="12820" max="12821" width="0.42578125" style="116" customWidth="1"/>
    <col min="12822" max="12822" width="9.140625" style="116" customWidth="1"/>
    <col min="12823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38.28515625" style="116" customWidth="1"/>
    <col min="13061" max="13061" width="0" style="116" hidden="1" customWidth="1"/>
    <col min="13062" max="13062" width="9.140625" style="116" customWidth="1"/>
    <col min="13063" max="13063" width="0" style="116" hidden="1" customWidth="1"/>
    <col min="13064" max="13064" width="5.140625" style="116" customWidth="1"/>
    <col min="13065" max="13065" width="0" style="116" hidden="1" customWidth="1"/>
    <col min="13066" max="13066" width="6.42578125" style="116" customWidth="1"/>
    <col min="13067" max="13067" width="0" style="116" hidden="1" customWidth="1"/>
    <col min="13068" max="13068" width="7.5703125" style="116" customWidth="1"/>
    <col min="13069" max="13069" width="0" style="116" hidden="1" customWidth="1"/>
    <col min="13070" max="13070" width="9.140625" style="116" customWidth="1"/>
    <col min="13071" max="13071" width="0" style="116" hidden="1" customWidth="1"/>
    <col min="13072" max="13072" width="9.140625" style="116" customWidth="1"/>
    <col min="13073" max="13073" width="0" style="116" hidden="1" customWidth="1"/>
    <col min="13074" max="13074" width="8.28515625" style="116" customWidth="1"/>
    <col min="13075" max="13075" width="11.42578125" style="116" customWidth="1"/>
    <col min="13076" max="13077" width="0.42578125" style="116" customWidth="1"/>
    <col min="13078" max="13078" width="9.140625" style="116" customWidth="1"/>
    <col min="13079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38.28515625" style="116" customWidth="1"/>
    <col min="13317" max="13317" width="0" style="116" hidden="1" customWidth="1"/>
    <col min="13318" max="13318" width="9.140625" style="116" customWidth="1"/>
    <col min="13319" max="13319" width="0" style="116" hidden="1" customWidth="1"/>
    <col min="13320" max="13320" width="5.140625" style="116" customWidth="1"/>
    <col min="13321" max="13321" width="0" style="116" hidden="1" customWidth="1"/>
    <col min="13322" max="13322" width="6.42578125" style="116" customWidth="1"/>
    <col min="13323" max="13323" width="0" style="116" hidden="1" customWidth="1"/>
    <col min="13324" max="13324" width="7.5703125" style="116" customWidth="1"/>
    <col min="13325" max="13325" width="0" style="116" hidden="1" customWidth="1"/>
    <col min="13326" max="13326" width="9.140625" style="116" customWidth="1"/>
    <col min="13327" max="13327" width="0" style="116" hidden="1" customWidth="1"/>
    <col min="13328" max="13328" width="9.140625" style="116" customWidth="1"/>
    <col min="13329" max="13329" width="0" style="116" hidden="1" customWidth="1"/>
    <col min="13330" max="13330" width="8.28515625" style="116" customWidth="1"/>
    <col min="13331" max="13331" width="11.42578125" style="116" customWidth="1"/>
    <col min="13332" max="13333" width="0.42578125" style="116" customWidth="1"/>
    <col min="13334" max="13334" width="9.140625" style="116" customWidth="1"/>
    <col min="13335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38.28515625" style="116" customWidth="1"/>
    <col min="13573" max="13573" width="0" style="116" hidden="1" customWidth="1"/>
    <col min="13574" max="13574" width="9.140625" style="116" customWidth="1"/>
    <col min="13575" max="13575" width="0" style="116" hidden="1" customWidth="1"/>
    <col min="13576" max="13576" width="5.140625" style="116" customWidth="1"/>
    <col min="13577" max="13577" width="0" style="116" hidden="1" customWidth="1"/>
    <col min="13578" max="13578" width="6.42578125" style="116" customWidth="1"/>
    <col min="13579" max="13579" width="0" style="116" hidden="1" customWidth="1"/>
    <col min="13580" max="13580" width="7.5703125" style="116" customWidth="1"/>
    <col min="13581" max="13581" width="0" style="116" hidden="1" customWidth="1"/>
    <col min="13582" max="13582" width="9.140625" style="116" customWidth="1"/>
    <col min="13583" max="13583" width="0" style="116" hidden="1" customWidth="1"/>
    <col min="13584" max="13584" width="9.140625" style="116" customWidth="1"/>
    <col min="13585" max="13585" width="0" style="116" hidden="1" customWidth="1"/>
    <col min="13586" max="13586" width="8.28515625" style="116" customWidth="1"/>
    <col min="13587" max="13587" width="11.42578125" style="116" customWidth="1"/>
    <col min="13588" max="13589" width="0.42578125" style="116" customWidth="1"/>
    <col min="13590" max="13590" width="9.140625" style="116" customWidth="1"/>
    <col min="13591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38.28515625" style="116" customWidth="1"/>
    <col min="13829" max="13829" width="0" style="116" hidden="1" customWidth="1"/>
    <col min="13830" max="13830" width="9.140625" style="116" customWidth="1"/>
    <col min="13831" max="13831" width="0" style="116" hidden="1" customWidth="1"/>
    <col min="13832" max="13832" width="5.140625" style="116" customWidth="1"/>
    <col min="13833" max="13833" width="0" style="116" hidden="1" customWidth="1"/>
    <col min="13834" max="13834" width="6.42578125" style="116" customWidth="1"/>
    <col min="13835" max="13835" width="0" style="116" hidden="1" customWidth="1"/>
    <col min="13836" max="13836" width="7.5703125" style="116" customWidth="1"/>
    <col min="13837" max="13837" width="0" style="116" hidden="1" customWidth="1"/>
    <col min="13838" max="13838" width="9.140625" style="116" customWidth="1"/>
    <col min="13839" max="13839" width="0" style="116" hidden="1" customWidth="1"/>
    <col min="13840" max="13840" width="9.140625" style="116" customWidth="1"/>
    <col min="13841" max="13841" width="0" style="116" hidden="1" customWidth="1"/>
    <col min="13842" max="13842" width="8.28515625" style="116" customWidth="1"/>
    <col min="13843" max="13843" width="11.42578125" style="116" customWidth="1"/>
    <col min="13844" max="13845" width="0.42578125" style="116" customWidth="1"/>
    <col min="13846" max="13846" width="9.140625" style="116" customWidth="1"/>
    <col min="13847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38.28515625" style="116" customWidth="1"/>
    <col min="14085" max="14085" width="0" style="116" hidden="1" customWidth="1"/>
    <col min="14086" max="14086" width="9.140625" style="116" customWidth="1"/>
    <col min="14087" max="14087" width="0" style="116" hidden="1" customWidth="1"/>
    <col min="14088" max="14088" width="5.140625" style="116" customWidth="1"/>
    <col min="14089" max="14089" width="0" style="116" hidden="1" customWidth="1"/>
    <col min="14090" max="14090" width="6.42578125" style="116" customWidth="1"/>
    <col min="14091" max="14091" width="0" style="116" hidden="1" customWidth="1"/>
    <col min="14092" max="14092" width="7.5703125" style="116" customWidth="1"/>
    <col min="14093" max="14093" width="0" style="116" hidden="1" customWidth="1"/>
    <col min="14094" max="14094" width="9.140625" style="116" customWidth="1"/>
    <col min="14095" max="14095" width="0" style="116" hidden="1" customWidth="1"/>
    <col min="14096" max="14096" width="9.140625" style="116" customWidth="1"/>
    <col min="14097" max="14097" width="0" style="116" hidden="1" customWidth="1"/>
    <col min="14098" max="14098" width="8.28515625" style="116" customWidth="1"/>
    <col min="14099" max="14099" width="11.42578125" style="116" customWidth="1"/>
    <col min="14100" max="14101" width="0.42578125" style="116" customWidth="1"/>
    <col min="14102" max="14102" width="9.140625" style="116" customWidth="1"/>
    <col min="14103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38.28515625" style="116" customWidth="1"/>
    <col min="14341" max="14341" width="0" style="116" hidden="1" customWidth="1"/>
    <col min="14342" max="14342" width="9.140625" style="116" customWidth="1"/>
    <col min="14343" max="14343" width="0" style="116" hidden="1" customWidth="1"/>
    <col min="14344" max="14344" width="5.140625" style="116" customWidth="1"/>
    <col min="14345" max="14345" width="0" style="116" hidden="1" customWidth="1"/>
    <col min="14346" max="14346" width="6.42578125" style="116" customWidth="1"/>
    <col min="14347" max="14347" width="0" style="116" hidden="1" customWidth="1"/>
    <col min="14348" max="14348" width="7.5703125" style="116" customWidth="1"/>
    <col min="14349" max="14349" width="0" style="116" hidden="1" customWidth="1"/>
    <col min="14350" max="14350" width="9.140625" style="116" customWidth="1"/>
    <col min="14351" max="14351" width="0" style="116" hidden="1" customWidth="1"/>
    <col min="14352" max="14352" width="9.140625" style="116" customWidth="1"/>
    <col min="14353" max="14353" width="0" style="116" hidden="1" customWidth="1"/>
    <col min="14354" max="14354" width="8.28515625" style="116" customWidth="1"/>
    <col min="14355" max="14355" width="11.42578125" style="116" customWidth="1"/>
    <col min="14356" max="14357" width="0.42578125" style="116" customWidth="1"/>
    <col min="14358" max="14358" width="9.140625" style="116" customWidth="1"/>
    <col min="14359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38.28515625" style="116" customWidth="1"/>
    <col min="14597" max="14597" width="0" style="116" hidden="1" customWidth="1"/>
    <col min="14598" max="14598" width="9.140625" style="116" customWidth="1"/>
    <col min="14599" max="14599" width="0" style="116" hidden="1" customWidth="1"/>
    <col min="14600" max="14600" width="5.140625" style="116" customWidth="1"/>
    <col min="14601" max="14601" width="0" style="116" hidden="1" customWidth="1"/>
    <col min="14602" max="14602" width="6.42578125" style="116" customWidth="1"/>
    <col min="14603" max="14603" width="0" style="116" hidden="1" customWidth="1"/>
    <col min="14604" max="14604" width="7.5703125" style="116" customWidth="1"/>
    <col min="14605" max="14605" width="0" style="116" hidden="1" customWidth="1"/>
    <col min="14606" max="14606" width="9.140625" style="116" customWidth="1"/>
    <col min="14607" max="14607" width="0" style="116" hidden="1" customWidth="1"/>
    <col min="14608" max="14608" width="9.140625" style="116" customWidth="1"/>
    <col min="14609" max="14609" width="0" style="116" hidden="1" customWidth="1"/>
    <col min="14610" max="14610" width="8.28515625" style="116" customWidth="1"/>
    <col min="14611" max="14611" width="11.42578125" style="116" customWidth="1"/>
    <col min="14612" max="14613" width="0.42578125" style="116" customWidth="1"/>
    <col min="14614" max="14614" width="9.140625" style="116" customWidth="1"/>
    <col min="14615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38.28515625" style="116" customWidth="1"/>
    <col min="14853" max="14853" width="0" style="116" hidden="1" customWidth="1"/>
    <col min="14854" max="14854" width="9.140625" style="116" customWidth="1"/>
    <col min="14855" max="14855" width="0" style="116" hidden="1" customWidth="1"/>
    <col min="14856" max="14856" width="5.140625" style="116" customWidth="1"/>
    <col min="14857" max="14857" width="0" style="116" hidden="1" customWidth="1"/>
    <col min="14858" max="14858" width="6.42578125" style="116" customWidth="1"/>
    <col min="14859" max="14859" width="0" style="116" hidden="1" customWidth="1"/>
    <col min="14860" max="14860" width="7.5703125" style="116" customWidth="1"/>
    <col min="14861" max="14861" width="0" style="116" hidden="1" customWidth="1"/>
    <col min="14862" max="14862" width="9.140625" style="116" customWidth="1"/>
    <col min="14863" max="14863" width="0" style="116" hidden="1" customWidth="1"/>
    <col min="14864" max="14864" width="9.140625" style="116" customWidth="1"/>
    <col min="14865" max="14865" width="0" style="116" hidden="1" customWidth="1"/>
    <col min="14866" max="14866" width="8.28515625" style="116" customWidth="1"/>
    <col min="14867" max="14867" width="11.42578125" style="116" customWidth="1"/>
    <col min="14868" max="14869" width="0.42578125" style="116" customWidth="1"/>
    <col min="14870" max="14870" width="9.140625" style="116" customWidth="1"/>
    <col min="14871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38.28515625" style="116" customWidth="1"/>
    <col min="15109" max="15109" width="0" style="116" hidden="1" customWidth="1"/>
    <col min="15110" max="15110" width="9.140625" style="116" customWidth="1"/>
    <col min="15111" max="15111" width="0" style="116" hidden="1" customWidth="1"/>
    <col min="15112" max="15112" width="5.140625" style="116" customWidth="1"/>
    <col min="15113" max="15113" width="0" style="116" hidden="1" customWidth="1"/>
    <col min="15114" max="15114" width="6.42578125" style="116" customWidth="1"/>
    <col min="15115" max="15115" width="0" style="116" hidden="1" customWidth="1"/>
    <col min="15116" max="15116" width="7.5703125" style="116" customWidth="1"/>
    <col min="15117" max="15117" width="0" style="116" hidden="1" customWidth="1"/>
    <col min="15118" max="15118" width="9.140625" style="116" customWidth="1"/>
    <col min="15119" max="15119" width="0" style="116" hidden="1" customWidth="1"/>
    <col min="15120" max="15120" width="9.140625" style="116" customWidth="1"/>
    <col min="15121" max="15121" width="0" style="116" hidden="1" customWidth="1"/>
    <col min="15122" max="15122" width="8.28515625" style="116" customWidth="1"/>
    <col min="15123" max="15123" width="11.42578125" style="116" customWidth="1"/>
    <col min="15124" max="15125" width="0.42578125" style="116" customWidth="1"/>
    <col min="15126" max="15126" width="9.140625" style="116" customWidth="1"/>
    <col min="15127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38.28515625" style="116" customWidth="1"/>
    <col min="15365" max="15365" width="0" style="116" hidden="1" customWidth="1"/>
    <col min="15366" max="15366" width="9.140625" style="116" customWidth="1"/>
    <col min="15367" max="15367" width="0" style="116" hidden="1" customWidth="1"/>
    <col min="15368" max="15368" width="5.140625" style="116" customWidth="1"/>
    <col min="15369" max="15369" width="0" style="116" hidden="1" customWidth="1"/>
    <col min="15370" max="15370" width="6.42578125" style="116" customWidth="1"/>
    <col min="15371" max="15371" width="0" style="116" hidden="1" customWidth="1"/>
    <col min="15372" max="15372" width="7.5703125" style="116" customWidth="1"/>
    <col min="15373" max="15373" width="0" style="116" hidden="1" customWidth="1"/>
    <col min="15374" max="15374" width="9.140625" style="116" customWidth="1"/>
    <col min="15375" max="15375" width="0" style="116" hidden="1" customWidth="1"/>
    <col min="15376" max="15376" width="9.140625" style="116" customWidth="1"/>
    <col min="15377" max="15377" width="0" style="116" hidden="1" customWidth="1"/>
    <col min="15378" max="15378" width="8.28515625" style="116" customWidth="1"/>
    <col min="15379" max="15379" width="11.42578125" style="116" customWidth="1"/>
    <col min="15380" max="15381" width="0.42578125" style="116" customWidth="1"/>
    <col min="15382" max="15382" width="9.140625" style="116" customWidth="1"/>
    <col min="15383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38.28515625" style="116" customWidth="1"/>
    <col min="15621" max="15621" width="0" style="116" hidden="1" customWidth="1"/>
    <col min="15622" max="15622" width="9.140625" style="116" customWidth="1"/>
    <col min="15623" max="15623" width="0" style="116" hidden="1" customWidth="1"/>
    <col min="15624" max="15624" width="5.140625" style="116" customWidth="1"/>
    <col min="15625" max="15625" width="0" style="116" hidden="1" customWidth="1"/>
    <col min="15626" max="15626" width="6.42578125" style="116" customWidth="1"/>
    <col min="15627" max="15627" width="0" style="116" hidden="1" customWidth="1"/>
    <col min="15628" max="15628" width="7.5703125" style="116" customWidth="1"/>
    <col min="15629" max="15629" width="0" style="116" hidden="1" customWidth="1"/>
    <col min="15630" max="15630" width="9.140625" style="116" customWidth="1"/>
    <col min="15631" max="15631" width="0" style="116" hidden="1" customWidth="1"/>
    <col min="15632" max="15632" width="9.140625" style="116" customWidth="1"/>
    <col min="15633" max="15633" width="0" style="116" hidden="1" customWidth="1"/>
    <col min="15634" max="15634" width="8.28515625" style="116" customWidth="1"/>
    <col min="15635" max="15635" width="11.42578125" style="116" customWidth="1"/>
    <col min="15636" max="15637" width="0.42578125" style="116" customWidth="1"/>
    <col min="15638" max="15638" width="9.140625" style="116" customWidth="1"/>
    <col min="15639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38.28515625" style="116" customWidth="1"/>
    <col min="15877" max="15877" width="0" style="116" hidden="1" customWidth="1"/>
    <col min="15878" max="15878" width="9.140625" style="116" customWidth="1"/>
    <col min="15879" max="15879" width="0" style="116" hidden="1" customWidth="1"/>
    <col min="15880" max="15880" width="5.140625" style="116" customWidth="1"/>
    <col min="15881" max="15881" width="0" style="116" hidden="1" customWidth="1"/>
    <col min="15882" max="15882" width="6.42578125" style="116" customWidth="1"/>
    <col min="15883" max="15883" width="0" style="116" hidden="1" customWidth="1"/>
    <col min="15884" max="15884" width="7.5703125" style="116" customWidth="1"/>
    <col min="15885" max="15885" width="0" style="116" hidden="1" customWidth="1"/>
    <col min="15886" max="15886" width="9.140625" style="116" customWidth="1"/>
    <col min="15887" max="15887" width="0" style="116" hidden="1" customWidth="1"/>
    <col min="15888" max="15888" width="9.140625" style="116" customWidth="1"/>
    <col min="15889" max="15889" width="0" style="116" hidden="1" customWidth="1"/>
    <col min="15890" max="15890" width="8.28515625" style="116" customWidth="1"/>
    <col min="15891" max="15891" width="11.42578125" style="116" customWidth="1"/>
    <col min="15892" max="15893" width="0.42578125" style="116" customWidth="1"/>
    <col min="15894" max="15894" width="9.140625" style="116" customWidth="1"/>
    <col min="15895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38.28515625" style="116" customWidth="1"/>
    <col min="16133" max="16133" width="0" style="116" hidden="1" customWidth="1"/>
    <col min="16134" max="16134" width="9.140625" style="116" customWidth="1"/>
    <col min="16135" max="16135" width="0" style="116" hidden="1" customWidth="1"/>
    <col min="16136" max="16136" width="5.140625" style="116" customWidth="1"/>
    <col min="16137" max="16137" width="0" style="116" hidden="1" customWidth="1"/>
    <col min="16138" max="16138" width="6.42578125" style="116" customWidth="1"/>
    <col min="16139" max="16139" width="0" style="116" hidden="1" customWidth="1"/>
    <col min="16140" max="16140" width="7.5703125" style="116" customWidth="1"/>
    <col min="16141" max="16141" width="0" style="116" hidden="1" customWidth="1"/>
    <col min="16142" max="16142" width="9.140625" style="116" customWidth="1"/>
    <col min="16143" max="16143" width="0" style="116" hidden="1" customWidth="1"/>
    <col min="16144" max="16144" width="9.140625" style="116" customWidth="1"/>
    <col min="16145" max="16145" width="0" style="116" hidden="1" customWidth="1"/>
    <col min="16146" max="16146" width="8.28515625" style="116" customWidth="1"/>
    <col min="16147" max="16147" width="11.42578125" style="116" customWidth="1"/>
    <col min="16148" max="16149" width="0.42578125" style="116" customWidth="1"/>
    <col min="16150" max="16150" width="9.140625" style="116" customWidth="1"/>
    <col min="16151" max="16384" width="13.28515625" style="116"/>
  </cols>
  <sheetData>
    <row r="1" spans="4:20" ht="2.1" customHeight="1" x14ac:dyDescent="0.2">
      <c r="T1" s="116" t="s">
        <v>198</v>
      </c>
    </row>
    <row r="2" spans="4:20" ht="3.75" customHeight="1" x14ac:dyDescent="0.2"/>
    <row r="3" spans="4:20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</row>
    <row r="4" spans="4:20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</row>
    <row r="5" spans="4:20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</row>
    <row r="6" spans="4:20" ht="16.350000000000001" customHeight="1" x14ac:dyDescent="0.2">
      <c r="D6" s="119" t="s">
        <v>200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</row>
    <row r="7" spans="4:20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</row>
    <row r="8" spans="4:20" ht="15.6" customHeight="1" x14ac:dyDescent="0.2">
      <c r="D8" s="120" t="s">
        <v>202</v>
      </c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</row>
    <row r="9" spans="4:20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</row>
    <row r="10" spans="4:20" ht="17.25" customHeight="1" x14ac:dyDescent="0.25">
      <c r="D10" s="122" t="s">
        <v>262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</row>
    <row r="11" spans="4:20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  <c r="Q11" s="277"/>
      <c r="R11" s="277"/>
    </row>
    <row r="12" spans="4:20" ht="1.1499999999999999" customHeight="1" x14ac:dyDescent="0.2"/>
    <row r="13" spans="4:20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</row>
    <row r="14" spans="4:20" ht="23.25" customHeight="1" x14ac:dyDescent="0.2">
      <c r="D14" s="141" t="s">
        <v>263</v>
      </c>
      <c r="E14" s="141"/>
      <c r="F14" s="141" t="s">
        <v>228</v>
      </c>
      <c r="G14" s="141"/>
      <c r="H14" s="141" t="s">
        <v>264</v>
      </c>
      <c r="I14" s="141"/>
      <c r="J14" s="141" t="s">
        <v>265</v>
      </c>
      <c r="K14" s="141"/>
      <c r="L14" s="141" t="s">
        <v>230</v>
      </c>
      <c r="M14" s="141"/>
      <c r="N14" s="141" t="s">
        <v>232</v>
      </c>
      <c r="O14" s="141"/>
      <c r="P14" s="141" t="s">
        <v>266</v>
      </c>
      <c r="Q14" s="141"/>
      <c r="R14" s="141" t="s">
        <v>267</v>
      </c>
    </row>
    <row r="15" spans="4:20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</row>
    <row r="16" spans="4:20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</row>
    <row r="17" spans="4:18" ht="12.95" customHeight="1" x14ac:dyDescent="0.2">
      <c r="D17" s="163" t="s">
        <v>268</v>
      </c>
      <c r="E17" s="163"/>
      <c r="F17" s="164"/>
      <c r="G17" s="164"/>
      <c r="H17" s="164"/>
      <c r="I17" s="164"/>
      <c r="J17" s="164"/>
      <c r="K17" s="164"/>
      <c r="L17" s="164"/>
      <c r="M17" s="164"/>
      <c r="N17" s="164"/>
      <c r="O17" s="164"/>
      <c r="P17" s="164"/>
      <c r="Q17" s="164"/>
      <c r="R17" s="164"/>
    </row>
    <row r="18" spans="4:18" ht="10.9" customHeight="1" x14ac:dyDescent="0.2">
      <c r="D18" s="145" t="s">
        <v>269</v>
      </c>
      <c r="E18" s="146"/>
      <c r="F18" s="149">
        <v>42036</v>
      </c>
      <c r="G18" s="149"/>
      <c r="H18" s="146" t="s">
        <v>270</v>
      </c>
      <c r="I18" s="146"/>
      <c r="J18" s="146" t="s">
        <v>230</v>
      </c>
      <c r="K18" s="146"/>
      <c r="L18" s="150">
        <v>3.75</v>
      </c>
      <c r="M18" s="150"/>
      <c r="N18" s="165">
        <v>265000</v>
      </c>
      <c r="O18" s="165"/>
      <c r="P18" s="149">
        <v>41671</v>
      </c>
      <c r="Q18" s="149"/>
      <c r="R18" s="166">
        <v>100</v>
      </c>
    </row>
    <row r="19" spans="4:18" ht="10.9" customHeight="1" x14ac:dyDescent="0.2">
      <c r="D19" s="145" t="s">
        <v>269</v>
      </c>
      <c r="E19" s="146"/>
      <c r="F19" s="149">
        <v>42401</v>
      </c>
      <c r="G19" s="149"/>
      <c r="H19" s="146" t="s">
        <v>270</v>
      </c>
      <c r="I19" s="146"/>
      <c r="J19" s="146" t="s">
        <v>230</v>
      </c>
      <c r="K19" s="146"/>
      <c r="L19" s="150">
        <v>3.85</v>
      </c>
      <c r="M19" s="150"/>
      <c r="N19" s="165">
        <v>275000</v>
      </c>
      <c r="O19" s="165"/>
      <c r="P19" s="149">
        <v>41671</v>
      </c>
      <c r="Q19" s="149"/>
      <c r="R19" s="166">
        <v>100</v>
      </c>
    </row>
    <row r="20" spans="4:18" ht="10.9" customHeight="1" x14ac:dyDescent="0.2">
      <c r="D20" s="145" t="s">
        <v>269</v>
      </c>
      <c r="E20" s="146"/>
      <c r="F20" s="149">
        <v>42767</v>
      </c>
      <c r="G20" s="149"/>
      <c r="H20" s="146" t="s">
        <v>270</v>
      </c>
      <c r="I20" s="146"/>
      <c r="J20" s="146" t="s">
        <v>230</v>
      </c>
      <c r="K20" s="146"/>
      <c r="L20" s="150">
        <v>4</v>
      </c>
      <c r="M20" s="150"/>
      <c r="N20" s="165">
        <v>285000</v>
      </c>
      <c r="O20" s="165"/>
      <c r="P20" s="149">
        <v>41671</v>
      </c>
      <c r="Q20" s="149"/>
      <c r="R20" s="166">
        <v>100</v>
      </c>
    </row>
    <row r="21" spans="4:18" ht="10.9" customHeight="1" x14ac:dyDescent="0.2">
      <c r="D21" s="145" t="s">
        <v>269</v>
      </c>
      <c r="E21" s="146"/>
      <c r="F21" s="149">
        <v>43132</v>
      </c>
      <c r="G21" s="149"/>
      <c r="H21" s="146" t="s">
        <v>270</v>
      </c>
      <c r="I21" s="146"/>
      <c r="J21" s="146" t="s">
        <v>230</v>
      </c>
      <c r="K21" s="146"/>
      <c r="L21" s="150">
        <v>4</v>
      </c>
      <c r="M21" s="150"/>
      <c r="N21" s="165">
        <v>300000</v>
      </c>
      <c r="O21" s="165"/>
      <c r="P21" s="149">
        <v>41671</v>
      </c>
      <c r="Q21" s="149"/>
      <c r="R21" s="166">
        <v>100</v>
      </c>
    </row>
    <row r="22" spans="4:18" ht="10.9" customHeight="1" x14ac:dyDescent="0.2">
      <c r="D22" s="145" t="s">
        <v>269</v>
      </c>
      <c r="E22" s="145"/>
      <c r="F22" s="148">
        <v>43497</v>
      </c>
      <c r="G22" s="148"/>
      <c r="H22" s="145" t="s">
        <v>270</v>
      </c>
      <c r="I22" s="145"/>
      <c r="J22" s="145" t="s">
        <v>230</v>
      </c>
      <c r="K22" s="145"/>
      <c r="L22" s="155">
        <v>4.0999999999999996</v>
      </c>
      <c r="M22" s="155"/>
      <c r="N22" s="167">
        <v>310000</v>
      </c>
      <c r="O22" s="167"/>
      <c r="P22" s="148">
        <v>41671</v>
      </c>
      <c r="Q22" s="148"/>
      <c r="R22" s="168">
        <v>100</v>
      </c>
    </row>
    <row r="23" spans="4:18" ht="10.9" customHeight="1" x14ac:dyDescent="0.2">
      <c r="D23" s="145" t="s">
        <v>269</v>
      </c>
      <c r="E23" s="146"/>
      <c r="F23" s="149">
        <v>43862</v>
      </c>
      <c r="G23" s="149"/>
      <c r="H23" s="146" t="s">
        <v>270</v>
      </c>
      <c r="I23" s="146"/>
      <c r="J23" s="146" t="s">
        <v>230</v>
      </c>
      <c r="K23" s="146"/>
      <c r="L23" s="150">
        <v>4.0999999999999996</v>
      </c>
      <c r="M23" s="150"/>
      <c r="N23" s="165">
        <v>325000</v>
      </c>
      <c r="O23" s="165"/>
      <c r="P23" s="149">
        <v>41671</v>
      </c>
      <c r="Q23" s="149"/>
      <c r="R23" s="166">
        <v>100</v>
      </c>
    </row>
    <row r="24" spans="4:18" ht="10.9" customHeight="1" x14ac:dyDescent="0.2">
      <c r="D24" s="164" t="s">
        <v>271</v>
      </c>
      <c r="E24" s="164"/>
      <c r="F24" s="169">
        <v>0</v>
      </c>
      <c r="G24" s="169"/>
      <c r="H24" s="164"/>
      <c r="I24" s="164"/>
      <c r="J24" s="164"/>
      <c r="K24" s="164"/>
      <c r="L24" s="170">
        <v>0</v>
      </c>
      <c r="M24" s="170"/>
      <c r="N24" s="171">
        <v>1760000</v>
      </c>
      <c r="O24" s="171"/>
      <c r="P24" s="169">
        <v>0</v>
      </c>
      <c r="Q24" s="169"/>
      <c r="R24" s="172">
        <v>0</v>
      </c>
    </row>
    <row r="25" spans="4:18" ht="10.9" customHeight="1" x14ac:dyDescent="0.2">
      <c r="D25" s="145"/>
      <c r="E25" s="146"/>
      <c r="F25" s="173">
        <v>0</v>
      </c>
      <c r="G25" s="173"/>
      <c r="H25" s="146"/>
      <c r="I25" s="146"/>
      <c r="J25" s="146"/>
      <c r="K25" s="146"/>
      <c r="L25" s="150">
        <v>0</v>
      </c>
      <c r="M25" s="150"/>
      <c r="N25" s="165">
        <v>0</v>
      </c>
      <c r="O25" s="165"/>
      <c r="P25" s="173">
        <v>0</v>
      </c>
      <c r="Q25" s="173"/>
      <c r="R25" s="166">
        <v>0</v>
      </c>
    </row>
    <row r="26" spans="4:18" ht="12.95" customHeight="1" x14ac:dyDescent="0.2">
      <c r="D26" s="163" t="s">
        <v>268</v>
      </c>
      <c r="E26" s="163"/>
      <c r="F26" s="169"/>
      <c r="G26" s="169"/>
      <c r="H26" s="164"/>
      <c r="I26" s="164"/>
      <c r="J26" s="164"/>
      <c r="K26" s="164"/>
      <c r="L26" s="170"/>
      <c r="M26" s="170"/>
      <c r="N26" s="174"/>
      <c r="O26" s="174"/>
      <c r="P26" s="169"/>
      <c r="Q26" s="169"/>
      <c r="R26" s="172"/>
    </row>
    <row r="27" spans="4:18" ht="10.9" customHeight="1" x14ac:dyDescent="0.2">
      <c r="D27" s="145" t="s">
        <v>272</v>
      </c>
      <c r="E27" s="146"/>
      <c r="F27" s="149">
        <v>42036</v>
      </c>
      <c r="G27" s="149"/>
      <c r="H27" s="146" t="s">
        <v>270</v>
      </c>
      <c r="I27" s="146"/>
      <c r="J27" s="146" t="s">
        <v>230</v>
      </c>
      <c r="K27" s="146"/>
      <c r="L27" s="150">
        <v>4</v>
      </c>
      <c r="M27" s="150"/>
      <c r="N27" s="165">
        <v>675000</v>
      </c>
      <c r="O27" s="165"/>
      <c r="P27" s="149">
        <v>41671</v>
      </c>
      <c r="Q27" s="149"/>
      <c r="R27" s="166">
        <v>100</v>
      </c>
    </row>
    <row r="28" spans="4:18" ht="10.9" customHeight="1" x14ac:dyDescent="0.2">
      <c r="D28" s="145" t="s">
        <v>272</v>
      </c>
      <c r="E28" s="146"/>
      <c r="F28" s="149">
        <v>42401</v>
      </c>
      <c r="G28" s="149"/>
      <c r="H28" s="146" t="s">
        <v>270</v>
      </c>
      <c r="I28" s="146"/>
      <c r="J28" s="146" t="s">
        <v>230</v>
      </c>
      <c r="K28" s="146"/>
      <c r="L28" s="150">
        <v>4</v>
      </c>
      <c r="M28" s="150"/>
      <c r="N28" s="165">
        <v>675000</v>
      </c>
      <c r="O28" s="165"/>
      <c r="P28" s="149">
        <v>41671</v>
      </c>
      <c r="Q28" s="149"/>
      <c r="R28" s="166">
        <v>100</v>
      </c>
    </row>
    <row r="29" spans="4:18" ht="10.9" customHeight="1" x14ac:dyDescent="0.2">
      <c r="D29" s="145" t="s">
        <v>272</v>
      </c>
      <c r="E29" s="146"/>
      <c r="F29" s="149">
        <v>42767</v>
      </c>
      <c r="G29" s="149"/>
      <c r="H29" s="146" t="s">
        <v>270</v>
      </c>
      <c r="I29" s="146"/>
      <c r="J29" s="146" t="s">
        <v>230</v>
      </c>
      <c r="K29" s="146"/>
      <c r="L29" s="150">
        <v>4</v>
      </c>
      <c r="M29" s="150"/>
      <c r="N29" s="165">
        <v>540000</v>
      </c>
      <c r="O29" s="165"/>
      <c r="P29" s="149">
        <v>41671</v>
      </c>
      <c r="Q29" s="149"/>
      <c r="R29" s="166">
        <v>100</v>
      </c>
    </row>
    <row r="30" spans="4:18" ht="10.9" customHeight="1" x14ac:dyDescent="0.2">
      <c r="D30" s="145" t="s">
        <v>272</v>
      </c>
      <c r="E30" s="145"/>
      <c r="F30" s="148">
        <v>43132</v>
      </c>
      <c r="G30" s="148"/>
      <c r="H30" s="145" t="s">
        <v>270</v>
      </c>
      <c r="I30" s="145"/>
      <c r="J30" s="145" t="s">
        <v>230</v>
      </c>
      <c r="K30" s="145"/>
      <c r="L30" s="155">
        <v>4</v>
      </c>
      <c r="M30" s="155"/>
      <c r="N30" s="167">
        <v>530000</v>
      </c>
      <c r="O30" s="167"/>
      <c r="P30" s="148">
        <v>41671</v>
      </c>
      <c r="Q30" s="148"/>
      <c r="R30" s="168">
        <v>100</v>
      </c>
    </row>
    <row r="31" spans="4:18" ht="10.9" customHeight="1" x14ac:dyDescent="0.2">
      <c r="D31" s="145" t="s">
        <v>272</v>
      </c>
      <c r="E31" s="146"/>
      <c r="F31" s="149">
        <v>43497</v>
      </c>
      <c r="G31" s="149"/>
      <c r="H31" s="146" t="s">
        <v>270</v>
      </c>
      <c r="I31" s="146"/>
      <c r="J31" s="146" t="s">
        <v>230</v>
      </c>
      <c r="K31" s="146"/>
      <c r="L31" s="150">
        <v>4.125</v>
      </c>
      <c r="M31" s="150"/>
      <c r="N31" s="165">
        <v>525000</v>
      </c>
      <c r="O31" s="165"/>
      <c r="P31" s="149">
        <v>41671</v>
      </c>
      <c r="Q31" s="149"/>
      <c r="R31" s="166">
        <v>100</v>
      </c>
    </row>
    <row r="32" spans="4:18" ht="10.9" customHeight="1" x14ac:dyDescent="0.2">
      <c r="D32" s="145" t="s">
        <v>272</v>
      </c>
      <c r="E32" s="146"/>
      <c r="F32" s="149">
        <v>43862</v>
      </c>
      <c r="G32" s="149"/>
      <c r="H32" s="146" t="s">
        <v>270</v>
      </c>
      <c r="I32" s="146"/>
      <c r="J32" s="146" t="s">
        <v>230</v>
      </c>
      <c r="K32" s="146"/>
      <c r="L32" s="150">
        <v>4.25</v>
      </c>
      <c r="M32" s="150"/>
      <c r="N32" s="165">
        <v>525000</v>
      </c>
      <c r="O32" s="165"/>
      <c r="P32" s="149">
        <v>41671</v>
      </c>
      <c r="Q32" s="149"/>
      <c r="R32" s="166">
        <v>100</v>
      </c>
    </row>
    <row r="33" spans="4:18" ht="10.9" customHeight="1" x14ac:dyDescent="0.2">
      <c r="D33" s="145" t="s">
        <v>272</v>
      </c>
      <c r="E33" s="146"/>
      <c r="F33" s="149">
        <v>44228</v>
      </c>
      <c r="G33" s="149"/>
      <c r="H33" s="146" t="s">
        <v>270</v>
      </c>
      <c r="I33" s="146"/>
      <c r="J33" s="146" t="s">
        <v>230</v>
      </c>
      <c r="K33" s="146"/>
      <c r="L33" s="150">
        <v>4.25</v>
      </c>
      <c r="M33" s="150"/>
      <c r="N33" s="165">
        <v>520000</v>
      </c>
      <c r="O33" s="165"/>
      <c r="P33" s="149">
        <v>41671</v>
      </c>
      <c r="Q33" s="149"/>
      <c r="R33" s="166">
        <v>100</v>
      </c>
    </row>
    <row r="34" spans="4:18" ht="10.9" customHeight="1" x14ac:dyDescent="0.2">
      <c r="D34" s="164" t="s">
        <v>271</v>
      </c>
      <c r="E34" s="164"/>
      <c r="F34" s="169">
        <v>0</v>
      </c>
      <c r="G34" s="169"/>
      <c r="H34" s="164"/>
      <c r="I34" s="164"/>
      <c r="J34" s="164"/>
      <c r="K34" s="164"/>
      <c r="L34" s="170">
        <v>0</v>
      </c>
      <c r="M34" s="170"/>
      <c r="N34" s="171">
        <v>3990000</v>
      </c>
      <c r="O34" s="171"/>
      <c r="P34" s="169">
        <v>0</v>
      </c>
      <c r="Q34" s="169"/>
      <c r="R34" s="172">
        <v>0</v>
      </c>
    </row>
    <row r="35" spans="4:18" ht="10.9" customHeight="1" x14ac:dyDescent="0.2">
      <c r="D35" s="145"/>
      <c r="E35" s="146"/>
      <c r="F35" s="173">
        <v>0</v>
      </c>
      <c r="G35" s="173"/>
      <c r="H35" s="146"/>
      <c r="I35" s="146"/>
      <c r="J35" s="146"/>
      <c r="K35" s="146"/>
      <c r="L35" s="150">
        <v>0</v>
      </c>
      <c r="M35" s="150"/>
      <c r="N35" s="165">
        <v>0</v>
      </c>
      <c r="O35" s="165"/>
      <c r="P35" s="173">
        <v>0</v>
      </c>
      <c r="Q35" s="173"/>
      <c r="R35" s="166">
        <v>0</v>
      </c>
    </row>
    <row r="36" spans="4:18" ht="12.95" customHeight="1" x14ac:dyDescent="0.2">
      <c r="D36" s="163" t="s">
        <v>268</v>
      </c>
      <c r="E36" s="163"/>
      <c r="F36" s="169"/>
      <c r="G36" s="169"/>
      <c r="H36" s="164"/>
      <c r="I36" s="164"/>
      <c r="J36" s="164"/>
      <c r="K36" s="164"/>
      <c r="L36" s="170"/>
      <c r="M36" s="170"/>
      <c r="N36" s="174"/>
      <c r="O36" s="174"/>
      <c r="P36" s="169"/>
      <c r="Q36" s="169"/>
      <c r="R36" s="172"/>
    </row>
    <row r="37" spans="4:18" ht="10.9" customHeight="1" x14ac:dyDescent="0.2">
      <c r="D37" s="145" t="s">
        <v>273</v>
      </c>
      <c r="E37" s="146"/>
      <c r="F37" s="149">
        <v>41671</v>
      </c>
      <c r="G37" s="149"/>
      <c r="H37" s="146" t="s">
        <v>270</v>
      </c>
      <c r="I37" s="146"/>
      <c r="J37" s="146" t="s">
        <v>230</v>
      </c>
      <c r="K37" s="146"/>
      <c r="L37" s="150">
        <v>3.65</v>
      </c>
      <c r="M37" s="150"/>
      <c r="N37" s="165">
        <v>150000</v>
      </c>
      <c r="O37" s="165"/>
      <c r="P37" s="149">
        <v>41306</v>
      </c>
      <c r="Q37" s="149"/>
      <c r="R37" s="166">
        <v>100</v>
      </c>
    </row>
    <row r="38" spans="4:18" ht="10.9" customHeight="1" x14ac:dyDescent="0.2">
      <c r="D38" s="145" t="s">
        <v>273</v>
      </c>
      <c r="E38" s="146"/>
      <c r="F38" s="149">
        <v>42036</v>
      </c>
      <c r="G38" s="149"/>
      <c r="H38" s="146" t="s">
        <v>270</v>
      </c>
      <c r="I38" s="146"/>
      <c r="J38" s="146" t="s">
        <v>230</v>
      </c>
      <c r="K38" s="146"/>
      <c r="L38" s="150">
        <v>3.7</v>
      </c>
      <c r="M38" s="150"/>
      <c r="N38" s="165">
        <v>145000</v>
      </c>
      <c r="O38" s="165"/>
      <c r="P38" s="149">
        <v>41306</v>
      </c>
      <c r="Q38" s="149"/>
      <c r="R38" s="166">
        <v>100</v>
      </c>
    </row>
    <row r="39" spans="4:18" ht="10.9" customHeight="1" x14ac:dyDescent="0.2">
      <c r="D39" s="145" t="s">
        <v>273</v>
      </c>
      <c r="E39" s="146"/>
      <c r="F39" s="149">
        <v>42401</v>
      </c>
      <c r="G39" s="149"/>
      <c r="H39" s="146" t="s">
        <v>270</v>
      </c>
      <c r="I39" s="146"/>
      <c r="J39" s="146" t="s">
        <v>230</v>
      </c>
      <c r="K39" s="146"/>
      <c r="L39" s="150">
        <v>3.75</v>
      </c>
      <c r="M39" s="150"/>
      <c r="N39" s="165">
        <v>145000</v>
      </c>
      <c r="O39" s="165"/>
      <c r="P39" s="149">
        <v>41306</v>
      </c>
      <c r="Q39" s="149"/>
      <c r="R39" s="166">
        <v>100</v>
      </c>
    </row>
    <row r="40" spans="4:18" ht="10.9" customHeight="1" x14ac:dyDescent="0.2">
      <c r="D40" s="145" t="s">
        <v>273</v>
      </c>
      <c r="E40" s="145"/>
      <c r="F40" s="148">
        <v>42767</v>
      </c>
      <c r="G40" s="148"/>
      <c r="H40" s="145" t="s">
        <v>270</v>
      </c>
      <c r="I40" s="145"/>
      <c r="J40" s="145" t="s">
        <v>230</v>
      </c>
      <c r="K40" s="145"/>
      <c r="L40" s="155">
        <v>3.75</v>
      </c>
      <c r="M40" s="155"/>
      <c r="N40" s="167">
        <v>140000</v>
      </c>
      <c r="O40" s="167"/>
      <c r="P40" s="148">
        <v>41306</v>
      </c>
      <c r="Q40" s="148"/>
      <c r="R40" s="168">
        <v>100</v>
      </c>
    </row>
    <row r="41" spans="4:18" ht="10.9" customHeight="1" x14ac:dyDescent="0.2">
      <c r="D41" s="145" t="s">
        <v>273</v>
      </c>
      <c r="E41" s="146"/>
      <c r="F41" s="149">
        <v>43132</v>
      </c>
      <c r="G41" s="149"/>
      <c r="H41" s="146" t="s">
        <v>270</v>
      </c>
      <c r="I41" s="146"/>
      <c r="J41" s="146" t="s">
        <v>230</v>
      </c>
      <c r="K41" s="146"/>
      <c r="L41" s="150">
        <v>3.85</v>
      </c>
      <c r="M41" s="150"/>
      <c r="N41" s="165">
        <v>140000</v>
      </c>
      <c r="O41" s="165"/>
      <c r="P41" s="149">
        <v>41306</v>
      </c>
      <c r="Q41" s="149"/>
      <c r="R41" s="166">
        <v>100</v>
      </c>
    </row>
    <row r="42" spans="4:18" ht="10.9" customHeight="1" x14ac:dyDescent="0.2">
      <c r="D42" s="145" t="s">
        <v>273</v>
      </c>
      <c r="E42" s="146"/>
      <c r="F42" s="149">
        <v>43497</v>
      </c>
      <c r="G42" s="149"/>
      <c r="H42" s="146" t="s">
        <v>270</v>
      </c>
      <c r="I42" s="146"/>
      <c r="J42" s="146" t="s">
        <v>230</v>
      </c>
      <c r="K42" s="146"/>
      <c r="L42" s="150">
        <v>3.9</v>
      </c>
      <c r="M42" s="150"/>
      <c r="N42" s="165">
        <v>105000</v>
      </c>
      <c r="O42" s="165"/>
      <c r="P42" s="149">
        <v>41306</v>
      </c>
      <c r="Q42" s="149"/>
      <c r="R42" s="166">
        <v>100</v>
      </c>
    </row>
    <row r="43" spans="4:18" ht="10.9" customHeight="1" x14ac:dyDescent="0.2">
      <c r="D43" s="145" t="s">
        <v>273</v>
      </c>
      <c r="E43" s="146"/>
      <c r="F43" s="149">
        <v>43862</v>
      </c>
      <c r="G43" s="149"/>
      <c r="H43" s="146" t="s">
        <v>270</v>
      </c>
      <c r="I43" s="146"/>
      <c r="J43" s="146" t="s">
        <v>230</v>
      </c>
      <c r="K43" s="146"/>
      <c r="L43" s="150">
        <v>3.95</v>
      </c>
      <c r="M43" s="150"/>
      <c r="N43" s="165">
        <v>105000</v>
      </c>
      <c r="O43" s="165"/>
      <c r="P43" s="149">
        <v>41306</v>
      </c>
      <c r="Q43" s="149"/>
      <c r="R43" s="166">
        <v>100</v>
      </c>
    </row>
    <row r="44" spans="4:18" ht="10.9" customHeight="1" x14ac:dyDescent="0.2">
      <c r="D44" s="145" t="s">
        <v>273</v>
      </c>
      <c r="E44" s="146"/>
      <c r="F44" s="149">
        <v>44228</v>
      </c>
      <c r="G44" s="149"/>
      <c r="H44" s="146" t="s">
        <v>270</v>
      </c>
      <c r="I44" s="146"/>
      <c r="J44" s="146" t="s">
        <v>230</v>
      </c>
      <c r="K44" s="146"/>
      <c r="L44" s="150">
        <v>4</v>
      </c>
      <c r="M44" s="150"/>
      <c r="N44" s="165">
        <v>100000</v>
      </c>
      <c r="O44" s="165"/>
      <c r="P44" s="149">
        <v>41306</v>
      </c>
      <c r="Q44" s="149"/>
      <c r="R44" s="166">
        <v>100</v>
      </c>
    </row>
    <row r="45" spans="4:18" ht="10.9" customHeight="1" x14ac:dyDescent="0.2">
      <c r="D45" s="145" t="s">
        <v>273</v>
      </c>
      <c r="E45" s="145"/>
      <c r="F45" s="148">
        <v>44593</v>
      </c>
      <c r="G45" s="148"/>
      <c r="H45" s="145" t="s">
        <v>270</v>
      </c>
      <c r="I45" s="145"/>
      <c r="J45" s="145" t="s">
        <v>230</v>
      </c>
      <c r="K45" s="145"/>
      <c r="L45" s="155">
        <v>4</v>
      </c>
      <c r="M45" s="155"/>
      <c r="N45" s="167">
        <v>100000</v>
      </c>
      <c r="O45" s="167"/>
      <c r="P45" s="148">
        <v>41306</v>
      </c>
      <c r="Q45" s="148"/>
      <c r="R45" s="168">
        <v>100</v>
      </c>
    </row>
    <row r="46" spans="4:18" ht="10.9" customHeight="1" x14ac:dyDescent="0.2">
      <c r="D46" s="145" t="s">
        <v>273</v>
      </c>
      <c r="E46" s="146"/>
      <c r="F46" s="149">
        <v>44958</v>
      </c>
      <c r="G46" s="149"/>
      <c r="H46" s="146" t="s">
        <v>270</v>
      </c>
      <c r="I46" s="146"/>
      <c r="J46" s="146" t="s">
        <v>230</v>
      </c>
      <c r="K46" s="146"/>
      <c r="L46" s="150">
        <v>4</v>
      </c>
      <c r="M46" s="150"/>
      <c r="N46" s="165">
        <v>100000</v>
      </c>
      <c r="O46" s="165"/>
      <c r="P46" s="149">
        <v>41306</v>
      </c>
      <c r="Q46" s="149"/>
      <c r="R46" s="166">
        <v>100</v>
      </c>
    </row>
    <row r="47" spans="4:18" ht="10.9" customHeight="1" x14ac:dyDescent="0.2">
      <c r="D47" s="175" t="s">
        <v>271</v>
      </c>
      <c r="E47" s="175"/>
      <c r="F47" s="176">
        <v>0</v>
      </c>
      <c r="G47" s="176"/>
      <c r="H47" s="175"/>
      <c r="I47" s="175"/>
      <c r="J47" s="175"/>
      <c r="K47" s="175"/>
      <c r="L47" s="177">
        <v>0</v>
      </c>
      <c r="M47" s="177"/>
      <c r="N47" s="178">
        <v>1230000</v>
      </c>
      <c r="O47" s="178"/>
      <c r="P47" s="176">
        <v>0</v>
      </c>
      <c r="Q47" s="176"/>
      <c r="R47" s="179">
        <v>0</v>
      </c>
    </row>
    <row r="48" spans="4:18" ht="10.9" customHeight="1" x14ac:dyDescent="0.2">
      <c r="D48" s="283" t="s">
        <v>274</v>
      </c>
      <c r="E48" s="283"/>
      <c r="F48" s="284">
        <v>0</v>
      </c>
      <c r="G48" s="284"/>
      <c r="H48" s="283"/>
      <c r="I48" s="283"/>
      <c r="J48" s="283"/>
      <c r="K48" s="283"/>
      <c r="L48" s="285">
        <v>0</v>
      </c>
      <c r="M48" s="285"/>
      <c r="N48" s="286">
        <v>6980000</v>
      </c>
      <c r="O48" s="286"/>
      <c r="P48" s="284">
        <v>0</v>
      </c>
      <c r="Q48" s="284"/>
      <c r="R48" s="287">
        <v>0</v>
      </c>
    </row>
    <row r="49" spans="1:18" ht="12.75" customHeight="1" x14ac:dyDescent="0.2">
      <c r="D49" s="145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</row>
    <row r="50" spans="1:18" ht="33.950000000000003" customHeight="1" x14ac:dyDescent="0.2"/>
    <row r="51" spans="1:18" ht="168.95" customHeight="1" x14ac:dyDescent="0.2"/>
    <row r="52" spans="1:18" ht="12.75" customHeight="1" x14ac:dyDescent="0.2">
      <c r="D52" s="135" t="s">
        <v>224</v>
      </c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</row>
    <row r="53" spans="1:18" ht="9.4" customHeight="1" x14ac:dyDescent="0.3">
      <c r="D53" s="136" t="s">
        <v>225</v>
      </c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</row>
    <row r="54" spans="1:18" ht="13.7" customHeight="1" x14ac:dyDescent="0.3">
      <c r="D54" s="137" t="s">
        <v>225</v>
      </c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</row>
    <row r="55" spans="1:18" ht="9.1999999999999993" customHeight="1" x14ac:dyDescent="0.2">
      <c r="D55" s="138" t="s">
        <v>225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9" t="s">
        <v>275</v>
      </c>
    </row>
    <row r="56" spans="1:18" ht="0.75" customHeight="1" x14ac:dyDescent="0.2"/>
    <row r="57" spans="1:18" ht="2.1" customHeight="1" x14ac:dyDescent="0.2">
      <c r="A57" s="116" t="s">
        <v>198</v>
      </c>
    </row>
  </sheetData>
  <printOptions horizontalCentered="1"/>
  <pageMargins left="0.26289009497964722" right="0.26289009497964722" top="0.26289009497964722" bottom="0.26289009497964722" header="0.5" footer="0.5"/>
  <pageSetup scale="95" orientation="portrait" horizontalDpi="0" verticalDpi="0"/>
  <headerFooter alignWithMargins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75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4.5703125" style="116" customWidth="1"/>
    <col min="6" max="6" width="11.42578125" style="116" customWidth="1"/>
    <col min="7" max="7" width="4.5703125" style="116" customWidth="1"/>
    <col min="8" max="8" width="7.5703125" style="116" customWidth="1"/>
    <col min="9" max="9" width="4.5703125" style="116" customWidth="1"/>
    <col min="10" max="10" width="10" style="116" customWidth="1"/>
    <col min="11" max="11" width="4.5703125" style="116" customWidth="1"/>
    <col min="12" max="12" width="11.42578125" style="116" customWidth="1"/>
    <col min="13" max="13" width="4.5703125" style="116" customWidth="1"/>
    <col min="14" max="14" width="10" style="116" customWidth="1"/>
    <col min="15" max="15" width="11.42578125" style="116" customWidth="1"/>
    <col min="16" max="17" width="0.42578125" style="116" customWidth="1"/>
    <col min="18" max="18" width="1" style="116" customWidth="1"/>
    <col min="19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4.5703125" style="116" customWidth="1"/>
    <col min="262" max="262" width="11.42578125" style="116" customWidth="1"/>
    <col min="263" max="263" width="4.5703125" style="116" customWidth="1"/>
    <col min="264" max="264" width="7.5703125" style="116" customWidth="1"/>
    <col min="265" max="265" width="4.5703125" style="116" customWidth="1"/>
    <col min="266" max="266" width="10" style="116" customWidth="1"/>
    <col min="267" max="267" width="4.5703125" style="116" customWidth="1"/>
    <col min="268" max="268" width="11.42578125" style="116" customWidth="1"/>
    <col min="269" max="269" width="4.5703125" style="116" customWidth="1"/>
    <col min="270" max="270" width="10" style="116" customWidth="1"/>
    <col min="271" max="271" width="11.42578125" style="116" customWidth="1"/>
    <col min="272" max="273" width="0.42578125" style="116" customWidth="1"/>
    <col min="274" max="274" width="1" style="116" customWidth="1"/>
    <col min="275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4.5703125" style="116" customWidth="1"/>
    <col min="518" max="518" width="11.42578125" style="116" customWidth="1"/>
    <col min="519" max="519" width="4.5703125" style="116" customWidth="1"/>
    <col min="520" max="520" width="7.5703125" style="116" customWidth="1"/>
    <col min="521" max="521" width="4.5703125" style="116" customWidth="1"/>
    <col min="522" max="522" width="10" style="116" customWidth="1"/>
    <col min="523" max="523" width="4.5703125" style="116" customWidth="1"/>
    <col min="524" max="524" width="11.42578125" style="116" customWidth="1"/>
    <col min="525" max="525" width="4.5703125" style="116" customWidth="1"/>
    <col min="526" max="526" width="10" style="116" customWidth="1"/>
    <col min="527" max="527" width="11.42578125" style="116" customWidth="1"/>
    <col min="528" max="529" width="0.42578125" style="116" customWidth="1"/>
    <col min="530" max="530" width="1" style="116" customWidth="1"/>
    <col min="531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4.5703125" style="116" customWidth="1"/>
    <col min="774" max="774" width="11.42578125" style="116" customWidth="1"/>
    <col min="775" max="775" width="4.5703125" style="116" customWidth="1"/>
    <col min="776" max="776" width="7.5703125" style="116" customWidth="1"/>
    <col min="777" max="777" width="4.5703125" style="116" customWidth="1"/>
    <col min="778" max="778" width="10" style="116" customWidth="1"/>
    <col min="779" max="779" width="4.5703125" style="116" customWidth="1"/>
    <col min="780" max="780" width="11.42578125" style="116" customWidth="1"/>
    <col min="781" max="781" width="4.5703125" style="116" customWidth="1"/>
    <col min="782" max="782" width="10" style="116" customWidth="1"/>
    <col min="783" max="783" width="11.42578125" style="116" customWidth="1"/>
    <col min="784" max="785" width="0.42578125" style="116" customWidth="1"/>
    <col min="786" max="786" width="1" style="116" customWidth="1"/>
    <col min="787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4.5703125" style="116" customWidth="1"/>
    <col min="1030" max="1030" width="11.42578125" style="116" customWidth="1"/>
    <col min="1031" max="1031" width="4.5703125" style="116" customWidth="1"/>
    <col min="1032" max="1032" width="7.5703125" style="116" customWidth="1"/>
    <col min="1033" max="1033" width="4.5703125" style="116" customWidth="1"/>
    <col min="1034" max="1034" width="10" style="116" customWidth="1"/>
    <col min="1035" max="1035" width="4.5703125" style="116" customWidth="1"/>
    <col min="1036" max="1036" width="11.42578125" style="116" customWidth="1"/>
    <col min="1037" max="1037" width="4.5703125" style="116" customWidth="1"/>
    <col min="1038" max="1038" width="10" style="116" customWidth="1"/>
    <col min="1039" max="1039" width="11.42578125" style="116" customWidth="1"/>
    <col min="1040" max="1041" width="0.42578125" style="116" customWidth="1"/>
    <col min="1042" max="1042" width="1" style="116" customWidth="1"/>
    <col min="1043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4.5703125" style="116" customWidth="1"/>
    <col min="1286" max="1286" width="11.42578125" style="116" customWidth="1"/>
    <col min="1287" max="1287" width="4.5703125" style="116" customWidth="1"/>
    <col min="1288" max="1288" width="7.5703125" style="116" customWidth="1"/>
    <col min="1289" max="1289" width="4.5703125" style="116" customWidth="1"/>
    <col min="1290" max="1290" width="10" style="116" customWidth="1"/>
    <col min="1291" max="1291" width="4.5703125" style="116" customWidth="1"/>
    <col min="1292" max="1292" width="11.42578125" style="116" customWidth="1"/>
    <col min="1293" max="1293" width="4.5703125" style="116" customWidth="1"/>
    <col min="1294" max="1294" width="10" style="116" customWidth="1"/>
    <col min="1295" max="1295" width="11.42578125" style="116" customWidth="1"/>
    <col min="1296" max="1297" width="0.42578125" style="116" customWidth="1"/>
    <col min="1298" max="1298" width="1" style="116" customWidth="1"/>
    <col min="1299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4.5703125" style="116" customWidth="1"/>
    <col min="1542" max="1542" width="11.42578125" style="116" customWidth="1"/>
    <col min="1543" max="1543" width="4.5703125" style="116" customWidth="1"/>
    <col min="1544" max="1544" width="7.5703125" style="116" customWidth="1"/>
    <col min="1545" max="1545" width="4.5703125" style="116" customWidth="1"/>
    <col min="1546" max="1546" width="10" style="116" customWidth="1"/>
    <col min="1547" max="1547" width="4.5703125" style="116" customWidth="1"/>
    <col min="1548" max="1548" width="11.42578125" style="116" customWidth="1"/>
    <col min="1549" max="1549" width="4.5703125" style="116" customWidth="1"/>
    <col min="1550" max="1550" width="10" style="116" customWidth="1"/>
    <col min="1551" max="1551" width="11.42578125" style="116" customWidth="1"/>
    <col min="1552" max="1553" width="0.42578125" style="116" customWidth="1"/>
    <col min="1554" max="1554" width="1" style="116" customWidth="1"/>
    <col min="1555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4.5703125" style="116" customWidth="1"/>
    <col min="1798" max="1798" width="11.42578125" style="116" customWidth="1"/>
    <col min="1799" max="1799" width="4.5703125" style="116" customWidth="1"/>
    <col min="1800" max="1800" width="7.5703125" style="116" customWidth="1"/>
    <col min="1801" max="1801" width="4.5703125" style="116" customWidth="1"/>
    <col min="1802" max="1802" width="10" style="116" customWidth="1"/>
    <col min="1803" max="1803" width="4.5703125" style="116" customWidth="1"/>
    <col min="1804" max="1804" width="11.42578125" style="116" customWidth="1"/>
    <col min="1805" max="1805" width="4.5703125" style="116" customWidth="1"/>
    <col min="1806" max="1806" width="10" style="116" customWidth="1"/>
    <col min="1807" max="1807" width="11.42578125" style="116" customWidth="1"/>
    <col min="1808" max="1809" width="0.42578125" style="116" customWidth="1"/>
    <col min="1810" max="1810" width="1" style="116" customWidth="1"/>
    <col min="1811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4.5703125" style="116" customWidth="1"/>
    <col min="2054" max="2054" width="11.42578125" style="116" customWidth="1"/>
    <col min="2055" max="2055" width="4.5703125" style="116" customWidth="1"/>
    <col min="2056" max="2056" width="7.5703125" style="116" customWidth="1"/>
    <col min="2057" max="2057" width="4.5703125" style="116" customWidth="1"/>
    <col min="2058" max="2058" width="10" style="116" customWidth="1"/>
    <col min="2059" max="2059" width="4.5703125" style="116" customWidth="1"/>
    <col min="2060" max="2060" width="11.42578125" style="116" customWidth="1"/>
    <col min="2061" max="2061" width="4.5703125" style="116" customWidth="1"/>
    <col min="2062" max="2062" width="10" style="116" customWidth="1"/>
    <col min="2063" max="2063" width="11.42578125" style="116" customWidth="1"/>
    <col min="2064" max="2065" width="0.42578125" style="116" customWidth="1"/>
    <col min="2066" max="2066" width="1" style="116" customWidth="1"/>
    <col min="2067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4.5703125" style="116" customWidth="1"/>
    <col min="2310" max="2310" width="11.42578125" style="116" customWidth="1"/>
    <col min="2311" max="2311" width="4.5703125" style="116" customWidth="1"/>
    <col min="2312" max="2312" width="7.5703125" style="116" customWidth="1"/>
    <col min="2313" max="2313" width="4.5703125" style="116" customWidth="1"/>
    <col min="2314" max="2314" width="10" style="116" customWidth="1"/>
    <col min="2315" max="2315" width="4.5703125" style="116" customWidth="1"/>
    <col min="2316" max="2316" width="11.42578125" style="116" customWidth="1"/>
    <col min="2317" max="2317" width="4.5703125" style="116" customWidth="1"/>
    <col min="2318" max="2318" width="10" style="116" customWidth="1"/>
    <col min="2319" max="2319" width="11.42578125" style="116" customWidth="1"/>
    <col min="2320" max="2321" width="0.42578125" style="116" customWidth="1"/>
    <col min="2322" max="2322" width="1" style="116" customWidth="1"/>
    <col min="2323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4.5703125" style="116" customWidth="1"/>
    <col min="2566" max="2566" width="11.42578125" style="116" customWidth="1"/>
    <col min="2567" max="2567" width="4.5703125" style="116" customWidth="1"/>
    <col min="2568" max="2568" width="7.5703125" style="116" customWidth="1"/>
    <col min="2569" max="2569" width="4.5703125" style="116" customWidth="1"/>
    <col min="2570" max="2570" width="10" style="116" customWidth="1"/>
    <col min="2571" max="2571" width="4.5703125" style="116" customWidth="1"/>
    <col min="2572" max="2572" width="11.42578125" style="116" customWidth="1"/>
    <col min="2573" max="2573" width="4.5703125" style="116" customWidth="1"/>
    <col min="2574" max="2574" width="10" style="116" customWidth="1"/>
    <col min="2575" max="2575" width="11.42578125" style="116" customWidth="1"/>
    <col min="2576" max="2577" width="0.42578125" style="116" customWidth="1"/>
    <col min="2578" max="2578" width="1" style="116" customWidth="1"/>
    <col min="2579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4.5703125" style="116" customWidth="1"/>
    <col min="2822" max="2822" width="11.42578125" style="116" customWidth="1"/>
    <col min="2823" max="2823" width="4.5703125" style="116" customWidth="1"/>
    <col min="2824" max="2824" width="7.5703125" style="116" customWidth="1"/>
    <col min="2825" max="2825" width="4.5703125" style="116" customWidth="1"/>
    <col min="2826" max="2826" width="10" style="116" customWidth="1"/>
    <col min="2827" max="2827" width="4.5703125" style="116" customWidth="1"/>
    <col min="2828" max="2828" width="11.42578125" style="116" customWidth="1"/>
    <col min="2829" max="2829" width="4.5703125" style="116" customWidth="1"/>
    <col min="2830" max="2830" width="10" style="116" customWidth="1"/>
    <col min="2831" max="2831" width="11.42578125" style="116" customWidth="1"/>
    <col min="2832" max="2833" width="0.42578125" style="116" customWidth="1"/>
    <col min="2834" max="2834" width="1" style="116" customWidth="1"/>
    <col min="2835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4.5703125" style="116" customWidth="1"/>
    <col min="3078" max="3078" width="11.42578125" style="116" customWidth="1"/>
    <col min="3079" max="3079" width="4.5703125" style="116" customWidth="1"/>
    <col min="3080" max="3080" width="7.5703125" style="116" customWidth="1"/>
    <col min="3081" max="3081" width="4.5703125" style="116" customWidth="1"/>
    <col min="3082" max="3082" width="10" style="116" customWidth="1"/>
    <col min="3083" max="3083" width="4.5703125" style="116" customWidth="1"/>
    <col min="3084" max="3084" width="11.42578125" style="116" customWidth="1"/>
    <col min="3085" max="3085" width="4.5703125" style="116" customWidth="1"/>
    <col min="3086" max="3086" width="10" style="116" customWidth="1"/>
    <col min="3087" max="3087" width="11.42578125" style="116" customWidth="1"/>
    <col min="3088" max="3089" width="0.42578125" style="116" customWidth="1"/>
    <col min="3090" max="3090" width="1" style="116" customWidth="1"/>
    <col min="3091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4.5703125" style="116" customWidth="1"/>
    <col min="3334" max="3334" width="11.42578125" style="116" customWidth="1"/>
    <col min="3335" max="3335" width="4.5703125" style="116" customWidth="1"/>
    <col min="3336" max="3336" width="7.5703125" style="116" customWidth="1"/>
    <col min="3337" max="3337" width="4.5703125" style="116" customWidth="1"/>
    <col min="3338" max="3338" width="10" style="116" customWidth="1"/>
    <col min="3339" max="3339" width="4.5703125" style="116" customWidth="1"/>
    <col min="3340" max="3340" width="11.42578125" style="116" customWidth="1"/>
    <col min="3341" max="3341" width="4.5703125" style="116" customWidth="1"/>
    <col min="3342" max="3342" width="10" style="116" customWidth="1"/>
    <col min="3343" max="3343" width="11.42578125" style="116" customWidth="1"/>
    <col min="3344" max="3345" width="0.42578125" style="116" customWidth="1"/>
    <col min="3346" max="3346" width="1" style="116" customWidth="1"/>
    <col min="3347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4.5703125" style="116" customWidth="1"/>
    <col min="3590" max="3590" width="11.42578125" style="116" customWidth="1"/>
    <col min="3591" max="3591" width="4.5703125" style="116" customWidth="1"/>
    <col min="3592" max="3592" width="7.5703125" style="116" customWidth="1"/>
    <col min="3593" max="3593" width="4.5703125" style="116" customWidth="1"/>
    <col min="3594" max="3594" width="10" style="116" customWidth="1"/>
    <col min="3595" max="3595" width="4.5703125" style="116" customWidth="1"/>
    <col min="3596" max="3596" width="11.42578125" style="116" customWidth="1"/>
    <col min="3597" max="3597" width="4.5703125" style="116" customWidth="1"/>
    <col min="3598" max="3598" width="10" style="116" customWidth="1"/>
    <col min="3599" max="3599" width="11.42578125" style="116" customWidth="1"/>
    <col min="3600" max="3601" width="0.42578125" style="116" customWidth="1"/>
    <col min="3602" max="3602" width="1" style="116" customWidth="1"/>
    <col min="3603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4.5703125" style="116" customWidth="1"/>
    <col min="3846" max="3846" width="11.42578125" style="116" customWidth="1"/>
    <col min="3847" max="3847" width="4.5703125" style="116" customWidth="1"/>
    <col min="3848" max="3848" width="7.5703125" style="116" customWidth="1"/>
    <col min="3849" max="3849" width="4.5703125" style="116" customWidth="1"/>
    <col min="3850" max="3850" width="10" style="116" customWidth="1"/>
    <col min="3851" max="3851" width="4.5703125" style="116" customWidth="1"/>
    <col min="3852" max="3852" width="11.42578125" style="116" customWidth="1"/>
    <col min="3853" max="3853" width="4.5703125" style="116" customWidth="1"/>
    <col min="3854" max="3854" width="10" style="116" customWidth="1"/>
    <col min="3855" max="3855" width="11.42578125" style="116" customWidth="1"/>
    <col min="3856" max="3857" width="0.42578125" style="116" customWidth="1"/>
    <col min="3858" max="3858" width="1" style="116" customWidth="1"/>
    <col min="3859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4.5703125" style="116" customWidth="1"/>
    <col min="4102" max="4102" width="11.42578125" style="116" customWidth="1"/>
    <col min="4103" max="4103" width="4.5703125" style="116" customWidth="1"/>
    <col min="4104" max="4104" width="7.5703125" style="116" customWidth="1"/>
    <col min="4105" max="4105" width="4.5703125" style="116" customWidth="1"/>
    <col min="4106" max="4106" width="10" style="116" customWidth="1"/>
    <col min="4107" max="4107" width="4.5703125" style="116" customWidth="1"/>
    <col min="4108" max="4108" width="11.42578125" style="116" customWidth="1"/>
    <col min="4109" max="4109" width="4.5703125" style="116" customWidth="1"/>
    <col min="4110" max="4110" width="10" style="116" customWidth="1"/>
    <col min="4111" max="4111" width="11.42578125" style="116" customWidth="1"/>
    <col min="4112" max="4113" width="0.42578125" style="116" customWidth="1"/>
    <col min="4114" max="4114" width="1" style="116" customWidth="1"/>
    <col min="4115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4.5703125" style="116" customWidth="1"/>
    <col min="4358" max="4358" width="11.42578125" style="116" customWidth="1"/>
    <col min="4359" max="4359" width="4.5703125" style="116" customWidth="1"/>
    <col min="4360" max="4360" width="7.5703125" style="116" customWidth="1"/>
    <col min="4361" max="4361" width="4.5703125" style="116" customWidth="1"/>
    <col min="4362" max="4362" width="10" style="116" customWidth="1"/>
    <col min="4363" max="4363" width="4.5703125" style="116" customWidth="1"/>
    <col min="4364" max="4364" width="11.42578125" style="116" customWidth="1"/>
    <col min="4365" max="4365" width="4.5703125" style="116" customWidth="1"/>
    <col min="4366" max="4366" width="10" style="116" customWidth="1"/>
    <col min="4367" max="4367" width="11.42578125" style="116" customWidth="1"/>
    <col min="4368" max="4369" width="0.42578125" style="116" customWidth="1"/>
    <col min="4370" max="4370" width="1" style="116" customWidth="1"/>
    <col min="4371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4.5703125" style="116" customWidth="1"/>
    <col min="4614" max="4614" width="11.42578125" style="116" customWidth="1"/>
    <col min="4615" max="4615" width="4.5703125" style="116" customWidth="1"/>
    <col min="4616" max="4616" width="7.5703125" style="116" customWidth="1"/>
    <col min="4617" max="4617" width="4.5703125" style="116" customWidth="1"/>
    <col min="4618" max="4618" width="10" style="116" customWidth="1"/>
    <col min="4619" max="4619" width="4.5703125" style="116" customWidth="1"/>
    <col min="4620" max="4620" width="11.42578125" style="116" customWidth="1"/>
    <col min="4621" max="4621" width="4.5703125" style="116" customWidth="1"/>
    <col min="4622" max="4622" width="10" style="116" customWidth="1"/>
    <col min="4623" max="4623" width="11.42578125" style="116" customWidth="1"/>
    <col min="4624" max="4625" width="0.42578125" style="116" customWidth="1"/>
    <col min="4626" max="4626" width="1" style="116" customWidth="1"/>
    <col min="4627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4.5703125" style="116" customWidth="1"/>
    <col min="4870" max="4870" width="11.42578125" style="116" customWidth="1"/>
    <col min="4871" max="4871" width="4.5703125" style="116" customWidth="1"/>
    <col min="4872" max="4872" width="7.5703125" style="116" customWidth="1"/>
    <col min="4873" max="4873" width="4.5703125" style="116" customWidth="1"/>
    <col min="4874" max="4874" width="10" style="116" customWidth="1"/>
    <col min="4875" max="4875" width="4.5703125" style="116" customWidth="1"/>
    <col min="4876" max="4876" width="11.42578125" style="116" customWidth="1"/>
    <col min="4877" max="4877" width="4.5703125" style="116" customWidth="1"/>
    <col min="4878" max="4878" width="10" style="116" customWidth="1"/>
    <col min="4879" max="4879" width="11.42578125" style="116" customWidth="1"/>
    <col min="4880" max="4881" width="0.42578125" style="116" customWidth="1"/>
    <col min="4882" max="4882" width="1" style="116" customWidth="1"/>
    <col min="4883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4.5703125" style="116" customWidth="1"/>
    <col min="5126" max="5126" width="11.42578125" style="116" customWidth="1"/>
    <col min="5127" max="5127" width="4.5703125" style="116" customWidth="1"/>
    <col min="5128" max="5128" width="7.5703125" style="116" customWidth="1"/>
    <col min="5129" max="5129" width="4.5703125" style="116" customWidth="1"/>
    <col min="5130" max="5130" width="10" style="116" customWidth="1"/>
    <col min="5131" max="5131" width="4.5703125" style="116" customWidth="1"/>
    <col min="5132" max="5132" width="11.42578125" style="116" customWidth="1"/>
    <col min="5133" max="5133" width="4.5703125" style="116" customWidth="1"/>
    <col min="5134" max="5134" width="10" style="116" customWidth="1"/>
    <col min="5135" max="5135" width="11.42578125" style="116" customWidth="1"/>
    <col min="5136" max="5137" width="0.42578125" style="116" customWidth="1"/>
    <col min="5138" max="5138" width="1" style="116" customWidth="1"/>
    <col min="5139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4.5703125" style="116" customWidth="1"/>
    <col min="5382" max="5382" width="11.42578125" style="116" customWidth="1"/>
    <col min="5383" max="5383" width="4.5703125" style="116" customWidth="1"/>
    <col min="5384" max="5384" width="7.5703125" style="116" customWidth="1"/>
    <col min="5385" max="5385" width="4.5703125" style="116" customWidth="1"/>
    <col min="5386" max="5386" width="10" style="116" customWidth="1"/>
    <col min="5387" max="5387" width="4.5703125" style="116" customWidth="1"/>
    <col min="5388" max="5388" width="11.42578125" style="116" customWidth="1"/>
    <col min="5389" max="5389" width="4.5703125" style="116" customWidth="1"/>
    <col min="5390" max="5390" width="10" style="116" customWidth="1"/>
    <col min="5391" max="5391" width="11.42578125" style="116" customWidth="1"/>
    <col min="5392" max="5393" width="0.42578125" style="116" customWidth="1"/>
    <col min="5394" max="5394" width="1" style="116" customWidth="1"/>
    <col min="5395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4.5703125" style="116" customWidth="1"/>
    <col min="5638" max="5638" width="11.42578125" style="116" customWidth="1"/>
    <col min="5639" max="5639" width="4.5703125" style="116" customWidth="1"/>
    <col min="5640" max="5640" width="7.5703125" style="116" customWidth="1"/>
    <col min="5641" max="5641" width="4.5703125" style="116" customWidth="1"/>
    <col min="5642" max="5642" width="10" style="116" customWidth="1"/>
    <col min="5643" max="5643" width="4.5703125" style="116" customWidth="1"/>
    <col min="5644" max="5644" width="11.42578125" style="116" customWidth="1"/>
    <col min="5645" max="5645" width="4.5703125" style="116" customWidth="1"/>
    <col min="5646" max="5646" width="10" style="116" customWidth="1"/>
    <col min="5647" max="5647" width="11.42578125" style="116" customWidth="1"/>
    <col min="5648" max="5649" width="0.42578125" style="116" customWidth="1"/>
    <col min="5650" max="5650" width="1" style="116" customWidth="1"/>
    <col min="5651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4.5703125" style="116" customWidth="1"/>
    <col min="5894" max="5894" width="11.42578125" style="116" customWidth="1"/>
    <col min="5895" max="5895" width="4.5703125" style="116" customWidth="1"/>
    <col min="5896" max="5896" width="7.5703125" style="116" customWidth="1"/>
    <col min="5897" max="5897" width="4.5703125" style="116" customWidth="1"/>
    <col min="5898" max="5898" width="10" style="116" customWidth="1"/>
    <col min="5899" max="5899" width="4.5703125" style="116" customWidth="1"/>
    <col min="5900" max="5900" width="11.42578125" style="116" customWidth="1"/>
    <col min="5901" max="5901" width="4.5703125" style="116" customWidth="1"/>
    <col min="5902" max="5902" width="10" style="116" customWidth="1"/>
    <col min="5903" max="5903" width="11.42578125" style="116" customWidth="1"/>
    <col min="5904" max="5905" width="0.42578125" style="116" customWidth="1"/>
    <col min="5906" max="5906" width="1" style="116" customWidth="1"/>
    <col min="5907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4.5703125" style="116" customWidth="1"/>
    <col min="6150" max="6150" width="11.42578125" style="116" customWidth="1"/>
    <col min="6151" max="6151" width="4.5703125" style="116" customWidth="1"/>
    <col min="6152" max="6152" width="7.5703125" style="116" customWidth="1"/>
    <col min="6153" max="6153" width="4.5703125" style="116" customWidth="1"/>
    <col min="6154" max="6154" width="10" style="116" customWidth="1"/>
    <col min="6155" max="6155" width="4.5703125" style="116" customWidth="1"/>
    <col min="6156" max="6156" width="11.42578125" style="116" customWidth="1"/>
    <col min="6157" max="6157" width="4.5703125" style="116" customWidth="1"/>
    <col min="6158" max="6158" width="10" style="116" customWidth="1"/>
    <col min="6159" max="6159" width="11.42578125" style="116" customWidth="1"/>
    <col min="6160" max="6161" width="0.42578125" style="116" customWidth="1"/>
    <col min="6162" max="6162" width="1" style="116" customWidth="1"/>
    <col min="6163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4.5703125" style="116" customWidth="1"/>
    <col min="6406" max="6406" width="11.42578125" style="116" customWidth="1"/>
    <col min="6407" max="6407" width="4.5703125" style="116" customWidth="1"/>
    <col min="6408" max="6408" width="7.5703125" style="116" customWidth="1"/>
    <col min="6409" max="6409" width="4.5703125" style="116" customWidth="1"/>
    <col min="6410" max="6410" width="10" style="116" customWidth="1"/>
    <col min="6411" max="6411" width="4.5703125" style="116" customWidth="1"/>
    <col min="6412" max="6412" width="11.42578125" style="116" customWidth="1"/>
    <col min="6413" max="6413" width="4.5703125" style="116" customWidth="1"/>
    <col min="6414" max="6414" width="10" style="116" customWidth="1"/>
    <col min="6415" max="6415" width="11.42578125" style="116" customWidth="1"/>
    <col min="6416" max="6417" width="0.42578125" style="116" customWidth="1"/>
    <col min="6418" max="6418" width="1" style="116" customWidth="1"/>
    <col min="6419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4.5703125" style="116" customWidth="1"/>
    <col min="6662" max="6662" width="11.42578125" style="116" customWidth="1"/>
    <col min="6663" max="6663" width="4.5703125" style="116" customWidth="1"/>
    <col min="6664" max="6664" width="7.5703125" style="116" customWidth="1"/>
    <col min="6665" max="6665" width="4.5703125" style="116" customWidth="1"/>
    <col min="6666" max="6666" width="10" style="116" customWidth="1"/>
    <col min="6667" max="6667" width="4.5703125" style="116" customWidth="1"/>
    <col min="6668" max="6668" width="11.42578125" style="116" customWidth="1"/>
    <col min="6669" max="6669" width="4.5703125" style="116" customWidth="1"/>
    <col min="6670" max="6670" width="10" style="116" customWidth="1"/>
    <col min="6671" max="6671" width="11.42578125" style="116" customWidth="1"/>
    <col min="6672" max="6673" width="0.42578125" style="116" customWidth="1"/>
    <col min="6674" max="6674" width="1" style="116" customWidth="1"/>
    <col min="6675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4.5703125" style="116" customWidth="1"/>
    <col min="6918" max="6918" width="11.42578125" style="116" customWidth="1"/>
    <col min="6919" max="6919" width="4.5703125" style="116" customWidth="1"/>
    <col min="6920" max="6920" width="7.5703125" style="116" customWidth="1"/>
    <col min="6921" max="6921" width="4.5703125" style="116" customWidth="1"/>
    <col min="6922" max="6922" width="10" style="116" customWidth="1"/>
    <col min="6923" max="6923" width="4.5703125" style="116" customWidth="1"/>
    <col min="6924" max="6924" width="11.42578125" style="116" customWidth="1"/>
    <col min="6925" max="6925" width="4.5703125" style="116" customWidth="1"/>
    <col min="6926" max="6926" width="10" style="116" customWidth="1"/>
    <col min="6927" max="6927" width="11.42578125" style="116" customWidth="1"/>
    <col min="6928" max="6929" width="0.42578125" style="116" customWidth="1"/>
    <col min="6930" max="6930" width="1" style="116" customWidth="1"/>
    <col min="6931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4.5703125" style="116" customWidth="1"/>
    <col min="7174" max="7174" width="11.42578125" style="116" customWidth="1"/>
    <col min="7175" max="7175" width="4.5703125" style="116" customWidth="1"/>
    <col min="7176" max="7176" width="7.5703125" style="116" customWidth="1"/>
    <col min="7177" max="7177" width="4.5703125" style="116" customWidth="1"/>
    <col min="7178" max="7178" width="10" style="116" customWidth="1"/>
    <col min="7179" max="7179" width="4.5703125" style="116" customWidth="1"/>
    <col min="7180" max="7180" width="11.42578125" style="116" customWidth="1"/>
    <col min="7181" max="7181" width="4.5703125" style="116" customWidth="1"/>
    <col min="7182" max="7182" width="10" style="116" customWidth="1"/>
    <col min="7183" max="7183" width="11.42578125" style="116" customWidth="1"/>
    <col min="7184" max="7185" width="0.42578125" style="116" customWidth="1"/>
    <col min="7186" max="7186" width="1" style="116" customWidth="1"/>
    <col min="7187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4.5703125" style="116" customWidth="1"/>
    <col min="7430" max="7430" width="11.42578125" style="116" customWidth="1"/>
    <col min="7431" max="7431" width="4.5703125" style="116" customWidth="1"/>
    <col min="7432" max="7432" width="7.5703125" style="116" customWidth="1"/>
    <col min="7433" max="7433" width="4.5703125" style="116" customWidth="1"/>
    <col min="7434" max="7434" width="10" style="116" customWidth="1"/>
    <col min="7435" max="7435" width="4.5703125" style="116" customWidth="1"/>
    <col min="7436" max="7436" width="11.42578125" style="116" customWidth="1"/>
    <col min="7437" max="7437" width="4.5703125" style="116" customWidth="1"/>
    <col min="7438" max="7438" width="10" style="116" customWidth="1"/>
    <col min="7439" max="7439" width="11.42578125" style="116" customWidth="1"/>
    <col min="7440" max="7441" width="0.42578125" style="116" customWidth="1"/>
    <col min="7442" max="7442" width="1" style="116" customWidth="1"/>
    <col min="7443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4.5703125" style="116" customWidth="1"/>
    <col min="7686" max="7686" width="11.42578125" style="116" customWidth="1"/>
    <col min="7687" max="7687" width="4.5703125" style="116" customWidth="1"/>
    <col min="7688" max="7688" width="7.5703125" style="116" customWidth="1"/>
    <col min="7689" max="7689" width="4.5703125" style="116" customWidth="1"/>
    <col min="7690" max="7690" width="10" style="116" customWidth="1"/>
    <col min="7691" max="7691" width="4.5703125" style="116" customWidth="1"/>
    <col min="7692" max="7692" width="11.42578125" style="116" customWidth="1"/>
    <col min="7693" max="7693" width="4.5703125" style="116" customWidth="1"/>
    <col min="7694" max="7694" width="10" style="116" customWidth="1"/>
    <col min="7695" max="7695" width="11.42578125" style="116" customWidth="1"/>
    <col min="7696" max="7697" width="0.42578125" style="116" customWidth="1"/>
    <col min="7698" max="7698" width="1" style="116" customWidth="1"/>
    <col min="7699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4.5703125" style="116" customWidth="1"/>
    <col min="7942" max="7942" width="11.42578125" style="116" customWidth="1"/>
    <col min="7943" max="7943" width="4.5703125" style="116" customWidth="1"/>
    <col min="7944" max="7944" width="7.5703125" style="116" customWidth="1"/>
    <col min="7945" max="7945" width="4.5703125" style="116" customWidth="1"/>
    <col min="7946" max="7946" width="10" style="116" customWidth="1"/>
    <col min="7947" max="7947" width="4.5703125" style="116" customWidth="1"/>
    <col min="7948" max="7948" width="11.42578125" style="116" customWidth="1"/>
    <col min="7949" max="7949" width="4.5703125" style="116" customWidth="1"/>
    <col min="7950" max="7950" width="10" style="116" customWidth="1"/>
    <col min="7951" max="7951" width="11.42578125" style="116" customWidth="1"/>
    <col min="7952" max="7953" width="0.42578125" style="116" customWidth="1"/>
    <col min="7954" max="7954" width="1" style="116" customWidth="1"/>
    <col min="7955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4.5703125" style="116" customWidth="1"/>
    <col min="8198" max="8198" width="11.42578125" style="116" customWidth="1"/>
    <col min="8199" max="8199" width="4.5703125" style="116" customWidth="1"/>
    <col min="8200" max="8200" width="7.5703125" style="116" customWidth="1"/>
    <col min="8201" max="8201" width="4.5703125" style="116" customWidth="1"/>
    <col min="8202" max="8202" width="10" style="116" customWidth="1"/>
    <col min="8203" max="8203" width="4.5703125" style="116" customWidth="1"/>
    <col min="8204" max="8204" width="11.42578125" style="116" customWidth="1"/>
    <col min="8205" max="8205" width="4.5703125" style="116" customWidth="1"/>
    <col min="8206" max="8206" width="10" style="116" customWidth="1"/>
    <col min="8207" max="8207" width="11.42578125" style="116" customWidth="1"/>
    <col min="8208" max="8209" width="0.42578125" style="116" customWidth="1"/>
    <col min="8210" max="8210" width="1" style="116" customWidth="1"/>
    <col min="8211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4.5703125" style="116" customWidth="1"/>
    <col min="8454" max="8454" width="11.42578125" style="116" customWidth="1"/>
    <col min="8455" max="8455" width="4.5703125" style="116" customWidth="1"/>
    <col min="8456" max="8456" width="7.5703125" style="116" customWidth="1"/>
    <col min="8457" max="8457" width="4.5703125" style="116" customWidth="1"/>
    <col min="8458" max="8458" width="10" style="116" customWidth="1"/>
    <col min="8459" max="8459" width="4.5703125" style="116" customWidth="1"/>
    <col min="8460" max="8460" width="11.42578125" style="116" customWidth="1"/>
    <col min="8461" max="8461" width="4.5703125" style="116" customWidth="1"/>
    <col min="8462" max="8462" width="10" style="116" customWidth="1"/>
    <col min="8463" max="8463" width="11.42578125" style="116" customWidth="1"/>
    <col min="8464" max="8465" width="0.42578125" style="116" customWidth="1"/>
    <col min="8466" max="8466" width="1" style="116" customWidth="1"/>
    <col min="8467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4.5703125" style="116" customWidth="1"/>
    <col min="8710" max="8710" width="11.42578125" style="116" customWidth="1"/>
    <col min="8711" max="8711" width="4.5703125" style="116" customWidth="1"/>
    <col min="8712" max="8712" width="7.5703125" style="116" customWidth="1"/>
    <col min="8713" max="8713" width="4.5703125" style="116" customWidth="1"/>
    <col min="8714" max="8714" width="10" style="116" customWidth="1"/>
    <col min="8715" max="8715" width="4.5703125" style="116" customWidth="1"/>
    <col min="8716" max="8716" width="11.42578125" style="116" customWidth="1"/>
    <col min="8717" max="8717" width="4.5703125" style="116" customWidth="1"/>
    <col min="8718" max="8718" width="10" style="116" customWidth="1"/>
    <col min="8719" max="8719" width="11.42578125" style="116" customWidth="1"/>
    <col min="8720" max="8721" width="0.42578125" style="116" customWidth="1"/>
    <col min="8722" max="8722" width="1" style="116" customWidth="1"/>
    <col min="8723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4.5703125" style="116" customWidth="1"/>
    <col min="8966" max="8966" width="11.42578125" style="116" customWidth="1"/>
    <col min="8967" max="8967" width="4.5703125" style="116" customWidth="1"/>
    <col min="8968" max="8968" width="7.5703125" style="116" customWidth="1"/>
    <col min="8969" max="8969" width="4.5703125" style="116" customWidth="1"/>
    <col min="8970" max="8970" width="10" style="116" customWidth="1"/>
    <col min="8971" max="8971" width="4.5703125" style="116" customWidth="1"/>
    <col min="8972" max="8972" width="11.42578125" style="116" customWidth="1"/>
    <col min="8973" max="8973" width="4.5703125" style="116" customWidth="1"/>
    <col min="8974" max="8974" width="10" style="116" customWidth="1"/>
    <col min="8975" max="8975" width="11.42578125" style="116" customWidth="1"/>
    <col min="8976" max="8977" width="0.42578125" style="116" customWidth="1"/>
    <col min="8978" max="8978" width="1" style="116" customWidth="1"/>
    <col min="8979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4.5703125" style="116" customWidth="1"/>
    <col min="9222" max="9222" width="11.42578125" style="116" customWidth="1"/>
    <col min="9223" max="9223" width="4.5703125" style="116" customWidth="1"/>
    <col min="9224" max="9224" width="7.5703125" style="116" customWidth="1"/>
    <col min="9225" max="9225" width="4.5703125" style="116" customWidth="1"/>
    <col min="9226" max="9226" width="10" style="116" customWidth="1"/>
    <col min="9227" max="9227" width="4.5703125" style="116" customWidth="1"/>
    <col min="9228" max="9228" width="11.42578125" style="116" customWidth="1"/>
    <col min="9229" max="9229" width="4.5703125" style="116" customWidth="1"/>
    <col min="9230" max="9230" width="10" style="116" customWidth="1"/>
    <col min="9231" max="9231" width="11.42578125" style="116" customWidth="1"/>
    <col min="9232" max="9233" width="0.42578125" style="116" customWidth="1"/>
    <col min="9234" max="9234" width="1" style="116" customWidth="1"/>
    <col min="9235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4.5703125" style="116" customWidth="1"/>
    <col min="9478" max="9478" width="11.42578125" style="116" customWidth="1"/>
    <col min="9479" max="9479" width="4.5703125" style="116" customWidth="1"/>
    <col min="9480" max="9480" width="7.5703125" style="116" customWidth="1"/>
    <col min="9481" max="9481" width="4.5703125" style="116" customWidth="1"/>
    <col min="9482" max="9482" width="10" style="116" customWidth="1"/>
    <col min="9483" max="9483" width="4.5703125" style="116" customWidth="1"/>
    <col min="9484" max="9484" width="11.42578125" style="116" customWidth="1"/>
    <col min="9485" max="9485" width="4.5703125" style="116" customWidth="1"/>
    <col min="9486" max="9486" width="10" style="116" customWidth="1"/>
    <col min="9487" max="9487" width="11.42578125" style="116" customWidth="1"/>
    <col min="9488" max="9489" width="0.42578125" style="116" customWidth="1"/>
    <col min="9490" max="9490" width="1" style="116" customWidth="1"/>
    <col min="9491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4.5703125" style="116" customWidth="1"/>
    <col min="9734" max="9734" width="11.42578125" style="116" customWidth="1"/>
    <col min="9735" max="9735" width="4.5703125" style="116" customWidth="1"/>
    <col min="9736" max="9736" width="7.5703125" style="116" customWidth="1"/>
    <col min="9737" max="9737" width="4.5703125" style="116" customWidth="1"/>
    <col min="9738" max="9738" width="10" style="116" customWidth="1"/>
    <col min="9739" max="9739" width="4.5703125" style="116" customWidth="1"/>
    <col min="9740" max="9740" width="11.42578125" style="116" customWidth="1"/>
    <col min="9741" max="9741" width="4.5703125" style="116" customWidth="1"/>
    <col min="9742" max="9742" width="10" style="116" customWidth="1"/>
    <col min="9743" max="9743" width="11.42578125" style="116" customWidth="1"/>
    <col min="9744" max="9745" width="0.42578125" style="116" customWidth="1"/>
    <col min="9746" max="9746" width="1" style="116" customWidth="1"/>
    <col min="9747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4.5703125" style="116" customWidth="1"/>
    <col min="9990" max="9990" width="11.42578125" style="116" customWidth="1"/>
    <col min="9991" max="9991" width="4.5703125" style="116" customWidth="1"/>
    <col min="9992" max="9992" width="7.5703125" style="116" customWidth="1"/>
    <col min="9993" max="9993" width="4.5703125" style="116" customWidth="1"/>
    <col min="9994" max="9994" width="10" style="116" customWidth="1"/>
    <col min="9995" max="9995" width="4.5703125" style="116" customWidth="1"/>
    <col min="9996" max="9996" width="11.42578125" style="116" customWidth="1"/>
    <col min="9997" max="9997" width="4.5703125" style="116" customWidth="1"/>
    <col min="9998" max="9998" width="10" style="116" customWidth="1"/>
    <col min="9999" max="9999" width="11.42578125" style="116" customWidth="1"/>
    <col min="10000" max="10001" width="0.42578125" style="116" customWidth="1"/>
    <col min="10002" max="10002" width="1" style="116" customWidth="1"/>
    <col min="10003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4.5703125" style="116" customWidth="1"/>
    <col min="10246" max="10246" width="11.42578125" style="116" customWidth="1"/>
    <col min="10247" max="10247" width="4.5703125" style="116" customWidth="1"/>
    <col min="10248" max="10248" width="7.5703125" style="116" customWidth="1"/>
    <col min="10249" max="10249" width="4.5703125" style="116" customWidth="1"/>
    <col min="10250" max="10250" width="10" style="116" customWidth="1"/>
    <col min="10251" max="10251" width="4.5703125" style="116" customWidth="1"/>
    <col min="10252" max="10252" width="11.42578125" style="116" customWidth="1"/>
    <col min="10253" max="10253" width="4.5703125" style="116" customWidth="1"/>
    <col min="10254" max="10254" width="10" style="116" customWidth="1"/>
    <col min="10255" max="10255" width="11.42578125" style="116" customWidth="1"/>
    <col min="10256" max="10257" width="0.42578125" style="116" customWidth="1"/>
    <col min="10258" max="10258" width="1" style="116" customWidth="1"/>
    <col min="10259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4.5703125" style="116" customWidth="1"/>
    <col min="10502" max="10502" width="11.42578125" style="116" customWidth="1"/>
    <col min="10503" max="10503" width="4.5703125" style="116" customWidth="1"/>
    <col min="10504" max="10504" width="7.5703125" style="116" customWidth="1"/>
    <col min="10505" max="10505" width="4.5703125" style="116" customWidth="1"/>
    <col min="10506" max="10506" width="10" style="116" customWidth="1"/>
    <col min="10507" max="10507" width="4.5703125" style="116" customWidth="1"/>
    <col min="10508" max="10508" width="11.42578125" style="116" customWidth="1"/>
    <col min="10509" max="10509" width="4.5703125" style="116" customWidth="1"/>
    <col min="10510" max="10510" width="10" style="116" customWidth="1"/>
    <col min="10511" max="10511" width="11.42578125" style="116" customWidth="1"/>
    <col min="10512" max="10513" width="0.42578125" style="116" customWidth="1"/>
    <col min="10514" max="10514" width="1" style="116" customWidth="1"/>
    <col min="10515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4.5703125" style="116" customWidth="1"/>
    <col min="10758" max="10758" width="11.42578125" style="116" customWidth="1"/>
    <col min="10759" max="10759" width="4.5703125" style="116" customWidth="1"/>
    <col min="10760" max="10760" width="7.5703125" style="116" customWidth="1"/>
    <col min="10761" max="10761" width="4.5703125" style="116" customWidth="1"/>
    <col min="10762" max="10762" width="10" style="116" customWidth="1"/>
    <col min="10763" max="10763" width="4.5703125" style="116" customWidth="1"/>
    <col min="10764" max="10764" width="11.42578125" style="116" customWidth="1"/>
    <col min="10765" max="10765" width="4.5703125" style="116" customWidth="1"/>
    <col min="10766" max="10766" width="10" style="116" customWidth="1"/>
    <col min="10767" max="10767" width="11.42578125" style="116" customWidth="1"/>
    <col min="10768" max="10769" width="0.42578125" style="116" customWidth="1"/>
    <col min="10770" max="10770" width="1" style="116" customWidth="1"/>
    <col min="10771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4.5703125" style="116" customWidth="1"/>
    <col min="11014" max="11014" width="11.42578125" style="116" customWidth="1"/>
    <col min="11015" max="11015" width="4.5703125" style="116" customWidth="1"/>
    <col min="11016" max="11016" width="7.5703125" style="116" customWidth="1"/>
    <col min="11017" max="11017" width="4.5703125" style="116" customWidth="1"/>
    <col min="11018" max="11018" width="10" style="116" customWidth="1"/>
    <col min="11019" max="11019" width="4.5703125" style="116" customWidth="1"/>
    <col min="11020" max="11020" width="11.42578125" style="116" customWidth="1"/>
    <col min="11021" max="11021" width="4.5703125" style="116" customWidth="1"/>
    <col min="11022" max="11022" width="10" style="116" customWidth="1"/>
    <col min="11023" max="11023" width="11.42578125" style="116" customWidth="1"/>
    <col min="11024" max="11025" width="0.42578125" style="116" customWidth="1"/>
    <col min="11026" max="11026" width="1" style="116" customWidth="1"/>
    <col min="11027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4.5703125" style="116" customWidth="1"/>
    <col min="11270" max="11270" width="11.42578125" style="116" customWidth="1"/>
    <col min="11271" max="11271" width="4.5703125" style="116" customWidth="1"/>
    <col min="11272" max="11272" width="7.5703125" style="116" customWidth="1"/>
    <col min="11273" max="11273" width="4.5703125" style="116" customWidth="1"/>
    <col min="11274" max="11274" width="10" style="116" customWidth="1"/>
    <col min="11275" max="11275" width="4.5703125" style="116" customWidth="1"/>
    <col min="11276" max="11276" width="11.42578125" style="116" customWidth="1"/>
    <col min="11277" max="11277" width="4.5703125" style="116" customWidth="1"/>
    <col min="11278" max="11278" width="10" style="116" customWidth="1"/>
    <col min="11279" max="11279" width="11.42578125" style="116" customWidth="1"/>
    <col min="11280" max="11281" width="0.42578125" style="116" customWidth="1"/>
    <col min="11282" max="11282" width="1" style="116" customWidth="1"/>
    <col min="11283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4.5703125" style="116" customWidth="1"/>
    <col min="11526" max="11526" width="11.42578125" style="116" customWidth="1"/>
    <col min="11527" max="11527" width="4.5703125" style="116" customWidth="1"/>
    <col min="11528" max="11528" width="7.5703125" style="116" customWidth="1"/>
    <col min="11529" max="11529" width="4.5703125" style="116" customWidth="1"/>
    <col min="11530" max="11530" width="10" style="116" customWidth="1"/>
    <col min="11531" max="11531" width="4.5703125" style="116" customWidth="1"/>
    <col min="11532" max="11532" width="11.42578125" style="116" customWidth="1"/>
    <col min="11533" max="11533" width="4.5703125" style="116" customWidth="1"/>
    <col min="11534" max="11534" width="10" style="116" customWidth="1"/>
    <col min="11535" max="11535" width="11.42578125" style="116" customWidth="1"/>
    <col min="11536" max="11537" width="0.42578125" style="116" customWidth="1"/>
    <col min="11538" max="11538" width="1" style="116" customWidth="1"/>
    <col min="11539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4.5703125" style="116" customWidth="1"/>
    <col min="11782" max="11782" width="11.42578125" style="116" customWidth="1"/>
    <col min="11783" max="11783" width="4.5703125" style="116" customWidth="1"/>
    <col min="11784" max="11784" width="7.5703125" style="116" customWidth="1"/>
    <col min="11785" max="11785" width="4.5703125" style="116" customWidth="1"/>
    <col min="11786" max="11786" width="10" style="116" customWidth="1"/>
    <col min="11787" max="11787" width="4.5703125" style="116" customWidth="1"/>
    <col min="11788" max="11788" width="11.42578125" style="116" customWidth="1"/>
    <col min="11789" max="11789" width="4.5703125" style="116" customWidth="1"/>
    <col min="11790" max="11790" width="10" style="116" customWidth="1"/>
    <col min="11791" max="11791" width="11.42578125" style="116" customWidth="1"/>
    <col min="11792" max="11793" width="0.42578125" style="116" customWidth="1"/>
    <col min="11794" max="11794" width="1" style="116" customWidth="1"/>
    <col min="11795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4.5703125" style="116" customWidth="1"/>
    <col min="12038" max="12038" width="11.42578125" style="116" customWidth="1"/>
    <col min="12039" max="12039" width="4.5703125" style="116" customWidth="1"/>
    <col min="12040" max="12040" width="7.5703125" style="116" customWidth="1"/>
    <col min="12041" max="12041" width="4.5703125" style="116" customWidth="1"/>
    <col min="12042" max="12042" width="10" style="116" customWidth="1"/>
    <col min="12043" max="12043" width="4.5703125" style="116" customWidth="1"/>
    <col min="12044" max="12044" width="11.42578125" style="116" customWidth="1"/>
    <col min="12045" max="12045" width="4.5703125" style="116" customWidth="1"/>
    <col min="12046" max="12046" width="10" style="116" customWidth="1"/>
    <col min="12047" max="12047" width="11.42578125" style="116" customWidth="1"/>
    <col min="12048" max="12049" width="0.42578125" style="116" customWidth="1"/>
    <col min="12050" max="12050" width="1" style="116" customWidth="1"/>
    <col min="12051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4.5703125" style="116" customWidth="1"/>
    <col min="12294" max="12294" width="11.42578125" style="116" customWidth="1"/>
    <col min="12295" max="12295" width="4.5703125" style="116" customWidth="1"/>
    <col min="12296" max="12296" width="7.5703125" style="116" customWidth="1"/>
    <col min="12297" max="12297" width="4.5703125" style="116" customWidth="1"/>
    <col min="12298" max="12298" width="10" style="116" customWidth="1"/>
    <col min="12299" max="12299" width="4.5703125" style="116" customWidth="1"/>
    <col min="12300" max="12300" width="11.42578125" style="116" customWidth="1"/>
    <col min="12301" max="12301" width="4.5703125" style="116" customWidth="1"/>
    <col min="12302" max="12302" width="10" style="116" customWidth="1"/>
    <col min="12303" max="12303" width="11.42578125" style="116" customWidth="1"/>
    <col min="12304" max="12305" width="0.42578125" style="116" customWidth="1"/>
    <col min="12306" max="12306" width="1" style="116" customWidth="1"/>
    <col min="12307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4.5703125" style="116" customWidth="1"/>
    <col min="12550" max="12550" width="11.42578125" style="116" customWidth="1"/>
    <col min="12551" max="12551" width="4.5703125" style="116" customWidth="1"/>
    <col min="12552" max="12552" width="7.5703125" style="116" customWidth="1"/>
    <col min="12553" max="12553" width="4.5703125" style="116" customWidth="1"/>
    <col min="12554" max="12554" width="10" style="116" customWidth="1"/>
    <col min="12555" max="12555" width="4.5703125" style="116" customWidth="1"/>
    <col min="12556" max="12556" width="11.42578125" style="116" customWidth="1"/>
    <col min="12557" max="12557" width="4.5703125" style="116" customWidth="1"/>
    <col min="12558" max="12558" width="10" style="116" customWidth="1"/>
    <col min="12559" max="12559" width="11.42578125" style="116" customWidth="1"/>
    <col min="12560" max="12561" width="0.42578125" style="116" customWidth="1"/>
    <col min="12562" max="12562" width="1" style="116" customWidth="1"/>
    <col min="12563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4.5703125" style="116" customWidth="1"/>
    <col min="12806" max="12806" width="11.42578125" style="116" customWidth="1"/>
    <col min="12807" max="12807" width="4.5703125" style="116" customWidth="1"/>
    <col min="12808" max="12808" width="7.5703125" style="116" customWidth="1"/>
    <col min="12809" max="12809" width="4.5703125" style="116" customWidth="1"/>
    <col min="12810" max="12810" width="10" style="116" customWidth="1"/>
    <col min="12811" max="12811" width="4.5703125" style="116" customWidth="1"/>
    <col min="12812" max="12812" width="11.42578125" style="116" customWidth="1"/>
    <col min="12813" max="12813" width="4.5703125" style="116" customWidth="1"/>
    <col min="12814" max="12814" width="10" style="116" customWidth="1"/>
    <col min="12815" max="12815" width="11.42578125" style="116" customWidth="1"/>
    <col min="12816" max="12817" width="0.42578125" style="116" customWidth="1"/>
    <col min="12818" max="12818" width="1" style="116" customWidth="1"/>
    <col min="12819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4.5703125" style="116" customWidth="1"/>
    <col min="13062" max="13062" width="11.42578125" style="116" customWidth="1"/>
    <col min="13063" max="13063" width="4.5703125" style="116" customWidth="1"/>
    <col min="13064" max="13064" width="7.5703125" style="116" customWidth="1"/>
    <col min="13065" max="13065" width="4.5703125" style="116" customWidth="1"/>
    <col min="13066" max="13066" width="10" style="116" customWidth="1"/>
    <col min="13067" max="13067" width="4.5703125" style="116" customWidth="1"/>
    <col min="13068" max="13068" width="11.42578125" style="116" customWidth="1"/>
    <col min="13069" max="13069" width="4.5703125" style="116" customWidth="1"/>
    <col min="13070" max="13070" width="10" style="116" customWidth="1"/>
    <col min="13071" max="13071" width="11.42578125" style="116" customWidth="1"/>
    <col min="13072" max="13073" width="0.42578125" style="116" customWidth="1"/>
    <col min="13074" max="13074" width="1" style="116" customWidth="1"/>
    <col min="13075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4.5703125" style="116" customWidth="1"/>
    <col min="13318" max="13318" width="11.42578125" style="116" customWidth="1"/>
    <col min="13319" max="13319" width="4.5703125" style="116" customWidth="1"/>
    <col min="13320" max="13320" width="7.5703125" style="116" customWidth="1"/>
    <col min="13321" max="13321" width="4.5703125" style="116" customWidth="1"/>
    <col min="13322" max="13322" width="10" style="116" customWidth="1"/>
    <col min="13323" max="13323" width="4.5703125" style="116" customWidth="1"/>
    <col min="13324" max="13324" width="11.42578125" style="116" customWidth="1"/>
    <col min="13325" max="13325" width="4.5703125" style="116" customWidth="1"/>
    <col min="13326" max="13326" width="10" style="116" customWidth="1"/>
    <col min="13327" max="13327" width="11.42578125" style="116" customWidth="1"/>
    <col min="13328" max="13329" width="0.42578125" style="116" customWidth="1"/>
    <col min="13330" max="13330" width="1" style="116" customWidth="1"/>
    <col min="13331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4.5703125" style="116" customWidth="1"/>
    <col min="13574" max="13574" width="11.42578125" style="116" customWidth="1"/>
    <col min="13575" max="13575" width="4.5703125" style="116" customWidth="1"/>
    <col min="13576" max="13576" width="7.5703125" style="116" customWidth="1"/>
    <col min="13577" max="13577" width="4.5703125" style="116" customWidth="1"/>
    <col min="13578" max="13578" width="10" style="116" customWidth="1"/>
    <col min="13579" max="13579" width="4.5703125" style="116" customWidth="1"/>
    <col min="13580" max="13580" width="11.42578125" style="116" customWidth="1"/>
    <col min="13581" max="13581" width="4.5703125" style="116" customWidth="1"/>
    <col min="13582" max="13582" width="10" style="116" customWidth="1"/>
    <col min="13583" max="13583" width="11.42578125" style="116" customWidth="1"/>
    <col min="13584" max="13585" width="0.42578125" style="116" customWidth="1"/>
    <col min="13586" max="13586" width="1" style="116" customWidth="1"/>
    <col min="13587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4.5703125" style="116" customWidth="1"/>
    <col min="13830" max="13830" width="11.42578125" style="116" customWidth="1"/>
    <col min="13831" max="13831" width="4.5703125" style="116" customWidth="1"/>
    <col min="13832" max="13832" width="7.5703125" style="116" customWidth="1"/>
    <col min="13833" max="13833" width="4.5703125" style="116" customWidth="1"/>
    <col min="13834" max="13834" width="10" style="116" customWidth="1"/>
    <col min="13835" max="13835" width="4.5703125" style="116" customWidth="1"/>
    <col min="13836" max="13836" width="11.42578125" style="116" customWidth="1"/>
    <col min="13837" max="13837" width="4.5703125" style="116" customWidth="1"/>
    <col min="13838" max="13838" width="10" style="116" customWidth="1"/>
    <col min="13839" max="13839" width="11.42578125" style="116" customWidth="1"/>
    <col min="13840" max="13841" width="0.42578125" style="116" customWidth="1"/>
    <col min="13842" max="13842" width="1" style="116" customWidth="1"/>
    <col min="13843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4.5703125" style="116" customWidth="1"/>
    <col min="14086" max="14086" width="11.42578125" style="116" customWidth="1"/>
    <col min="14087" max="14087" width="4.5703125" style="116" customWidth="1"/>
    <col min="14088" max="14088" width="7.5703125" style="116" customWidth="1"/>
    <col min="14089" max="14089" width="4.5703125" style="116" customWidth="1"/>
    <col min="14090" max="14090" width="10" style="116" customWidth="1"/>
    <col min="14091" max="14091" width="4.5703125" style="116" customWidth="1"/>
    <col min="14092" max="14092" width="11.42578125" style="116" customWidth="1"/>
    <col min="14093" max="14093" width="4.5703125" style="116" customWidth="1"/>
    <col min="14094" max="14094" width="10" style="116" customWidth="1"/>
    <col min="14095" max="14095" width="11.42578125" style="116" customWidth="1"/>
    <col min="14096" max="14097" width="0.42578125" style="116" customWidth="1"/>
    <col min="14098" max="14098" width="1" style="116" customWidth="1"/>
    <col min="14099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4.5703125" style="116" customWidth="1"/>
    <col min="14342" max="14342" width="11.42578125" style="116" customWidth="1"/>
    <col min="14343" max="14343" width="4.5703125" style="116" customWidth="1"/>
    <col min="14344" max="14344" width="7.5703125" style="116" customWidth="1"/>
    <col min="14345" max="14345" width="4.5703125" style="116" customWidth="1"/>
    <col min="14346" max="14346" width="10" style="116" customWidth="1"/>
    <col min="14347" max="14347" width="4.5703125" style="116" customWidth="1"/>
    <col min="14348" max="14348" width="11.42578125" style="116" customWidth="1"/>
    <col min="14349" max="14349" width="4.5703125" style="116" customWidth="1"/>
    <col min="14350" max="14350" width="10" style="116" customWidth="1"/>
    <col min="14351" max="14351" width="11.42578125" style="116" customWidth="1"/>
    <col min="14352" max="14353" width="0.42578125" style="116" customWidth="1"/>
    <col min="14354" max="14354" width="1" style="116" customWidth="1"/>
    <col min="14355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4.5703125" style="116" customWidth="1"/>
    <col min="14598" max="14598" width="11.42578125" style="116" customWidth="1"/>
    <col min="14599" max="14599" width="4.5703125" style="116" customWidth="1"/>
    <col min="14600" max="14600" width="7.5703125" style="116" customWidth="1"/>
    <col min="14601" max="14601" width="4.5703125" style="116" customWidth="1"/>
    <col min="14602" max="14602" width="10" style="116" customWidth="1"/>
    <col min="14603" max="14603" width="4.5703125" style="116" customWidth="1"/>
    <col min="14604" max="14604" width="11.42578125" style="116" customWidth="1"/>
    <col min="14605" max="14605" width="4.5703125" style="116" customWidth="1"/>
    <col min="14606" max="14606" width="10" style="116" customWidth="1"/>
    <col min="14607" max="14607" width="11.42578125" style="116" customWidth="1"/>
    <col min="14608" max="14609" width="0.42578125" style="116" customWidth="1"/>
    <col min="14610" max="14610" width="1" style="116" customWidth="1"/>
    <col min="14611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4.5703125" style="116" customWidth="1"/>
    <col min="14854" max="14854" width="11.42578125" style="116" customWidth="1"/>
    <col min="14855" max="14855" width="4.5703125" style="116" customWidth="1"/>
    <col min="14856" max="14856" width="7.5703125" style="116" customWidth="1"/>
    <col min="14857" max="14857" width="4.5703125" style="116" customWidth="1"/>
    <col min="14858" max="14858" width="10" style="116" customWidth="1"/>
    <col min="14859" max="14859" width="4.5703125" style="116" customWidth="1"/>
    <col min="14860" max="14860" width="11.42578125" style="116" customWidth="1"/>
    <col min="14861" max="14861" width="4.5703125" style="116" customWidth="1"/>
    <col min="14862" max="14862" width="10" style="116" customWidth="1"/>
    <col min="14863" max="14863" width="11.42578125" style="116" customWidth="1"/>
    <col min="14864" max="14865" width="0.42578125" style="116" customWidth="1"/>
    <col min="14866" max="14866" width="1" style="116" customWidth="1"/>
    <col min="14867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4.5703125" style="116" customWidth="1"/>
    <col min="15110" max="15110" width="11.42578125" style="116" customWidth="1"/>
    <col min="15111" max="15111" width="4.5703125" style="116" customWidth="1"/>
    <col min="15112" max="15112" width="7.5703125" style="116" customWidth="1"/>
    <col min="15113" max="15113" width="4.5703125" style="116" customWidth="1"/>
    <col min="15114" max="15114" width="10" style="116" customWidth="1"/>
    <col min="15115" max="15115" width="4.5703125" style="116" customWidth="1"/>
    <col min="15116" max="15116" width="11.42578125" style="116" customWidth="1"/>
    <col min="15117" max="15117" width="4.5703125" style="116" customWidth="1"/>
    <col min="15118" max="15118" width="10" style="116" customWidth="1"/>
    <col min="15119" max="15119" width="11.42578125" style="116" customWidth="1"/>
    <col min="15120" max="15121" width="0.42578125" style="116" customWidth="1"/>
    <col min="15122" max="15122" width="1" style="116" customWidth="1"/>
    <col min="15123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4.5703125" style="116" customWidth="1"/>
    <col min="15366" max="15366" width="11.42578125" style="116" customWidth="1"/>
    <col min="15367" max="15367" width="4.5703125" style="116" customWidth="1"/>
    <col min="15368" max="15368" width="7.5703125" style="116" customWidth="1"/>
    <col min="15369" max="15369" width="4.5703125" style="116" customWidth="1"/>
    <col min="15370" max="15370" width="10" style="116" customWidth="1"/>
    <col min="15371" max="15371" width="4.5703125" style="116" customWidth="1"/>
    <col min="15372" max="15372" width="11.42578125" style="116" customWidth="1"/>
    <col min="15373" max="15373" width="4.5703125" style="116" customWidth="1"/>
    <col min="15374" max="15374" width="10" style="116" customWidth="1"/>
    <col min="15375" max="15375" width="11.42578125" style="116" customWidth="1"/>
    <col min="15376" max="15377" width="0.42578125" style="116" customWidth="1"/>
    <col min="15378" max="15378" width="1" style="116" customWidth="1"/>
    <col min="15379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4.5703125" style="116" customWidth="1"/>
    <col min="15622" max="15622" width="11.42578125" style="116" customWidth="1"/>
    <col min="15623" max="15623" width="4.5703125" style="116" customWidth="1"/>
    <col min="15624" max="15624" width="7.5703125" style="116" customWidth="1"/>
    <col min="15625" max="15625" width="4.5703125" style="116" customWidth="1"/>
    <col min="15626" max="15626" width="10" style="116" customWidth="1"/>
    <col min="15627" max="15627" width="4.5703125" style="116" customWidth="1"/>
    <col min="15628" max="15628" width="11.42578125" style="116" customWidth="1"/>
    <col min="15629" max="15629" width="4.5703125" style="116" customWidth="1"/>
    <col min="15630" max="15630" width="10" style="116" customWidth="1"/>
    <col min="15631" max="15631" width="11.42578125" style="116" customWidth="1"/>
    <col min="15632" max="15633" width="0.42578125" style="116" customWidth="1"/>
    <col min="15634" max="15634" width="1" style="116" customWidth="1"/>
    <col min="15635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4.5703125" style="116" customWidth="1"/>
    <col min="15878" max="15878" width="11.42578125" style="116" customWidth="1"/>
    <col min="15879" max="15879" width="4.5703125" style="116" customWidth="1"/>
    <col min="15880" max="15880" width="7.5703125" style="116" customWidth="1"/>
    <col min="15881" max="15881" width="4.5703125" style="116" customWidth="1"/>
    <col min="15882" max="15882" width="10" style="116" customWidth="1"/>
    <col min="15883" max="15883" width="4.5703125" style="116" customWidth="1"/>
    <col min="15884" max="15884" width="11.42578125" style="116" customWidth="1"/>
    <col min="15885" max="15885" width="4.5703125" style="116" customWidth="1"/>
    <col min="15886" max="15886" width="10" style="116" customWidth="1"/>
    <col min="15887" max="15887" width="11.42578125" style="116" customWidth="1"/>
    <col min="15888" max="15889" width="0.42578125" style="116" customWidth="1"/>
    <col min="15890" max="15890" width="1" style="116" customWidth="1"/>
    <col min="15891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4.5703125" style="116" customWidth="1"/>
    <col min="16134" max="16134" width="11.42578125" style="116" customWidth="1"/>
    <col min="16135" max="16135" width="4.5703125" style="116" customWidth="1"/>
    <col min="16136" max="16136" width="7.5703125" style="116" customWidth="1"/>
    <col min="16137" max="16137" width="4.5703125" style="116" customWidth="1"/>
    <col min="16138" max="16138" width="10" style="116" customWidth="1"/>
    <col min="16139" max="16139" width="4.5703125" style="116" customWidth="1"/>
    <col min="16140" max="16140" width="11.42578125" style="116" customWidth="1"/>
    <col min="16141" max="16141" width="4.5703125" style="116" customWidth="1"/>
    <col min="16142" max="16142" width="10" style="116" customWidth="1"/>
    <col min="16143" max="16143" width="11.42578125" style="116" customWidth="1"/>
    <col min="16144" max="16145" width="0.42578125" style="116" customWidth="1"/>
    <col min="16146" max="16146" width="1" style="116" customWidth="1"/>
    <col min="16147" max="16384" width="13.28515625" style="116"/>
  </cols>
  <sheetData>
    <row r="1" spans="4:16" ht="2.1" customHeight="1" x14ac:dyDescent="0.2">
      <c r="P1" s="116" t="s">
        <v>198</v>
      </c>
    </row>
    <row r="2" spans="4:16" ht="3.75" customHeight="1" x14ac:dyDescent="0.2"/>
    <row r="3" spans="4:16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4:16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4:16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</row>
    <row r="6" spans="4:16" ht="16.350000000000001" customHeight="1" x14ac:dyDescent="0.2">
      <c r="D6" s="119" t="s">
        <v>200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</row>
    <row r="7" spans="4:16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</row>
    <row r="8" spans="4:16" ht="15.6" customHeight="1" x14ac:dyDescent="0.2">
      <c r="D8" s="120" t="s">
        <v>202</v>
      </c>
      <c r="E8" s="121"/>
      <c r="F8" s="121"/>
      <c r="G8" s="121"/>
      <c r="H8" s="121"/>
      <c r="I8" s="121"/>
      <c r="J8" s="121"/>
      <c r="K8" s="121"/>
      <c r="L8" s="121"/>
      <c r="M8" s="121"/>
      <c r="N8" s="120"/>
    </row>
    <row r="9" spans="4:16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</row>
    <row r="10" spans="4:16" ht="17.25" customHeight="1" x14ac:dyDescent="0.25">
      <c r="D10" s="122" t="s">
        <v>249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3"/>
    </row>
    <row r="11" spans="4:16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</row>
    <row r="12" spans="4:16" ht="1.1499999999999999" customHeight="1" x14ac:dyDescent="0.2"/>
    <row r="13" spans="4:16" ht="12.75" customHeight="1" x14ac:dyDescent="0.2"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</row>
    <row r="14" spans="4:16" ht="12.75" customHeight="1" x14ac:dyDescent="0.2">
      <c r="D14" s="141" t="s">
        <v>250</v>
      </c>
      <c r="E14" s="141"/>
      <c r="F14" s="141" t="s">
        <v>251</v>
      </c>
      <c r="G14" s="141"/>
      <c r="H14" s="141" t="s">
        <v>230</v>
      </c>
      <c r="I14" s="141"/>
      <c r="J14" s="141" t="s">
        <v>252</v>
      </c>
      <c r="K14" s="141"/>
      <c r="L14" s="141" t="s">
        <v>253</v>
      </c>
      <c r="M14" s="141"/>
      <c r="N14" s="141" t="s">
        <v>254</v>
      </c>
    </row>
    <row r="15" spans="4:16" ht="1.1499999999999999" customHeight="1" x14ac:dyDescent="0.2"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</row>
    <row r="16" spans="4:16" ht="0.95" customHeight="1" x14ac:dyDescent="0.2">
      <c r="D16" s="145"/>
      <c r="E16" s="146"/>
      <c r="F16" s="146"/>
      <c r="G16" s="146"/>
      <c r="H16" s="146"/>
      <c r="I16" s="146"/>
      <c r="J16" s="146"/>
      <c r="K16" s="146"/>
      <c r="L16" s="146"/>
      <c r="M16" s="146"/>
      <c r="N16" s="145"/>
    </row>
    <row r="17" spans="4:14" ht="10.9" customHeight="1" x14ac:dyDescent="0.2">
      <c r="D17" s="148">
        <v>41079</v>
      </c>
      <c r="E17" s="149"/>
      <c r="F17" s="151">
        <v>0</v>
      </c>
      <c r="G17" s="151"/>
      <c r="H17" s="150">
        <v>0</v>
      </c>
      <c r="I17" s="150"/>
      <c r="J17" s="151">
        <v>0</v>
      </c>
      <c r="K17" s="151"/>
      <c r="L17" s="151">
        <v>0</v>
      </c>
      <c r="M17" s="151"/>
      <c r="N17" s="153">
        <v>0</v>
      </c>
    </row>
    <row r="18" spans="4:14" ht="10.9" customHeight="1" x14ac:dyDescent="0.2">
      <c r="D18" s="148">
        <v>41306</v>
      </c>
      <c r="E18" s="149"/>
      <c r="F18" s="151">
        <v>0</v>
      </c>
      <c r="G18" s="151"/>
      <c r="H18" s="150">
        <v>0</v>
      </c>
      <c r="I18" s="150"/>
      <c r="J18" s="151">
        <v>93105.88</v>
      </c>
      <c r="K18" s="151"/>
      <c r="L18" s="151">
        <v>93105.88</v>
      </c>
      <c r="M18" s="151"/>
      <c r="N18" s="153">
        <v>93105.88</v>
      </c>
    </row>
    <row r="19" spans="4:14" ht="10.9" customHeight="1" x14ac:dyDescent="0.2">
      <c r="D19" s="148">
        <v>41487</v>
      </c>
      <c r="E19" s="149"/>
      <c r="F19" s="151">
        <v>0</v>
      </c>
      <c r="G19" s="151"/>
      <c r="H19" s="150">
        <v>0</v>
      </c>
      <c r="I19" s="150"/>
      <c r="J19" s="151">
        <v>75491.25</v>
      </c>
      <c r="K19" s="151"/>
      <c r="L19" s="151">
        <v>75491.25</v>
      </c>
      <c r="M19" s="151"/>
      <c r="N19" s="153">
        <v>0</v>
      </c>
    </row>
    <row r="20" spans="4:14" ht="10.9" customHeight="1" x14ac:dyDescent="0.2">
      <c r="D20" s="148">
        <v>41671</v>
      </c>
      <c r="E20" s="149"/>
      <c r="F20" s="151">
        <v>235000</v>
      </c>
      <c r="G20" s="151"/>
      <c r="H20" s="150">
        <v>1</v>
      </c>
      <c r="I20" s="150"/>
      <c r="J20" s="151">
        <v>75491.25</v>
      </c>
      <c r="K20" s="151"/>
      <c r="L20" s="151">
        <v>310491.25</v>
      </c>
      <c r="M20" s="151"/>
      <c r="N20" s="153">
        <v>385982.5</v>
      </c>
    </row>
    <row r="21" spans="4:14" ht="10.9" customHeight="1" x14ac:dyDescent="0.2">
      <c r="D21" s="148">
        <v>41852</v>
      </c>
      <c r="E21" s="148"/>
      <c r="F21" s="153">
        <v>0</v>
      </c>
      <c r="G21" s="153"/>
      <c r="H21" s="155">
        <v>0</v>
      </c>
      <c r="I21" s="155"/>
      <c r="J21" s="153">
        <v>74316.25</v>
      </c>
      <c r="K21" s="153"/>
      <c r="L21" s="153">
        <v>74316.25</v>
      </c>
      <c r="M21" s="153"/>
      <c r="N21" s="153">
        <v>0</v>
      </c>
    </row>
    <row r="22" spans="4:14" ht="10.9" customHeight="1" x14ac:dyDescent="0.2">
      <c r="D22" s="148">
        <v>42036</v>
      </c>
      <c r="E22" s="149"/>
      <c r="F22" s="151">
        <v>1155000</v>
      </c>
      <c r="G22" s="151"/>
      <c r="H22" s="150">
        <v>1.5</v>
      </c>
      <c r="I22" s="150"/>
      <c r="J22" s="151">
        <v>74316.25</v>
      </c>
      <c r="K22" s="151"/>
      <c r="L22" s="151">
        <v>1229316.25</v>
      </c>
      <c r="M22" s="151"/>
      <c r="N22" s="153">
        <v>1303632.5</v>
      </c>
    </row>
    <row r="23" spans="4:14" ht="10.9" customHeight="1" x14ac:dyDescent="0.2">
      <c r="D23" s="148">
        <v>42217</v>
      </c>
      <c r="E23" s="149"/>
      <c r="F23" s="151">
        <v>0</v>
      </c>
      <c r="G23" s="151"/>
      <c r="H23" s="150">
        <v>0</v>
      </c>
      <c r="I23" s="150"/>
      <c r="J23" s="151">
        <v>65653.75</v>
      </c>
      <c r="K23" s="151"/>
      <c r="L23" s="151">
        <v>65653.75</v>
      </c>
      <c r="M23" s="151"/>
      <c r="N23" s="153">
        <v>0</v>
      </c>
    </row>
    <row r="24" spans="4:14" ht="10.9" customHeight="1" x14ac:dyDescent="0.2">
      <c r="D24" s="148">
        <v>42401</v>
      </c>
      <c r="E24" s="149"/>
      <c r="F24" s="151">
        <v>1140000</v>
      </c>
      <c r="G24" s="151"/>
      <c r="H24" s="150">
        <v>2</v>
      </c>
      <c r="I24" s="150"/>
      <c r="J24" s="151">
        <v>65653.75</v>
      </c>
      <c r="K24" s="151"/>
      <c r="L24" s="151">
        <v>1205653.75</v>
      </c>
      <c r="M24" s="151"/>
      <c r="N24" s="153">
        <v>1271307.5</v>
      </c>
    </row>
    <row r="25" spans="4:14" ht="10.9" customHeight="1" x14ac:dyDescent="0.2">
      <c r="D25" s="148">
        <v>42583</v>
      </c>
      <c r="E25" s="149"/>
      <c r="F25" s="151">
        <v>0</v>
      </c>
      <c r="G25" s="151"/>
      <c r="H25" s="150">
        <v>0</v>
      </c>
      <c r="I25" s="150"/>
      <c r="J25" s="151">
        <v>54253.75</v>
      </c>
      <c r="K25" s="151"/>
      <c r="L25" s="151">
        <v>54253.75</v>
      </c>
      <c r="M25" s="151"/>
      <c r="N25" s="153">
        <v>0</v>
      </c>
    </row>
    <row r="26" spans="4:14" ht="10.9" customHeight="1" x14ac:dyDescent="0.2">
      <c r="D26" s="148">
        <v>42767</v>
      </c>
      <c r="E26" s="148"/>
      <c r="F26" s="153">
        <v>995000</v>
      </c>
      <c r="G26" s="153"/>
      <c r="H26" s="155">
        <v>2</v>
      </c>
      <c r="I26" s="155"/>
      <c r="J26" s="153">
        <v>54253.75</v>
      </c>
      <c r="K26" s="153"/>
      <c r="L26" s="153">
        <v>1049253.75</v>
      </c>
      <c r="M26" s="153"/>
      <c r="N26" s="153">
        <v>1103507.5</v>
      </c>
    </row>
    <row r="27" spans="4:14" ht="10.9" customHeight="1" x14ac:dyDescent="0.2">
      <c r="D27" s="148">
        <v>42948</v>
      </c>
      <c r="E27" s="149"/>
      <c r="F27" s="151">
        <v>0</v>
      </c>
      <c r="G27" s="151"/>
      <c r="H27" s="150">
        <v>0</v>
      </c>
      <c r="I27" s="150"/>
      <c r="J27" s="151">
        <v>44303.75</v>
      </c>
      <c r="K27" s="151"/>
      <c r="L27" s="151">
        <v>44303.75</v>
      </c>
      <c r="M27" s="151"/>
      <c r="N27" s="153">
        <v>0</v>
      </c>
    </row>
    <row r="28" spans="4:14" ht="10.9" customHeight="1" x14ac:dyDescent="0.2">
      <c r="D28" s="148">
        <v>43132</v>
      </c>
      <c r="E28" s="149"/>
      <c r="F28" s="151">
        <v>975000</v>
      </c>
      <c r="G28" s="151"/>
      <c r="H28" s="150">
        <v>2</v>
      </c>
      <c r="I28" s="150"/>
      <c r="J28" s="151">
        <v>44303.75</v>
      </c>
      <c r="K28" s="151"/>
      <c r="L28" s="151">
        <v>1019303.75</v>
      </c>
      <c r="M28" s="151"/>
      <c r="N28" s="153">
        <v>1063607.5</v>
      </c>
    </row>
    <row r="29" spans="4:14" ht="10.9" customHeight="1" x14ac:dyDescent="0.2">
      <c r="D29" s="148">
        <v>43313</v>
      </c>
      <c r="E29" s="149"/>
      <c r="F29" s="151">
        <v>0</v>
      </c>
      <c r="G29" s="151"/>
      <c r="H29" s="150">
        <v>0</v>
      </c>
      <c r="I29" s="150"/>
      <c r="J29" s="151">
        <v>34553.75</v>
      </c>
      <c r="K29" s="151"/>
      <c r="L29" s="151">
        <v>34553.75</v>
      </c>
      <c r="M29" s="151"/>
      <c r="N29" s="153">
        <v>0</v>
      </c>
    </row>
    <row r="30" spans="4:14" ht="10.9" customHeight="1" x14ac:dyDescent="0.2">
      <c r="D30" s="148">
        <v>43497</v>
      </c>
      <c r="E30" s="149"/>
      <c r="F30" s="151">
        <v>935000</v>
      </c>
      <c r="G30" s="151"/>
      <c r="H30" s="150">
        <v>2</v>
      </c>
      <c r="I30" s="150"/>
      <c r="J30" s="151">
        <v>34553.75</v>
      </c>
      <c r="K30" s="151"/>
      <c r="L30" s="151">
        <v>969553.75</v>
      </c>
      <c r="M30" s="151"/>
      <c r="N30" s="153">
        <v>1004107.5</v>
      </c>
    </row>
    <row r="31" spans="4:14" ht="10.9" customHeight="1" x14ac:dyDescent="0.2">
      <c r="D31" s="148">
        <v>43678</v>
      </c>
      <c r="E31" s="148"/>
      <c r="F31" s="153">
        <v>0</v>
      </c>
      <c r="G31" s="153"/>
      <c r="H31" s="155">
        <v>0</v>
      </c>
      <c r="I31" s="155"/>
      <c r="J31" s="153">
        <v>25203.75</v>
      </c>
      <c r="K31" s="153"/>
      <c r="L31" s="153">
        <v>25203.75</v>
      </c>
      <c r="M31" s="153"/>
      <c r="N31" s="153">
        <v>0</v>
      </c>
    </row>
    <row r="32" spans="4:14" ht="10.9" customHeight="1" x14ac:dyDescent="0.2">
      <c r="D32" s="148">
        <v>43862</v>
      </c>
      <c r="E32" s="149"/>
      <c r="F32" s="151">
        <v>920000</v>
      </c>
      <c r="G32" s="151"/>
      <c r="H32" s="150">
        <v>2</v>
      </c>
      <c r="I32" s="150"/>
      <c r="J32" s="151">
        <v>25203.75</v>
      </c>
      <c r="K32" s="151"/>
      <c r="L32" s="151">
        <v>945203.75</v>
      </c>
      <c r="M32" s="151"/>
      <c r="N32" s="153">
        <v>970407.5</v>
      </c>
    </row>
    <row r="33" spans="4:14" ht="10.9" customHeight="1" x14ac:dyDescent="0.2">
      <c r="D33" s="148">
        <v>44044</v>
      </c>
      <c r="E33" s="149"/>
      <c r="F33" s="151">
        <v>0</v>
      </c>
      <c r="G33" s="151"/>
      <c r="H33" s="150">
        <v>0</v>
      </c>
      <c r="I33" s="150"/>
      <c r="J33" s="151">
        <v>16003.75</v>
      </c>
      <c r="K33" s="151"/>
      <c r="L33" s="151">
        <v>16003.75</v>
      </c>
      <c r="M33" s="151"/>
      <c r="N33" s="153">
        <v>0</v>
      </c>
    </row>
    <row r="34" spans="4:14" ht="10.9" customHeight="1" x14ac:dyDescent="0.2">
      <c r="D34" s="148">
        <v>44228</v>
      </c>
      <c r="E34" s="149"/>
      <c r="F34" s="151">
        <v>585000</v>
      </c>
      <c r="G34" s="151"/>
      <c r="H34" s="150">
        <v>2</v>
      </c>
      <c r="I34" s="150"/>
      <c r="J34" s="151">
        <v>16003.75</v>
      </c>
      <c r="K34" s="151"/>
      <c r="L34" s="151">
        <v>601003.75</v>
      </c>
      <c r="M34" s="151"/>
      <c r="N34" s="153">
        <v>617007.5</v>
      </c>
    </row>
    <row r="35" spans="4:14" ht="10.9" customHeight="1" x14ac:dyDescent="0.2">
      <c r="D35" s="148">
        <v>44409</v>
      </c>
      <c r="E35" s="149"/>
      <c r="F35" s="151">
        <v>0</v>
      </c>
      <c r="G35" s="151"/>
      <c r="H35" s="150">
        <v>0</v>
      </c>
      <c r="I35" s="150"/>
      <c r="J35" s="151">
        <v>10153.75</v>
      </c>
      <c r="K35" s="151"/>
      <c r="L35" s="151">
        <v>10153.75</v>
      </c>
      <c r="M35" s="151"/>
      <c r="N35" s="153">
        <v>0</v>
      </c>
    </row>
    <row r="36" spans="4:14" ht="10.9" customHeight="1" x14ac:dyDescent="0.2">
      <c r="D36" s="148">
        <v>44593</v>
      </c>
      <c r="E36" s="148"/>
      <c r="F36" s="153">
        <v>175000</v>
      </c>
      <c r="G36" s="153"/>
      <c r="H36" s="155">
        <v>2</v>
      </c>
      <c r="I36" s="155"/>
      <c r="J36" s="153">
        <v>10153.75</v>
      </c>
      <c r="K36" s="153"/>
      <c r="L36" s="153">
        <v>185153.75</v>
      </c>
      <c r="M36" s="153"/>
      <c r="N36" s="153">
        <v>195307.5</v>
      </c>
    </row>
    <row r="37" spans="4:14" ht="10.9" customHeight="1" x14ac:dyDescent="0.2">
      <c r="D37" s="148">
        <v>44774</v>
      </c>
      <c r="E37" s="149"/>
      <c r="F37" s="151">
        <v>0</v>
      </c>
      <c r="G37" s="151"/>
      <c r="H37" s="150">
        <v>0</v>
      </c>
      <c r="I37" s="150"/>
      <c r="J37" s="151">
        <v>8403.75</v>
      </c>
      <c r="K37" s="151"/>
      <c r="L37" s="151">
        <v>8403.75</v>
      </c>
      <c r="M37" s="151"/>
      <c r="N37" s="153">
        <v>0</v>
      </c>
    </row>
    <row r="38" spans="4:14" ht="10.9" customHeight="1" x14ac:dyDescent="0.2">
      <c r="D38" s="148">
        <v>44958</v>
      </c>
      <c r="E38" s="149"/>
      <c r="F38" s="151">
        <v>170000</v>
      </c>
      <c r="G38" s="151"/>
      <c r="H38" s="150">
        <v>2</v>
      </c>
      <c r="I38" s="150"/>
      <c r="J38" s="151">
        <v>8403.75</v>
      </c>
      <c r="K38" s="151"/>
      <c r="L38" s="151">
        <v>178403.75</v>
      </c>
      <c r="M38" s="151"/>
      <c r="N38" s="153">
        <v>186807.5</v>
      </c>
    </row>
    <row r="39" spans="4:14" ht="10.9" customHeight="1" x14ac:dyDescent="0.2">
      <c r="D39" s="148">
        <v>45139</v>
      </c>
      <c r="E39" s="149"/>
      <c r="F39" s="151">
        <v>0</v>
      </c>
      <c r="G39" s="151"/>
      <c r="H39" s="150">
        <v>0</v>
      </c>
      <c r="I39" s="150"/>
      <c r="J39" s="151">
        <v>6703.75</v>
      </c>
      <c r="K39" s="151"/>
      <c r="L39" s="151">
        <v>6703.75</v>
      </c>
      <c r="M39" s="151"/>
      <c r="N39" s="153">
        <v>0</v>
      </c>
    </row>
    <row r="40" spans="4:14" ht="10.9" customHeight="1" x14ac:dyDescent="0.2">
      <c r="D40" s="148">
        <v>45323</v>
      </c>
      <c r="E40" s="149"/>
      <c r="F40" s="151">
        <v>115000</v>
      </c>
      <c r="G40" s="151"/>
      <c r="H40" s="150">
        <v>2.1</v>
      </c>
      <c r="I40" s="150"/>
      <c r="J40" s="151">
        <v>6703.75</v>
      </c>
      <c r="K40" s="151"/>
      <c r="L40" s="151">
        <v>121703.75</v>
      </c>
      <c r="M40" s="151"/>
      <c r="N40" s="153">
        <v>128407.5</v>
      </c>
    </row>
    <row r="41" spans="4:14" ht="10.9" customHeight="1" x14ac:dyDescent="0.2">
      <c r="D41" s="148">
        <v>45505</v>
      </c>
      <c r="E41" s="148"/>
      <c r="F41" s="153">
        <v>0</v>
      </c>
      <c r="G41" s="153"/>
      <c r="H41" s="155">
        <v>0</v>
      </c>
      <c r="I41" s="155"/>
      <c r="J41" s="153">
        <v>5496.25</v>
      </c>
      <c r="K41" s="153"/>
      <c r="L41" s="153">
        <v>5496.25</v>
      </c>
      <c r="M41" s="153"/>
      <c r="N41" s="153">
        <v>0</v>
      </c>
    </row>
    <row r="42" spans="4:14" ht="10.9" customHeight="1" x14ac:dyDescent="0.2">
      <c r="D42" s="148">
        <v>45689</v>
      </c>
      <c r="E42" s="149"/>
      <c r="F42" s="151">
        <v>115000</v>
      </c>
      <c r="G42" s="151"/>
      <c r="H42" s="150">
        <v>2.1</v>
      </c>
      <c r="I42" s="150"/>
      <c r="J42" s="151">
        <v>5496.25</v>
      </c>
      <c r="K42" s="151"/>
      <c r="L42" s="151">
        <v>120496.249999999</v>
      </c>
      <c r="M42" s="151"/>
      <c r="N42" s="153">
        <v>125992.499999999</v>
      </c>
    </row>
    <row r="43" spans="4:14" ht="10.9" customHeight="1" x14ac:dyDescent="0.2">
      <c r="D43" s="148">
        <v>45870</v>
      </c>
      <c r="E43" s="149"/>
      <c r="F43" s="151">
        <v>0</v>
      </c>
      <c r="G43" s="151"/>
      <c r="H43" s="150">
        <v>0</v>
      </c>
      <c r="I43" s="150"/>
      <c r="J43" s="151">
        <v>4288.75</v>
      </c>
      <c r="K43" s="151"/>
      <c r="L43" s="151">
        <v>4288.75</v>
      </c>
      <c r="M43" s="151"/>
      <c r="N43" s="153">
        <v>0</v>
      </c>
    </row>
    <row r="44" spans="4:14" ht="10.9" customHeight="1" x14ac:dyDescent="0.2">
      <c r="D44" s="148">
        <v>46054</v>
      </c>
      <c r="E44" s="149"/>
      <c r="F44" s="151">
        <v>120000</v>
      </c>
      <c r="G44" s="151"/>
      <c r="H44" s="150">
        <v>2.35</v>
      </c>
      <c r="I44" s="150"/>
      <c r="J44" s="151">
        <v>4288.75</v>
      </c>
      <c r="K44" s="151"/>
      <c r="L44" s="151">
        <v>124288.75</v>
      </c>
      <c r="M44" s="151"/>
      <c r="N44" s="153">
        <v>128577.5</v>
      </c>
    </row>
    <row r="45" spans="4:14" ht="10.9" customHeight="1" x14ac:dyDescent="0.2">
      <c r="D45" s="148">
        <v>46235</v>
      </c>
      <c r="E45" s="149"/>
      <c r="F45" s="151">
        <v>0</v>
      </c>
      <c r="G45" s="151"/>
      <c r="H45" s="150">
        <v>0</v>
      </c>
      <c r="I45" s="150"/>
      <c r="J45" s="151">
        <v>2878.75</v>
      </c>
      <c r="K45" s="151"/>
      <c r="L45" s="151">
        <v>2878.75</v>
      </c>
      <c r="M45" s="151"/>
      <c r="N45" s="153">
        <v>0</v>
      </c>
    </row>
    <row r="46" spans="4:14" ht="10.9" customHeight="1" x14ac:dyDescent="0.2">
      <c r="D46" s="148">
        <v>46419</v>
      </c>
      <c r="E46" s="148"/>
      <c r="F46" s="153">
        <v>120000</v>
      </c>
      <c r="G46" s="153"/>
      <c r="H46" s="155">
        <v>2.35</v>
      </c>
      <c r="I46" s="155"/>
      <c r="J46" s="153">
        <v>2878.75</v>
      </c>
      <c r="K46" s="153"/>
      <c r="L46" s="153">
        <v>122878.75</v>
      </c>
      <c r="M46" s="153"/>
      <c r="N46" s="153">
        <v>125757.5</v>
      </c>
    </row>
    <row r="47" spans="4:14" ht="10.9" customHeight="1" x14ac:dyDescent="0.2">
      <c r="D47" s="148">
        <v>46600</v>
      </c>
      <c r="E47" s="149"/>
      <c r="F47" s="151">
        <v>0</v>
      </c>
      <c r="G47" s="151"/>
      <c r="H47" s="150">
        <v>0</v>
      </c>
      <c r="I47" s="150"/>
      <c r="J47" s="151">
        <v>1468.75</v>
      </c>
      <c r="K47" s="151"/>
      <c r="L47" s="151">
        <v>1468.75</v>
      </c>
      <c r="M47" s="151"/>
      <c r="N47" s="153">
        <v>0</v>
      </c>
    </row>
    <row r="48" spans="4:14" ht="10.9" customHeight="1" x14ac:dyDescent="0.2">
      <c r="D48" s="148">
        <v>46784</v>
      </c>
      <c r="E48" s="149"/>
      <c r="F48" s="151">
        <v>125000</v>
      </c>
      <c r="G48" s="151"/>
      <c r="H48" s="150">
        <v>2.35</v>
      </c>
      <c r="I48" s="150"/>
      <c r="J48" s="151">
        <v>1468.75</v>
      </c>
      <c r="K48" s="151"/>
      <c r="L48" s="151">
        <v>126468.75</v>
      </c>
      <c r="M48" s="151"/>
      <c r="N48" s="153">
        <v>127937.5</v>
      </c>
    </row>
    <row r="49" spans="4:14" ht="1.1499999999999999" customHeight="1" x14ac:dyDescent="0.2">
      <c r="D49" s="145"/>
      <c r="E49" s="146"/>
      <c r="F49" s="146"/>
      <c r="G49" s="146"/>
      <c r="H49" s="146"/>
      <c r="I49" s="146"/>
      <c r="J49" s="146"/>
      <c r="K49" s="146"/>
      <c r="L49" s="146"/>
      <c r="M49" s="146"/>
      <c r="N49" s="145"/>
    </row>
    <row r="50" spans="4:14" ht="1.1499999999999999" customHeight="1" x14ac:dyDescent="0.2"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</row>
    <row r="51" spans="4:14" ht="12.75" customHeight="1" x14ac:dyDescent="0.2">
      <c r="D51" s="157">
        <v>0</v>
      </c>
      <c r="E51" s="157"/>
      <c r="F51" s="159">
        <v>7880000</v>
      </c>
      <c r="G51" s="159"/>
      <c r="H51" s="158">
        <v>0</v>
      </c>
      <c r="I51" s="158"/>
      <c r="J51" s="159">
        <v>951453.38</v>
      </c>
      <c r="K51" s="159"/>
      <c r="L51" s="159">
        <v>8831453.3800000008</v>
      </c>
      <c r="M51" s="159"/>
      <c r="N51" s="159">
        <v>0</v>
      </c>
    </row>
    <row r="52" spans="4:14" ht="1.1499999999999999" customHeight="1" x14ac:dyDescent="0.2"/>
    <row r="53" spans="4:14" ht="10.9" customHeight="1" x14ac:dyDescent="0.2"/>
    <row r="54" spans="4:14" ht="10.9" customHeight="1" x14ac:dyDescent="0.2">
      <c r="D54" s="280" t="s">
        <v>255</v>
      </c>
      <c r="E54" s="280"/>
      <c r="F54" s="278"/>
      <c r="G54" s="278"/>
      <c r="H54" s="278"/>
      <c r="I54" s="278"/>
      <c r="J54" s="278"/>
      <c r="K54" s="278"/>
      <c r="L54" s="278"/>
      <c r="M54" s="278"/>
      <c r="N54" s="281" t="s">
        <v>203</v>
      </c>
    </row>
    <row r="55" spans="4:14" ht="10.9" customHeight="1" x14ac:dyDescent="0.2">
      <c r="D55" s="126" t="s">
        <v>198</v>
      </c>
      <c r="E55" s="126"/>
      <c r="N55" s="160" t="s">
        <v>203</v>
      </c>
    </row>
    <row r="56" spans="4:14" ht="10.9" customHeight="1" x14ac:dyDescent="0.2">
      <c r="D56" s="127" t="s">
        <v>243</v>
      </c>
      <c r="E56" s="127"/>
      <c r="F56" s="145"/>
      <c r="G56" s="145"/>
      <c r="H56" s="145"/>
      <c r="I56" s="145"/>
      <c r="J56" s="145"/>
      <c r="K56" s="145"/>
      <c r="L56" s="145"/>
      <c r="M56" s="145"/>
      <c r="N56" s="128">
        <v>47444.333333333299</v>
      </c>
    </row>
    <row r="57" spans="4:14" ht="10.9" customHeight="1" x14ac:dyDescent="0.2">
      <c r="D57" s="127" t="s">
        <v>244</v>
      </c>
      <c r="E57" s="127"/>
      <c r="F57" s="145"/>
      <c r="G57" s="145"/>
      <c r="H57" s="145"/>
      <c r="I57" s="145"/>
      <c r="J57" s="145"/>
      <c r="K57" s="145"/>
      <c r="L57" s="145"/>
      <c r="M57" s="145"/>
      <c r="N57" s="161">
        <v>6.0208544839255502</v>
      </c>
    </row>
    <row r="58" spans="4:14" ht="10.9" customHeight="1" x14ac:dyDescent="0.2">
      <c r="D58" s="127" t="s">
        <v>245</v>
      </c>
      <c r="E58" s="127"/>
      <c r="F58" s="145"/>
      <c r="G58" s="145"/>
      <c r="H58" s="145"/>
      <c r="I58" s="145"/>
      <c r="J58" s="145"/>
      <c r="K58" s="145"/>
      <c r="L58" s="145"/>
      <c r="M58" s="145"/>
      <c r="N58" s="162">
        <v>2.0054099470959001</v>
      </c>
    </row>
    <row r="59" spans="4:14" ht="10.9" customHeight="1" x14ac:dyDescent="0.2">
      <c r="D59" s="130" t="s">
        <v>198</v>
      </c>
      <c r="E59" s="126"/>
      <c r="N59" s="132" t="s">
        <v>203</v>
      </c>
    </row>
    <row r="60" spans="4:14" ht="10.9" customHeight="1" x14ac:dyDescent="0.2">
      <c r="D60" s="127" t="s">
        <v>246</v>
      </c>
      <c r="E60" s="127"/>
      <c r="F60" s="145"/>
      <c r="G60" s="145"/>
      <c r="H60" s="145"/>
      <c r="I60" s="145"/>
      <c r="J60" s="145"/>
      <c r="K60" s="145"/>
      <c r="L60" s="145"/>
      <c r="M60" s="145"/>
      <c r="N60" s="162">
        <v>1.6108311494874701</v>
      </c>
    </row>
    <row r="61" spans="4:14" ht="10.9" customHeight="1" x14ac:dyDescent="0.2">
      <c r="D61" s="127" t="s">
        <v>247</v>
      </c>
      <c r="E61" s="127"/>
      <c r="F61" s="145"/>
      <c r="G61" s="145"/>
      <c r="H61" s="145"/>
      <c r="I61" s="145"/>
      <c r="J61" s="145"/>
      <c r="K61" s="145"/>
      <c r="L61" s="145"/>
      <c r="M61" s="145"/>
      <c r="N61" s="162">
        <v>1.58118476486181</v>
      </c>
    </row>
    <row r="62" spans="4:14" ht="10.9" customHeight="1" x14ac:dyDescent="0.2">
      <c r="D62" s="127" t="s">
        <v>256</v>
      </c>
      <c r="E62" s="127"/>
      <c r="F62" s="145"/>
      <c r="G62" s="145"/>
      <c r="H62" s="145"/>
      <c r="I62" s="145"/>
      <c r="J62" s="145"/>
      <c r="K62" s="145"/>
      <c r="L62" s="145"/>
      <c r="M62" s="145"/>
      <c r="N62" s="162">
        <v>1.43000393729891</v>
      </c>
    </row>
    <row r="63" spans="4:14" ht="10.9" customHeight="1" x14ac:dyDescent="0.2">
      <c r="D63" s="127" t="s">
        <v>257</v>
      </c>
      <c r="E63" s="127"/>
      <c r="F63" s="145"/>
      <c r="G63" s="145"/>
      <c r="H63" s="145"/>
      <c r="I63" s="145"/>
      <c r="J63" s="145"/>
      <c r="K63" s="145"/>
      <c r="L63" s="145"/>
      <c r="M63" s="145"/>
      <c r="N63" s="162">
        <v>1.73006021620593</v>
      </c>
    </row>
    <row r="64" spans="4:14" ht="10.9" customHeight="1" x14ac:dyDescent="0.2">
      <c r="D64" s="130" t="s">
        <v>198</v>
      </c>
      <c r="E64" s="126"/>
      <c r="N64" s="132" t="s">
        <v>203</v>
      </c>
    </row>
    <row r="65" spans="1:14" ht="10.9" customHeight="1" x14ac:dyDescent="0.2">
      <c r="D65" s="280" t="s">
        <v>258</v>
      </c>
      <c r="E65" s="280"/>
      <c r="F65" s="278"/>
      <c r="G65" s="278"/>
      <c r="H65" s="278"/>
      <c r="I65" s="278"/>
      <c r="J65" s="278"/>
      <c r="K65" s="278"/>
      <c r="L65" s="278"/>
      <c r="M65" s="278"/>
      <c r="N65" s="282" t="s">
        <v>203</v>
      </c>
    </row>
    <row r="66" spans="1:14" ht="10.9" customHeight="1" x14ac:dyDescent="0.2">
      <c r="D66" s="127" t="s">
        <v>259</v>
      </c>
      <c r="E66" s="127"/>
      <c r="F66" s="145"/>
      <c r="G66" s="145"/>
      <c r="H66" s="145"/>
      <c r="I66" s="145"/>
      <c r="J66" s="145"/>
      <c r="K66" s="145"/>
      <c r="L66" s="145"/>
      <c r="M66" s="145"/>
      <c r="N66" s="162">
        <v>1.4488069134633701</v>
      </c>
    </row>
    <row r="67" spans="1:14" ht="10.9" customHeight="1" x14ac:dyDescent="0.2">
      <c r="D67" s="127" t="s">
        <v>260</v>
      </c>
      <c r="E67" s="127"/>
      <c r="F67" s="145"/>
      <c r="G67" s="145"/>
      <c r="H67" s="145"/>
      <c r="I67" s="145"/>
      <c r="J67" s="145"/>
      <c r="K67" s="145"/>
      <c r="L67" s="145"/>
      <c r="M67" s="145"/>
      <c r="N67" s="161">
        <v>5.9961758597176198</v>
      </c>
    </row>
    <row r="68" spans="1:14" ht="31.9" customHeight="1" x14ac:dyDescent="0.2"/>
    <row r="69" spans="1:14" ht="21.75" customHeight="1" x14ac:dyDescent="0.2"/>
    <row r="70" spans="1:14" ht="12.75" customHeight="1" x14ac:dyDescent="0.2">
      <c r="D70" s="135" t="s">
        <v>224</v>
      </c>
      <c r="E70" s="135"/>
      <c r="F70" s="135"/>
      <c r="G70" s="135"/>
      <c r="H70" s="135"/>
      <c r="I70" s="135"/>
      <c r="J70" s="135"/>
      <c r="K70" s="135"/>
      <c r="L70" s="135"/>
      <c r="M70" s="135"/>
      <c r="N70" s="135"/>
    </row>
    <row r="71" spans="1:14" ht="9.4" customHeight="1" x14ac:dyDescent="0.3">
      <c r="D71" s="136" t="s">
        <v>225</v>
      </c>
      <c r="E71" s="136"/>
      <c r="F71" s="136"/>
      <c r="G71" s="136"/>
      <c r="H71" s="136"/>
      <c r="I71" s="136"/>
      <c r="J71" s="136"/>
      <c r="K71" s="136"/>
      <c r="L71" s="136"/>
      <c r="M71" s="136"/>
      <c r="N71" s="136"/>
    </row>
    <row r="72" spans="1:14" ht="13.7" customHeight="1" x14ac:dyDescent="0.3">
      <c r="D72" s="137" t="s">
        <v>225</v>
      </c>
      <c r="E72" s="137"/>
      <c r="F72" s="137"/>
      <c r="G72" s="137"/>
      <c r="H72" s="137"/>
      <c r="I72" s="137"/>
      <c r="J72" s="137"/>
      <c r="K72" s="137"/>
      <c r="L72" s="137"/>
      <c r="M72" s="137"/>
      <c r="N72" s="137"/>
    </row>
    <row r="73" spans="1:14" ht="9.1999999999999993" customHeight="1" x14ac:dyDescent="0.2">
      <c r="D73" s="138" t="s">
        <v>225</v>
      </c>
      <c r="E73" s="138"/>
      <c r="F73" s="138"/>
      <c r="G73" s="138"/>
      <c r="H73" s="138"/>
      <c r="I73" s="138"/>
      <c r="J73" s="138"/>
      <c r="K73" s="138"/>
      <c r="L73" s="138"/>
      <c r="M73" s="138"/>
      <c r="N73" s="139" t="s">
        <v>261</v>
      </c>
    </row>
    <row r="74" spans="1:14" ht="0.75" customHeight="1" x14ac:dyDescent="0.2"/>
    <row r="75" spans="1:14" ht="2.1" customHeight="1" x14ac:dyDescent="0.2">
      <c r="A75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T58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8.5703125" style="116" customWidth="1"/>
    <col min="5" max="5" width="2" style="116" customWidth="1"/>
    <col min="6" max="6" width="12.140625" style="116" customWidth="1"/>
    <col min="7" max="7" width="2" style="116" customWidth="1"/>
    <col min="8" max="8" width="7.5703125" style="116" customWidth="1"/>
    <col min="9" max="9" width="2" style="116" customWidth="1"/>
    <col min="10" max="10" width="6.42578125" style="116" customWidth="1"/>
    <col min="11" max="11" width="2" style="116" customWidth="1"/>
    <col min="12" max="12" width="11.42578125" style="116" customWidth="1"/>
    <col min="13" max="13" width="2" style="116" customWidth="1"/>
    <col min="14" max="14" width="8.28515625" style="116" customWidth="1"/>
    <col min="15" max="15" width="2" style="116" customWidth="1"/>
    <col min="16" max="16" width="1.85546875" style="116" customWidth="1"/>
    <col min="17" max="17" width="2" style="116" customWidth="1"/>
    <col min="18" max="19" width="11.42578125" style="116" customWidth="1"/>
    <col min="20" max="21" width="0.42578125" style="116" customWidth="1"/>
    <col min="22" max="22" width="1" style="116" customWidth="1"/>
    <col min="23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8.5703125" style="116" customWidth="1"/>
    <col min="261" max="261" width="2" style="116" customWidth="1"/>
    <col min="262" max="262" width="12.140625" style="116" customWidth="1"/>
    <col min="263" max="263" width="2" style="116" customWidth="1"/>
    <col min="264" max="264" width="7.5703125" style="116" customWidth="1"/>
    <col min="265" max="265" width="2" style="116" customWidth="1"/>
    <col min="266" max="266" width="6.42578125" style="116" customWidth="1"/>
    <col min="267" max="267" width="2" style="116" customWidth="1"/>
    <col min="268" max="268" width="11.42578125" style="116" customWidth="1"/>
    <col min="269" max="269" width="2" style="116" customWidth="1"/>
    <col min="270" max="270" width="8.28515625" style="116" customWidth="1"/>
    <col min="271" max="271" width="2" style="116" customWidth="1"/>
    <col min="272" max="272" width="1.85546875" style="116" customWidth="1"/>
    <col min="273" max="273" width="2" style="116" customWidth="1"/>
    <col min="274" max="275" width="11.42578125" style="116" customWidth="1"/>
    <col min="276" max="277" width="0.42578125" style="116" customWidth="1"/>
    <col min="278" max="278" width="1" style="116" customWidth="1"/>
    <col min="279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8.5703125" style="116" customWidth="1"/>
    <col min="517" max="517" width="2" style="116" customWidth="1"/>
    <col min="518" max="518" width="12.140625" style="116" customWidth="1"/>
    <col min="519" max="519" width="2" style="116" customWidth="1"/>
    <col min="520" max="520" width="7.5703125" style="116" customWidth="1"/>
    <col min="521" max="521" width="2" style="116" customWidth="1"/>
    <col min="522" max="522" width="6.42578125" style="116" customWidth="1"/>
    <col min="523" max="523" width="2" style="116" customWidth="1"/>
    <col min="524" max="524" width="11.42578125" style="116" customWidth="1"/>
    <col min="525" max="525" width="2" style="116" customWidth="1"/>
    <col min="526" max="526" width="8.28515625" style="116" customWidth="1"/>
    <col min="527" max="527" width="2" style="116" customWidth="1"/>
    <col min="528" max="528" width="1.85546875" style="116" customWidth="1"/>
    <col min="529" max="529" width="2" style="116" customWidth="1"/>
    <col min="530" max="531" width="11.42578125" style="116" customWidth="1"/>
    <col min="532" max="533" width="0.42578125" style="116" customWidth="1"/>
    <col min="534" max="534" width="1" style="116" customWidth="1"/>
    <col min="535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8.5703125" style="116" customWidth="1"/>
    <col min="773" max="773" width="2" style="116" customWidth="1"/>
    <col min="774" max="774" width="12.140625" style="116" customWidth="1"/>
    <col min="775" max="775" width="2" style="116" customWidth="1"/>
    <col min="776" max="776" width="7.5703125" style="116" customWidth="1"/>
    <col min="777" max="777" width="2" style="116" customWidth="1"/>
    <col min="778" max="778" width="6.42578125" style="116" customWidth="1"/>
    <col min="779" max="779" width="2" style="116" customWidth="1"/>
    <col min="780" max="780" width="11.42578125" style="116" customWidth="1"/>
    <col min="781" max="781" width="2" style="116" customWidth="1"/>
    <col min="782" max="782" width="8.28515625" style="116" customWidth="1"/>
    <col min="783" max="783" width="2" style="116" customWidth="1"/>
    <col min="784" max="784" width="1.85546875" style="116" customWidth="1"/>
    <col min="785" max="785" width="2" style="116" customWidth="1"/>
    <col min="786" max="787" width="11.42578125" style="116" customWidth="1"/>
    <col min="788" max="789" width="0.42578125" style="116" customWidth="1"/>
    <col min="790" max="790" width="1" style="116" customWidth="1"/>
    <col min="791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8.5703125" style="116" customWidth="1"/>
    <col min="1029" max="1029" width="2" style="116" customWidth="1"/>
    <col min="1030" max="1030" width="12.140625" style="116" customWidth="1"/>
    <col min="1031" max="1031" width="2" style="116" customWidth="1"/>
    <col min="1032" max="1032" width="7.5703125" style="116" customWidth="1"/>
    <col min="1033" max="1033" width="2" style="116" customWidth="1"/>
    <col min="1034" max="1034" width="6.42578125" style="116" customWidth="1"/>
    <col min="1035" max="1035" width="2" style="116" customWidth="1"/>
    <col min="1036" max="1036" width="11.42578125" style="116" customWidth="1"/>
    <col min="1037" max="1037" width="2" style="116" customWidth="1"/>
    <col min="1038" max="1038" width="8.28515625" style="116" customWidth="1"/>
    <col min="1039" max="1039" width="2" style="116" customWidth="1"/>
    <col min="1040" max="1040" width="1.85546875" style="116" customWidth="1"/>
    <col min="1041" max="1041" width="2" style="116" customWidth="1"/>
    <col min="1042" max="1043" width="11.42578125" style="116" customWidth="1"/>
    <col min="1044" max="1045" width="0.42578125" style="116" customWidth="1"/>
    <col min="1046" max="1046" width="1" style="116" customWidth="1"/>
    <col min="1047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8.5703125" style="116" customWidth="1"/>
    <col min="1285" max="1285" width="2" style="116" customWidth="1"/>
    <col min="1286" max="1286" width="12.140625" style="116" customWidth="1"/>
    <col min="1287" max="1287" width="2" style="116" customWidth="1"/>
    <col min="1288" max="1288" width="7.5703125" style="116" customWidth="1"/>
    <col min="1289" max="1289" width="2" style="116" customWidth="1"/>
    <col min="1290" max="1290" width="6.42578125" style="116" customWidth="1"/>
    <col min="1291" max="1291" width="2" style="116" customWidth="1"/>
    <col min="1292" max="1292" width="11.42578125" style="116" customWidth="1"/>
    <col min="1293" max="1293" width="2" style="116" customWidth="1"/>
    <col min="1294" max="1294" width="8.28515625" style="116" customWidth="1"/>
    <col min="1295" max="1295" width="2" style="116" customWidth="1"/>
    <col min="1296" max="1296" width="1.85546875" style="116" customWidth="1"/>
    <col min="1297" max="1297" width="2" style="116" customWidth="1"/>
    <col min="1298" max="1299" width="11.42578125" style="116" customWidth="1"/>
    <col min="1300" max="1301" width="0.42578125" style="116" customWidth="1"/>
    <col min="1302" max="1302" width="1" style="116" customWidth="1"/>
    <col min="1303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8.5703125" style="116" customWidth="1"/>
    <col min="1541" max="1541" width="2" style="116" customWidth="1"/>
    <col min="1542" max="1542" width="12.140625" style="116" customWidth="1"/>
    <col min="1543" max="1543" width="2" style="116" customWidth="1"/>
    <col min="1544" max="1544" width="7.5703125" style="116" customWidth="1"/>
    <col min="1545" max="1545" width="2" style="116" customWidth="1"/>
    <col min="1546" max="1546" width="6.42578125" style="116" customWidth="1"/>
    <col min="1547" max="1547" width="2" style="116" customWidth="1"/>
    <col min="1548" max="1548" width="11.42578125" style="116" customWidth="1"/>
    <col min="1549" max="1549" width="2" style="116" customWidth="1"/>
    <col min="1550" max="1550" width="8.28515625" style="116" customWidth="1"/>
    <col min="1551" max="1551" width="2" style="116" customWidth="1"/>
    <col min="1552" max="1552" width="1.85546875" style="116" customWidth="1"/>
    <col min="1553" max="1553" width="2" style="116" customWidth="1"/>
    <col min="1554" max="1555" width="11.42578125" style="116" customWidth="1"/>
    <col min="1556" max="1557" width="0.42578125" style="116" customWidth="1"/>
    <col min="1558" max="1558" width="1" style="116" customWidth="1"/>
    <col min="1559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8.5703125" style="116" customWidth="1"/>
    <col min="1797" max="1797" width="2" style="116" customWidth="1"/>
    <col min="1798" max="1798" width="12.140625" style="116" customWidth="1"/>
    <col min="1799" max="1799" width="2" style="116" customWidth="1"/>
    <col min="1800" max="1800" width="7.5703125" style="116" customWidth="1"/>
    <col min="1801" max="1801" width="2" style="116" customWidth="1"/>
    <col min="1802" max="1802" width="6.42578125" style="116" customWidth="1"/>
    <col min="1803" max="1803" width="2" style="116" customWidth="1"/>
    <col min="1804" max="1804" width="11.42578125" style="116" customWidth="1"/>
    <col min="1805" max="1805" width="2" style="116" customWidth="1"/>
    <col min="1806" max="1806" width="8.28515625" style="116" customWidth="1"/>
    <col min="1807" max="1807" width="2" style="116" customWidth="1"/>
    <col min="1808" max="1808" width="1.85546875" style="116" customWidth="1"/>
    <col min="1809" max="1809" width="2" style="116" customWidth="1"/>
    <col min="1810" max="1811" width="11.42578125" style="116" customWidth="1"/>
    <col min="1812" max="1813" width="0.42578125" style="116" customWidth="1"/>
    <col min="1814" max="1814" width="1" style="116" customWidth="1"/>
    <col min="1815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8.5703125" style="116" customWidth="1"/>
    <col min="2053" max="2053" width="2" style="116" customWidth="1"/>
    <col min="2054" max="2054" width="12.140625" style="116" customWidth="1"/>
    <col min="2055" max="2055" width="2" style="116" customWidth="1"/>
    <col min="2056" max="2056" width="7.5703125" style="116" customWidth="1"/>
    <col min="2057" max="2057" width="2" style="116" customWidth="1"/>
    <col min="2058" max="2058" width="6.42578125" style="116" customWidth="1"/>
    <col min="2059" max="2059" width="2" style="116" customWidth="1"/>
    <col min="2060" max="2060" width="11.42578125" style="116" customWidth="1"/>
    <col min="2061" max="2061" width="2" style="116" customWidth="1"/>
    <col min="2062" max="2062" width="8.28515625" style="116" customWidth="1"/>
    <col min="2063" max="2063" width="2" style="116" customWidth="1"/>
    <col min="2064" max="2064" width="1.85546875" style="116" customWidth="1"/>
    <col min="2065" max="2065" width="2" style="116" customWidth="1"/>
    <col min="2066" max="2067" width="11.42578125" style="116" customWidth="1"/>
    <col min="2068" max="2069" width="0.42578125" style="116" customWidth="1"/>
    <col min="2070" max="2070" width="1" style="116" customWidth="1"/>
    <col min="2071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8.5703125" style="116" customWidth="1"/>
    <col min="2309" max="2309" width="2" style="116" customWidth="1"/>
    <col min="2310" max="2310" width="12.140625" style="116" customWidth="1"/>
    <col min="2311" max="2311" width="2" style="116" customWidth="1"/>
    <col min="2312" max="2312" width="7.5703125" style="116" customWidth="1"/>
    <col min="2313" max="2313" width="2" style="116" customWidth="1"/>
    <col min="2314" max="2314" width="6.42578125" style="116" customWidth="1"/>
    <col min="2315" max="2315" width="2" style="116" customWidth="1"/>
    <col min="2316" max="2316" width="11.42578125" style="116" customWidth="1"/>
    <col min="2317" max="2317" width="2" style="116" customWidth="1"/>
    <col min="2318" max="2318" width="8.28515625" style="116" customWidth="1"/>
    <col min="2319" max="2319" width="2" style="116" customWidth="1"/>
    <col min="2320" max="2320" width="1.85546875" style="116" customWidth="1"/>
    <col min="2321" max="2321" width="2" style="116" customWidth="1"/>
    <col min="2322" max="2323" width="11.42578125" style="116" customWidth="1"/>
    <col min="2324" max="2325" width="0.42578125" style="116" customWidth="1"/>
    <col min="2326" max="2326" width="1" style="116" customWidth="1"/>
    <col min="2327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8.5703125" style="116" customWidth="1"/>
    <col min="2565" max="2565" width="2" style="116" customWidth="1"/>
    <col min="2566" max="2566" width="12.140625" style="116" customWidth="1"/>
    <col min="2567" max="2567" width="2" style="116" customWidth="1"/>
    <col min="2568" max="2568" width="7.5703125" style="116" customWidth="1"/>
    <col min="2569" max="2569" width="2" style="116" customWidth="1"/>
    <col min="2570" max="2570" width="6.42578125" style="116" customWidth="1"/>
    <col min="2571" max="2571" width="2" style="116" customWidth="1"/>
    <col min="2572" max="2572" width="11.42578125" style="116" customWidth="1"/>
    <col min="2573" max="2573" width="2" style="116" customWidth="1"/>
    <col min="2574" max="2574" width="8.28515625" style="116" customWidth="1"/>
    <col min="2575" max="2575" width="2" style="116" customWidth="1"/>
    <col min="2576" max="2576" width="1.85546875" style="116" customWidth="1"/>
    <col min="2577" max="2577" width="2" style="116" customWidth="1"/>
    <col min="2578" max="2579" width="11.42578125" style="116" customWidth="1"/>
    <col min="2580" max="2581" width="0.42578125" style="116" customWidth="1"/>
    <col min="2582" max="2582" width="1" style="116" customWidth="1"/>
    <col min="2583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8.5703125" style="116" customWidth="1"/>
    <col min="2821" max="2821" width="2" style="116" customWidth="1"/>
    <col min="2822" max="2822" width="12.140625" style="116" customWidth="1"/>
    <col min="2823" max="2823" width="2" style="116" customWidth="1"/>
    <col min="2824" max="2824" width="7.5703125" style="116" customWidth="1"/>
    <col min="2825" max="2825" width="2" style="116" customWidth="1"/>
    <col min="2826" max="2826" width="6.42578125" style="116" customWidth="1"/>
    <col min="2827" max="2827" width="2" style="116" customWidth="1"/>
    <col min="2828" max="2828" width="11.42578125" style="116" customWidth="1"/>
    <col min="2829" max="2829" width="2" style="116" customWidth="1"/>
    <col min="2830" max="2830" width="8.28515625" style="116" customWidth="1"/>
    <col min="2831" max="2831" width="2" style="116" customWidth="1"/>
    <col min="2832" max="2832" width="1.85546875" style="116" customWidth="1"/>
    <col min="2833" max="2833" width="2" style="116" customWidth="1"/>
    <col min="2834" max="2835" width="11.42578125" style="116" customWidth="1"/>
    <col min="2836" max="2837" width="0.42578125" style="116" customWidth="1"/>
    <col min="2838" max="2838" width="1" style="116" customWidth="1"/>
    <col min="2839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8.5703125" style="116" customWidth="1"/>
    <col min="3077" max="3077" width="2" style="116" customWidth="1"/>
    <col min="3078" max="3078" width="12.140625" style="116" customWidth="1"/>
    <col min="3079" max="3079" width="2" style="116" customWidth="1"/>
    <col min="3080" max="3080" width="7.5703125" style="116" customWidth="1"/>
    <col min="3081" max="3081" width="2" style="116" customWidth="1"/>
    <col min="3082" max="3082" width="6.42578125" style="116" customWidth="1"/>
    <col min="3083" max="3083" width="2" style="116" customWidth="1"/>
    <col min="3084" max="3084" width="11.42578125" style="116" customWidth="1"/>
    <col min="3085" max="3085" width="2" style="116" customWidth="1"/>
    <col min="3086" max="3086" width="8.28515625" style="116" customWidth="1"/>
    <col min="3087" max="3087" width="2" style="116" customWidth="1"/>
    <col min="3088" max="3088" width="1.85546875" style="116" customWidth="1"/>
    <col min="3089" max="3089" width="2" style="116" customWidth="1"/>
    <col min="3090" max="3091" width="11.42578125" style="116" customWidth="1"/>
    <col min="3092" max="3093" width="0.42578125" style="116" customWidth="1"/>
    <col min="3094" max="3094" width="1" style="116" customWidth="1"/>
    <col min="3095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8.5703125" style="116" customWidth="1"/>
    <col min="3333" max="3333" width="2" style="116" customWidth="1"/>
    <col min="3334" max="3334" width="12.140625" style="116" customWidth="1"/>
    <col min="3335" max="3335" width="2" style="116" customWidth="1"/>
    <col min="3336" max="3336" width="7.5703125" style="116" customWidth="1"/>
    <col min="3337" max="3337" width="2" style="116" customWidth="1"/>
    <col min="3338" max="3338" width="6.42578125" style="116" customWidth="1"/>
    <col min="3339" max="3339" width="2" style="116" customWidth="1"/>
    <col min="3340" max="3340" width="11.42578125" style="116" customWidth="1"/>
    <col min="3341" max="3341" width="2" style="116" customWidth="1"/>
    <col min="3342" max="3342" width="8.28515625" style="116" customWidth="1"/>
    <col min="3343" max="3343" width="2" style="116" customWidth="1"/>
    <col min="3344" max="3344" width="1.85546875" style="116" customWidth="1"/>
    <col min="3345" max="3345" width="2" style="116" customWidth="1"/>
    <col min="3346" max="3347" width="11.42578125" style="116" customWidth="1"/>
    <col min="3348" max="3349" width="0.42578125" style="116" customWidth="1"/>
    <col min="3350" max="3350" width="1" style="116" customWidth="1"/>
    <col min="3351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8.5703125" style="116" customWidth="1"/>
    <col min="3589" max="3589" width="2" style="116" customWidth="1"/>
    <col min="3590" max="3590" width="12.140625" style="116" customWidth="1"/>
    <col min="3591" max="3591" width="2" style="116" customWidth="1"/>
    <col min="3592" max="3592" width="7.5703125" style="116" customWidth="1"/>
    <col min="3593" max="3593" width="2" style="116" customWidth="1"/>
    <col min="3594" max="3594" width="6.42578125" style="116" customWidth="1"/>
    <col min="3595" max="3595" width="2" style="116" customWidth="1"/>
    <col min="3596" max="3596" width="11.42578125" style="116" customWidth="1"/>
    <col min="3597" max="3597" width="2" style="116" customWidth="1"/>
    <col min="3598" max="3598" width="8.28515625" style="116" customWidth="1"/>
    <col min="3599" max="3599" width="2" style="116" customWidth="1"/>
    <col min="3600" max="3600" width="1.85546875" style="116" customWidth="1"/>
    <col min="3601" max="3601" width="2" style="116" customWidth="1"/>
    <col min="3602" max="3603" width="11.42578125" style="116" customWidth="1"/>
    <col min="3604" max="3605" width="0.42578125" style="116" customWidth="1"/>
    <col min="3606" max="3606" width="1" style="116" customWidth="1"/>
    <col min="3607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8.5703125" style="116" customWidth="1"/>
    <col min="3845" max="3845" width="2" style="116" customWidth="1"/>
    <col min="3846" max="3846" width="12.140625" style="116" customWidth="1"/>
    <col min="3847" max="3847" width="2" style="116" customWidth="1"/>
    <col min="3848" max="3848" width="7.5703125" style="116" customWidth="1"/>
    <col min="3849" max="3849" width="2" style="116" customWidth="1"/>
    <col min="3850" max="3850" width="6.42578125" style="116" customWidth="1"/>
    <col min="3851" max="3851" width="2" style="116" customWidth="1"/>
    <col min="3852" max="3852" width="11.42578125" style="116" customWidth="1"/>
    <col min="3853" max="3853" width="2" style="116" customWidth="1"/>
    <col min="3854" max="3854" width="8.28515625" style="116" customWidth="1"/>
    <col min="3855" max="3855" width="2" style="116" customWidth="1"/>
    <col min="3856" max="3856" width="1.85546875" style="116" customWidth="1"/>
    <col min="3857" max="3857" width="2" style="116" customWidth="1"/>
    <col min="3858" max="3859" width="11.42578125" style="116" customWidth="1"/>
    <col min="3860" max="3861" width="0.42578125" style="116" customWidth="1"/>
    <col min="3862" max="3862" width="1" style="116" customWidth="1"/>
    <col min="3863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8.5703125" style="116" customWidth="1"/>
    <col min="4101" max="4101" width="2" style="116" customWidth="1"/>
    <col min="4102" max="4102" width="12.140625" style="116" customWidth="1"/>
    <col min="4103" max="4103" width="2" style="116" customWidth="1"/>
    <col min="4104" max="4104" width="7.5703125" style="116" customWidth="1"/>
    <col min="4105" max="4105" width="2" style="116" customWidth="1"/>
    <col min="4106" max="4106" width="6.42578125" style="116" customWidth="1"/>
    <col min="4107" max="4107" width="2" style="116" customWidth="1"/>
    <col min="4108" max="4108" width="11.42578125" style="116" customWidth="1"/>
    <col min="4109" max="4109" width="2" style="116" customWidth="1"/>
    <col min="4110" max="4110" width="8.28515625" style="116" customWidth="1"/>
    <col min="4111" max="4111" width="2" style="116" customWidth="1"/>
    <col min="4112" max="4112" width="1.85546875" style="116" customWidth="1"/>
    <col min="4113" max="4113" width="2" style="116" customWidth="1"/>
    <col min="4114" max="4115" width="11.42578125" style="116" customWidth="1"/>
    <col min="4116" max="4117" width="0.42578125" style="116" customWidth="1"/>
    <col min="4118" max="4118" width="1" style="116" customWidth="1"/>
    <col min="4119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8.5703125" style="116" customWidth="1"/>
    <col min="4357" max="4357" width="2" style="116" customWidth="1"/>
    <col min="4358" max="4358" width="12.140625" style="116" customWidth="1"/>
    <col min="4359" max="4359" width="2" style="116" customWidth="1"/>
    <col min="4360" max="4360" width="7.5703125" style="116" customWidth="1"/>
    <col min="4361" max="4361" width="2" style="116" customWidth="1"/>
    <col min="4362" max="4362" width="6.42578125" style="116" customWidth="1"/>
    <col min="4363" max="4363" width="2" style="116" customWidth="1"/>
    <col min="4364" max="4364" width="11.42578125" style="116" customWidth="1"/>
    <col min="4365" max="4365" width="2" style="116" customWidth="1"/>
    <col min="4366" max="4366" width="8.28515625" style="116" customWidth="1"/>
    <col min="4367" max="4367" width="2" style="116" customWidth="1"/>
    <col min="4368" max="4368" width="1.85546875" style="116" customWidth="1"/>
    <col min="4369" max="4369" width="2" style="116" customWidth="1"/>
    <col min="4370" max="4371" width="11.42578125" style="116" customWidth="1"/>
    <col min="4372" max="4373" width="0.42578125" style="116" customWidth="1"/>
    <col min="4374" max="4374" width="1" style="116" customWidth="1"/>
    <col min="4375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8.5703125" style="116" customWidth="1"/>
    <col min="4613" max="4613" width="2" style="116" customWidth="1"/>
    <col min="4614" max="4614" width="12.140625" style="116" customWidth="1"/>
    <col min="4615" max="4615" width="2" style="116" customWidth="1"/>
    <col min="4616" max="4616" width="7.5703125" style="116" customWidth="1"/>
    <col min="4617" max="4617" width="2" style="116" customWidth="1"/>
    <col min="4618" max="4618" width="6.42578125" style="116" customWidth="1"/>
    <col min="4619" max="4619" width="2" style="116" customWidth="1"/>
    <col min="4620" max="4620" width="11.42578125" style="116" customWidth="1"/>
    <col min="4621" max="4621" width="2" style="116" customWidth="1"/>
    <col min="4622" max="4622" width="8.28515625" style="116" customWidth="1"/>
    <col min="4623" max="4623" width="2" style="116" customWidth="1"/>
    <col min="4624" max="4624" width="1.85546875" style="116" customWidth="1"/>
    <col min="4625" max="4625" width="2" style="116" customWidth="1"/>
    <col min="4626" max="4627" width="11.42578125" style="116" customWidth="1"/>
    <col min="4628" max="4629" width="0.42578125" style="116" customWidth="1"/>
    <col min="4630" max="4630" width="1" style="116" customWidth="1"/>
    <col min="4631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8.5703125" style="116" customWidth="1"/>
    <col min="4869" max="4869" width="2" style="116" customWidth="1"/>
    <col min="4870" max="4870" width="12.140625" style="116" customWidth="1"/>
    <col min="4871" max="4871" width="2" style="116" customWidth="1"/>
    <col min="4872" max="4872" width="7.5703125" style="116" customWidth="1"/>
    <col min="4873" max="4873" width="2" style="116" customWidth="1"/>
    <col min="4874" max="4874" width="6.42578125" style="116" customWidth="1"/>
    <col min="4875" max="4875" width="2" style="116" customWidth="1"/>
    <col min="4876" max="4876" width="11.42578125" style="116" customWidth="1"/>
    <col min="4877" max="4877" width="2" style="116" customWidth="1"/>
    <col min="4878" max="4878" width="8.28515625" style="116" customWidth="1"/>
    <col min="4879" max="4879" width="2" style="116" customWidth="1"/>
    <col min="4880" max="4880" width="1.85546875" style="116" customWidth="1"/>
    <col min="4881" max="4881" width="2" style="116" customWidth="1"/>
    <col min="4882" max="4883" width="11.42578125" style="116" customWidth="1"/>
    <col min="4884" max="4885" width="0.42578125" style="116" customWidth="1"/>
    <col min="4886" max="4886" width="1" style="116" customWidth="1"/>
    <col min="4887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8.5703125" style="116" customWidth="1"/>
    <col min="5125" max="5125" width="2" style="116" customWidth="1"/>
    <col min="5126" max="5126" width="12.140625" style="116" customWidth="1"/>
    <col min="5127" max="5127" width="2" style="116" customWidth="1"/>
    <col min="5128" max="5128" width="7.5703125" style="116" customWidth="1"/>
    <col min="5129" max="5129" width="2" style="116" customWidth="1"/>
    <col min="5130" max="5130" width="6.42578125" style="116" customWidth="1"/>
    <col min="5131" max="5131" width="2" style="116" customWidth="1"/>
    <col min="5132" max="5132" width="11.42578125" style="116" customWidth="1"/>
    <col min="5133" max="5133" width="2" style="116" customWidth="1"/>
    <col min="5134" max="5134" width="8.28515625" style="116" customWidth="1"/>
    <col min="5135" max="5135" width="2" style="116" customWidth="1"/>
    <col min="5136" max="5136" width="1.85546875" style="116" customWidth="1"/>
    <col min="5137" max="5137" width="2" style="116" customWidth="1"/>
    <col min="5138" max="5139" width="11.42578125" style="116" customWidth="1"/>
    <col min="5140" max="5141" width="0.42578125" style="116" customWidth="1"/>
    <col min="5142" max="5142" width="1" style="116" customWidth="1"/>
    <col min="5143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8.5703125" style="116" customWidth="1"/>
    <col min="5381" max="5381" width="2" style="116" customWidth="1"/>
    <col min="5382" max="5382" width="12.140625" style="116" customWidth="1"/>
    <col min="5383" max="5383" width="2" style="116" customWidth="1"/>
    <col min="5384" max="5384" width="7.5703125" style="116" customWidth="1"/>
    <col min="5385" max="5385" width="2" style="116" customWidth="1"/>
    <col min="5386" max="5386" width="6.42578125" style="116" customWidth="1"/>
    <col min="5387" max="5387" width="2" style="116" customWidth="1"/>
    <col min="5388" max="5388" width="11.42578125" style="116" customWidth="1"/>
    <col min="5389" max="5389" width="2" style="116" customWidth="1"/>
    <col min="5390" max="5390" width="8.28515625" style="116" customWidth="1"/>
    <col min="5391" max="5391" width="2" style="116" customWidth="1"/>
    <col min="5392" max="5392" width="1.85546875" style="116" customWidth="1"/>
    <col min="5393" max="5393" width="2" style="116" customWidth="1"/>
    <col min="5394" max="5395" width="11.42578125" style="116" customWidth="1"/>
    <col min="5396" max="5397" width="0.42578125" style="116" customWidth="1"/>
    <col min="5398" max="5398" width="1" style="116" customWidth="1"/>
    <col min="5399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8.5703125" style="116" customWidth="1"/>
    <col min="5637" max="5637" width="2" style="116" customWidth="1"/>
    <col min="5638" max="5638" width="12.140625" style="116" customWidth="1"/>
    <col min="5639" max="5639" width="2" style="116" customWidth="1"/>
    <col min="5640" max="5640" width="7.5703125" style="116" customWidth="1"/>
    <col min="5641" max="5641" width="2" style="116" customWidth="1"/>
    <col min="5642" max="5642" width="6.42578125" style="116" customWidth="1"/>
    <col min="5643" max="5643" width="2" style="116" customWidth="1"/>
    <col min="5644" max="5644" width="11.42578125" style="116" customWidth="1"/>
    <col min="5645" max="5645" width="2" style="116" customWidth="1"/>
    <col min="5646" max="5646" width="8.28515625" style="116" customWidth="1"/>
    <col min="5647" max="5647" width="2" style="116" customWidth="1"/>
    <col min="5648" max="5648" width="1.85546875" style="116" customWidth="1"/>
    <col min="5649" max="5649" width="2" style="116" customWidth="1"/>
    <col min="5650" max="5651" width="11.42578125" style="116" customWidth="1"/>
    <col min="5652" max="5653" width="0.42578125" style="116" customWidth="1"/>
    <col min="5654" max="5654" width="1" style="116" customWidth="1"/>
    <col min="5655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8.5703125" style="116" customWidth="1"/>
    <col min="5893" max="5893" width="2" style="116" customWidth="1"/>
    <col min="5894" max="5894" width="12.140625" style="116" customWidth="1"/>
    <col min="5895" max="5895" width="2" style="116" customWidth="1"/>
    <col min="5896" max="5896" width="7.5703125" style="116" customWidth="1"/>
    <col min="5897" max="5897" width="2" style="116" customWidth="1"/>
    <col min="5898" max="5898" width="6.42578125" style="116" customWidth="1"/>
    <col min="5899" max="5899" width="2" style="116" customWidth="1"/>
    <col min="5900" max="5900" width="11.42578125" style="116" customWidth="1"/>
    <col min="5901" max="5901" width="2" style="116" customWidth="1"/>
    <col min="5902" max="5902" width="8.28515625" style="116" customWidth="1"/>
    <col min="5903" max="5903" width="2" style="116" customWidth="1"/>
    <col min="5904" max="5904" width="1.85546875" style="116" customWidth="1"/>
    <col min="5905" max="5905" width="2" style="116" customWidth="1"/>
    <col min="5906" max="5907" width="11.42578125" style="116" customWidth="1"/>
    <col min="5908" max="5909" width="0.42578125" style="116" customWidth="1"/>
    <col min="5910" max="5910" width="1" style="116" customWidth="1"/>
    <col min="5911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8.5703125" style="116" customWidth="1"/>
    <col min="6149" max="6149" width="2" style="116" customWidth="1"/>
    <col min="6150" max="6150" width="12.140625" style="116" customWidth="1"/>
    <col min="6151" max="6151" width="2" style="116" customWidth="1"/>
    <col min="6152" max="6152" width="7.5703125" style="116" customWidth="1"/>
    <col min="6153" max="6153" width="2" style="116" customWidth="1"/>
    <col min="6154" max="6154" width="6.42578125" style="116" customWidth="1"/>
    <col min="6155" max="6155" width="2" style="116" customWidth="1"/>
    <col min="6156" max="6156" width="11.42578125" style="116" customWidth="1"/>
    <col min="6157" max="6157" width="2" style="116" customWidth="1"/>
    <col min="6158" max="6158" width="8.28515625" style="116" customWidth="1"/>
    <col min="6159" max="6159" width="2" style="116" customWidth="1"/>
    <col min="6160" max="6160" width="1.85546875" style="116" customWidth="1"/>
    <col min="6161" max="6161" width="2" style="116" customWidth="1"/>
    <col min="6162" max="6163" width="11.42578125" style="116" customWidth="1"/>
    <col min="6164" max="6165" width="0.42578125" style="116" customWidth="1"/>
    <col min="6166" max="6166" width="1" style="116" customWidth="1"/>
    <col min="6167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8.5703125" style="116" customWidth="1"/>
    <col min="6405" max="6405" width="2" style="116" customWidth="1"/>
    <col min="6406" max="6406" width="12.140625" style="116" customWidth="1"/>
    <col min="6407" max="6407" width="2" style="116" customWidth="1"/>
    <col min="6408" max="6408" width="7.5703125" style="116" customWidth="1"/>
    <col min="6409" max="6409" width="2" style="116" customWidth="1"/>
    <col min="6410" max="6410" width="6.42578125" style="116" customWidth="1"/>
    <col min="6411" max="6411" width="2" style="116" customWidth="1"/>
    <col min="6412" max="6412" width="11.42578125" style="116" customWidth="1"/>
    <col min="6413" max="6413" width="2" style="116" customWidth="1"/>
    <col min="6414" max="6414" width="8.28515625" style="116" customWidth="1"/>
    <col min="6415" max="6415" width="2" style="116" customWidth="1"/>
    <col min="6416" max="6416" width="1.85546875" style="116" customWidth="1"/>
    <col min="6417" max="6417" width="2" style="116" customWidth="1"/>
    <col min="6418" max="6419" width="11.42578125" style="116" customWidth="1"/>
    <col min="6420" max="6421" width="0.42578125" style="116" customWidth="1"/>
    <col min="6422" max="6422" width="1" style="116" customWidth="1"/>
    <col min="6423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8.5703125" style="116" customWidth="1"/>
    <col min="6661" max="6661" width="2" style="116" customWidth="1"/>
    <col min="6662" max="6662" width="12.140625" style="116" customWidth="1"/>
    <col min="6663" max="6663" width="2" style="116" customWidth="1"/>
    <col min="6664" max="6664" width="7.5703125" style="116" customWidth="1"/>
    <col min="6665" max="6665" width="2" style="116" customWidth="1"/>
    <col min="6666" max="6666" width="6.42578125" style="116" customWidth="1"/>
    <col min="6667" max="6667" width="2" style="116" customWidth="1"/>
    <col min="6668" max="6668" width="11.42578125" style="116" customWidth="1"/>
    <col min="6669" max="6669" width="2" style="116" customWidth="1"/>
    <col min="6670" max="6670" width="8.28515625" style="116" customWidth="1"/>
    <col min="6671" max="6671" width="2" style="116" customWidth="1"/>
    <col min="6672" max="6672" width="1.85546875" style="116" customWidth="1"/>
    <col min="6673" max="6673" width="2" style="116" customWidth="1"/>
    <col min="6674" max="6675" width="11.42578125" style="116" customWidth="1"/>
    <col min="6676" max="6677" width="0.42578125" style="116" customWidth="1"/>
    <col min="6678" max="6678" width="1" style="116" customWidth="1"/>
    <col min="6679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8.5703125" style="116" customWidth="1"/>
    <col min="6917" max="6917" width="2" style="116" customWidth="1"/>
    <col min="6918" max="6918" width="12.140625" style="116" customWidth="1"/>
    <col min="6919" max="6919" width="2" style="116" customWidth="1"/>
    <col min="6920" max="6920" width="7.5703125" style="116" customWidth="1"/>
    <col min="6921" max="6921" width="2" style="116" customWidth="1"/>
    <col min="6922" max="6922" width="6.42578125" style="116" customWidth="1"/>
    <col min="6923" max="6923" width="2" style="116" customWidth="1"/>
    <col min="6924" max="6924" width="11.42578125" style="116" customWidth="1"/>
    <col min="6925" max="6925" width="2" style="116" customWidth="1"/>
    <col min="6926" max="6926" width="8.28515625" style="116" customWidth="1"/>
    <col min="6927" max="6927" width="2" style="116" customWidth="1"/>
    <col min="6928" max="6928" width="1.85546875" style="116" customWidth="1"/>
    <col min="6929" max="6929" width="2" style="116" customWidth="1"/>
    <col min="6930" max="6931" width="11.42578125" style="116" customWidth="1"/>
    <col min="6932" max="6933" width="0.42578125" style="116" customWidth="1"/>
    <col min="6934" max="6934" width="1" style="116" customWidth="1"/>
    <col min="6935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8.5703125" style="116" customWidth="1"/>
    <col min="7173" max="7173" width="2" style="116" customWidth="1"/>
    <col min="7174" max="7174" width="12.140625" style="116" customWidth="1"/>
    <col min="7175" max="7175" width="2" style="116" customWidth="1"/>
    <col min="7176" max="7176" width="7.5703125" style="116" customWidth="1"/>
    <col min="7177" max="7177" width="2" style="116" customWidth="1"/>
    <col min="7178" max="7178" width="6.42578125" style="116" customWidth="1"/>
    <col min="7179" max="7179" width="2" style="116" customWidth="1"/>
    <col min="7180" max="7180" width="11.42578125" style="116" customWidth="1"/>
    <col min="7181" max="7181" width="2" style="116" customWidth="1"/>
    <col min="7182" max="7182" width="8.28515625" style="116" customWidth="1"/>
    <col min="7183" max="7183" width="2" style="116" customWidth="1"/>
    <col min="7184" max="7184" width="1.85546875" style="116" customWidth="1"/>
    <col min="7185" max="7185" width="2" style="116" customWidth="1"/>
    <col min="7186" max="7187" width="11.42578125" style="116" customWidth="1"/>
    <col min="7188" max="7189" width="0.42578125" style="116" customWidth="1"/>
    <col min="7190" max="7190" width="1" style="116" customWidth="1"/>
    <col min="7191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8.5703125" style="116" customWidth="1"/>
    <col min="7429" max="7429" width="2" style="116" customWidth="1"/>
    <col min="7430" max="7430" width="12.140625" style="116" customWidth="1"/>
    <col min="7431" max="7431" width="2" style="116" customWidth="1"/>
    <col min="7432" max="7432" width="7.5703125" style="116" customWidth="1"/>
    <col min="7433" max="7433" width="2" style="116" customWidth="1"/>
    <col min="7434" max="7434" width="6.42578125" style="116" customWidth="1"/>
    <col min="7435" max="7435" width="2" style="116" customWidth="1"/>
    <col min="7436" max="7436" width="11.42578125" style="116" customWidth="1"/>
    <col min="7437" max="7437" width="2" style="116" customWidth="1"/>
    <col min="7438" max="7438" width="8.28515625" style="116" customWidth="1"/>
    <col min="7439" max="7439" width="2" style="116" customWidth="1"/>
    <col min="7440" max="7440" width="1.85546875" style="116" customWidth="1"/>
    <col min="7441" max="7441" width="2" style="116" customWidth="1"/>
    <col min="7442" max="7443" width="11.42578125" style="116" customWidth="1"/>
    <col min="7444" max="7445" width="0.42578125" style="116" customWidth="1"/>
    <col min="7446" max="7446" width="1" style="116" customWidth="1"/>
    <col min="7447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8.5703125" style="116" customWidth="1"/>
    <col min="7685" max="7685" width="2" style="116" customWidth="1"/>
    <col min="7686" max="7686" width="12.140625" style="116" customWidth="1"/>
    <col min="7687" max="7687" width="2" style="116" customWidth="1"/>
    <col min="7688" max="7688" width="7.5703125" style="116" customWidth="1"/>
    <col min="7689" max="7689" width="2" style="116" customWidth="1"/>
    <col min="7690" max="7690" width="6.42578125" style="116" customWidth="1"/>
    <col min="7691" max="7691" width="2" style="116" customWidth="1"/>
    <col min="7692" max="7692" width="11.42578125" style="116" customWidth="1"/>
    <col min="7693" max="7693" width="2" style="116" customWidth="1"/>
    <col min="7694" max="7694" width="8.28515625" style="116" customWidth="1"/>
    <col min="7695" max="7695" width="2" style="116" customWidth="1"/>
    <col min="7696" max="7696" width="1.85546875" style="116" customWidth="1"/>
    <col min="7697" max="7697" width="2" style="116" customWidth="1"/>
    <col min="7698" max="7699" width="11.42578125" style="116" customWidth="1"/>
    <col min="7700" max="7701" width="0.42578125" style="116" customWidth="1"/>
    <col min="7702" max="7702" width="1" style="116" customWidth="1"/>
    <col min="7703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8.5703125" style="116" customWidth="1"/>
    <col min="7941" max="7941" width="2" style="116" customWidth="1"/>
    <col min="7942" max="7942" width="12.140625" style="116" customWidth="1"/>
    <col min="7943" max="7943" width="2" style="116" customWidth="1"/>
    <col min="7944" max="7944" width="7.5703125" style="116" customWidth="1"/>
    <col min="7945" max="7945" width="2" style="116" customWidth="1"/>
    <col min="7946" max="7946" width="6.42578125" style="116" customWidth="1"/>
    <col min="7947" max="7947" width="2" style="116" customWidth="1"/>
    <col min="7948" max="7948" width="11.42578125" style="116" customWidth="1"/>
    <col min="7949" max="7949" width="2" style="116" customWidth="1"/>
    <col min="7950" max="7950" width="8.28515625" style="116" customWidth="1"/>
    <col min="7951" max="7951" width="2" style="116" customWidth="1"/>
    <col min="7952" max="7952" width="1.85546875" style="116" customWidth="1"/>
    <col min="7953" max="7953" width="2" style="116" customWidth="1"/>
    <col min="7954" max="7955" width="11.42578125" style="116" customWidth="1"/>
    <col min="7956" max="7957" width="0.42578125" style="116" customWidth="1"/>
    <col min="7958" max="7958" width="1" style="116" customWidth="1"/>
    <col min="7959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8.5703125" style="116" customWidth="1"/>
    <col min="8197" max="8197" width="2" style="116" customWidth="1"/>
    <col min="8198" max="8198" width="12.140625" style="116" customWidth="1"/>
    <col min="8199" max="8199" width="2" style="116" customWidth="1"/>
    <col min="8200" max="8200" width="7.5703125" style="116" customWidth="1"/>
    <col min="8201" max="8201" width="2" style="116" customWidth="1"/>
    <col min="8202" max="8202" width="6.42578125" style="116" customWidth="1"/>
    <col min="8203" max="8203" width="2" style="116" customWidth="1"/>
    <col min="8204" max="8204" width="11.42578125" style="116" customWidth="1"/>
    <col min="8205" max="8205" width="2" style="116" customWidth="1"/>
    <col min="8206" max="8206" width="8.28515625" style="116" customWidth="1"/>
    <col min="8207" max="8207" width="2" style="116" customWidth="1"/>
    <col min="8208" max="8208" width="1.85546875" style="116" customWidth="1"/>
    <col min="8209" max="8209" width="2" style="116" customWidth="1"/>
    <col min="8210" max="8211" width="11.42578125" style="116" customWidth="1"/>
    <col min="8212" max="8213" width="0.42578125" style="116" customWidth="1"/>
    <col min="8214" max="8214" width="1" style="116" customWidth="1"/>
    <col min="8215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8.5703125" style="116" customWidth="1"/>
    <col min="8453" max="8453" width="2" style="116" customWidth="1"/>
    <col min="8454" max="8454" width="12.140625" style="116" customWidth="1"/>
    <col min="8455" max="8455" width="2" style="116" customWidth="1"/>
    <col min="8456" max="8456" width="7.5703125" style="116" customWidth="1"/>
    <col min="8457" max="8457" width="2" style="116" customWidth="1"/>
    <col min="8458" max="8458" width="6.42578125" style="116" customWidth="1"/>
    <col min="8459" max="8459" width="2" style="116" customWidth="1"/>
    <col min="8460" max="8460" width="11.42578125" style="116" customWidth="1"/>
    <col min="8461" max="8461" width="2" style="116" customWidth="1"/>
    <col min="8462" max="8462" width="8.28515625" style="116" customWidth="1"/>
    <col min="8463" max="8463" width="2" style="116" customWidth="1"/>
    <col min="8464" max="8464" width="1.85546875" style="116" customWidth="1"/>
    <col min="8465" max="8465" width="2" style="116" customWidth="1"/>
    <col min="8466" max="8467" width="11.42578125" style="116" customWidth="1"/>
    <col min="8468" max="8469" width="0.42578125" style="116" customWidth="1"/>
    <col min="8470" max="8470" width="1" style="116" customWidth="1"/>
    <col min="8471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8.5703125" style="116" customWidth="1"/>
    <col min="8709" max="8709" width="2" style="116" customWidth="1"/>
    <col min="8710" max="8710" width="12.140625" style="116" customWidth="1"/>
    <col min="8711" max="8711" width="2" style="116" customWidth="1"/>
    <col min="8712" max="8712" width="7.5703125" style="116" customWidth="1"/>
    <col min="8713" max="8713" width="2" style="116" customWidth="1"/>
    <col min="8714" max="8714" width="6.42578125" style="116" customWidth="1"/>
    <col min="8715" max="8715" width="2" style="116" customWidth="1"/>
    <col min="8716" max="8716" width="11.42578125" style="116" customWidth="1"/>
    <col min="8717" max="8717" width="2" style="116" customWidth="1"/>
    <col min="8718" max="8718" width="8.28515625" style="116" customWidth="1"/>
    <col min="8719" max="8719" width="2" style="116" customWidth="1"/>
    <col min="8720" max="8720" width="1.85546875" style="116" customWidth="1"/>
    <col min="8721" max="8721" width="2" style="116" customWidth="1"/>
    <col min="8722" max="8723" width="11.42578125" style="116" customWidth="1"/>
    <col min="8724" max="8725" width="0.42578125" style="116" customWidth="1"/>
    <col min="8726" max="8726" width="1" style="116" customWidth="1"/>
    <col min="8727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8.5703125" style="116" customWidth="1"/>
    <col min="8965" max="8965" width="2" style="116" customWidth="1"/>
    <col min="8966" max="8966" width="12.140625" style="116" customWidth="1"/>
    <col min="8967" max="8967" width="2" style="116" customWidth="1"/>
    <col min="8968" max="8968" width="7.5703125" style="116" customWidth="1"/>
    <col min="8969" max="8969" width="2" style="116" customWidth="1"/>
    <col min="8970" max="8970" width="6.42578125" style="116" customWidth="1"/>
    <col min="8971" max="8971" width="2" style="116" customWidth="1"/>
    <col min="8972" max="8972" width="11.42578125" style="116" customWidth="1"/>
    <col min="8973" max="8973" width="2" style="116" customWidth="1"/>
    <col min="8974" max="8974" width="8.28515625" style="116" customWidth="1"/>
    <col min="8975" max="8975" width="2" style="116" customWidth="1"/>
    <col min="8976" max="8976" width="1.85546875" style="116" customWidth="1"/>
    <col min="8977" max="8977" width="2" style="116" customWidth="1"/>
    <col min="8978" max="8979" width="11.42578125" style="116" customWidth="1"/>
    <col min="8980" max="8981" width="0.42578125" style="116" customWidth="1"/>
    <col min="8982" max="8982" width="1" style="116" customWidth="1"/>
    <col min="8983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8.5703125" style="116" customWidth="1"/>
    <col min="9221" max="9221" width="2" style="116" customWidth="1"/>
    <col min="9222" max="9222" width="12.140625" style="116" customWidth="1"/>
    <col min="9223" max="9223" width="2" style="116" customWidth="1"/>
    <col min="9224" max="9224" width="7.5703125" style="116" customWidth="1"/>
    <col min="9225" max="9225" width="2" style="116" customWidth="1"/>
    <col min="9226" max="9226" width="6.42578125" style="116" customWidth="1"/>
    <col min="9227" max="9227" width="2" style="116" customWidth="1"/>
    <col min="9228" max="9228" width="11.42578125" style="116" customWidth="1"/>
    <col min="9229" max="9229" width="2" style="116" customWidth="1"/>
    <col min="9230" max="9230" width="8.28515625" style="116" customWidth="1"/>
    <col min="9231" max="9231" width="2" style="116" customWidth="1"/>
    <col min="9232" max="9232" width="1.85546875" style="116" customWidth="1"/>
    <col min="9233" max="9233" width="2" style="116" customWidth="1"/>
    <col min="9234" max="9235" width="11.42578125" style="116" customWidth="1"/>
    <col min="9236" max="9237" width="0.42578125" style="116" customWidth="1"/>
    <col min="9238" max="9238" width="1" style="116" customWidth="1"/>
    <col min="9239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8.5703125" style="116" customWidth="1"/>
    <col min="9477" max="9477" width="2" style="116" customWidth="1"/>
    <col min="9478" max="9478" width="12.140625" style="116" customWidth="1"/>
    <col min="9479" max="9479" width="2" style="116" customWidth="1"/>
    <col min="9480" max="9480" width="7.5703125" style="116" customWidth="1"/>
    <col min="9481" max="9481" width="2" style="116" customWidth="1"/>
    <col min="9482" max="9482" width="6.42578125" style="116" customWidth="1"/>
    <col min="9483" max="9483" width="2" style="116" customWidth="1"/>
    <col min="9484" max="9484" width="11.42578125" style="116" customWidth="1"/>
    <col min="9485" max="9485" width="2" style="116" customWidth="1"/>
    <col min="9486" max="9486" width="8.28515625" style="116" customWidth="1"/>
    <col min="9487" max="9487" width="2" style="116" customWidth="1"/>
    <col min="9488" max="9488" width="1.85546875" style="116" customWidth="1"/>
    <col min="9489" max="9489" width="2" style="116" customWidth="1"/>
    <col min="9490" max="9491" width="11.42578125" style="116" customWidth="1"/>
    <col min="9492" max="9493" width="0.42578125" style="116" customWidth="1"/>
    <col min="9494" max="9494" width="1" style="116" customWidth="1"/>
    <col min="9495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8.5703125" style="116" customWidth="1"/>
    <col min="9733" max="9733" width="2" style="116" customWidth="1"/>
    <col min="9734" max="9734" width="12.140625" style="116" customWidth="1"/>
    <col min="9735" max="9735" width="2" style="116" customWidth="1"/>
    <col min="9736" max="9736" width="7.5703125" style="116" customWidth="1"/>
    <col min="9737" max="9737" width="2" style="116" customWidth="1"/>
    <col min="9738" max="9738" width="6.42578125" style="116" customWidth="1"/>
    <col min="9739" max="9739" width="2" style="116" customWidth="1"/>
    <col min="9740" max="9740" width="11.42578125" style="116" customWidth="1"/>
    <col min="9741" max="9741" width="2" style="116" customWidth="1"/>
    <col min="9742" max="9742" width="8.28515625" style="116" customWidth="1"/>
    <col min="9743" max="9743" width="2" style="116" customWidth="1"/>
    <col min="9744" max="9744" width="1.85546875" style="116" customWidth="1"/>
    <col min="9745" max="9745" width="2" style="116" customWidth="1"/>
    <col min="9746" max="9747" width="11.42578125" style="116" customWidth="1"/>
    <col min="9748" max="9749" width="0.42578125" style="116" customWidth="1"/>
    <col min="9750" max="9750" width="1" style="116" customWidth="1"/>
    <col min="9751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8.5703125" style="116" customWidth="1"/>
    <col min="9989" max="9989" width="2" style="116" customWidth="1"/>
    <col min="9990" max="9990" width="12.140625" style="116" customWidth="1"/>
    <col min="9991" max="9991" width="2" style="116" customWidth="1"/>
    <col min="9992" max="9992" width="7.5703125" style="116" customWidth="1"/>
    <col min="9993" max="9993" width="2" style="116" customWidth="1"/>
    <col min="9994" max="9994" width="6.42578125" style="116" customWidth="1"/>
    <col min="9995" max="9995" width="2" style="116" customWidth="1"/>
    <col min="9996" max="9996" width="11.42578125" style="116" customWidth="1"/>
    <col min="9997" max="9997" width="2" style="116" customWidth="1"/>
    <col min="9998" max="9998" width="8.28515625" style="116" customWidth="1"/>
    <col min="9999" max="9999" width="2" style="116" customWidth="1"/>
    <col min="10000" max="10000" width="1.85546875" style="116" customWidth="1"/>
    <col min="10001" max="10001" width="2" style="116" customWidth="1"/>
    <col min="10002" max="10003" width="11.42578125" style="116" customWidth="1"/>
    <col min="10004" max="10005" width="0.42578125" style="116" customWidth="1"/>
    <col min="10006" max="10006" width="1" style="116" customWidth="1"/>
    <col min="10007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8.5703125" style="116" customWidth="1"/>
    <col min="10245" max="10245" width="2" style="116" customWidth="1"/>
    <col min="10246" max="10246" width="12.140625" style="116" customWidth="1"/>
    <col min="10247" max="10247" width="2" style="116" customWidth="1"/>
    <col min="10248" max="10248" width="7.5703125" style="116" customWidth="1"/>
    <col min="10249" max="10249" width="2" style="116" customWidth="1"/>
    <col min="10250" max="10250" width="6.42578125" style="116" customWidth="1"/>
    <col min="10251" max="10251" width="2" style="116" customWidth="1"/>
    <col min="10252" max="10252" width="11.42578125" style="116" customWidth="1"/>
    <col min="10253" max="10253" width="2" style="116" customWidth="1"/>
    <col min="10254" max="10254" width="8.28515625" style="116" customWidth="1"/>
    <col min="10255" max="10255" width="2" style="116" customWidth="1"/>
    <col min="10256" max="10256" width="1.85546875" style="116" customWidth="1"/>
    <col min="10257" max="10257" width="2" style="116" customWidth="1"/>
    <col min="10258" max="10259" width="11.42578125" style="116" customWidth="1"/>
    <col min="10260" max="10261" width="0.42578125" style="116" customWidth="1"/>
    <col min="10262" max="10262" width="1" style="116" customWidth="1"/>
    <col min="10263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8.5703125" style="116" customWidth="1"/>
    <col min="10501" max="10501" width="2" style="116" customWidth="1"/>
    <col min="10502" max="10502" width="12.140625" style="116" customWidth="1"/>
    <col min="10503" max="10503" width="2" style="116" customWidth="1"/>
    <col min="10504" max="10504" width="7.5703125" style="116" customWidth="1"/>
    <col min="10505" max="10505" width="2" style="116" customWidth="1"/>
    <col min="10506" max="10506" width="6.42578125" style="116" customWidth="1"/>
    <col min="10507" max="10507" width="2" style="116" customWidth="1"/>
    <col min="10508" max="10508" width="11.42578125" style="116" customWidth="1"/>
    <col min="10509" max="10509" width="2" style="116" customWidth="1"/>
    <col min="10510" max="10510" width="8.28515625" style="116" customWidth="1"/>
    <col min="10511" max="10511" width="2" style="116" customWidth="1"/>
    <col min="10512" max="10512" width="1.85546875" style="116" customWidth="1"/>
    <col min="10513" max="10513" width="2" style="116" customWidth="1"/>
    <col min="10514" max="10515" width="11.42578125" style="116" customWidth="1"/>
    <col min="10516" max="10517" width="0.42578125" style="116" customWidth="1"/>
    <col min="10518" max="10518" width="1" style="116" customWidth="1"/>
    <col min="10519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8.5703125" style="116" customWidth="1"/>
    <col min="10757" max="10757" width="2" style="116" customWidth="1"/>
    <col min="10758" max="10758" width="12.140625" style="116" customWidth="1"/>
    <col min="10759" max="10759" width="2" style="116" customWidth="1"/>
    <col min="10760" max="10760" width="7.5703125" style="116" customWidth="1"/>
    <col min="10761" max="10761" width="2" style="116" customWidth="1"/>
    <col min="10762" max="10762" width="6.42578125" style="116" customWidth="1"/>
    <col min="10763" max="10763" width="2" style="116" customWidth="1"/>
    <col min="10764" max="10764" width="11.42578125" style="116" customWidth="1"/>
    <col min="10765" max="10765" width="2" style="116" customWidth="1"/>
    <col min="10766" max="10766" width="8.28515625" style="116" customWidth="1"/>
    <col min="10767" max="10767" width="2" style="116" customWidth="1"/>
    <col min="10768" max="10768" width="1.85546875" style="116" customWidth="1"/>
    <col min="10769" max="10769" width="2" style="116" customWidth="1"/>
    <col min="10770" max="10771" width="11.42578125" style="116" customWidth="1"/>
    <col min="10772" max="10773" width="0.42578125" style="116" customWidth="1"/>
    <col min="10774" max="10774" width="1" style="116" customWidth="1"/>
    <col min="10775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8.5703125" style="116" customWidth="1"/>
    <col min="11013" max="11013" width="2" style="116" customWidth="1"/>
    <col min="11014" max="11014" width="12.140625" style="116" customWidth="1"/>
    <col min="11015" max="11015" width="2" style="116" customWidth="1"/>
    <col min="11016" max="11016" width="7.5703125" style="116" customWidth="1"/>
    <col min="11017" max="11017" width="2" style="116" customWidth="1"/>
    <col min="11018" max="11018" width="6.42578125" style="116" customWidth="1"/>
    <col min="11019" max="11019" width="2" style="116" customWidth="1"/>
    <col min="11020" max="11020" width="11.42578125" style="116" customWidth="1"/>
    <col min="11021" max="11021" width="2" style="116" customWidth="1"/>
    <col min="11022" max="11022" width="8.28515625" style="116" customWidth="1"/>
    <col min="11023" max="11023" width="2" style="116" customWidth="1"/>
    <col min="11024" max="11024" width="1.85546875" style="116" customWidth="1"/>
    <col min="11025" max="11025" width="2" style="116" customWidth="1"/>
    <col min="11026" max="11027" width="11.42578125" style="116" customWidth="1"/>
    <col min="11028" max="11029" width="0.42578125" style="116" customWidth="1"/>
    <col min="11030" max="11030" width="1" style="116" customWidth="1"/>
    <col min="11031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8.5703125" style="116" customWidth="1"/>
    <col min="11269" max="11269" width="2" style="116" customWidth="1"/>
    <col min="11270" max="11270" width="12.140625" style="116" customWidth="1"/>
    <col min="11271" max="11271" width="2" style="116" customWidth="1"/>
    <col min="11272" max="11272" width="7.5703125" style="116" customWidth="1"/>
    <col min="11273" max="11273" width="2" style="116" customWidth="1"/>
    <col min="11274" max="11274" width="6.42578125" style="116" customWidth="1"/>
    <col min="11275" max="11275" width="2" style="116" customWidth="1"/>
    <col min="11276" max="11276" width="11.42578125" style="116" customWidth="1"/>
    <col min="11277" max="11277" width="2" style="116" customWidth="1"/>
    <col min="11278" max="11278" width="8.28515625" style="116" customWidth="1"/>
    <col min="11279" max="11279" width="2" style="116" customWidth="1"/>
    <col min="11280" max="11280" width="1.85546875" style="116" customWidth="1"/>
    <col min="11281" max="11281" width="2" style="116" customWidth="1"/>
    <col min="11282" max="11283" width="11.42578125" style="116" customWidth="1"/>
    <col min="11284" max="11285" width="0.42578125" style="116" customWidth="1"/>
    <col min="11286" max="11286" width="1" style="116" customWidth="1"/>
    <col min="11287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8.5703125" style="116" customWidth="1"/>
    <col min="11525" max="11525" width="2" style="116" customWidth="1"/>
    <col min="11526" max="11526" width="12.140625" style="116" customWidth="1"/>
    <col min="11527" max="11527" width="2" style="116" customWidth="1"/>
    <col min="11528" max="11528" width="7.5703125" style="116" customWidth="1"/>
    <col min="11529" max="11529" width="2" style="116" customWidth="1"/>
    <col min="11530" max="11530" width="6.42578125" style="116" customWidth="1"/>
    <col min="11531" max="11531" width="2" style="116" customWidth="1"/>
    <col min="11532" max="11532" width="11.42578125" style="116" customWidth="1"/>
    <col min="11533" max="11533" width="2" style="116" customWidth="1"/>
    <col min="11534" max="11534" width="8.28515625" style="116" customWidth="1"/>
    <col min="11535" max="11535" width="2" style="116" customWidth="1"/>
    <col min="11536" max="11536" width="1.85546875" style="116" customWidth="1"/>
    <col min="11537" max="11537" width="2" style="116" customWidth="1"/>
    <col min="11538" max="11539" width="11.42578125" style="116" customWidth="1"/>
    <col min="11540" max="11541" width="0.42578125" style="116" customWidth="1"/>
    <col min="11542" max="11542" width="1" style="116" customWidth="1"/>
    <col min="11543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8.5703125" style="116" customWidth="1"/>
    <col min="11781" max="11781" width="2" style="116" customWidth="1"/>
    <col min="11782" max="11782" width="12.140625" style="116" customWidth="1"/>
    <col min="11783" max="11783" width="2" style="116" customWidth="1"/>
    <col min="11784" max="11784" width="7.5703125" style="116" customWidth="1"/>
    <col min="11785" max="11785" width="2" style="116" customWidth="1"/>
    <col min="11786" max="11786" width="6.42578125" style="116" customWidth="1"/>
    <col min="11787" max="11787" width="2" style="116" customWidth="1"/>
    <col min="11788" max="11788" width="11.42578125" style="116" customWidth="1"/>
    <col min="11789" max="11789" width="2" style="116" customWidth="1"/>
    <col min="11790" max="11790" width="8.28515625" style="116" customWidth="1"/>
    <col min="11791" max="11791" width="2" style="116" customWidth="1"/>
    <col min="11792" max="11792" width="1.85546875" style="116" customWidth="1"/>
    <col min="11793" max="11793" width="2" style="116" customWidth="1"/>
    <col min="11794" max="11795" width="11.42578125" style="116" customWidth="1"/>
    <col min="11796" max="11797" width="0.42578125" style="116" customWidth="1"/>
    <col min="11798" max="11798" width="1" style="116" customWidth="1"/>
    <col min="11799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8.5703125" style="116" customWidth="1"/>
    <col min="12037" max="12037" width="2" style="116" customWidth="1"/>
    <col min="12038" max="12038" width="12.140625" style="116" customWidth="1"/>
    <col min="12039" max="12039" width="2" style="116" customWidth="1"/>
    <col min="12040" max="12040" width="7.5703125" style="116" customWidth="1"/>
    <col min="12041" max="12041" width="2" style="116" customWidth="1"/>
    <col min="12042" max="12042" width="6.42578125" style="116" customWidth="1"/>
    <col min="12043" max="12043" width="2" style="116" customWidth="1"/>
    <col min="12044" max="12044" width="11.42578125" style="116" customWidth="1"/>
    <col min="12045" max="12045" width="2" style="116" customWidth="1"/>
    <col min="12046" max="12046" width="8.28515625" style="116" customWidth="1"/>
    <col min="12047" max="12047" width="2" style="116" customWidth="1"/>
    <col min="12048" max="12048" width="1.85546875" style="116" customWidth="1"/>
    <col min="12049" max="12049" width="2" style="116" customWidth="1"/>
    <col min="12050" max="12051" width="11.42578125" style="116" customWidth="1"/>
    <col min="12052" max="12053" width="0.42578125" style="116" customWidth="1"/>
    <col min="12054" max="12054" width="1" style="116" customWidth="1"/>
    <col min="12055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8.5703125" style="116" customWidth="1"/>
    <col min="12293" max="12293" width="2" style="116" customWidth="1"/>
    <col min="12294" max="12294" width="12.140625" style="116" customWidth="1"/>
    <col min="12295" max="12295" width="2" style="116" customWidth="1"/>
    <col min="12296" max="12296" width="7.5703125" style="116" customWidth="1"/>
    <col min="12297" max="12297" width="2" style="116" customWidth="1"/>
    <col min="12298" max="12298" width="6.42578125" style="116" customWidth="1"/>
    <col min="12299" max="12299" width="2" style="116" customWidth="1"/>
    <col min="12300" max="12300" width="11.42578125" style="116" customWidth="1"/>
    <col min="12301" max="12301" width="2" style="116" customWidth="1"/>
    <col min="12302" max="12302" width="8.28515625" style="116" customWidth="1"/>
    <col min="12303" max="12303" width="2" style="116" customWidth="1"/>
    <col min="12304" max="12304" width="1.85546875" style="116" customWidth="1"/>
    <col min="12305" max="12305" width="2" style="116" customWidth="1"/>
    <col min="12306" max="12307" width="11.42578125" style="116" customWidth="1"/>
    <col min="12308" max="12309" width="0.42578125" style="116" customWidth="1"/>
    <col min="12310" max="12310" width="1" style="116" customWidth="1"/>
    <col min="12311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8.5703125" style="116" customWidth="1"/>
    <col min="12549" max="12549" width="2" style="116" customWidth="1"/>
    <col min="12550" max="12550" width="12.140625" style="116" customWidth="1"/>
    <col min="12551" max="12551" width="2" style="116" customWidth="1"/>
    <col min="12552" max="12552" width="7.5703125" style="116" customWidth="1"/>
    <col min="12553" max="12553" width="2" style="116" customWidth="1"/>
    <col min="12554" max="12554" width="6.42578125" style="116" customWidth="1"/>
    <col min="12555" max="12555" width="2" style="116" customWidth="1"/>
    <col min="12556" max="12556" width="11.42578125" style="116" customWidth="1"/>
    <col min="12557" max="12557" width="2" style="116" customWidth="1"/>
    <col min="12558" max="12558" width="8.28515625" style="116" customWidth="1"/>
    <col min="12559" max="12559" width="2" style="116" customWidth="1"/>
    <col min="12560" max="12560" width="1.85546875" style="116" customWidth="1"/>
    <col min="12561" max="12561" width="2" style="116" customWidth="1"/>
    <col min="12562" max="12563" width="11.42578125" style="116" customWidth="1"/>
    <col min="12564" max="12565" width="0.42578125" style="116" customWidth="1"/>
    <col min="12566" max="12566" width="1" style="116" customWidth="1"/>
    <col min="12567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8.5703125" style="116" customWidth="1"/>
    <col min="12805" max="12805" width="2" style="116" customWidth="1"/>
    <col min="12806" max="12806" width="12.140625" style="116" customWidth="1"/>
    <col min="12807" max="12807" width="2" style="116" customWidth="1"/>
    <col min="12808" max="12808" width="7.5703125" style="116" customWidth="1"/>
    <col min="12809" max="12809" width="2" style="116" customWidth="1"/>
    <col min="12810" max="12810" width="6.42578125" style="116" customWidth="1"/>
    <col min="12811" max="12811" width="2" style="116" customWidth="1"/>
    <col min="12812" max="12812" width="11.42578125" style="116" customWidth="1"/>
    <col min="12813" max="12813" width="2" style="116" customWidth="1"/>
    <col min="12814" max="12814" width="8.28515625" style="116" customWidth="1"/>
    <col min="12815" max="12815" width="2" style="116" customWidth="1"/>
    <col min="12816" max="12816" width="1.85546875" style="116" customWidth="1"/>
    <col min="12817" max="12817" width="2" style="116" customWidth="1"/>
    <col min="12818" max="12819" width="11.42578125" style="116" customWidth="1"/>
    <col min="12820" max="12821" width="0.42578125" style="116" customWidth="1"/>
    <col min="12822" max="12822" width="1" style="116" customWidth="1"/>
    <col min="12823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8.5703125" style="116" customWidth="1"/>
    <col min="13061" max="13061" width="2" style="116" customWidth="1"/>
    <col min="13062" max="13062" width="12.140625" style="116" customWidth="1"/>
    <col min="13063" max="13063" width="2" style="116" customWidth="1"/>
    <col min="13064" max="13064" width="7.5703125" style="116" customWidth="1"/>
    <col min="13065" max="13065" width="2" style="116" customWidth="1"/>
    <col min="13066" max="13066" width="6.42578125" style="116" customWidth="1"/>
    <col min="13067" max="13067" width="2" style="116" customWidth="1"/>
    <col min="13068" max="13068" width="11.42578125" style="116" customWidth="1"/>
    <col min="13069" max="13069" width="2" style="116" customWidth="1"/>
    <col min="13070" max="13070" width="8.28515625" style="116" customWidth="1"/>
    <col min="13071" max="13071" width="2" style="116" customWidth="1"/>
    <col min="13072" max="13072" width="1.85546875" style="116" customWidth="1"/>
    <col min="13073" max="13073" width="2" style="116" customWidth="1"/>
    <col min="13074" max="13075" width="11.42578125" style="116" customWidth="1"/>
    <col min="13076" max="13077" width="0.42578125" style="116" customWidth="1"/>
    <col min="13078" max="13078" width="1" style="116" customWidth="1"/>
    <col min="13079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8.5703125" style="116" customWidth="1"/>
    <col min="13317" max="13317" width="2" style="116" customWidth="1"/>
    <col min="13318" max="13318" width="12.140625" style="116" customWidth="1"/>
    <col min="13319" max="13319" width="2" style="116" customWidth="1"/>
    <col min="13320" max="13320" width="7.5703125" style="116" customWidth="1"/>
    <col min="13321" max="13321" width="2" style="116" customWidth="1"/>
    <col min="13322" max="13322" width="6.42578125" style="116" customWidth="1"/>
    <col min="13323" max="13323" width="2" style="116" customWidth="1"/>
    <col min="13324" max="13324" width="11.42578125" style="116" customWidth="1"/>
    <col min="13325" max="13325" width="2" style="116" customWidth="1"/>
    <col min="13326" max="13326" width="8.28515625" style="116" customWidth="1"/>
    <col min="13327" max="13327" width="2" style="116" customWidth="1"/>
    <col min="13328" max="13328" width="1.85546875" style="116" customWidth="1"/>
    <col min="13329" max="13329" width="2" style="116" customWidth="1"/>
    <col min="13330" max="13331" width="11.42578125" style="116" customWidth="1"/>
    <col min="13332" max="13333" width="0.42578125" style="116" customWidth="1"/>
    <col min="13334" max="13334" width="1" style="116" customWidth="1"/>
    <col min="13335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8.5703125" style="116" customWidth="1"/>
    <col min="13573" max="13573" width="2" style="116" customWidth="1"/>
    <col min="13574" max="13574" width="12.140625" style="116" customWidth="1"/>
    <col min="13575" max="13575" width="2" style="116" customWidth="1"/>
    <col min="13576" max="13576" width="7.5703125" style="116" customWidth="1"/>
    <col min="13577" max="13577" width="2" style="116" customWidth="1"/>
    <col min="13578" max="13578" width="6.42578125" style="116" customWidth="1"/>
    <col min="13579" max="13579" width="2" style="116" customWidth="1"/>
    <col min="13580" max="13580" width="11.42578125" style="116" customWidth="1"/>
    <col min="13581" max="13581" width="2" style="116" customWidth="1"/>
    <col min="13582" max="13582" width="8.28515625" style="116" customWidth="1"/>
    <col min="13583" max="13583" width="2" style="116" customWidth="1"/>
    <col min="13584" max="13584" width="1.85546875" style="116" customWidth="1"/>
    <col min="13585" max="13585" width="2" style="116" customWidth="1"/>
    <col min="13586" max="13587" width="11.42578125" style="116" customWidth="1"/>
    <col min="13588" max="13589" width="0.42578125" style="116" customWidth="1"/>
    <col min="13590" max="13590" width="1" style="116" customWidth="1"/>
    <col min="13591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8.5703125" style="116" customWidth="1"/>
    <col min="13829" max="13829" width="2" style="116" customWidth="1"/>
    <col min="13830" max="13830" width="12.140625" style="116" customWidth="1"/>
    <col min="13831" max="13831" width="2" style="116" customWidth="1"/>
    <col min="13832" max="13832" width="7.5703125" style="116" customWidth="1"/>
    <col min="13833" max="13833" width="2" style="116" customWidth="1"/>
    <col min="13834" max="13834" width="6.42578125" style="116" customWidth="1"/>
    <col min="13835" max="13835" width="2" style="116" customWidth="1"/>
    <col min="13836" max="13836" width="11.42578125" style="116" customWidth="1"/>
    <col min="13837" max="13837" width="2" style="116" customWidth="1"/>
    <col min="13838" max="13838" width="8.28515625" style="116" customWidth="1"/>
    <col min="13839" max="13839" width="2" style="116" customWidth="1"/>
    <col min="13840" max="13840" width="1.85546875" style="116" customWidth="1"/>
    <col min="13841" max="13841" width="2" style="116" customWidth="1"/>
    <col min="13842" max="13843" width="11.42578125" style="116" customWidth="1"/>
    <col min="13844" max="13845" width="0.42578125" style="116" customWidth="1"/>
    <col min="13846" max="13846" width="1" style="116" customWidth="1"/>
    <col min="13847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8.5703125" style="116" customWidth="1"/>
    <col min="14085" max="14085" width="2" style="116" customWidth="1"/>
    <col min="14086" max="14086" width="12.140625" style="116" customWidth="1"/>
    <col min="14087" max="14087" width="2" style="116" customWidth="1"/>
    <col min="14088" max="14088" width="7.5703125" style="116" customWidth="1"/>
    <col min="14089" max="14089" width="2" style="116" customWidth="1"/>
    <col min="14090" max="14090" width="6.42578125" style="116" customWidth="1"/>
    <col min="14091" max="14091" width="2" style="116" customWidth="1"/>
    <col min="14092" max="14092" width="11.42578125" style="116" customWidth="1"/>
    <col min="14093" max="14093" width="2" style="116" customWidth="1"/>
    <col min="14094" max="14094" width="8.28515625" style="116" customWidth="1"/>
    <col min="14095" max="14095" width="2" style="116" customWidth="1"/>
    <col min="14096" max="14096" width="1.85546875" style="116" customWidth="1"/>
    <col min="14097" max="14097" width="2" style="116" customWidth="1"/>
    <col min="14098" max="14099" width="11.42578125" style="116" customWidth="1"/>
    <col min="14100" max="14101" width="0.42578125" style="116" customWidth="1"/>
    <col min="14102" max="14102" width="1" style="116" customWidth="1"/>
    <col min="14103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8.5703125" style="116" customWidth="1"/>
    <col min="14341" max="14341" width="2" style="116" customWidth="1"/>
    <col min="14342" max="14342" width="12.140625" style="116" customWidth="1"/>
    <col min="14343" max="14343" width="2" style="116" customWidth="1"/>
    <col min="14344" max="14344" width="7.5703125" style="116" customWidth="1"/>
    <col min="14345" max="14345" width="2" style="116" customWidth="1"/>
    <col min="14346" max="14346" width="6.42578125" style="116" customWidth="1"/>
    <col min="14347" max="14347" width="2" style="116" customWidth="1"/>
    <col min="14348" max="14348" width="11.42578125" style="116" customWidth="1"/>
    <col min="14349" max="14349" width="2" style="116" customWidth="1"/>
    <col min="14350" max="14350" width="8.28515625" style="116" customWidth="1"/>
    <col min="14351" max="14351" width="2" style="116" customWidth="1"/>
    <col min="14352" max="14352" width="1.85546875" style="116" customWidth="1"/>
    <col min="14353" max="14353" width="2" style="116" customWidth="1"/>
    <col min="14354" max="14355" width="11.42578125" style="116" customWidth="1"/>
    <col min="14356" max="14357" width="0.42578125" style="116" customWidth="1"/>
    <col min="14358" max="14358" width="1" style="116" customWidth="1"/>
    <col min="14359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8.5703125" style="116" customWidth="1"/>
    <col min="14597" max="14597" width="2" style="116" customWidth="1"/>
    <col min="14598" max="14598" width="12.140625" style="116" customWidth="1"/>
    <col min="14599" max="14599" width="2" style="116" customWidth="1"/>
    <col min="14600" max="14600" width="7.5703125" style="116" customWidth="1"/>
    <col min="14601" max="14601" width="2" style="116" customWidth="1"/>
    <col min="14602" max="14602" width="6.42578125" style="116" customWidth="1"/>
    <col min="14603" max="14603" width="2" style="116" customWidth="1"/>
    <col min="14604" max="14604" width="11.42578125" style="116" customWidth="1"/>
    <col min="14605" max="14605" width="2" style="116" customWidth="1"/>
    <col min="14606" max="14606" width="8.28515625" style="116" customWidth="1"/>
    <col min="14607" max="14607" width="2" style="116" customWidth="1"/>
    <col min="14608" max="14608" width="1.85546875" style="116" customWidth="1"/>
    <col min="14609" max="14609" width="2" style="116" customWidth="1"/>
    <col min="14610" max="14611" width="11.42578125" style="116" customWidth="1"/>
    <col min="14612" max="14613" width="0.42578125" style="116" customWidth="1"/>
    <col min="14614" max="14614" width="1" style="116" customWidth="1"/>
    <col min="14615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8.5703125" style="116" customWidth="1"/>
    <col min="14853" max="14853" width="2" style="116" customWidth="1"/>
    <col min="14854" max="14854" width="12.140625" style="116" customWidth="1"/>
    <col min="14855" max="14855" width="2" style="116" customWidth="1"/>
    <col min="14856" max="14856" width="7.5703125" style="116" customWidth="1"/>
    <col min="14857" max="14857" width="2" style="116" customWidth="1"/>
    <col min="14858" max="14858" width="6.42578125" style="116" customWidth="1"/>
    <col min="14859" max="14859" width="2" style="116" customWidth="1"/>
    <col min="14860" max="14860" width="11.42578125" style="116" customWidth="1"/>
    <col min="14861" max="14861" width="2" style="116" customWidth="1"/>
    <col min="14862" max="14862" width="8.28515625" style="116" customWidth="1"/>
    <col min="14863" max="14863" width="2" style="116" customWidth="1"/>
    <col min="14864" max="14864" width="1.85546875" style="116" customWidth="1"/>
    <col min="14865" max="14865" width="2" style="116" customWidth="1"/>
    <col min="14866" max="14867" width="11.42578125" style="116" customWidth="1"/>
    <col min="14868" max="14869" width="0.42578125" style="116" customWidth="1"/>
    <col min="14870" max="14870" width="1" style="116" customWidth="1"/>
    <col min="14871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8.5703125" style="116" customWidth="1"/>
    <col min="15109" max="15109" width="2" style="116" customWidth="1"/>
    <col min="15110" max="15110" width="12.140625" style="116" customWidth="1"/>
    <col min="15111" max="15111" width="2" style="116" customWidth="1"/>
    <col min="15112" max="15112" width="7.5703125" style="116" customWidth="1"/>
    <col min="15113" max="15113" width="2" style="116" customWidth="1"/>
    <col min="15114" max="15114" width="6.42578125" style="116" customWidth="1"/>
    <col min="15115" max="15115" width="2" style="116" customWidth="1"/>
    <col min="15116" max="15116" width="11.42578125" style="116" customWidth="1"/>
    <col min="15117" max="15117" width="2" style="116" customWidth="1"/>
    <col min="15118" max="15118" width="8.28515625" style="116" customWidth="1"/>
    <col min="15119" max="15119" width="2" style="116" customWidth="1"/>
    <col min="15120" max="15120" width="1.85546875" style="116" customWidth="1"/>
    <col min="15121" max="15121" width="2" style="116" customWidth="1"/>
    <col min="15122" max="15123" width="11.42578125" style="116" customWidth="1"/>
    <col min="15124" max="15125" width="0.42578125" style="116" customWidth="1"/>
    <col min="15126" max="15126" width="1" style="116" customWidth="1"/>
    <col min="15127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8.5703125" style="116" customWidth="1"/>
    <col min="15365" max="15365" width="2" style="116" customWidth="1"/>
    <col min="15366" max="15366" width="12.140625" style="116" customWidth="1"/>
    <col min="15367" max="15367" width="2" style="116" customWidth="1"/>
    <col min="15368" max="15368" width="7.5703125" style="116" customWidth="1"/>
    <col min="15369" max="15369" width="2" style="116" customWidth="1"/>
    <col min="15370" max="15370" width="6.42578125" style="116" customWidth="1"/>
    <col min="15371" max="15371" width="2" style="116" customWidth="1"/>
    <col min="15372" max="15372" width="11.42578125" style="116" customWidth="1"/>
    <col min="15373" max="15373" width="2" style="116" customWidth="1"/>
    <col min="15374" max="15374" width="8.28515625" style="116" customWidth="1"/>
    <col min="15375" max="15375" width="2" style="116" customWidth="1"/>
    <col min="15376" max="15376" width="1.85546875" style="116" customWidth="1"/>
    <col min="15377" max="15377" width="2" style="116" customWidth="1"/>
    <col min="15378" max="15379" width="11.42578125" style="116" customWidth="1"/>
    <col min="15380" max="15381" width="0.42578125" style="116" customWidth="1"/>
    <col min="15382" max="15382" width="1" style="116" customWidth="1"/>
    <col min="15383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8.5703125" style="116" customWidth="1"/>
    <col min="15621" max="15621" width="2" style="116" customWidth="1"/>
    <col min="15622" max="15622" width="12.140625" style="116" customWidth="1"/>
    <col min="15623" max="15623" width="2" style="116" customWidth="1"/>
    <col min="15624" max="15624" width="7.5703125" style="116" customWidth="1"/>
    <col min="15625" max="15625" width="2" style="116" customWidth="1"/>
    <col min="15626" max="15626" width="6.42578125" style="116" customWidth="1"/>
    <col min="15627" max="15627" width="2" style="116" customWidth="1"/>
    <col min="15628" max="15628" width="11.42578125" style="116" customWidth="1"/>
    <col min="15629" max="15629" width="2" style="116" customWidth="1"/>
    <col min="15630" max="15630" width="8.28515625" style="116" customWidth="1"/>
    <col min="15631" max="15631" width="2" style="116" customWidth="1"/>
    <col min="15632" max="15632" width="1.85546875" style="116" customWidth="1"/>
    <col min="15633" max="15633" width="2" style="116" customWidth="1"/>
    <col min="15634" max="15635" width="11.42578125" style="116" customWidth="1"/>
    <col min="15636" max="15637" width="0.42578125" style="116" customWidth="1"/>
    <col min="15638" max="15638" width="1" style="116" customWidth="1"/>
    <col min="15639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8.5703125" style="116" customWidth="1"/>
    <col min="15877" max="15877" width="2" style="116" customWidth="1"/>
    <col min="15878" max="15878" width="12.140625" style="116" customWidth="1"/>
    <col min="15879" max="15879" width="2" style="116" customWidth="1"/>
    <col min="15880" max="15880" width="7.5703125" style="116" customWidth="1"/>
    <col min="15881" max="15881" width="2" style="116" customWidth="1"/>
    <col min="15882" max="15882" width="6.42578125" style="116" customWidth="1"/>
    <col min="15883" max="15883" width="2" style="116" customWidth="1"/>
    <col min="15884" max="15884" width="11.42578125" style="116" customWidth="1"/>
    <col min="15885" max="15885" width="2" style="116" customWidth="1"/>
    <col min="15886" max="15886" width="8.28515625" style="116" customWidth="1"/>
    <col min="15887" max="15887" width="2" style="116" customWidth="1"/>
    <col min="15888" max="15888" width="1.85546875" style="116" customWidth="1"/>
    <col min="15889" max="15889" width="2" style="116" customWidth="1"/>
    <col min="15890" max="15891" width="11.42578125" style="116" customWidth="1"/>
    <col min="15892" max="15893" width="0.42578125" style="116" customWidth="1"/>
    <col min="15894" max="15894" width="1" style="116" customWidth="1"/>
    <col min="15895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8.5703125" style="116" customWidth="1"/>
    <col min="16133" max="16133" width="2" style="116" customWidth="1"/>
    <col min="16134" max="16134" width="12.140625" style="116" customWidth="1"/>
    <col min="16135" max="16135" width="2" style="116" customWidth="1"/>
    <col min="16136" max="16136" width="7.5703125" style="116" customWidth="1"/>
    <col min="16137" max="16137" width="2" style="116" customWidth="1"/>
    <col min="16138" max="16138" width="6.42578125" style="116" customWidth="1"/>
    <col min="16139" max="16139" width="2" style="116" customWidth="1"/>
    <col min="16140" max="16140" width="11.42578125" style="116" customWidth="1"/>
    <col min="16141" max="16141" width="2" style="116" customWidth="1"/>
    <col min="16142" max="16142" width="8.28515625" style="116" customWidth="1"/>
    <col min="16143" max="16143" width="2" style="116" customWidth="1"/>
    <col min="16144" max="16144" width="1.85546875" style="116" customWidth="1"/>
    <col min="16145" max="16145" width="2" style="116" customWidth="1"/>
    <col min="16146" max="16147" width="11.42578125" style="116" customWidth="1"/>
    <col min="16148" max="16149" width="0.42578125" style="116" customWidth="1"/>
    <col min="16150" max="16150" width="1" style="116" customWidth="1"/>
    <col min="16151" max="16384" width="13.28515625" style="116"/>
  </cols>
  <sheetData>
    <row r="1" spans="4:20" ht="2.1" customHeight="1" x14ac:dyDescent="0.2">
      <c r="T1" s="116" t="s">
        <v>198</v>
      </c>
    </row>
    <row r="2" spans="4:20" ht="3.75" customHeight="1" x14ac:dyDescent="0.2"/>
    <row r="3" spans="4:20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</row>
    <row r="4" spans="4:20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</row>
    <row r="5" spans="4:20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</row>
    <row r="6" spans="4:20" ht="16.350000000000001" customHeight="1" x14ac:dyDescent="0.2">
      <c r="D6" s="119" t="s">
        <v>200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</row>
    <row r="7" spans="4:20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</row>
    <row r="8" spans="4:20" ht="15.6" customHeight="1" x14ac:dyDescent="0.2">
      <c r="D8" s="120" t="s">
        <v>202</v>
      </c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0"/>
    </row>
    <row r="9" spans="4:20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</row>
    <row r="10" spans="4:20" ht="17.25" customHeight="1" x14ac:dyDescent="0.25">
      <c r="D10" s="122" t="s">
        <v>227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3"/>
    </row>
    <row r="11" spans="4:20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  <c r="Q11" s="277"/>
      <c r="R11" s="277"/>
    </row>
    <row r="12" spans="4:20" ht="1.1499999999999999" customHeight="1" x14ac:dyDescent="0.2">
      <c r="F12" s="140" t="s">
        <v>203</v>
      </c>
      <c r="G12" s="140"/>
    </row>
    <row r="13" spans="4:20" ht="12.75" customHeight="1" x14ac:dyDescent="0.2">
      <c r="D13" s="141"/>
      <c r="E13" s="141"/>
      <c r="F13" s="142" t="s">
        <v>203</v>
      </c>
      <c r="G13" s="142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</row>
    <row r="14" spans="4:20" ht="23.25" customHeight="1" x14ac:dyDescent="0.2">
      <c r="D14" s="141" t="s">
        <v>228</v>
      </c>
      <c r="E14" s="141"/>
      <c r="F14" s="142" t="s">
        <v>229</v>
      </c>
      <c r="G14" s="142"/>
      <c r="H14" s="141" t="s">
        <v>230</v>
      </c>
      <c r="I14" s="141"/>
      <c r="J14" s="141" t="s">
        <v>231</v>
      </c>
      <c r="K14" s="141"/>
      <c r="L14" s="141" t="s">
        <v>232</v>
      </c>
      <c r="M14" s="141"/>
      <c r="N14" s="141" t="s">
        <v>233</v>
      </c>
      <c r="O14" s="141"/>
      <c r="P14" s="141" t="s">
        <v>203</v>
      </c>
      <c r="Q14" s="141"/>
      <c r="R14" s="141" t="s">
        <v>234</v>
      </c>
    </row>
    <row r="15" spans="4:20" ht="1.1499999999999999" customHeight="1" x14ac:dyDescent="0.2">
      <c r="D15" s="143"/>
      <c r="E15" s="143"/>
      <c r="F15" s="144" t="s">
        <v>203</v>
      </c>
      <c r="G15" s="144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</row>
    <row r="16" spans="4:20" ht="0.95" customHeight="1" x14ac:dyDescent="0.2">
      <c r="D16" s="145"/>
      <c r="E16" s="146"/>
      <c r="F16" s="147" t="s">
        <v>203</v>
      </c>
      <c r="G16" s="147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5"/>
    </row>
    <row r="17" spans="4:18" ht="10.9" customHeight="1" x14ac:dyDescent="0.2">
      <c r="D17" s="148">
        <v>41671</v>
      </c>
      <c r="E17" s="149"/>
      <c r="F17" s="147" t="s">
        <v>235</v>
      </c>
      <c r="G17" s="147"/>
      <c r="H17" s="150">
        <v>1</v>
      </c>
      <c r="I17" s="150"/>
      <c r="J17" s="150">
        <v>0.5</v>
      </c>
      <c r="K17" s="150"/>
      <c r="L17" s="151">
        <v>235000</v>
      </c>
      <c r="M17" s="151"/>
      <c r="N17" s="150">
        <v>100.803</v>
      </c>
      <c r="O17" s="150"/>
      <c r="P17" s="152">
        <v>0</v>
      </c>
      <c r="Q17" s="152"/>
      <c r="R17" s="153">
        <v>236887.05</v>
      </c>
    </row>
    <row r="18" spans="4:18" ht="10.9" customHeight="1" x14ac:dyDescent="0.2">
      <c r="D18" s="148">
        <v>42036</v>
      </c>
      <c r="E18" s="149"/>
      <c r="F18" s="147" t="s">
        <v>235</v>
      </c>
      <c r="G18" s="147"/>
      <c r="H18" s="150">
        <v>1.5</v>
      </c>
      <c r="I18" s="150"/>
      <c r="J18" s="150">
        <v>0.65</v>
      </c>
      <c r="K18" s="150"/>
      <c r="L18" s="151">
        <v>1155000</v>
      </c>
      <c r="M18" s="151"/>
      <c r="N18" s="150">
        <v>102.20099999999999</v>
      </c>
      <c r="O18" s="150"/>
      <c r="P18" s="152">
        <v>0</v>
      </c>
      <c r="Q18" s="152"/>
      <c r="R18" s="153">
        <v>1180421.55</v>
      </c>
    </row>
    <row r="19" spans="4:18" ht="10.9" customHeight="1" x14ac:dyDescent="0.2">
      <c r="D19" s="148">
        <v>42401</v>
      </c>
      <c r="E19" s="149"/>
      <c r="F19" s="147" t="s">
        <v>235</v>
      </c>
      <c r="G19" s="147"/>
      <c r="H19" s="150">
        <v>2</v>
      </c>
      <c r="I19" s="150"/>
      <c r="J19" s="150">
        <v>0.75</v>
      </c>
      <c r="K19" s="150"/>
      <c r="L19" s="151">
        <v>1140000</v>
      </c>
      <c r="M19" s="151"/>
      <c r="N19" s="150">
        <v>104.45099999999999</v>
      </c>
      <c r="O19" s="150"/>
      <c r="P19" s="152">
        <v>0</v>
      </c>
      <c r="Q19" s="152"/>
      <c r="R19" s="153">
        <v>1190741.3999999999</v>
      </c>
    </row>
    <row r="20" spans="4:18" ht="10.9" customHeight="1" x14ac:dyDescent="0.2">
      <c r="D20" s="148">
        <v>42767</v>
      </c>
      <c r="E20" s="149"/>
      <c r="F20" s="147" t="s">
        <v>235</v>
      </c>
      <c r="G20" s="147"/>
      <c r="H20" s="150">
        <v>2</v>
      </c>
      <c r="I20" s="150"/>
      <c r="J20" s="150">
        <v>0.95</v>
      </c>
      <c r="K20" s="150"/>
      <c r="L20" s="151">
        <v>995000</v>
      </c>
      <c r="M20" s="151"/>
      <c r="N20" s="150">
        <v>104.73099999999999</v>
      </c>
      <c r="O20" s="150"/>
      <c r="P20" s="152">
        <v>0</v>
      </c>
      <c r="Q20" s="152"/>
      <c r="R20" s="153">
        <v>1042073.450000001</v>
      </c>
    </row>
    <row r="21" spans="4:18" ht="10.9" customHeight="1" x14ac:dyDescent="0.2">
      <c r="D21" s="148">
        <v>43132</v>
      </c>
      <c r="E21" s="148"/>
      <c r="F21" s="154" t="s">
        <v>235</v>
      </c>
      <c r="G21" s="154"/>
      <c r="H21" s="155">
        <v>2</v>
      </c>
      <c r="I21" s="155"/>
      <c r="J21" s="155">
        <v>1.1499999999999999</v>
      </c>
      <c r="K21" s="155"/>
      <c r="L21" s="153">
        <v>975000</v>
      </c>
      <c r="M21" s="153"/>
      <c r="N21" s="155">
        <v>104.60899999999999</v>
      </c>
      <c r="O21" s="155"/>
      <c r="P21" s="156">
        <v>0</v>
      </c>
      <c r="Q21" s="156"/>
      <c r="R21" s="153">
        <v>1019937.75</v>
      </c>
    </row>
    <row r="22" spans="4:18" ht="10.9" customHeight="1" x14ac:dyDescent="0.2">
      <c r="D22" s="148">
        <v>43497</v>
      </c>
      <c r="E22" s="149"/>
      <c r="F22" s="147" t="s">
        <v>235</v>
      </c>
      <c r="G22" s="147"/>
      <c r="H22" s="150">
        <v>2</v>
      </c>
      <c r="I22" s="150"/>
      <c r="J22" s="150">
        <v>1.35</v>
      </c>
      <c r="K22" s="150"/>
      <c r="L22" s="151">
        <v>935000</v>
      </c>
      <c r="M22" s="151"/>
      <c r="N22" s="150">
        <v>104.1</v>
      </c>
      <c r="O22" s="150"/>
      <c r="P22" s="152">
        <v>0</v>
      </c>
      <c r="Q22" s="152"/>
      <c r="R22" s="153">
        <v>973335</v>
      </c>
    </row>
    <row r="23" spans="4:18" ht="10.9" customHeight="1" x14ac:dyDescent="0.2">
      <c r="D23" s="148">
        <v>43862</v>
      </c>
      <c r="E23" s="149"/>
      <c r="F23" s="147" t="s">
        <v>235</v>
      </c>
      <c r="G23" s="147"/>
      <c r="H23" s="150">
        <v>2</v>
      </c>
      <c r="I23" s="150"/>
      <c r="J23" s="150">
        <v>1.6</v>
      </c>
      <c r="K23" s="150"/>
      <c r="L23" s="151">
        <v>920000</v>
      </c>
      <c r="M23" s="151"/>
      <c r="N23" s="150">
        <v>102.501</v>
      </c>
      <c r="O23" s="150"/>
      <c r="P23" s="152">
        <v>1</v>
      </c>
      <c r="Q23" s="152"/>
      <c r="R23" s="153">
        <v>943009.19999999902</v>
      </c>
    </row>
    <row r="24" spans="4:18" ht="10.9" customHeight="1" x14ac:dyDescent="0.2">
      <c r="D24" s="148">
        <v>44228</v>
      </c>
      <c r="E24" s="149"/>
      <c r="F24" s="147" t="s">
        <v>235</v>
      </c>
      <c r="G24" s="147"/>
      <c r="H24" s="150">
        <v>2</v>
      </c>
      <c r="I24" s="150"/>
      <c r="J24" s="150">
        <v>1.7</v>
      </c>
      <c r="K24" s="150"/>
      <c r="L24" s="151">
        <v>585000</v>
      </c>
      <c r="M24" s="151"/>
      <c r="N24" s="150">
        <v>101.869</v>
      </c>
      <c r="O24" s="150"/>
      <c r="P24" s="152">
        <v>1</v>
      </c>
      <c r="Q24" s="152"/>
      <c r="R24" s="153">
        <v>595933.64999999944</v>
      </c>
    </row>
    <row r="25" spans="4:18" ht="10.9" customHeight="1" x14ac:dyDescent="0.2">
      <c r="D25" s="148">
        <v>44593</v>
      </c>
      <c r="E25" s="149"/>
      <c r="F25" s="147" t="s">
        <v>235</v>
      </c>
      <c r="G25" s="147"/>
      <c r="H25" s="150">
        <v>2</v>
      </c>
      <c r="I25" s="150"/>
      <c r="J25" s="150">
        <v>1.8</v>
      </c>
      <c r="K25" s="150"/>
      <c r="L25" s="151">
        <v>175000</v>
      </c>
      <c r="M25" s="151"/>
      <c r="N25" s="150">
        <v>101.241</v>
      </c>
      <c r="O25" s="150"/>
      <c r="P25" s="152">
        <v>1</v>
      </c>
      <c r="Q25" s="152"/>
      <c r="R25" s="153">
        <v>177171.75</v>
      </c>
    </row>
    <row r="26" spans="4:18" ht="10.9" customHeight="1" x14ac:dyDescent="0.2">
      <c r="D26" s="148">
        <v>44958</v>
      </c>
      <c r="E26" s="148"/>
      <c r="F26" s="154" t="s">
        <v>235</v>
      </c>
      <c r="G26" s="154"/>
      <c r="H26" s="155">
        <v>2</v>
      </c>
      <c r="I26" s="155"/>
      <c r="J26" s="155">
        <v>1.9</v>
      </c>
      <c r="K26" s="155"/>
      <c r="L26" s="153">
        <v>170000</v>
      </c>
      <c r="M26" s="153"/>
      <c r="N26" s="155">
        <v>100.61799999999999</v>
      </c>
      <c r="O26" s="155"/>
      <c r="P26" s="156">
        <v>1</v>
      </c>
      <c r="Q26" s="156"/>
      <c r="R26" s="153">
        <v>171050.5999999996</v>
      </c>
    </row>
    <row r="27" spans="4:18" ht="10.9" customHeight="1" x14ac:dyDescent="0.2">
      <c r="D27" s="148">
        <v>45689</v>
      </c>
      <c r="E27" s="149"/>
      <c r="F27" s="147" t="s">
        <v>236</v>
      </c>
      <c r="G27" s="147"/>
      <c r="H27" s="150">
        <v>2.1</v>
      </c>
      <c r="I27" s="150"/>
      <c r="J27" s="150">
        <v>2.1</v>
      </c>
      <c r="K27" s="150"/>
      <c r="L27" s="151">
        <v>230000</v>
      </c>
      <c r="M27" s="151"/>
      <c r="N27" s="150">
        <v>100</v>
      </c>
      <c r="O27" s="150"/>
      <c r="P27" s="152">
        <v>0</v>
      </c>
      <c r="Q27" s="152"/>
      <c r="R27" s="153">
        <v>230000</v>
      </c>
    </row>
    <row r="28" spans="4:18" ht="10.9" customHeight="1" x14ac:dyDescent="0.2">
      <c r="D28" s="148">
        <v>46784</v>
      </c>
      <c r="E28" s="149"/>
      <c r="F28" s="147" t="s">
        <v>237</v>
      </c>
      <c r="G28" s="147"/>
      <c r="H28" s="150">
        <v>2.35</v>
      </c>
      <c r="I28" s="150"/>
      <c r="J28" s="150">
        <v>2.35</v>
      </c>
      <c r="K28" s="150"/>
      <c r="L28" s="151">
        <v>365000</v>
      </c>
      <c r="M28" s="151"/>
      <c r="N28" s="150">
        <v>100</v>
      </c>
      <c r="O28" s="150"/>
      <c r="P28" s="152">
        <v>0</v>
      </c>
      <c r="Q28" s="152"/>
      <c r="R28" s="153">
        <v>365000</v>
      </c>
    </row>
    <row r="29" spans="4:18" ht="1.1499999999999999" customHeight="1" x14ac:dyDescent="0.2">
      <c r="D29" s="145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5"/>
    </row>
    <row r="30" spans="4:18" ht="1.1499999999999999" customHeight="1" x14ac:dyDescent="0.2"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</row>
    <row r="31" spans="4:18" ht="12.75" customHeight="1" x14ac:dyDescent="0.2">
      <c r="D31" s="157">
        <v>0</v>
      </c>
      <c r="E31" s="157"/>
      <c r="F31" s="158">
        <v>0</v>
      </c>
      <c r="G31" s="158"/>
      <c r="H31" s="158">
        <v>0</v>
      </c>
      <c r="I31" s="158"/>
      <c r="J31" s="158">
        <v>0</v>
      </c>
      <c r="K31" s="158"/>
      <c r="L31" s="159">
        <v>7880000</v>
      </c>
      <c r="M31" s="159"/>
      <c r="N31" s="158">
        <v>0</v>
      </c>
      <c r="O31" s="158"/>
      <c r="P31" s="158">
        <v>0</v>
      </c>
      <c r="Q31" s="158"/>
      <c r="R31" s="159">
        <v>8125561.4000000004</v>
      </c>
    </row>
    <row r="32" spans="4:18" ht="1.1499999999999999" customHeight="1" x14ac:dyDescent="0.2"/>
    <row r="33" spans="4:18" ht="10.9" customHeight="1" x14ac:dyDescent="0.2"/>
    <row r="34" spans="4:18" ht="10.9" customHeight="1" x14ac:dyDescent="0.2">
      <c r="D34" s="280" t="s">
        <v>238</v>
      </c>
      <c r="E34" s="280"/>
      <c r="F34" s="278"/>
      <c r="G34" s="278"/>
      <c r="H34" s="278"/>
      <c r="I34" s="278"/>
      <c r="J34" s="278"/>
      <c r="K34" s="278"/>
      <c r="L34" s="278"/>
      <c r="M34" s="278"/>
      <c r="N34" s="278"/>
      <c r="O34" s="278"/>
      <c r="P34" s="278"/>
      <c r="Q34" s="278"/>
      <c r="R34" s="281" t="s">
        <v>203</v>
      </c>
    </row>
    <row r="35" spans="4:18" ht="10.9" customHeight="1" x14ac:dyDescent="0.2">
      <c r="D35" s="126" t="s">
        <v>198</v>
      </c>
      <c r="E35" s="126"/>
      <c r="R35" s="160" t="s">
        <v>203</v>
      </c>
    </row>
    <row r="36" spans="4:18" ht="10.9" customHeight="1" x14ac:dyDescent="0.2">
      <c r="D36" s="127" t="s">
        <v>212</v>
      </c>
      <c r="E36" s="127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28">
        <v>7880000</v>
      </c>
    </row>
    <row r="37" spans="4:18" ht="10.9" customHeight="1" x14ac:dyDescent="0.2">
      <c r="D37" s="127" t="s">
        <v>239</v>
      </c>
      <c r="E37" s="127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29">
        <v>245561.4</v>
      </c>
    </row>
    <row r="38" spans="4:18" ht="10.9" customHeight="1" x14ac:dyDescent="0.2">
      <c r="D38" s="127" t="s">
        <v>240</v>
      </c>
      <c r="E38" s="127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28">
        <v>8125561.4000000004</v>
      </c>
    </row>
    <row r="39" spans="4:18" ht="10.9" customHeight="1" x14ac:dyDescent="0.2">
      <c r="D39" s="130" t="s">
        <v>198</v>
      </c>
      <c r="E39" s="126"/>
      <c r="R39" s="132" t="s">
        <v>203</v>
      </c>
    </row>
    <row r="40" spans="4:18" ht="10.9" customHeight="1" x14ac:dyDescent="0.2">
      <c r="D40" s="127" t="s">
        <v>217</v>
      </c>
      <c r="E40" s="127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28">
        <v>-58356.12</v>
      </c>
    </row>
    <row r="41" spans="4:18" ht="10.9" customHeight="1" x14ac:dyDescent="0.2">
      <c r="D41" s="127" t="s">
        <v>241</v>
      </c>
      <c r="E41" s="127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29">
        <v>8067205.2800000003</v>
      </c>
    </row>
    <row r="42" spans="4:18" ht="10.9" customHeight="1" x14ac:dyDescent="0.2">
      <c r="D42" s="130" t="s">
        <v>198</v>
      </c>
      <c r="E42" s="126"/>
      <c r="R42" s="132" t="s">
        <v>203</v>
      </c>
    </row>
    <row r="43" spans="4:18" ht="10.9" customHeight="1" x14ac:dyDescent="0.2">
      <c r="D43" s="127" t="s">
        <v>242</v>
      </c>
      <c r="E43" s="127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28">
        <v>8067205.2800000003</v>
      </c>
    </row>
    <row r="44" spans="4:18" ht="10.9" customHeight="1" x14ac:dyDescent="0.2">
      <c r="D44" s="130" t="s">
        <v>198</v>
      </c>
      <c r="E44" s="126"/>
      <c r="R44" s="132" t="s">
        <v>203</v>
      </c>
    </row>
    <row r="45" spans="4:18" ht="10.9" customHeight="1" x14ac:dyDescent="0.2">
      <c r="D45" s="127" t="s">
        <v>243</v>
      </c>
      <c r="E45" s="127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28">
        <v>47444.333333333299</v>
      </c>
    </row>
    <row r="46" spans="4:18" ht="10.9" customHeight="1" x14ac:dyDescent="0.2">
      <c r="D46" s="127" t="s">
        <v>244</v>
      </c>
      <c r="E46" s="127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61">
        <v>6.0208544839255502</v>
      </c>
    </row>
    <row r="47" spans="4:18" ht="10.9" customHeight="1" x14ac:dyDescent="0.2">
      <c r="D47" s="127" t="s">
        <v>245</v>
      </c>
      <c r="E47" s="127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62">
        <v>2.0054099470959001</v>
      </c>
    </row>
    <row r="48" spans="4:18" ht="10.9" customHeight="1" x14ac:dyDescent="0.2">
      <c r="D48" s="130" t="s">
        <v>198</v>
      </c>
      <c r="E48" s="126"/>
      <c r="R48" s="132" t="s">
        <v>203</v>
      </c>
    </row>
    <row r="49" spans="1:18" ht="10.9" customHeight="1" x14ac:dyDescent="0.2">
      <c r="D49" s="127" t="s">
        <v>246</v>
      </c>
      <c r="E49" s="127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62">
        <v>1.6108311494874701</v>
      </c>
    </row>
    <row r="50" spans="1:18" ht="10.9" customHeight="1" x14ac:dyDescent="0.2">
      <c r="D50" s="127" t="s">
        <v>247</v>
      </c>
      <c r="E50" s="127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145"/>
      <c r="R50" s="162">
        <v>1.58118476486181</v>
      </c>
    </row>
    <row r="51" spans="1:18" ht="31.9" customHeight="1" x14ac:dyDescent="0.2"/>
    <row r="52" spans="1:18" ht="195.75" customHeight="1" x14ac:dyDescent="0.2"/>
    <row r="53" spans="1:18" ht="12.75" customHeight="1" x14ac:dyDescent="0.2">
      <c r="D53" s="135" t="s">
        <v>224</v>
      </c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</row>
    <row r="54" spans="1:18" ht="9.4" customHeight="1" x14ac:dyDescent="0.3">
      <c r="D54" s="136" t="s">
        <v>225</v>
      </c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</row>
    <row r="55" spans="1:18" ht="13.7" customHeight="1" x14ac:dyDescent="0.3">
      <c r="D55" s="137" t="s">
        <v>225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</row>
    <row r="56" spans="1:18" ht="9.1999999999999993" customHeight="1" x14ac:dyDescent="0.2">
      <c r="D56" s="138" t="s">
        <v>225</v>
      </c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9" t="s">
        <v>248</v>
      </c>
    </row>
    <row r="57" spans="1:18" ht="0.75" customHeight="1" x14ac:dyDescent="0.2"/>
    <row r="58" spans="1:18" ht="2.1" customHeight="1" x14ac:dyDescent="0.2">
      <c r="A58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39"/>
  <sheetViews>
    <sheetView showGridLines="0" workbookViewId="0"/>
  </sheetViews>
  <sheetFormatPr defaultColWidth="13.28515625" defaultRowHeight="12.75" customHeight="1" x14ac:dyDescent="0.2"/>
  <cols>
    <col min="1" max="1" width="0.42578125" style="116" customWidth="1"/>
    <col min="2" max="2" width="4.85546875" style="116" customWidth="1"/>
    <col min="3" max="3" width="3.28515625" style="116" customWidth="1"/>
    <col min="4" max="4" width="30.28515625" style="116" customWidth="1"/>
    <col min="5" max="5" width="0" style="116" hidden="1" customWidth="1"/>
    <col min="6" max="6" width="11.42578125" style="116" customWidth="1"/>
    <col min="7" max="7" width="0" style="116" hidden="1" customWidth="1"/>
    <col min="8" max="8" width="11.42578125" style="116" customWidth="1"/>
    <col min="9" max="9" width="0" style="116" hidden="1" customWidth="1"/>
    <col min="10" max="10" width="11.42578125" style="116" customWidth="1"/>
    <col min="11" max="11" width="0" style="116" hidden="1" customWidth="1"/>
    <col min="12" max="12" width="11.42578125" style="116" customWidth="1"/>
    <col min="13" max="13" width="0" style="116" hidden="1" customWidth="1"/>
    <col min="14" max="15" width="11.42578125" style="116" customWidth="1"/>
    <col min="16" max="17" width="0.42578125" style="116" customWidth="1"/>
    <col min="18" max="18" width="3.28515625" style="116" customWidth="1"/>
    <col min="19" max="256" width="13.28515625" style="116"/>
    <col min="257" max="257" width="0.42578125" style="116" customWidth="1"/>
    <col min="258" max="258" width="4.85546875" style="116" customWidth="1"/>
    <col min="259" max="259" width="3.28515625" style="116" customWidth="1"/>
    <col min="260" max="260" width="30.28515625" style="116" customWidth="1"/>
    <col min="261" max="261" width="0" style="116" hidden="1" customWidth="1"/>
    <col min="262" max="262" width="11.42578125" style="116" customWidth="1"/>
    <col min="263" max="263" width="0" style="116" hidden="1" customWidth="1"/>
    <col min="264" max="264" width="11.42578125" style="116" customWidth="1"/>
    <col min="265" max="265" width="0" style="116" hidden="1" customWidth="1"/>
    <col min="266" max="266" width="11.42578125" style="116" customWidth="1"/>
    <col min="267" max="267" width="0" style="116" hidden="1" customWidth="1"/>
    <col min="268" max="268" width="11.42578125" style="116" customWidth="1"/>
    <col min="269" max="269" width="0" style="116" hidden="1" customWidth="1"/>
    <col min="270" max="271" width="11.42578125" style="116" customWidth="1"/>
    <col min="272" max="273" width="0.42578125" style="116" customWidth="1"/>
    <col min="274" max="274" width="3.28515625" style="116" customWidth="1"/>
    <col min="275" max="512" width="13.28515625" style="116"/>
    <col min="513" max="513" width="0.42578125" style="116" customWidth="1"/>
    <col min="514" max="514" width="4.85546875" style="116" customWidth="1"/>
    <col min="515" max="515" width="3.28515625" style="116" customWidth="1"/>
    <col min="516" max="516" width="30.28515625" style="116" customWidth="1"/>
    <col min="517" max="517" width="0" style="116" hidden="1" customWidth="1"/>
    <col min="518" max="518" width="11.42578125" style="116" customWidth="1"/>
    <col min="519" max="519" width="0" style="116" hidden="1" customWidth="1"/>
    <col min="520" max="520" width="11.42578125" style="116" customWidth="1"/>
    <col min="521" max="521" width="0" style="116" hidden="1" customWidth="1"/>
    <col min="522" max="522" width="11.42578125" style="116" customWidth="1"/>
    <col min="523" max="523" width="0" style="116" hidden="1" customWidth="1"/>
    <col min="524" max="524" width="11.42578125" style="116" customWidth="1"/>
    <col min="525" max="525" width="0" style="116" hidden="1" customWidth="1"/>
    <col min="526" max="527" width="11.42578125" style="116" customWidth="1"/>
    <col min="528" max="529" width="0.42578125" style="116" customWidth="1"/>
    <col min="530" max="530" width="3.28515625" style="116" customWidth="1"/>
    <col min="531" max="768" width="13.28515625" style="116"/>
    <col min="769" max="769" width="0.42578125" style="116" customWidth="1"/>
    <col min="770" max="770" width="4.85546875" style="116" customWidth="1"/>
    <col min="771" max="771" width="3.28515625" style="116" customWidth="1"/>
    <col min="772" max="772" width="30.28515625" style="116" customWidth="1"/>
    <col min="773" max="773" width="0" style="116" hidden="1" customWidth="1"/>
    <col min="774" max="774" width="11.42578125" style="116" customWidth="1"/>
    <col min="775" max="775" width="0" style="116" hidden="1" customWidth="1"/>
    <col min="776" max="776" width="11.42578125" style="116" customWidth="1"/>
    <col min="777" max="777" width="0" style="116" hidden="1" customWidth="1"/>
    <col min="778" max="778" width="11.42578125" style="116" customWidth="1"/>
    <col min="779" max="779" width="0" style="116" hidden="1" customWidth="1"/>
    <col min="780" max="780" width="11.42578125" style="116" customWidth="1"/>
    <col min="781" max="781" width="0" style="116" hidden="1" customWidth="1"/>
    <col min="782" max="783" width="11.42578125" style="116" customWidth="1"/>
    <col min="784" max="785" width="0.42578125" style="116" customWidth="1"/>
    <col min="786" max="786" width="3.28515625" style="116" customWidth="1"/>
    <col min="787" max="1024" width="13.28515625" style="116"/>
    <col min="1025" max="1025" width="0.42578125" style="116" customWidth="1"/>
    <col min="1026" max="1026" width="4.85546875" style="116" customWidth="1"/>
    <col min="1027" max="1027" width="3.28515625" style="116" customWidth="1"/>
    <col min="1028" max="1028" width="30.28515625" style="116" customWidth="1"/>
    <col min="1029" max="1029" width="0" style="116" hidden="1" customWidth="1"/>
    <col min="1030" max="1030" width="11.42578125" style="116" customWidth="1"/>
    <col min="1031" max="1031" width="0" style="116" hidden="1" customWidth="1"/>
    <col min="1032" max="1032" width="11.42578125" style="116" customWidth="1"/>
    <col min="1033" max="1033" width="0" style="116" hidden="1" customWidth="1"/>
    <col min="1034" max="1034" width="11.42578125" style="116" customWidth="1"/>
    <col min="1035" max="1035" width="0" style="116" hidden="1" customWidth="1"/>
    <col min="1036" max="1036" width="11.42578125" style="116" customWidth="1"/>
    <col min="1037" max="1037" width="0" style="116" hidden="1" customWidth="1"/>
    <col min="1038" max="1039" width="11.42578125" style="116" customWidth="1"/>
    <col min="1040" max="1041" width="0.42578125" style="116" customWidth="1"/>
    <col min="1042" max="1042" width="3.28515625" style="116" customWidth="1"/>
    <col min="1043" max="1280" width="13.28515625" style="116"/>
    <col min="1281" max="1281" width="0.42578125" style="116" customWidth="1"/>
    <col min="1282" max="1282" width="4.85546875" style="116" customWidth="1"/>
    <col min="1283" max="1283" width="3.28515625" style="116" customWidth="1"/>
    <col min="1284" max="1284" width="30.28515625" style="116" customWidth="1"/>
    <col min="1285" max="1285" width="0" style="116" hidden="1" customWidth="1"/>
    <col min="1286" max="1286" width="11.42578125" style="116" customWidth="1"/>
    <col min="1287" max="1287" width="0" style="116" hidden="1" customWidth="1"/>
    <col min="1288" max="1288" width="11.42578125" style="116" customWidth="1"/>
    <col min="1289" max="1289" width="0" style="116" hidden="1" customWidth="1"/>
    <col min="1290" max="1290" width="11.42578125" style="116" customWidth="1"/>
    <col min="1291" max="1291" width="0" style="116" hidden="1" customWidth="1"/>
    <col min="1292" max="1292" width="11.42578125" style="116" customWidth="1"/>
    <col min="1293" max="1293" width="0" style="116" hidden="1" customWidth="1"/>
    <col min="1294" max="1295" width="11.42578125" style="116" customWidth="1"/>
    <col min="1296" max="1297" width="0.42578125" style="116" customWidth="1"/>
    <col min="1298" max="1298" width="3.28515625" style="116" customWidth="1"/>
    <col min="1299" max="1536" width="13.28515625" style="116"/>
    <col min="1537" max="1537" width="0.42578125" style="116" customWidth="1"/>
    <col min="1538" max="1538" width="4.85546875" style="116" customWidth="1"/>
    <col min="1539" max="1539" width="3.28515625" style="116" customWidth="1"/>
    <col min="1540" max="1540" width="30.28515625" style="116" customWidth="1"/>
    <col min="1541" max="1541" width="0" style="116" hidden="1" customWidth="1"/>
    <col min="1542" max="1542" width="11.42578125" style="116" customWidth="1"/>
    <col min="1543" max="1543" width="0" style="116" hidden="1" customWidth="1"/>
    <col min="1544" max="1544" width="11.42578125" style="116" customWidth="1"/>
    <col min="1545" max="1545" width="0" style="116" hidden="1" customWidth="1"/>
    <col min="1546" max="1546" width="11.42578125" style="116" customWidth="1"/>
    <col min="1547" max="1547" width="0" style="116" hidden="1" customWidth="1"/>
    <col min="1548" max="1548" width="11.42578125" style="116" customWidth="1"/>
    <col min="1549" max="1549" width="0" style="116" hidden="1" customWidth="1"/>
    <col min="1550" max="1551" width="11.42578125" style="116" customWidth="1"/>
    <col min="1552" max="1553" width="0.42578125" style="116" customWidth="1"/>
    <col min="1554" max="1554" width="3.28515625" style="116" customWidth="1"/>
    <col min="1555" max="1792" width="13.28515625" style="116"/>
    <col min="1793" max="1793" width="0.42578125" style="116" customWidth="1"/>
    <col min="1794" max="1794" width="4.85546875" style="116" customWidth="1"/>
    <col min="1795" max="1795" width="3.28515625" style="116" customWidth="1"/>
    <col min="1796" max="1796" width="30.28515625" style="116" customWidth="1"/>
    <col min="1797" max="1797" width="0" style="116" hidden="1" customWidth="1"/>
    <col min="1798" max="1798" width="11.42578125" style="116" customWidth="1"/>
    <col min="1799" max="1799" width="0" style="116" hidden="1" customWidth="1"/>
    <col min="1800" max="1800" width="11.42578125" style="116" customWidth="1"/>
    <col min="1801" max="1801" width="0" style="116" hidden="1" customWidth="1"/>
    <col min="1802" max="1802" width="11.42578125" style="116" customWidth="1"/>
    <col min="1803" max="1803" width="0" style="116" hidden="1" customWidth="1"/>
    <col min="1804" max="1804" width="11.42578125" style="116" customWidth="1"/>
    <col min="1805" max="1805" width="0" style="116" hidden="1" customWidth="1"/>
    <col min="1806" max="1807" width="11.42578125" style="116" customWidth="1"/>
    <col min="1808" max="1809" width="0.42578125" style="116" customWidth="1"/>
    <col min="1810" max="1810" width="3.28515625" style="116" customWidth="1"/>
    <col min="1811" max="2048" width="13.28515625" style="116"/>
    <col min="2049" max="2049" width="0.42578125" style="116" customWidth="1"/>
    <col min="2050" max="2050" width="4.85546875" style="116" customWidth="1"/>
    <col min="2051" max="2051" width="3.28515625" style="116" customWidth="1"/>
    <col min="2052" max="2052" width="30.28515625" style="116" customWidth="1"/>
    <col min="2053" max="2053" width="0" style="116" hidden="1" customWidth="1"/>
    <col min="2054" max="2054" width="11.42578125" style="116" customWidth="1"/>
    <col min="2055" max="2055" width="0" style="116" hidden="1" customWidth="1"/>
    <col min="2056" max="2056" width="11.42578125" style="116" customWidth="1"/>
    <col min="2057" max="2057" width="0" style="116" hidden="1" customWidth="1"/>
    <col min="2058" max="2058" width="11.42578125" style="116" customWidth="1"/>
    <col min="2059" max="2059" width="0" style="116" hidden="1" customWidth="1"/>
    <col min="2060" max="2060" width="11.42578125" style="116" customWidth="1"/>
    <col min="2061" max="2061" width="0" style="116" hidden="1" customWidth="1"/>
    <col min="2062" max="2063" width="11.42578125" style="116" customWidth="1"/>
    <col min="2064" max="2065" width="0.42578125" style="116" customWidth="1"/>
    <col min="2066" max="2066" width="3.28515625" style="116" customWidth="1"/>
    <col min="2067" max="2304" width="13.28515625" style="116"/>
    <col min="2305" max="2305" width="0.42578125" style="116" customWidth="1"/>
    <col min="2306" max="2306" width="4.85546875" style="116" customWidth="1"/>
    <col min="2307" max="2307" width="3.28515625" style="116" customWidth="1"/>
    <col min="2308" max="2308" width="30.28515625" style="116" customWidth="1"/>
    <col min="2309" max="2309" width="0" style="116" hidden="1" customWidth="1"/>
    <col min="2310" max="2310" width="11.42578125" style="116" customWidth="1"/>
    <col min="2311" max="2311" width="0" style="116" hidden="1" customWidth="1"/>
    <col min="2312" max="2312" width="11.42578125" style="116" customWidth="1"/>
    <col min="2313" max="2313" width="0" style="116" hidden="1" customWidth="1"/>
    <col min="2314" max="2314" width="11.42578125" style="116" customWidth="1"/>
    <col min="2315" max="2315" width="0" style="116" hidden="1" customWidth="1"/>
    <col min="2316" max="2316" width="11.42578125" style="116" customWidth="1"/>
    <col min="2317" max="2317" width="0" style="116" hidden="1" customWidth="1"/>
    <col min="2318" max="2319" width="11.42578125" style="116" customWidth="1"/>
    <col min="2320" max="2321" width="0.42578125" style="116" customWidth="1"/>
    <col min="2322" max="2322" width="3.28515625" style="116" customWidth="1"/>
    <col min="2323" max="2560" width="13.28515625" style="116"/>
    <col min="2561" max="2561" width="0.42578125" style="116" customWidth="1"/>
    <col min="2562" max="2562" width="4.85546875" style="116" customWidth="1"/>
    <col min="2563" max="2563" width="3.28515625" style="116" customWidth="1"/>
    <col min="2564" max="2564" width="30.28515625" style="116" customWidth="1"/>
    <col min="2565" max="2565" width="0" style="116" hidden="1" customWidth="1"/>
    <col min="2566" max="2566" width="11.42578125" style="116" customWidth="1"/>
    <col min="2567" max="2567" width="0" style="116" hidden="1" customWidth="1"/>
    <col min="2568" max="2568" width="11.42578125" style="116" customWidth="1"/>
    <col min="2569" max="2569" width="0" style="116" hidden="1" customWidth="1"/>
    <col min="2570" max="2570" width="11.42578125" style="116" customWidth="1"/>
    <col min="2571" max="2571" width="0" style="116" hidden="1" customWidth="1"/>
    <col min="2572" max="2572" width="11.42578125" style="116" customWidth="1"/>
    <col min="2573" max="2573" width="0" style="116" hidden="1" customWidth="1"/>
    <col min="2574" max="2575" width="11.42578125" style="116" customWidth="1"/>
    <col min="2576" max="2577" width="0.42578125" style="116" customWidth="1"/>
    <col min="2578" max="2578" width="3.28515625" style="116" customWidth="1"/>
    <col min="2579" max="2816" width="13.28515625" style="116"/>
    <col min="2817" max="2817" width="0.42578125" style="116" customWidth="1"/>
    <col min="2818" max="2818" width="4.85546875" style="116" customWidth="1"/>
    <col min="2819" max="2819" width="3.28515625" style="116" customWidth="1"/>
    <col min="2820" max="2820" width="30.28515625" style="116" customWidth="1"/>
    <col min="2821" max="2821" width="0" style="116" hidden="1" customWidth="1"/>
    <col min="2822" max="2822" width="11.42578125" style="116" customWidth="1"/>
    <col min="2823" max="2823" width="0" style="116" hidden="1" customWidth="1"/>
    <col min="2824" max="2824" width="11.42578125" style="116" customWidth="1"/>
    <col min="2825" max="2825" width="0" style="116" hidden="1" customWidth="1"/>
    <col min="2826" max="2826" width="11.42578125" style="116" customWidth="1"/>
    <col min="2827" max="2827" width="0" style="116" hidden="1" customWidth="1"/>
    <col min="2828" max="2828" width="11.42578125" style="116" customWidth="1"/>
    <col min="2829" max="2829" width="0" style="116" hidden="1" customWidth="1"/>
    <col min="2830" max="2831" width="11.42578125" style="116" customWidth="1"/>
    <col min="2832" max="2833" width="0.42578125" style="116" customWidth="1"/>
    <col min="2834" max="2834" width="3.28515625" style="116" customWidth="1"/>
    <col min="2835" max="3072" width="13.28515625" style="116"/>
    <col min="3073" max="3073" width="0.42578125" style="116" customWidth="1"/>
    <col min="3074" max="3074" width="4.85546875" style="116" customWidth="1"/>
    <col min="3075" max="3075" width="3.28515625" style="116" customWidth="1"/>
    <col min="3076" max="3076" width="30.28515625" style="116" customWidth="1"/>
    <col min="3077" max="3077" width="0" style="116" hidden="1" customWidth="1"/>
    <col min="3078" max="3078" width="11.42578125" style="116" customWidth="1"/>
    <col min="3079" max="3079" width="0" style="116" hidden="1" customWidth="1"/>
    <col min="3080" max="3080" width="11.42578125" style="116" customWidth="1"/>
    <col min="3081" max="3081" width="0" style="116" hidden="1" customWidth="1"/>
    <col min="3082" max="3082" width="11.42578125" style="116" customWidth="1"/>
    <col min="3083" max="3083" width="0" style="116" hidden="1" customWidth="1"/>
    <col min="3084" max="3084" width="11.42578125" style="116" customWidth="1"/>
    <col min="3085" max="3085" width="0" style="116" hidden="1" customWidth="1"/>
    <col min="3086" max="3087" width="11.42578125" style="116" customWidth="1"/>
    <col min="3088" max="3089" width="0.42578125" style="116" customWidth="1"/>
    <col min="3090" max="3090" width="3.28515625" style="116" customWidth="1"/>
    <col min="3091" max="3328" width="13.28515625" style="116"/>
    <col min="3329" max="3329" width="0.42578125" style="116" customWidth="1"/>
    <col min="3330" max="3330" width="4.85546875" style="116" customWidth="1"/>
    <col min="3331" max="3331" width="3.28515625" style="116" customWidth="1"/>
    <col min="3332" max="3332" width="30.28515625" style="116" customWidth="1"/>
    <col min="3333" max="3333" width="0" style="116" hidden="1" customWidth="1"/>
    <col min="3334" max="3334" width="11.42578125" style="116" customWidth="1"/>
    <col min="3335" max="3335" width="0" style="116" hidden="1" customWidth="1"/>
    <col min="3336" max="3336" width="11.42578125" style="116" customWidth="1"/>
    <col min="3337" max="3337" width="0" style="116" hidden="1" customWidth="1"/>
    <col min="3338" max="3338" width="11.42578125" style="116" customWidth="1"/>
    <col min="3339" max="3339" width="0" style="116" hidden="1" customWidth="1"/>
    <col min="3340" max="3340" width="11.42578125" style="116" customWidth="1"/>
    <col min="3341" max="3341" width="0" style="116" hidden="1" customWidth="1"/>
    <col min="3342" max="3343" width="11.42578125" style="116" customWidth="1"/>
    <col min="3344" max="3345" width="0.42578125" style="116" customWidth="1"/>
    <col min="3346" max="3346" width="3.28515625" style="116" customWidth="1"/>
    <col min="3347" max="3584" width="13.28515625" style="116"/>
    <col min="3585" max="3585" width="0.42578125" style="116" customWidth="1"/>
    <col min="3586" max="3586" width="4.85546875" style="116" customWidth="1"/>
    <col min="3587" max="3587" width="3.28515625" style="116" customWidth="1"/>
    <col min="3588" max="3588" width="30.28515625" style="116" customWidth="1"/>
    <col min="3589" max="3589" width="0" style="116" hidden="1" customWidth="1"/>
    <col min="3590" max="3590" width="11.42578125" style="116" customWidth="1"/>
    <col min="3591" max="3591" width="0" style="116" hidden="1" customWidth="1"/>
    <col min="3592" max="3592" width="11.42578125" style="116" customWidth="1"/>
    <col min="3593" max="3593" width="0" style="116" hidden="1" customWidth="1"/>
    <col min="3594" max="3594" width="11.42578125" style="116" customWidth="1"/>
    <col min="3595" max="3595" width="0" style="116" hidden="1" customWidth="1"/>
    <col min="3596" max="3596" width="11.42578125" style="116" customWidth="1"/>
    <col min="3597" max="3597" width="0" style="116" hidden="1" customWidth="1"/>
    <col min="3598" max="3599" width="11.42578125" style="116" customWidth="1"/>
    <col min="3600" max="3601" width="0.42578125" style="116" customWidth="1"/>
    <col min="3602" max="3602" width="3.28515625" style="116" customWidth="1"/>
    <col min="3603" max="3840" width="13.28515625" style="116"/>
    <col min="3841" max="3841" width="0.42578125" style="116" customWidth="1"/>
    <col min="3842" max="3842" width="4.85546875" style="116" customWidth="1"/>
    <col min="3843" max="3843" width="3.28515625" style="116" customWidth="1"/>
    <col min="3844" max="3844" width="30.28515625" style="116" customWidth="1"/>
    <col min="3845" max="3845" width="0" style="116" hidden="1" customWidth="1"/>
    <col min="3846" max="3846" width="11.42578125" style="116" customWidth="1"/>
    <col min="3847" max="3847" width="0" style="116" hidden="1" customWidth="1"/>
    <col min="3848" max="3848" width="11.42578125" style="116" customWidth="1"/>
    <col min="3849" max="3849" width="0" style="116" hidden="1" customWidth="1"/>
    <col min="3850" max="3850" width="11.42578125" style="116" customWidth="1"/>
    <col min="3851" max="3851" width="0" style="116" hidden="1" customWidth="1"/>
    <col min="3852" max="3852" width="11.42578125" style="116" customWidth="1"/>
    <col min="3853" max="3853" width="0" style="116" hidden="1" customWidth="1"/>
    <col min="3854" max="3855" width="11.42578125" style="116" customWidth="1"/>
    <col min="3856" max="3857" width="0.42578125" style="116" customWidth="1"/>
    <col min="3858" max="3858" width="3.28515625" style="116" customWidth="1"/>
    <col min="3859" max="4096" width="13.28515625" style="116"/>
    <col min="4097" max="4097" width="0.42578125" style="116" customWidth="1"/>
    <col min="4098" max="4098" width="4.85546875" style="116" customWidth="1"/>
    <col min="4099" max="4099" width="3.28515625" style="116" customWidth="1"/>
    <col min="4100" max="4100" width="30.28515625" style="116" customWidth="1"/>
    <col min="4101" max="4101" width="0" style="116" hidden="1" customWidth="1"/>
    <col min="4102" max="4102" width="11.42578125" style="116" customWidth="1"/>
    <col min="4103" max="4103" width="0" style="116" hidden="1" customWidth="1"/>
    <col min="4104" max="4104" width="11.42578125" style="116" customWidth="1"/>
    <col min="4105" max="4105" width="0" style="116" hidden="1" customWidth="1"/>
    <col min="4106" max="4106" width="11.42578125" style="116" customWidth="1"/>
    <col min="4107" max="4107" width="0" style="116" hidden="1" customWidth="1"/>
    <col min="4108" max="4108" width="11.42578125" style="116" customWidth="1"/>
    <col min="4109" max="4109" width="0" style="116" hidden="1" customWidth="1"/>
    <col min="4110" max="4111" width="11.42578125" style="116" customWidth="1"/>
    <col min="4112" max="4113" width="0.42578125" style="116" customWidth="1"/>
    <col min="4114" max="4114" width="3.28515625" style="116" customWidth="1"/>
    <col min="4115" max="4352" width="13.28515625" style="116"/>
    <col min="4353" max="4353" width="0.42578125" style="116" customWidth="1"/>
    <col min="4354" max="4354" width="4.85546875" style="116" customWidth="1"/>
    <col min="4355" max="4355" width="3.28515625" style="116" customWidth="1"/>
    <col min="4356" max="4356" width="30.28515625" style="116" customWidth="1"/>
    <col min="4357" max="4357" width="0" style="116" hidden="1" customWidth="1"/>
    <col min="4358" max="4358" width="11.42578125" style="116" customWidth="1"/>
    <col min="4359" max="4359" width="0" style="116" hidden="1" customWidth="1"/>
    <col min="4360" max="4360" width="11.42578125" style="116" customWidth="1"/>
    <col min="4361" max="4361" width="0" style="116" hidden="1" customWidth="1"/>
    <col min="4362" max="4362" width="11.42578125" style="116" customWidth="1"/>
    <col min="4363" max="4363" width="0" style="116" hidden="1" customWidth="1"/>
    <col min="4364" max="4364" width="11.42578125" style="116" customWidth="1"/>
    <col min="4365" max="4365" width="0" style="116" hidden="1" customWidth="1"/>
    <col min="4366" max="4367" width="11.42578125" style="116" customWidth="1"/>
    <col min="4368" max="4369" width="0.42578125" style="116" customWidth="1"/>
    <col min="4370" max="4370" width="3.28515625" style="116" customWidth="1"/>
    <col min="4371" max="4608" width="13.28515625" style="116"/>
    <col min="4609" max="4609" width="0.42578125" style="116" customWidth="1"/>
    <col min="4610" max="4610" width="4.85546875" style="116" customWidth="1"/>
    <col min="4611" max="4611" width="3.28515625" style="116" customWidth="1"/>
    <col min="4612" max="4612" width="30.28515625" style="116" customWidth="1"/>
    <col min="4613" max="4613" width="0" style="116" hidden="1" customWidth="1"/>
    <col min="4614" max="4614" width="11.42578125" style="116" customWidth="1"/>
    <col min="4615" max="4615" width="0" style="116" hidden="1" customWidth="1"/>
    <col min="4616" max="4616" width="11.42578125" style="116" customWidth="1"/>
    <col min="4617" max="4617" width="0" style="116" hidden="1" customWidth="1"/>
    <col min="4618" max="4618" width="11.42578125" style="116" customWidth="1"/>
    <col min="4619" max="4619" width="0" style="116" hidden="1" customWidth="1"/>
    <col min="4620" max="4620" width="11.42578125" style="116" customWidth="1"/>
    <col min="4621" max="4621" width="0" style="116" hidden="1" customWidth="1"/>
    <col min="4622" max="4623" width="11.42578125" style="116" customWidth="1"/>
    <col min="4624" max="4625" width="0.42578125" style="116" customWidth="1"/>
    <col min="4626" max="4626" width="3.28515625" style="116" customWidth="1"/>
    <col min="4627" max="4864" width="13.28515625" style="116"/>
    <col min="4865" max="4865" width="0.42578125" style="116" customWidth="1"/>
    <col min="4866" max="4866" width="4.85546875" style="116" customWidth="1"/>
    <col min="4867" max="4867" width="3.28515625" style="116" customWidth="1"/>
    <col min="4868" max="4868" width="30.28515625" style="116" customWidth="1"/>
    <col min="4869" max="4869" width="0" style="116" hidden="1" customWidth="1"/>
    <col min="4870" max="4870" width="11.42578125" style="116" customWidth="1"/>
    <col min="4871" max="4871" width="0" style="116" hidden="1" customWidth="1"/>
    <col min="4872" max="4872" width="11.42578125" style="116" customWidth="1"/>
    <col min="4873" max="4873" width="0" style="116" hidden="1" customWidth="1"/>
    <col min="4874" max="4874" width="11.42578125" style="116" customWidth="1"/>
    <col min="4875" max="4875" width="0" style="116" hidden="1" customWidth="1"/>
    <col min="4876" max="4876" width="11.42578125" style="116" customWidth="1"/>
    <col min="4877" max="4877" width="0" style="116" hidden="1" customWidth="1"/>
    <col min="4878" max="4879" width="11.42578125" style="116" customWidth="1"/>
    <col min="4880" max="4881" width="0.42578125" style="116" customWidth="1"/>
    <col min="4882" max="4882" width="3.28515625" style="116" customWidth="1"/>
    <col min="4883" max="5120" width="13.28515625" style="116"/>
    <col min="5121" max="5121" width="0.42578125" style="116" customWidth="1"/>
    <col min="5122" max="5122" width="4.85546875" style="116" customWidth="1"/>
    <col min="5123" max="5123" width="3.28515625" style="116" customWidth="1"/>
    <col min="5124" max="5124" width="30.28515625" style="116" customWidth="1"/>
    <col min="5125" max="5125" width="0" style="116" hidden="1" customWidth="1"/>
    <col min="5126" max="5126" width="11.42578125" style="116" customWidth="1"/>
    <col min="5127" max="5127" width="0" style="116" hidden="1" customWidth="1"/>
    <col min="5128" max="5128" width="11.42578125" style="116" customWidth="1"/>
    <col min="5129" max="5129" width="0" style="116" hidden="1" customWidth="1"/>
    <col min="5130" max="5130" width="11.42578125" style="116" customWidth="1"/>
    <col min="5131" max="5131" width="0" style="116" hidden="1" customWidth="1"/>
    <col min="5132" max="5132" width="11.42578125" style="116" customWidth="1"/>
    <col min="5133" max="5133" width="0" style="116" hidden="1" customWidth="1"/>
    <col min="5134" max="5135" width="11.42578125" style="116" customWidth="1"/>
    <col min="5136" max="5137" width="0.42578125" style="116" customWidth="1"/>
    <col min="5138" max="5138" width="3.28515625" style="116" customWidth="1"/>
    <col min="5139" max="5376" width="13.28515625" style="116"/>
    <col min="5377" max="5377" width="0.42578125" style="116" customWidth="1"/>
    <col min="5378" max="5378" width="4.85546875" style="116" customWidth="1"/>
    <col min="5379" max="5379" width="3.28515625" style="116" customWidth="1"/>
    <col min="5380" max="5380" width="30.28515625" style="116" customWidth="1"/>
    <col min="5381" max="5381" width="0" style="116" hidden="1" customWidth="1"/>
    <col min="5382" max="5382" width="11.42578125" style="116" customWidth="1"/>
    <col min="5383" max="5383" width="0" style="116" hidden="1" customWidth="1"/>
    <col min="5384" max="5384" width="11.42578125" style="116" customWidth="1"/>
    <col min="5385" max="5385" width="0" style="116" hidden="1" customWidth="1"/>
    <col min="5386" max="5386" width="11.42578125" style="116" customWidth="1"/>
    <col min="5387" max="5387" width="0" style="116" hidden="1" customWidth="1"/>
    <col min="5388" max="5388" width="11.42578125" style="116" customWidth="1"/>
    <col min="5389" max="5389" width="0" style="116" hidden="1" customWidth="1"/>
    <col min="5390" max="5391" width="11.42578125" style="116" customWidth="1"/>
    <col min="5392" max="5393" width="0.42578125" style="116" customWidth="1"/>
    <col min="5394" max="5394" width="3.28515625" style="116" customWidth="1"/>
    <col min="5395" max="5632" width="13.28515625" style="116"/>
    <col min="5633" max="5633" width="0.42578125" style="116" customWidth="1"/>
    <col min="5634" max="5634" width="4.85546875" style="116" customWidth="1"/>
    <col min="5635" max="5635" width="3.28515625" style="116" customWidth="1"/>
    <col min="5636" max="5636" width="30.28515625" style="116" customWidth="1"/>
    <col min="5637" max="5637" width="0" style="116" hidden="1" customWidth="1"/>
    <col min="5638" max="5638" width="11.42578125" style="116" customWidth="1"/>
    <col min="5639" max="5639" width="0" style="116" hidden="1" customWidth="1"/>
    <col min="5640" max="5640" width="11.42578125" style="116" customWidth="1"/>
    <col min="5641" max="5641" width="0" style="116" hidden="1" customWidth="1"/>
    <col min="5642" max="5642" width="11.42578125" style="116" customWidth="1"/>
    <col min="5643" max="5643" width="0" style="116" hidden="1" customWidth="1"/>
    <col min="5644" max="5644" width="11.42578125" style="116" customWidth="1"/>
    <col min="5645" max="5645" width="0" style="116" hidden="1" customWidth="1"/>
    <col min="5646" max="5647" width="11.42578125" style="116" customWidth="1"/>
    <col min="5648" max="5649" width="0.42578125" style="116" customWidth="1"/>
    <col min="5650" max="5650" width="3.28515625" style="116" customWidth="1"/>
    <col min="5651" max="5888" width="13.28515625" style="116"/>
    <col min="5889" max="5889" width="0.42578125" style="116" customWidth="1"/>
    <col min="5890" max="5890" width="4.85546875" style="116" customWidth="1"/>
    <col min="5891" max="5891" width="3.28515625" style="116" customWidth="1"/>
    <col min="5892" max="5892" width="30.28515625" style="116" customWidth="1"/>
    <col min="5893" max="5893" width="0" style="116" hidden="1" customWidth="1"/>
    <col min="5894" max="5894" width="11.42578125" style="116" customWidth="1"/>
    <col min="5895" max="5895" width="0" style="116" hidden="1" customWidth="1"/>
    <col min="5896" max="5896" width="11.42578125" style="116" customWidth="1"/>
    <col min="5897" max="5897" width="0" style="116" hidden="1" customWidth="1"/>
    <col min="5898" max="5898" width="11.42578125" style="116" customWidth="1"/>
    <col min="5899" max="5899" width="0" style="116" hidden="1" customWidth="1"/>
    <col min="5900" max="5900" width="11.42578125" style="116" customWidth="1"/>
    <col min="5901" max="5901" width="0" style="116" hidden="1" customWidth="1"/>
    <col min="5902" max="5903" width="11.42578125" style="116" customWidth="1"/>
    <col min="5904" max="5905" width="0.42578125" style="116" customWidth="1"/>
    <col min="5906" max="5906" width="3.28515625" style="116" customWidth="1"/>
    <col min="5907" max="6144" width="13.28515625" style="116"/>
    <col min="6145" max="6145" width="0.42578125" style="116" customWidth="1"/>
    <col min="6146" max="6146" width="4.85546875" style="116" customWidth="1"/>
    <col min="6147" max="6147" width="3.28515625" style="116" customWidth="1"/>
    <col min="6148" max="6148" width="30.28515625" style="116" customWidth="1"/>
    <col min="6149" max="6149" width="0" style="116" hidden="1" customWidth="1"/>
    <col min="6150" max="6150" width="11.42578125" style="116" customWidth="1"/>
    <col min="6151" max="6151" width="0" style="116" hidden="1" customWidth="1"/>
    <col min="6152" max="6152" width="11.42578125" style="116" customWidth="1"/>
    <col min="6153" max="6153" width="0" style="116" hidden="1" customWidth="1"/>
    <col min="6154" max="6154" width="11.42578125" style="116" customWidth="1"/>
    <col min="6155" max="6155" width="0" style="116" hidden="1" customWidth="1"/>
    <col min="6156" max="6156" width="11.42578125" style="116" customWidth="1"/>
    <col min="6157" max="6157" width="0" style="116" hidden="1" customWidth="1"/>
    <col min="6158" max="6159" width="11.42578125" style="116" customWidth="1"/>
    <col min="6160" max="6161" width="0.42578125" style="116" customWidth="1"/>
    <col min="6162" max="6162" width="3.28515625" style="116" customWidth="1"/>
    <col min="6163" max="6400" width="13.28515625" style="116"/>
    <col min="6401" max="6401" width="0.42578125" style="116" customWidth="1"/>
    <col min="6402" max="6402" width="4.85546875" style="116" customWidth="1"/>
    <col min="6403" max="6403" width="3.28515625" style="116" customWidth="1"/>
    <col min="6404" max="6404" width="30.28515625" style="116" customWidth="1"/>
    <col min="6405" max="6405" width="0" style="116" hidden="1" customWidth="1"/>
    <col min="6406" max="6406" width="11.42578125" style="116" customWidth="1"/>
    <col min="6407" max="6407" width="0" style="116" hidden="1" customWidth="1"/>
    <col min="6408" max="6408" width="11.42578125" style="116" customWidth="1"/>
    <col min="6409" max="6409" width="0" style="116" hidden="1" customWidth="1"/>
    <col min="6410" max="6410" width="11.42578125" style="116" customWidth="1"/>
    <col min="6411" max="6411" width="0" style="116" hidden="1" customWidth="1"/>
    <col min="6412" max="6412" width="11.42578125" style="116" customWidth="1"/>
    <col min="6413" max="6413" width="0" style="116" hidden="1" customWidth="1"/>
    <col min="6414" max="6415" width="11.42578125" style="116" customWidth="1"/>
    <col min="6416" max="6417" width="0.42578125" style="116" customWidth="1"/>
    <col min="6418" max="6418" width="3.28515625" style="116" customWidth="1"/>
    <col min="6419" max="6656" width="13.28515625" style="116"/>
    <col min="6657" max="6657" width="0.42578125" style="116" customWidth="1"/>
    <col min="6658" max="6658" width="4.85546875" style="116" customWidth="1"/>
    <col min="6659" max="6659" width="3.28515625" style="116" customWidth="1"/>
    <col min="6660" max="6660" width="30.28515625" style="116" customWidth="1"/>
    <col min="6661" max="6661" width="0" style="116" hidden="1" customWidth="1"/>
    <col min="6662" max="6662" width="11.42578125" style="116" customWidth="1"/>
    <col min="6663" max="6663" width="0" style="116" hidden="1" customWidth="1"/>
    <col min="6664" max="6664" width="11.42578125" style="116" customWidth="1"/>
    <col min="6665" max="6665" width="0" style="116" hidden="1" customWidth="1"/>
    <col min="6666" max="6666" width="11.42578125" style="116" customWidth="1"/>
    <col min="6667" max="6667" width="0" style="116" hidden="1" customWidth="1"/>
    <col min="6668" max="6668" width="11.42578125" style="116" customWidth="1"/>
    <col min="6669" max="6669" width="0" style="116" hidden="1" customWidth="1"/>
    <col min="6670" max="6671" width="11.42578125" style="116" customWidth="1"/>
    <col min="6672" max="6673" width="0.42578125" style="116" customWidth="1"/>
    <col min="6674" max="6674" width="3.28515625" style="116" customWidth="1"/>
    <col min="6675" max="6912" width="13.28515625" style="116"/>
    <col min="6913" max="6913" width="0.42578125" style="116" customWidth="1"/>
    <col min="6914" max="6914" width="4.85546875" style="116" customWidth="1"/>
    <col min="6915" max="6915" width="3.28515625" style="116" customWidth="1"/>
    <col min="6916" max="6916" width="30.28515625" style="116" customWidth="1"/>
    <col min="6917" max="6917" width="0" style="116" hidden="1" customWidth="1"/>
    <col min="6918" max="6918" width="11.42578125" style="116" customWidth="1"/>
    <col min="6919" max="6919" width="0" style="116" hidden="1" customWidth="1"/>
    <col min="6920" max="6920" width="11.42578125" style="116" customWidth="1"/>
    <col min="6921" max="6921" width="0" style="116" hidden="1" customWidth="1"/>
    <col min="6922" max="6922" width="11.42578125" style="116" customWidth="1"/>
    <col min="6923" max="6923" width="0" style="116" hidden="1" customWidth="1"/>
    <col min="6924" max="6924" width="11.42578125" style="116" customWidth="1"/>
    <col min="6925" max="6925" width="0" style="116" hidden="1" customWidth="1"/>
    <col min="6926" max="6927" width="11.42578125" style="116" customWidth="1"/>
    <col min="6928" max="6929" width="0.42578125" style="116" customWidth="1"/>
    <col min="6930" max="6930" width="3.28515625" style="116" customWidth="1"/>
    <col min="6931" max="7168" width="13.28515625" style="116"/>
    <col min="7169" max="7169" width="0.42578125" style="116" customWidth="1"/>
    <col min="7170" max="7170" width="4.85546875" style="116" customWidth="1"/>
    <col min="7171" max="7171" width="3.28515625" style="116" customWidth="1"/>
    <col min="7172" max="7172" width="30.28515625" style="116" customWidth="1"/>
    <col min="7173" max="7173" width="0" style="116" hidden="1" customWidth="1"/>
    <col min="7174" max="7174" width="11.42578125" style="116" customWidth="1"/>
    <col min="7175" max="7175" width="0" style="116" hidden="1" customWidth="1"/>
    <col min="7176" max="7176" width="11.42578125" style="116" customWidth="1"/>
    <col min="7177" max="7177" width="0" style="116" hidden="1" customWidth="1"/>
    <col min="7178" max="7178" width="11.42578125" style="116" customWidth="1"/>
    <col min="7179" max="7179" width="0" style="116" hidden="1" customWidth="1"/>
    <col min="7180" max="7180" width="11.42578125" style="116" customWidth="1"/>
    <col min="7181" max="7181" width="0" style="116" hidden="1" customWidth="1"/>
    <col min="7182" max="7183" width="11.42578125" style="116" customWidth="1"/>
    <col min="7184" max="7185" width="0.42578125" style="116" customWidth="1"/>
    <col min="7186" max="7186" width="3.28515625" style="116" customWidth="1"/>
    <col min="7187" max="7424" width="13.28515625" style="116"/>
    <col min="7425" max="7425" width="0.42578125" style="116" customWidth="1"/>
    <col min="7426" max="7426" width="4.85546875" style="116" customWidth="1"/>
    <col min="7427" max="7427" width="3.28515625" style="116" customWidth="1"/>
    <col min="7428" max="7428" width="30.28515625" style="116" customWidth="1"/>
    <col min="7429" max="7429" width="0" style="116" hidden="1" customWidth="1"/>
    <col min="7430" max="7430" width="11.42578125" style="116" customWidth="1"/>
    <col min="7431" max="7431" width="0" style="116" hidden="1" customWidth="1"/>
    <col min="7432" max="7432" width="11.42578125" style="116" customWidth="1"/>
    <col min="7433" max="7433" width="0" style="116" hidden="1" customWidth="1"/>
    <col min="7434" max="7434" width="11.42578125" style="116" customWidth="1"/>
    <col min="7435" max="7435" width="0" style="116" hidden="1" customWidth="1"/>
    <col min="7436" max="7436" width="11.42578125" style="116" customWidth="1"/>
    <col min="7437" max="7437" width="0" style="116" hidden="1" customWidth="1"/>
    <col min="7438" max="7439" width="11.42578125" style="116" customWidth="1"/>
    <col min="7440" max="7441" width="0.42578125" style="116" customWidth="1"/>
    <col min="7442" max="7442" width="3.28515625" style="116" customWidth="1"/>
    <col min="7443" max="7680" width="13.28515625" style="116"/>
    <col min="7681" max="7681" width="0.42578125" style="116" customWidth="1"/>
    <col min="7682" max="7682" width="4.85546875" style="116" customWidth="1"/>
    <col min="7683" max="7683" width="3.28515625" style="116" customWidth="1"/>
    <col min="7684" max="7684" width="30.28515625" style="116" customWidth="1"/>
    <col min="7685" max="7685" width="0" style="116" hidden="1" customWidth="1"/>
    <col min="7686" max="7686" width="11.42578125" style="116" customWidth="1"/>
    <col min="7687" max="7687" width="0" style="116" hidden="1" customWidth="1"/>
    <col min="7688" max="7688" width="11.42578125" style="116" customWidth="1"/>
    <col min="7689" max="7689" width="0" style="116" hidden="1" customWidth="1"/>
    <col min="7690" max="7690" width="11.42578125" style="116" customWidth="1"/>
    <col min="7691" max="7691" width="0" style="116" hidden="1" customWidth="1"/>
    <col min="7692" max="7692" width="11.42578125" style="116" customWidth="1"/>
    <col min="7693" max="7693" width="0" style="116" hidden="1" customWidth="1"/>
    <col min="7694" max="7695" width="11.42578125" style="116" customWidth="1"/>
    <col min="7696" max="7697" width="0.42578125" style="116" customWidth="1"/>
    <col min="7698" max="7698" width="3.28515625" style="116" customWidth="1"/>
    <col min="7699" max="7936" width="13.28515625" style="116"/>
    <col min="7937" max="7937" width="0.42578125" style="116" customWidth="1"/>
    <col min="7938" max="7938" width="4.85546875" style="116" customWidth="1"/>
    <col min="7939" max="7939" width="3.28515625" style="116" customWidth="1"/>
    <col min="7940" max="7940" width="30.28515625" style="116" customWidth="1"/>
    <col min="7941" max="7941" width="0" style="116" hidden="1" customWidth="1"/>
    <col min="7942" max="7942" width="11.42578125" style="116" customWidth="1"/>
    <col min="7943" max="7943" width="0" style="116" hidden="1" customWidth="1"/>
    <col min="7944" max="7944" width="11.42578125" style="116" customWidth="1"/>
    <col min="7945" max="7945" width="0" style="116" hidden="1" customWidth="1"/>
    <col min="7946" max="7946" width="11.42578125" style="116" customWidth="1"/>
    <col min="7947" max="7947" width="0" style="116" hidden="1" customWidth="1"/>
    <col min="7948" max="7948" width="11.42578125" style="116" customWidth="1"/>
    <col min="7949" max="7949" width="0" style="116" hidden="1" customWidth="1"/>
    <col min="7950" max="7951" width="11.42578125" style="116" customWidth="1"/>
    <col min="7952" max="7953" width="0.42578125" style="116" customWidth="1"/>
    <col min="7954" max="7954" width="3.28515625" style="116" customWidth="1"/>
    <col min="7955" max="8192" width="13.28515625" style="116"/>
    <col min="8193" max="8193" width="0.42578125" style="116" customWidth="1"/>
    <col min="8194" max="8194" width="4.85546875" style="116" customWidth="1"/>
    <col min="8195" max="8195" width="3.28515625" style="116" customWidth="1"/>
    <col min="8196" max="8196" width="30.28515625" style="116" customWidth="1"/>
    <col min="8197" max="8197" width="0" style="116" hidden="1" customWidth="1"/>
    <col min="8198" max="8198" width="11.42578125" style="116" customWidth="1"/>
    <col min="8199" max="8199" width="0" style="116" hidden="1" customWidth="1"/>
    <col min="8200" max="8200" width="11.42578125" style="116" customWidth="1"/>
    <col min="8201" max="8201" width="0" style="116" hidden="1" customWidth="1"/>
    <col min="8202" max="8202" width="11.42578125" style="116" customWidth="1"/>
    <col min="8203" max="8203" width="0" style="116" hidden="1" customWidth="1"/>
    <col min="8204" max="8204" width="11.42578125" style="116" customWidth="1"/>
    <col min="8205" max="8205" width="0" style="116" hidden="1" customWidth="1"/>
    <col min="8206" max="8207" width="11.42578125" style="116" customWidth="1"/>
    <col min="8208" max="8209" width="0.42578125" style="116" customWidth="1"/>
    <col min="8210" max="8210" width="3.28515625" style="116" customWidth="1"/>
    <col min="8211" max="8448" width="13.28515625" style="116"/>
    <col min="8449" max="8449" width="0.42578125" style="116" customWidth="1"/>
    <col min="8450" max="8450" width="4.85546875" style="116" customWidth="1"/>
    <col min="8451" max="8451" width="3.28515625" style="116" customWidth="1"/>
    <col min="8452" max="8452" width="30.28515625" style="116" customWidth="1"/>
    <col min="8453" max="8453" width="0" style="116" hidden="1" customWidth="1"/>
    <col min="8454" max="8454" width="11.42578125" style="116" customWidth="1"/>
    <col min="8455" max="8455" width="0" style="116" hidden="1" customWidth="1"/>
    <col min="8456" max="8456" width="11.42578125" style="116" customWidth="1"/>
    <col min="8457" max="8457" width="0" style="116" hidden="1" customWidth="1"/>
    <col min="8458" max="8458" width="11.42578125" style="116" customWidth="1"/>
    <col min="8459" max="8459" width="0" style="116" hidden="1" customWidth="1"/>
    <col min="8460" max="8460" width="11.42578125" style="116" customWidth="1"/>
    <col min="8461" max="8461" width="0" style="116" hidden="1" customWidth="1"/>
    <col min="8462" max="8463" width="11.42578125" style="116" customWidth="1"/>
    <col min="8464" max="8465" width="0.42578125" style="116" customWidth="1"/>
    <col min="8466" max="8466" width="3.28515625" style="116" customWidth="1"/>
    <col min="8467" max="8704" width="13.28515625" style="116"/>
    <col min="8705" max="8705" width="0.42578125" style="116" customWidth="1"/>
    <col min="8706" max="8706" width="4.85546875" style="116" customWidth="1"/>
    <col min="8707" max="8707" width="3.28515625" style="116" customWidth="1"/>
    <col min="8708" max="8708" width="30.28515625" style="116" customWidth="1"/>
    <col min="8709" max="8709" width="0" style="116" hidden="1" customWidth="1"/>
    <col min="8710" max="8710" width="11.42578125" style="116" customWidth="1"/>
    <col min="8711" max="8711" width="0" style="116" hidden="1" customWidth="1"/>
    <col min="8712" max="8712" width="11.42578125" style="116" customWidth="1"/>
    <col min="8713" max="8713" width="0" style="116" hidden="1" customWidth="1"/>
    <col min="8714" max="8714" width="11.42578125" style="116" customWidth="1"/>
    <col min="8715" max="8715" width="0" style="116" hidden="1" customWidth="1"/>
    <col min="8716" max="8716" width="11.42578125" style="116" customWidth="1"/>
    <col min="8717" max="8717" width="0" style="116" hidden="1" customWidth="1"/>
    <col min="8718" max="8719" width="11.42578125" style="116" customWidth="1"/>
    <col min="8720" max="8721" width="0.42578125" style="116" customWidth="1"/>
    <col min="8722" max="8722" width="3.28515625" style="116" customWidth="1"/>
    <col min="8723" max="8960" width="13.28515625" style="116"/>
    <col min="8961" max="8961" width="0.42578125" style="116" customWidth="1"/>
    <col min="8962" max="8962" width="4.85546875" style="116" customWidth="1"/>
    <col min="8963" max="8963" width="3.28515625" style="116" customWidth="1"/>
    <col min="8964" max="8964" width="30.28515625" style="116" customWidth="1"/>
    <col min="8965" max="8965" width="0" style="116" hidden="1" customWidth="1"/>
    <col min="8966" max="8966" width="11.42578125" style="116" customWidth="1"/>
    <col min="8967" max="8967" width="0" style="116" hidden="1" customWidth="1"/>
    <col min="8968" max="8968" width="11.42578125" style="116" customWidth="1"/>
    <col min="8969" max="8969" width="0" style="116" hidden="1" customWidth="1"/>
    <col min="8970" max="8970" width="11.42578125" style="116" customWidth="1"/>
    <col min="8971" max="8971" width="0" style="116" hidden="1" customWidth="1"/>
    <col min="8972" max="8972" width="11.42578125" style="116" customWidth="1"/>
    <col min="8973" max="8973" width="0" style="116" hidden="1" customWidth="1"/>
    <col min="8974" max="8975" width="11.42578125" style="116" customWidth="1"/>
    <col min="8976" max="8977" width="0.42578125" style="116" customWidth="1"/>
    <col min="8978" max="8978" width="3.28515625" style="116" customWidth="1"/>
    <col min="8979" max="9216" width="13.28515625" style="116"/>
    <col min="9217" max="9217" width="0.42578125" style="116" customWidth="1"/>
    <col min="9218" max="9218" width="4.85546875" style="116" customWidth="1"/>
    <col min="9219" max="9219" width="3.28515625" style="116" customWidth="1"/>
    <col min="9220" max="9220" width="30.28515625" style="116" customWidth="1"/>
    <col min="9221" max="9221" width="0" style="116" hidden="1" customWidth="1"/>
    <col min="9222" max="9222" width="11.42578125" style="116" customWidth="1"/>
    <col min="9223" max="9223" width="0" style="116" hidden="1" customWidth="1"/>
    <col min="9224" max="9224" width="11.42578125" style="116" customWidth="1"/>
    <col min="9225" max="9225" width="0" style="116" hidden="1" customWidth="1"/>
    <col min="9226" max="9226" width="11.42578125" style="116" customWidth="1"/>
    <col min="9227" max="9227" width="0" style="116" hidden="1" customWidth="1"/>
    <col min="9228" max="9228" width="11.42578125" style="116" customWidth="1"/>
    <col min="9229" max="9229" width="0" style="116" hidden="1" customWidth="1"/>
    <col min="9230" max="9231" width="11.42578125" style="116" customWidth="1"/>
    <col min="9232" max="9233" width="0.42578125" style="116" customWidth="1"/>
    <col min="9234" max="9234" width="3.28515625" style="116" customWidth="1"/>
    <col min="9235" max="9472" width="13.28515625" style="116"/>
    <col min="9473" max="9473" width="0.42578125" style="116" customWidth="1"/>
    <col min="9474" max="9474" width="4.85546875" style="116" customWidth="1"/>
    <col min="9475" max="9475" width="3.28515625" style="116" customWidth="1"/>
    <col min="9476" max="9476" width="30.28515625" style="116" customWidth="1"/>
    <col min="9477" max="9477" width="0" style="116" hidden="1" customWidth="1"/>
    <col min="9478" max="9478" width="11.42578125" style="116" customWidth="1"/>
    <col min="9479" max="9479" width="0" style="116" hidden="1" customWidth="1"/>
    <col min="9480" max="9480" width="11.42578125" style="116" customWidth="1"/>
    <col min="9481" max="9481" width="0" style="116" hidden="1" customWidth="1"/>
    <col min="9482" max="9482" width="11.42578125" style="116" customWidth="1"/>
    <col min="9483" max="9483" width="0" style="116" hidden="1" customWidth="1"/>
    <col min="9484" max="9484" width="11.42578125" style="116" customWidth="1"/>
    <col min="9485" max="9485" width="0" style="116" hidden="1" customWidth="1"/>
    <col min="9486" max="9487" width="11.42578125" style="116" customWidth="1"/>
    <col min="9488" max="9489" width="0.42578125" style="116" customWidth="1"/>
    <col min="9490" max="9490" width="3.28515625" style="116" customWidth="1"/>
    <col min="9491" max="9728" width="13.28515625" style="116"/>
    <col min="9729" max="9729" width="0.42578125" style="116" customWidth="1"/>
    <col min="9730" max="9730" width="4.85546875" style="116" customWidth="1"/>
    <col min="9731" max="9731" width="3.28515625" style="116" customWidth="1"/>
    <col min="9732" max="9732" width="30.28515625" style="116" customWidth="1"/>
    <col min="9733" max="9733" width="0" style="116" hidden="1" customWidth="1"/>
    <col min="9734" max="9734" width="11.42578125" style="116" customWidth="1"/>
    <col min="9735" max="9735" width="0" style="116" hidden="1" customWidth="1"/>
    <col min="9736" max="9736" width="11.42578125" style="116" customWidth="1"/>
    <col min="9737" max="9737" width="0" style="116" hidden="1" customWidth="1"/>
    <col min="9738" max="9738" width="11.42578125" style="116" customWidth="1"/>
    <col min="9739" max="9739" width="0" style="116" hidden="1" customWidth="1"/>
    <col min="9740" max="9740" width="11.42578125" style="116" customWidth="1"/>
    <col min="9741" max="9741" width="0" style="116" hidden="1" customWidth="1"/>
    <col min="9742" max="9743" width="11.42578125" style="116" customWidth="1"/>
    <col min="9744" max="9745" width="0.42578125" style="116" customWidth="1"/>
    <col min="9746" max="9746" width="3.28515625" style="116" customWidth="1"/>
    <col min="9747" max="9984" width="13.28515625" style="116"/>
    <col min="9985" max="9985" width="0.42578125" style="116" customWidth="1"/>
    <col min="9986" max="9986" width="4.85546875" style="116" customWidth="1"/>
    <col min="9987" max="9987" width="3.28515625" style="116" customWidth="1"/>
    <col min="9988" max="9988" width="30.28515625" style="116" customWidth="1"/>
    <col min="9989" max="9989" width="0" style="116" hidden="1" customWidth="1"/>
    <col min="9990" max="9990" width="11.42578125" style="116" customWidth="1"/>
    <col min="9991" max="9991" width="0" style="116" hidden="1" customWidth="1"/>
    <col min="9992" max="9992" width="11.42578125" style="116" customWidth="1"/>
    <col min="9993" max="9993" width="0" style="116" hidden="1" customWidth="1"/>
    <col min="9994" max="9994" width="11.42578125" style="116" customWidth="1"/>
    <col min="9995" max="9995" width="0" style="116" hidden="1" customWidth="1"/>
    <col min="9996" max="9996" width="11.42578125" style="116" customWidth="1"/>
    <col min="9997" max="9997" width="0" style="116" hidden="1" customWidth="1"/>
    <col min="9998" max="9999" width="11.42578125" style="116" customWidth="1"/>
    <col min="10000" max="10001" width="0.42578125" style="116" customWidth="1"/>
    <col min="10002" max="10002" width="3.28515625" style="116" customWidth="1"/>
    <col min="10003" max="10240" width="13.28515625" style="116"/>
    <col min="10241" max="10241" width="0.42578125" style="116" customWidth="1"/>
    <col min="10242" max="10242" width="4.85546875" style="116" customWidth="1"/>
    <col min="10243" max="10243" width="3.28515625" style="116" customWidth="1"/>
    <col min="10244" max="10244" width="30.28515625" style="116" customWidth="1"/>
    <col min="10245" max="10245" width="0" style="116" hidden="1" customWidth="1"/>
    <col min="10246" max="10246" width="11.42578125" style="116" customWidth="1"/>
    <col min="10247" max="10247" width="0" style="116" hidden="1" customWidth="1"/>
    <col min="10248" max="10248" width="11.42578125" style="116" customWidth="1"/>
    <col min="10249" max="10249" width="0" style="116" hidden="1" customWidth="1"/>
    <col min="10250" max="10250" width="11.42578125" style="116" customWidth="1"/>
    <col min="10251" max="10251" width="0" style="116" hidden="1" customWidth="1"/>
    <col min="10252" max="10252" width="11.42578125" style="116" customWidth="1"/>
    <col min="10253" max="10253" width="0" style="116" hidden="1" customWidth="1"/>
    <col min="10254" max="10255" width="11.42578125" style="116" customWidth="1"/>
    <col min="10256" max="10257" width="0.42578125" style="116" customWidth="1"/>
    <col min="10258" max="10258" width="3.28515625" style="116" customWidth="1"/>
    <col min="10259" max="10496" width="13.28515625" style="116"/>
    <col min="10497" max="10497" width="0.42578125" style="116" customWidth="1"/>
    <col min="10498" max="10498" width="4.85546875" style="116" customWidth="1"/>
    <col min="10499" max="10499" width="3.28515625" style="116" customWidth="1"/>
    <col min="10500" max="10500" width="30.28515625" style="116" customWidth="1"/>
    <col min="10501" max="10501" width="0" style="116" hidden="1" customWidth="1"/>
    <col min="10502" max="10502" width="11.42578125" style="116" customWidth="1"/>
    <col min="10503" max="10503" width="0" style="116" hidden="1" customWidth="1"/>
    <col min="10504" max="10504" width="11.42578125" style="116" customWidth="1"/>
    <col min="10505" max="10505" width="0" style="116" hidden="1" customWidth="1"/>
    <col min="10506" max="10506" width="11.42578125" style="116" customWidth="1"/>
    <col min="10507" max="10507" width="0" style="116" hidden="1" customWidth="1"/>
    <col min="10508" max="10508" width="11.42578125" style="116" customWidth="1"/>
    <col min="10509" max="10509" width="0" style="116" hidden="1" customWidth="1"/>
    <col min="10510" max="10511" width="11.42578125" style="116" customWidth="1"/>
    <col min="10512" max="10513" width="0.42578125" style="116" customWidth="1"/>
    <col min="10514" max="10514" width="3.28515625" style="116" customWidth="1"/>
    <col min="10515" max="10752" width="13.28515625" style="116"/>
    <col min="10753" max="10753" width="0.42578125" style="116" customWidth="1"/>
    <col min="10754" max="10754" width="4.85546875" style="116" customWidth="1"/>
    <col min="10755" max="10755" width="3.28515625" style="116" customWidth="1"/>
    <col min="10756" max="10756" width="30.28515625" style="116" customWidth="1"/>
    <col min="10757" max="10757" width="0" style="116" hidden="1" customWidth="1"/>
    <col min="10758" max="10758" width="11.42578125" style="116" customWidth="1"/>
    <col min="10759" max="10759" width="0" style="116" hidden="1" customWidth="1"/>
    <col min="10760" max="10760" width="11.42578125" style="116" customWidth="1"/>
    <col min="10761" max="10761" width="0" style="116" hidden="1" customWidth="1"/>
    <col min="10762" max="10762" width="11.42578125" style="116" customWidth="1"/>
    <col min="10763" max="10763" width="0" style="116" hidden="1" customWidth="1"/>
    <col min="10764" max="10764" width="11.42578125" style="116" customWidth="1"/>
    <col min="10765" max="10765" width="0" style="116" hidden="1" customWidth="1"/>
    <col min="10766" max="10767" width="11.42578125" style="116" customWidth="1"/>
    <col min="10768" max="10769" width="0.42578125" style="116" customWidth="1"/>
    <col min="10770" max="10770" width="3.28515625" style="116" customWidth="1"/>
    <col min="10771" max="11008" width="13.28515625" style="116"/>
    <col min="11009" max="11009" width="0.42578125" style="116" customWidth="1"/>
    <col min="11010" max="11010" width="4.85546875" style="116" customWidth="1"/>
    <col min="11011" max="11011" width="3.28515625" style="116" customWidth="1"/>
    <col min="11012" max="11012" width="30.28515625" style="116" customWidth="1"/>
    <col min="11013" max="11013" width="0" style="116" hidden="1" customWidth="1"/>
    <col min="11014" max="11014" width="11.42578125" style="116" customWidth="1"/>
    <col min="11015" max="11015" width="0" style="116" hidden="1" customWidth="1"/>
    <col min="11016" max="11016" width="11.42578125" style="116" customWidth="1"/>
    <col min="11017" max="11017" width="0" style="116" hidden="1" customWidth="1"/>
    <col min="11018" max="11018" width="11.42578125" style="116" customWidth="1"/>
    <col min="11019" max="11019" width="0" style="116" hidden="1" customWidth="1"/>
    <col min="11020" max="11020" width="11.42578125" style="116" customWidth="1"/>
    <col min="11021" max="11021" width="0" style="116" hidden="1" customWidth="1"/>
    <col min="11022" max="11023" width="11.42578125" style="116" customWidth="1"/>
    <col min="11024" max="11025" width="0.42578125" style="116" customWidth="1"/>
    <col min="11026" max="11026" width="3.28515625" style="116" customWidth="1"/>
    <col min="11027" max="11264" width="13.28515625" style="116"/>
    <col min="11265" max="11265" width="0.42578125" style="116" customWidth="1"/>
    <col min="11266" max="11266" width="4.85546875" style="116" customWidth="1"/>
    <col min="11267" max="11267" width="3.28515625" style="116" customWidth="1"/>
    <col min="11268" max="11268" width="30.28515625" style="116" customWidth="1"/>
    <col min="11269" max="11269" width="0" style="116" hidden="1" customWidth="1"/>
    <col min="11270" max="11270" width="11.42578125" style="116" customWidth="1"/>
    <col min="11271" max="11271" width="0" style="116" hidden="1" customWidth="1"/>
    <col min="11272" max="11272" width="11.42578125" style="116" customWidth="1"/>
    <col min="11273" max="11273" width="0" style="116" hidden="1" customWidth="1"/>
    <col min="11274" max="11274" width="11.42578125" style="116" customWidth="1"/>
    <col min="11275" max="11275" width="0" style="116" hidden="1" customWidth="1"/>
    <col min="11276" max="11276" width="11.42578125" style="116" customWidth="1"/>
    <col min="11277" max="11277" width="0" style="116" hidden="1" customWidth="1"/>
    <col min="11278" max="11279" width="11.42578125" style="116" customWidth="1"/>
    <col min="11280" max="11281" width="0.42578125" style="116" customWidth="1"/>
    <col min="11282" max="11282" width="3.28515625" style="116" customWidth="1"/>
    <col min="11283" max="11520" width="13.28515625" style="116"/>
    <col min="11521" max="11521" width="0.42578125" style="116" customWidth="1"/>
    <col min="11522" max="11522" width="4.85546875" style="116" customWidth="1"/>
    <col min="11523" max="11523" width="3.28515625" style="116" customWidth="1"/>
    <col min="11524" max="11524" width="30.28515625" style="116" customWidth="1"/>
    <col min="11525" max="11525" width="0" style="116" hidden="1" customWidth="1"/>
    <col min="11526" max="11526" width="11.42578125" style="116" customWidth="1"/>
    <col min="11527" max="11527" width="0" style="116" hidden="1" customWidth="1"/>
    <col min="11528" max="11528" width="11.42578125" style="116" customWidth="1"/>
    <col min="11529" max="11529" width="0" style="116" hidden="1" customWidth="1"/>
    <col min="11530" max="11530" width="11.42578125" style="116" customWidth="1"/>
    <col min="11531" max="11531" width="0" style="116" hidden="1" customWidth="1"/>
    <col min="11532" max="11532" width="11.42578125" style="116" customWidth="1"/>
    <col min="11533" max="11533" width="0" style="116" hidden="1" customWidth="1"/>
    <col min="11534" max="11535" width="11.42578125" style="116" customWidth="1"/>
    <col min="11536" max="11537" width="0.42578125" style="116" customWidth="1"/>
    <col min="11538" max="11538" width="3.28515625" style="116" customWidth="1"/>
    <col min="11539" max="11776" width="13.28515625" style="116"/>
    <col min="11777" max="11777" width="0.42578125" style="116" customWidth="1"/>
    <col min="11778" max="11778" width="4.85546875" style="116" customWidth="1"/>
    <col min="11779" max="11779" width="3.28515625" style="116" customWidth="1"/>
    <col min="11780" max="11780" width="30.28515625" style="116" customWidth="1"/>
    <col min="11781" max="11781" width="0" style="116" hidden="1" customWidth="1"/>
    <col min="11782" max="11782" width="11.42578125" style="116" customWidth="1"/>
    <col min="11783" max="11783" width="0" style="116" hidden="1" customWidth="1"/>
    <col min="11784" max="11784" width="11.42578125" style="116" customWidth="1"/>
    <col min="11785" max="11785" width="0" style="116" hidden="1" customWidth="1"/>
    <col min="11786" max="11786" width="11.42578125" style="116" customWidth="1"/>
    <col min="11787" max="11787" width="0" style="116" hidden="1" customWidth="1"/>
    <col min="11788" max="11788" width="11.42578125" style="116" customWidth="1"/>
    <col min="11789" max="11789" width="0" style="116" hidden="1" customWidth="1"/>
    <col min="11790" max="11791" width="11.42578125" style="116" customWidth="1"/>
    <col min="11792" max="11793" width="0.42578125" style="116" customWidth="1"/>
    <col min="11794" max="11794" width="3.28515625" style="116" customWidth="1"/>
    <col min="11795" max="12032" width="13.28515625" style="116"/>
    <col min="12033" max="12033" width="0.42578125" style="116" customWidth="1"/>
    <col min="12034" max="12034" width="4.85546875" style="116" customWidth="1"/>
    <col min="12035" max="12035" width="3.28515625" style="116" customWidth="1"/>
    <col min="12036" max="12036" width="30.28515625" style="116" customWidth="1"/>
    <col min="12037" max="12037" width="0" style="116" hidden="1" customWidth="1"/>
    <col min="12038" max="12038" width="11.42578125" style="116" customWidth="1"/>
    <col min="12039" max="12039" width="0" style="116" hidden="1" customWidth="1"/>
    <col min="12040" max="12040" width="11.42578125" style="116" customWidth="1"/>
    <col min="12041" max="12041" width="0" style="116" hidden="1" customWidth="1"/>
    <col min="12042" max="12042" width="11.42578125" style="116" customWidth="1"/>
    <col min="12043" max="12043" width="0" style="116" hidden="1" customWidth="1"/>
    <col min="12044" max="12044" width="11.42578125" style="116" customWidth="1"/>
    <col min="12045" max="12045" width="0" style="116" hidden="1" customWidth="1"/>
    <col min="12046" max="12047" width="11.42578125" style="116" customWidth="1"/>
    <col min="12048" max="12049" width="0.42578125" style="116" customWidth="1"/>
    <col min="12050" max="12050" width="3.28515625" style="116" customWidth="1"/>
    <col min="12051" max="12288" width="13.28515625" style="116"/>
    <col min="12289" max="12289" width="0.42578125" style="116" customWidth="1"/>
    <col min="12290" max="12290" width="4.85546875" style="116" customWidth="1"/>
    <col min="12291" max="12291" width="3.28515625" style="116" customWidth="1"/>
    <col min="12292" max="12292" width="30.28515625" style="116" customWidth="1"/>
    <col min="12293" max="12293" width="0" style="116" hidden="1" customWidth="1"/>
    <col min="12294" max="12294" width="11.42578125" style="116" customWidth="1"/>
    <col min="12295" max="12295" width="0" style="116" hidden="1" customWidth="1"/>
    <col min="12296" max="12296" width="11.42578125" style="116" customWidth="1"/>
    <col min="12297" max="12297" width="0" style="116" hidden="1" customWidth="1"/>
    <col min="12298" max="12298" width="11.42578125" style="116" customWidth="1"/>
    <col min="12299" max="12299" width="0" style="116" hidden="1" customWidth="1"/>
    <col min="12300" max="12300" width="11.42578125" style="116" customWidth="1"/>
    <col min="12301" max="12301" width="0" style="116" hidden="1" customWidth="1"/>
    <col min="12302" max="12303" width="11.42578125" style="116" customWidth="1"/>
    <col min="12304" max="12305" width="0.42578125" style="116" customWidth="1"/>
    <col min="12306" max="12306" width="3.28515625" style="116" customWidth="1"/>
    <col min="12307" max="12544" width="13.28515625" style="116"/>
    <col min="12545" max="12545" width="0.42578125" style="116" customWidth="1"/>
    <col min="12546" max="12546" width="4.85546875" style="116" customWidth="1"/>
    <col min="12547" max="12547" width="3.28515625" style="116" customWidth="1"/>
    <col min="12548" max="12548" width="30.28515625" style="116" customWidth="1"/>
    <col min="12549" max="12549" width="0" style="116" hidden="1" customWidth="1"/>
    <col min="12550" max="12550" width="11.42578125" style="116" customWidth="1"/>
    <col min="12551" max="12551" width="0" style="116" hidden="1" customWidth="1"/>
    <col min="12552" max="12552" width="11.42578125" style="116" customWidth="1"/>
    <col min="12553" max="12553" width="0" style="116" hidden="1" customWidth="1"/>
    <col min="12554" max="12554" width="11.42578125" style="116" customWidth="1"/>
    <col min="12555" max="12555" width="0" style="116" hidden="1" customWidth="1"/>
    <col min="12556" max="12556" width="11.42578125" style="116" customWidth="1"/>
    <col min="12557" max="12557" width="0" style="116" hidden="1" customWidth="1"/>
    <col min="12558" max="12559" width="11.42578125" style="116" customWidth="1"/>
    <col min="12560" max="12561" width="0.42578125" style="116" customWidth="1"/>
    <col min="12562" max="12562" width="3.28515625" style="116" customWidth="1"/>
    <col min="12563" max="12800" width="13.28515625" style="116"/>
    <col min="12801" max="12801" width="0.42578125" style="116" customWidth="1"/>
    <col min="12802" max="12802" width="4.85546875" style="116" customWidth="1"/>
    <col min="12803" max="12803" width="3.28515625" style="116" customWidth="1"/>
    <col min="12804" max="12804" width="30.28515625" style="116" customWidth="1"/>
    <col min="12805" max="12805" width="0" style="116" hidden="1" customWidth="1"/>
    <col min="12806" max="12806" width="11.42578125" style="116" customWidth="1"/>
    <col min="12807" max="12807" width="0" style="116" hidden="1" customWidth="1"/>
    <col min="12808" max="12808" width="11.42578125" style="116" customWidth="1"/>
    <col min="12809" max="12809" width="0" style="116" hidden="1" customWidth="1"/>
    <col min="12810" max="12810" width="11.42578125" style="116" customWidth="1"/>
    <col min="12811" max="12811" width="0" style="116" hidden="1" customWidth="1"/>
    <col min="12812" max="12812" width="11.42578125" style="116" customWidth="1"/>
    <col min="12813" max="12813" width="0" style="116" hidden="1" customWidth="1"/>
    <col min="12814" max="12815" width="11.42578125" style="116" customWidth="1"/>
    <col min="12816" max="12817" width="0.42578125" style="116" customWidth="1"/>
    <col min="12818" max="12818" width="3.28515625" style="116" customWidth="1"/>
    <col min="12819" max="13056" width="13.28515625" style="116"/>
    <col min="13057" max="13057" width="0.42578125" style="116" customWidth="1"/>
    <col min="13058" max="13058" width="4.85546875" style="116" customWidth="1"/>
    <col min="13059" max="13059" width="3.28515625" style="116" customWidth="1"/>
    <col min="13060" max="13060" width="30.28515625" style="116" customWidth="1"/>
    <col min="13061" max="13061" width="0" style="116" hidden="1" customWidth="1"/>
    <col min="13062" max="13062" width="11.42578125" style="116" customWidth="1"/>
    <col min="13063" max="13063" width="0" style="116" hidden="1" customWidth="1"/>
    <col min="13064" max="13064" width="11.42578125" style="116" customWidth="1"/>
    <col min="13065" max="13065" width="0" style="116" hidden="1" customWidth="1"/>
    <col min="13066" max="13066" width="11.42578125" style="116" customWidth="1"/>
    <col min="13067" max="13067" width="0" style="116" hidden="1" customWidth="1"/>
    <col min="13068" max="13068" width="11.42578125" style="116" customWidth="1"/>
    <col min="13069" max="13069" width="0" style="116" hidden="1" customWidth="1"/>
    <col min="13070" max="13071" width="11.42578125" style="116" customWidth="1"/>
    <col min="13072" max="13073" width="0.42578125" style="116" customWidth="1"/>
    <col min="13074" max="13074" width="3.28515625" style="116" customWidth="1"/>
    <col min="13075" max="13312" width="13.28515625" style="116"/>
    <col min="13313" max="13313" width="0.42578125" style="116" customWidth="1"/>
    <col min="13314" max="13314" width="4.85546875" style="116" customWidth="1"/>
    <col min="13315" max="13315" width="3.28515625" style="116" customWidth="1"/>
    <col min="13316" max="13316" width="30.28515625" style="116" customWidth="1"/>
    <col min="13317" max="13317" width="0" style="116" hidden="1" customWidth="1"/>
    <col min="13318" max="13318" width="11.42578125" style="116" customWidth="1"/>
    <col min="13319" max="13319" width="0" style="116" hidden="1" customWidth="1"/>
    <col min="13320" max="13320" width="11.42578125" style="116" customWidth="1"/>
    <col min="13321" max="13321" width="0" style="116" hidden="1" customWidth="1"/>
    <col min="13322" max="13322" width="11.42578125" style="116" customWidth="1"/>
    <col min="13323" max="13323" width="0" style="116" hidden="1" customWidth="1"/>
    <col min="13324" max="13324" width="11.42578125" style="116" customWidth="1"/>
    <col min="13325" max="13325" width="0" style="116" hidden="1" customWidth="1"/>
    <col min="13326" max="13327" width="11.42578125" style="116" customWidth="1"/>
    <col min="13328" max="13329" width="0.42578125" style="116" customWidth="1"/>
    <col min="13330" max="13330" width="3.28515625" style="116" customWidth="1"/>
    <col min="13331" max="13568" width="13.28515625" style="116"/>
    <col min="13569" max="13569" width="0.42578125" style="116" customWidth="1"/>
    <col min="13570" max="13570" width="4.85546875" style="116" customWidth="1"/>
    <col min="13571" max="13571" width="3.28515625" style="116" customWidth="1"/>
    <col min="13572" max="13572" width="30.28515625" style="116" customWidth="1"/>
    <col min="13573" max="13573" width="0" style="116" hidden="1" customWidth="1"/>
    <col min="13574" max="13574" width="11.42578125" style="116" customWidth="1"/>
    <col min="13575" max="13575" width="0" style="116" hidden="1" customWidth="1"/>
    <col min="13576" max="13576" width="11.42578125" style="116" customWidth="1"/>
    <col min="13577" max="13577" width="0" style="116" hidden="1" customWidth="1"/>
    <col min="13578" max="13578" width="11.42578125" style="116" customWidth="1"/>
    <col min="13579" max="13579" width="0" style="116" hidden="1" customWidth="1"/>
    <col min="13580" max="13580" width="11.42578125" style="116" customWidth="1"/>
    <col min="13581" max="13581" width="0" style="116" hidden="1" customWidth="1"/>
    <col min="13582" max="13583" width="11.42578125" style="116" customWidth="1"/>
    <col min="13584" max="13585" width="0.42578125" style="116" customWidth="1"/>
    <col min="13586" max="13586" width="3.28515625" style="116" customWidth="1"/>
    <col min="13587" max="13824" width="13.28515625" style="116"/>
    <col min="13825" max="13825" width="0.42578125" style="116" customWidth="1"/>
    <col min="13826" max="13826" width="4.85546875" style="116" customWidth="1"/>
    <col min="13827" max="13827" width="3.28515625" style="116" customWidth="1"/>
    <col min="13828" max="13828" width="30.28515625" style="116" customWidth="1"/>
    <col min="13829" max="13829" width="0" style="116" hidden="1" customWidth="1"/>
    <col min="13830" max="13830" width="11.42578125" style="116" customWidth="1"/>
    <col min="13831" max="13831" width="0" style="116" hidden="1" customWidth="1"/>
    <col min="13832" max="13832" width="11.42578125" style="116" customWidth="1"/>
    <col min="13833" max="13833" width="0" style="116" hidden="1" customWidth="1"/>
    <col min="13834" max="13834" width="11.42578125" style="116" customWidth="1"/>
    <col min="13835" max="13835" width="0" style="116" hidden="1" customWidth="1"/>
    <col min="13836" max="13836" width="11.42578125" style="116" customWidth="1"/>
    <col min="13837" max="13837" width="0" style="116" hidden="1" customWidth="1"/>
    <col min="13838" max="13839" width="11.42578125" style="116" customWidth="1"/>
    <col min="13840" max="13841" width="0.42578125" style="116" customWidth="1"/>
    <col min="13842" max="13842" width="3.28515625" style="116" customWidth="1"/>
    <col min="13843" max="14080" width="13.28515625" style="116"/>
    <col min="14081" max="14081" width="0.42578125" style="116" customWidth="1"/>
    <col min="14082" max="14082" width="4.85546875" style="116" customWidth="1"/>
    <col min="14083" max="14083" width="3.28515625" style="116" customWidth="1"/>
    <col min="14084" max="14084" width="30.28515625" style="116" customWidth="1"/>
    <col min="14085" max="14085" width="0" style="116" hidden="1" customWidth="1"/>
    <col min="14086" max="14086" width="11.42578125" style="116" customWidth="1"/>
    <col min="14087" max="14087" width="0" style="116" hidden="1" customWidth="1"/>
    <col min="14088" max="14088" width="11.42578125" style="116" customWidth="1"/>
    <col min="14089" max="14089" width="0" style="116" hidden="1" customWidth="1"/>
    <col min="14090" max="14090" width="11.42578125" style="116" customWidth="1"/>
    <col min="14091" max="14091" width="0" style="116" hidden="1" customWidth="1"/>
    <col min="14092" max="14092" width="11.42578125" style="116" customWidth="1"/>
    <col min="14093" max="14093" width="0" style="116" hidden="1" customWidth="1"/>
    <col min="14094" max="14095" width="11.42578125" style="116" customWidth="1"/>
    <col min="14096" max="14097" width="0.42578125" style="116" customWidth="1"/>
    <col min="14098" max="14098" width="3.28515625" style="116" customWidth="1"/>
    <col min="14099" max="14336" width="13.28515625" style="116"/>
    <col min="14337" max="14337" width="0.42578125" style="116" customWidth="1"/>
    <col min="14338" max="14338" width="4.85546875" style="116" customWidth="1"/>
    <col min="14339" max="14339" width="3.28515625" style="116" customWidth="1"/>
    <col min="14340" max="14340" width="30.28515625" style="116" customWidth="1"/>
    <col min="14341" max="14341" width="0" style="116" hidden="1" customWidth="1"/>
    <col min="14342" max="14342" width="11.42578125" style="116" customWidth="1"/>
    <col min="14343" max="14343" width="0" style="116" hidden="1" customWidth="1"/>
    <col min="14344" max="14344" width="11.42578125" style="116" customWidth="1"/>
    <col min="14345" max="14345" width="0" style="116" hidden="1" customWidth="1"/>
    <col min="14346" max="14346" width="11.42578125" style="116" customWidth="1"/>
    <col min="14347" max="14347" width="0" style="116" hidden="1" customWidth="1"/>
    <col min="14348" max="14348" width="11.42578125" style="116" customWidth="1"/>
    <col min="14349" max="14349" width="0" style="116" hidden="1" customWidth="1"/>
    <col min="14350" max="14351" width="11.42578125" style="116" customWidth="1"/>
    <col min="14352" max="14353" width="0.42578125" style="116" customWidth="1"/>
    <col min="14354" max="14354" width="3.28515625" style="116" customWidth="1"/>
    <col min="14355" max="14592" width="13.28515625" style="116"/>
    <col min="14593" max="14593" width="0.42578125" style="116" customWidth="1"/>
    <col min="14594" max="14594" width="4.85546875" style="116" customWidth="1"/>
    <col min="14595" max="14595" width="3.28515625" style="116" customWidth="1"/>
    <col min="14596" max="14596" width="30.28515625" style="116" customWidth="1"/>
    <col min="14597" max="14597" width="0" style="116" hidden="1" customWidth="1"/>
    <col min="14598" max="14598" width="11.42578125" style="116" customWidth="1"/>
    <col min="14599" max="14599" width="0" style="116" hidden="1" customWidth="1"/>
    <col min="14600" max="14600" width="11.42578125" style="116" customWidth="1"/>
    <col min="14601" max="14601" width="0" style="116" hidden="1" customWidth="1"/>
    <col min="14602" max="14602" width="11.42578125" style="116" customWidth="1"/>
    <col min="14603" max="14603" width="0" style="116" hidden="1" customWidth="1"/>
    <col min="14604" max="14604" width="11.42578125" style="116" customWidth="1"/>
    <col min="14605" max="14605" width="0" style="116" hidden="1" customWidth="1"/>
    <col min="14606" max="14607" width="11.42578125" style="116" customWidth="1"/>
    <col min="14608" max="14609" width="0.42578125" style="116" customWidth="1"/>
    <col min="14610" max="14610" width="3.28515625" style="116" customWidth="1"/>
    <col min="14611" max="14848" width="13.28515625" style="116"/>
    <col min="14849" max="14849" width="0.42578125" style="116" customWidth="1"/>
    <col min="14850" max="14850" width="4.85546875" style="116" customWidth="1"/>
    <col min="14851" max="14851" width="3.28515625" style="116" customWidth="1"/>
    <col min="14852" max="14852" width="30.28515625" style="116" customWidth="1"/>
    <col min="14853" max="14853" width="0" style="116" hidden="1" customWidth="1"/>
    <col min="14854" max="14854" width="11.42578125" style="116" customWidth="1"/>
    <col min="14855" max="14855" width="0" style="116" hidden="1" customWidth="1"/>
    <col min="14856" max="14856" width="11.42578125" style="116" customWidth="1"/>
    <col min="14857" max="14857" width="0" style="116" hidden="1" customWidth="1"/>
    <col min="14858" max="14858" width="11.42578125" style="116" customWidth="1"/>
    <col min="14859" max="14859" width="0" style="116" hidden="1" customWidth="1"/>
    <col min="14860" max="14860" width="11.42578125" style="116" customWidth="1"/>
    <col min="14861" max="14861" width="0" style="116" hidden="1" customWidth="1"/>
    <col min="14862" max="14863" width="11.42578125" style="116" customWidth="1"/>
    <col min="14864" max="14865" width="0.42578125" style="116" customWidth="1"/>
    <col min="14866" max="14866" width="3.28515625" style="116" customWidth="1"/>
    <col min="14867" max="15104" width="13.28515625" style="116"/>
    <col min="15105" max="15105" width="0.42578125" style="116" customWidth="1"/>
    <col min="15106" max="15106" width="4.85546875" style="116" customWidth="1"/>
    <col min="15107" max="15107" width="3.28515625" style="116" customWidth="1"/>
    <col min="15108" max="15108" width="30.28515625" style="116" customWidth="1"/>
    <col min="15109" max="15109" width="0" style="116" hidden="1" customWidth="1"/>
    <col min="15110" max="15110" width="11.42578125" style="116" customWidth="1"/>
    <col min="15111" max="15111" width="0" style="116" hidden="1" customWidth="1"/>
    <col min="15112" max="15112" width="11.42578125" style="116" customWidth="1"/>
    <col min="15113" max="15113" width="0" style="116" hidden="1" customWidth="1"/>
    <col min="15114" max="15114" width="11.42578125" style="116" customWidth="1"/>
    <col min="15115" max="15115" width="0" style="116" hidden="1" customWidth="1"/>
    <col min="15116" max="15116" width="11.42578125" style="116" customWidth="1"/>
    <col min="15117" max="15117" width="0" style="116" hidden="1" customWidth="1"/>
    <col min="15118" max="15119" width="11.42578125" style="116" customWidth="1"/>
    <col min="15120" max="15121" width="0.42578125" style="116" customWidth="1"/>
    <col min="15122" max="15122" width="3.28515625" style="116" customWidth="1"/>
    <col min="15123" max="15360" width="13.28515625" style="116"/>
    <col min="15361" max="15361" width="0.42578125" style="116" customWidth="1"/>
    <col min="15362" max="15362" width="4.85546875" style="116" customWidth="1"/>
    <col min="15363" max="15363" width="3.28515625" style="116" customWidth="1"/>
    <col min="15364" max="15364" width="30.28515625" style="116" customWidth="1"/>
    <col min="15365" max="15365" width="0" style="116" hidden="1" customWidth="1"/>
    <col min="15366" max="15366" width="11.42578125" style="116" customWidth="1"/>
    <col min="15367" max="15367" width="0" style="116" hidden="1" customWidth="1"/>
    <col min="15368" max="15368" width="11.42578125" style="116" customWidth="1"/>
    <col min="15369" max="15369" width="0" style="116" hidden="1" customWidth="1"/>
    <col min="15370" max="15370" width="11.42578125" style="116" customWidth="1"/>
    <col min="15371" max="15371" width="0" style="116" hidden="1" customWidth="1"/>
    <col min="15372" max="15372" width="11.42578125" style="116" customWidth="1"/>
    <col min="15373" max="15373" width="0" style="116" hidden="1" customWidth="1"/>
    <col min="15374" max="15375" width="11.42578125" style="116" customWidth="1"/>
    <col min="15376" max="15377" width="0.42578125" style="116" customWidth="1"/>
    <col min="15378" max="15378" width="3.28515625" style="116" customWidth="1"/>
    <col min="15379" max="15616" width="13.28515625" style="116"/>
    <col min="15617" max="15617" width="0.42578125" style="116" customWidth="1"/>
    <col min="15618" max="15618" width="4.85546875" style="116" customWidth="1"/>
    <col min="15619" max="15619" width="3.28515625" style="116" customWidth="1"/>
    <col min="15620" max="15620" width="30.28515625" style="116" customWidth="1"/>
    <col min="15621" max="15621" width="0" style="116" hidden="1" customWidth="1"/>
    <col min="15622" max="15622" width="11.42578125" style="116" customWidth="1"/>
    <col min="15623" max="15623" width="0" style="116" hidden="1" customWidth="1"/>
    <col min="15624" max="15624" width="11.42578125" style="116" customWidth="1"/>
    <col min="15625" max="15625" width="0" style="116" hidden="1" customWidth="1"/>
    <col min="15626" max="15626" width="11.42578125" style="116" customWidth="1"/>
    <col min="15627" max="15627" width="0" style="116" hidden="1" customWidth="1"/>
    <col min="15628" max="15628" width="11.42578125" style="116" customWidth="1"/>
    <col min="15629" max="15629" width="0" style="116" hidden="1" customWidth="1"/>
    <col min="15630" max="15631" width="11.42578125" style="116" customWidth="1"/>
    <col min="15632" max="15633" width="0.42578125" style="116" customWidth="1"/>
    <col min="15634" max="15634" width="3.28515625" style="116" customWidth="1"/>
    <col min="15635" max="15872" width="13.28515625" style="116"/>
    <col min="15873" max="15873" width="0.42578125" style="116" customWidth="1"/>
    <col min="15874" max="15874" width="4.85546875" style="116" customWidth="1"/>
    <col min="15875" max="15875" width="3.28515625" style="116" customWidth="1"/>
    <col min="15876" max="15876" width="30.28515625" style="116" customWidth="1"/>
    <col min="15877" max="15877" width="0" style="116" hidden="1" customWidth="1"/>
    <col min="15878" max="15878" width="11.42578125" style="116" customWidth="1"/>
    <col min="15879" max="15879" width="0" style="116" hidden="1" customWidth="1"/>
    <col min="15880" max="15880" width="11.42578125" style="116" customWidth="1"/>
    <col min="15881" max="15881" width="0" style="116" hidden="1" customWidth="1"/>
    <col min="15882" max="15882" width="11.42578125" style="116" customWidth="1"/>
    <col min="15883" max="15883" width="0" style="116" hidden="1" customWidth="1"/>
    <col min="15884" max="15884" width="11.42578125" style="116" customWidth="1"/>
    <col min="15885" max="15885" width="0" style="116" hidden="1" customWidth="1"/>
    <col min="15886" max="15887" width="11.42578125" style="116" customWidth="1"/>
    <col min="15888" max="15889" width="0.42578125" style="116" customWidth="1"/>
    <col min="15890" max="15890" width="3.28515625" style="116" customWidth="1"/>
    <col min="15891" max="16128" width="13.28515625" style="116"/>
    <col min="16129" max="16129" width="0.42578125" style="116" customWidth="1"/>
    <col min="16130" max="16130" width="4.85546875" style="116" customWidth="1"/>
    <col min="16131" max="16131" width="3.28515625" style="116" customWidth="1"/>
    <col min="16132" max="16132" width="30.28515625" style="116" customWidth="1"/>
    <col min="16133" max="16133" width="0" style="116" hidden="1" customWidth="1"/>
    <col min="16134" max="16134" width="11.42578125" style="116" customWidth="1"/>
    <col min="16135" max="16135" width="0" style="116" hidden="1" customWidth="1"/>
    <col min="16136" max="16136" width="11.42578125" style="116" customWidth="1"/>
    <col min="16137" max="16137" width="0" style="116" hidden="1" customWidth="1"/>
    <col min="16138" max="16138" width="11.42578125" style="116" customWidth="1"/>
    <col min="16139" max="16139" width="0" style="116" hidden="1" customWidth="1"/>
    <col min="16140" max="16140" width="11.42578125" style="116" customWidth="1"/>
    <col min="16141" max="16141" width="0" style="116" hidden="1" customWidth="1"/>
    <col min="16142" max="16143" width="11.42578125" style="116" customWidth="1"/>
    <col min="16144" max="16145" width="0.42578125" style="116" customWidth="1"/>
    <col min="16146" max="16146" width="3.28515625" style="116" customWidth="1"/>
    <col min="16147" max="16384" width="13.28515625" style="116"/>
  </cols>
  <sheetData>
    <row r="1" spans="4:16" ht="2.1" customHeight="1" x14ac:dyDescent="0.2">
      <c r="P1" s="116" t="s">
        <v>198</v>
      </c>
    </row>
    <row r="2" spans="4:16" ht="3.75" customHeight="1" x14ac:dyDescent="0.2"/>
    <row r="3" spans="4:16" ht="12.75" customHeight="1" x14ac:dyDescent="0.2">
      <c r="D3" s="117" t="s">
        <v>198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</row>
    <row r="4" spans="4:16" ht="3.2" customHeight="1" x14ac:dyDescent="0.2"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</row>
    <row r="5" spans="4:16" ht="18.75" customHeight="1" x14ac:dyDescent="0.3">
      <c r="D5" s="118" t="s">
        <v>199</v>
      </c>
      <c r="E5" s="118"/>
      <c r="F5" s="118"/>
      <c r="G5" s="118"/>
      <c r="H5" s="118"/>
      <c r="I5" s="118"/>
      <c r="J5" s="118"/>
      <c r="K5" s="118"/>
      <c r="L5" s="118"/>
      <c r="M5" s="118"/>
      <c r="N5" s="118"/>
    </row>
    <row r="6" spans="4:16" ht="16.350000000000001" customHeight="1" x14ac:dyDescent="0.2">
      <c r="D6" s="119" t="s">
        <v>200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</row>
    <row r="7" spans="4:16" ht="15.6" customHeight="1" x14ac:dyDescent="0.2">
      <c r="D7" s="120" t="s">
        <v>201</v>
      </c>
      <c r="E7" s="120"/>
      <c r="F7" s="120"/>
      <c r="G7" s="120"/>
      <c r="H7" s="120"/>
      <c r="I7" s="120"/>
      <c r="J7" s="120"/>
      <c r="K7" s="120"/>
      <c r="L7" s="120"/>
      <c r="M7" s="120"/>
      <c r="N7" s="120"/>
    </row>
    <row r="8" spans="4:16" ht="15.6" customHeight="1" x14ac:dyDescent="0.2">
      <c r="D8" s="120" t="s">
        <v>202</v>
      </c>
      <c r="E8" s="121"/>
      <c r="F8" s="121"/>
      <c r="G8" s="121"/>
      <c r="H8" s="121"/>
      <c r="I8" s="121"/>
      <c r="J8" s="121"/>
      <c r="K8" s="121"/>
      <c r="L8" s="121"/>
      <c r="M8" s="121"/>
      <c r="N8" s="120"/>
    </row>
    <row r="9" spans="4:16" ht="12.75" customHeight="1" x14ac:dyDescent="0.2">
      <c r="D9" s="120" t="s">
        <v>203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</row>
    <row r="10" spans="4:16" ht="17.25" customHeight="1" x14ac:dyDescent="0.25">
      <c r="D10" s="122" t="s">
        <v>204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3"/>
    </row>
    <row r="11" spans="4:16" ht="4.3499999999999996" customHeight="1" x14ac:dyDescent="0.25">
      <c r="D11" s="277"/>
      <c r="E11" s="277"/>
      <c r="F11" s="277"/>
      <c r="G11" s="277"/>
      <c r="H11" s="277"/>
      <c r="I11" s="277"/>
      <c r="J11" s="277"/>
      <c r="K11" s="277"/>
      <c r="L11" s="277"/>
      <c r="M11" s="277"/>
      <c r="N11" s="277"/>
    </row>
    <row r="12" spans="4:16" ht="12.75" customHeight="1" x14ac:dyDescent="0.2">
      <c r="D12" s="124" t="s">
        <v>205</v>
      </c>
      <c r="E12" s="124"/>
      <c r="F12" s="125"/>
      <c r="G12" s="125"/>
      <c r="H12" s="125"/>
      <c r="I12" s="125"/>
      <c r="J12" s="125"/>
      <c r="K12" s="125"/>
      <c r="L12" s="125"/>
      <c r="M12" s="125"/>
      <c r="N12" s="125"/>
    </row>
    <row r="13" spans="4:16" ht="4.3499999999999996" customHeight="1" x14ac:dyDescent="0.2"/>
    <row r="14" spans="4:16" ht="45.75" customHeight="1" x14ac:dyDescent="0.2">
      <c r="D14" s="278"/>
      <c r="E14" s="278"/>
      <c r="F14" s="279" t="s">
        <v>206</v>
      </c>
      <c r="G14" s="279"/>
      <c r="H14" s="279" t="s">
        <v>207</v>
      </c>
      <c r="I14" s="279"/>
      <c r="J14" s="279" t="s">
        <v>208</v>
      </c>
      <c r="K14" s="279"/>
      <c r="L14" s="279" t="s">
        <v>209</v>
      </c>
      <c r="M14" s="279"/>
      <c r="N14" s="279" t="s">
        <v>210</v>
      </c>
    </row>
    <row r="15" spans="4:16" ht="12.75" customHeight="1" x14ac:dyDescent="0.2">
      <c r="D15" s="126" t="s">
        <v>198</v>
      </c>
      <c r="E15" s="126"/>
    </row>
    <row r="16" spans="4:16" ht="10.9" customHeight="1" x14ac:dyDescent="0.2">
      <c r="D16" s="280" t="s">
        <v>211</v>
      </c>
      <c r="E16" s="280"/>
      <c r="F16" s="281" t="s">
        <v>203</v>
      </c>
      <c r="G16" s="281"/>
      <c r="H16" s="281" t="s">
        <v>203</v>
      </c>
      <c r="I16" s="281"/>
      <c r="J16" s="281" t="s">
        <v>203</v>
      </c>
      <c r="K16" s="281"/>
      <c r="L16" s="281" t="s">
        <v>203</v>
      </c>
      <c r="M16" s="281"/>
      <c r="N16" s="281" t="s">
        <v>203</v>
      </c>
    </row>
    <row r="17" spans="4:14" ht="10.9" customHeight="1" x14ac:dyDescent="0.2">
      <c r="D17" s="127" t="s">
        <v>212</v>
      </c>
      <c r="E17" s="127"/>
      <c r="F17" s="128">
        <v>1770000</v>
      </c>
      <c r="G17" s="128"/>
      <c r="H17" s="128">
        <v>3520000</v>
      </c>
      <c r="I17" s="128"/>
      <c r="J17" s="128">
        <v>975000</v>
      </c>
      <c r="K17" s="128"/>
      <c r="L17" s="128">
        <v>1615000</v>
      </c>
      <c r="M17" s="128"/>
      <c r="N17" s="128">
        <v>7880000</v>
      </c>
    </row>
    <row r="18" spans="4:14" ht="10.9" customHeight="1" x14ac:dyDescent="0.2">
      <c r="D18" s="127" t="s">
        <v>213</v>
      </c>
      <c r="E18" s="127"/>
      <c r="F18" s="129">
        <v>66653.149999999994</v>
      </c>
      <c r="G18" s="129"/>
      <c r="H18" s="129">
        <v>123472.75</v>
      </c>
      <c r="I18" s="129"/>
      <c r="J18" s="129">
        <v>28074.85</v>
      </c>
      <c r="K18" s="129"/>
      <c r="L18" s="129">
        <v>27360.65</v>
      </c>
      <c r="M18" s="129"/>
      <c r="N18" s="129">
        <v>245561.4</v>
      </c>
    </row>
    <row r="19" spans="4:14" ht="10.9" customHeight="1" x14ac:dyDescent="0.2">
      <c r="D19" s="127" t="s">
        <v>214</v>
      </c>
      <c r="E19" s="127"/>
      <c r="F19" s="129">
        <v>0</v>
      </c>
      <c r="G19" s="129"/>
      <c r="H19" s="129">
        <v>500000</v>
      </c>
      <c r="I19" s="129"/>
      <c r="J19" s="129">
        <v>250000</v>
      </c>
      <c r="K19" s="129"/>
      <c r="L19" s="129">
        <v>0</v>
      </c>
      <c r="M19" s="129"/>
      <c r="N19" s="129">
        <v>750000</v>
      </c>
    </row>
    <row r="20" spans="4:14" ht="10.9" customHeight="1" x14ac:dyDescent="0.2">
      <c r="D20" s="130" t="s">
        <v>198</v>
      </c>
      <c r="E20" s="126"/>
      <c r="F20" s="131" t="s">
        <v>203</v>
      </c>
      <c r="G20" s="131"/>
      <c r="H20" s="131" t="s">
        <v>203</v>
      </c>
      <c r="I20" s="131"/>
      <c r="J20" s="131" t="s">
        <v>203</v>
      </c>
      <c r="K20" s="131"/>
      <c r="L20" s="131" t="s">
        <v>203</v>
      </c>
      <c r="M20" s="131"/>
      <c r="N20" s="132" t="s">
        <v>203</v>
      </c>
    </row>
    <row r="21" spans="4:14" ht="10.9" customHeight="1" x14ac:dyDescent="0.2">
      <c r="D21" s="133" t="s">
        <v>215</v>
      </c>
      <c r="E21" s="133"/>
      <c r="F21" s="134">
        <v>1836653.15</v>
      </c>
      <c r="G21" s="134"/>
      <c r="H21" s="134">
        <v>4143472.75</v>
      </c>
      <c r="I21" s="134"/>
      <c r="J21" s="134">
        <v>1253074.8500000001</v>
      </c>
      <c r="K21" s="134"/>
      <c r="L21" s="134">
        <v>1642360.65</v>
      </c>
      <c r="M21" s="134"/>
      <c r="N21" s="134">
        <v>8875561.4000000004</v>
      </c>
    </row>
    <row r="22" spans="4:14" ht="10.9" customHeight="1" x14ac:dyDescent="0.2">
      <c r="D22" s="130" t="s">
        <v>198</v>
      </c>
      <c r="E22" s="126"/>
      <c r="F22" s="131" t="s">
        <v>203</v>
      </c>
      <c r="G22" s="131"/>
      <c r="H22" s="131" t="s">
        <v>203</v>
      </c>
      <c r="I22" s="131"/>
      <c r="J22" s="131" t="s">
        <v>203</v>
      </c>
      <c r="K22" s="131"/>
      <c r="L22" s="131" t="s">
        <v>203</v>
      </c>
      <c r="M22" s="131"/>
      <c r="N22" s="132" t="s">
        <v>203</v>
      </c>
    </row>
    <row r="23" spans="4:14" ht="10.9" customHeight="1" x14ac:dyDescent="0.2">
      <c r="D23" s="280" t="s">
        <v>216</v>
      </c>
      <c r="E23" s="280"/>
      <c r="F23" s="282" t="s">
        <v>203</v>
      </c>
      <c r="G23" s="282"/>
      <c r="H23" s="282" t="s">
        <v>203</v>
      </c>
      <c r="I23" s="282"/>
      <c r="J23" s="282" t="s">
        <v>203</v>
      </c>
      <c r="K23" s="282"/>
      <c r="L23" s="282" t="s">
        <v>203</v>
      </c>
      <c r="M23" s="282"/>
      <c r="N23" s="282" t="s">
        <v>203</v>
      </c>
    </row>
    <row r="24" spans="4:14" ht="10.9" customHeight="1" x14ac:dyDescent="0.2">
      <c r="D24" s="127" t="s">
        <v>217</v>
      </c>
      <c r="E24" s="127"/>
      <c r="F24" s="129">
        <v>13107.91</v>
      </c>
      <c r="G24" s="129"/>
      <c r="H24" s="129">
        <v>26067.71</v>
      </c>
      <c r="I24" s="129"/>
      <c r="J24" s="129">
        <v>7220.46</v>
      </c>
      <c r="K24" s="129"/>
      <c r="L24" s="129">
        <v>11960.04</v>
      </c>
      <c r="M24" s="129"/>
      <c r="N24" s="129">
        <v>58356.12</v>
      </c>
    </row>
    <row r="25" spans="4:14" ht="10.9" customHeight="1" x14ac:dyDescent="0.2">
      <c r="D25" s="127" t="s">
        <v>218</v>
      </c>
      <c r="E25" s="127"/>
      <c r="F25" s="129">
        <v>15474.72</v>
      </c>
      <c r="G25" s="129"/>
      <c r="H25" s="129">
        <v>33428.639999999999</v>
      </c>
      <c r="I25" s="129"/>
      <c r="J25" s="129">
        <v>6111.25</v>
      </c>
      <c r="K25" s="129"/>
      <c r="L25" s="129">
        <v>12185.39</v>
      </c>
      <c r="M25" s="129"/>
      <c r="N25" s="129">
        <v>67200</v>
      </c>
    </row>
    <row r="26" spans="4:14" ht="10.9" customHeight="1" x14ac:dyDescent="0.2">
      <c r="D26" s="127" t="s">
        <v>219</v>
      </c>
      <c r="E26" s="127"/>
      <c r="F26" s="129">
        <v>0</v>
      </c>
      <c r="G26" s="129"/>
      <c r="H26" s="129">
        <v>0</v>
      </c>
      <c r="I26" s="129"/>
      <c r="J26" s="129">
        <v>0</v>
      </c>
      <c r="K26" s="129"/>
      <c r="L26" s="129">
        <v>19969.21</v>
      </c>
      <c r="M26" s="129"/>
      <c r="N26" s="129">
        <v>19969.21</v>
      </c>
    </row>
    <row r="27" spans="4:14" ht="10.9" customHeight="1" x14ac:dyDescent="0.2">
      <c r="D27" s="127" t="s">
        <v>220</v>
      </c>
      <c r="E27" s="127"/>
      <c r="F27" s="129">
        <v>0</v>
      </c>
      <c r="G27" s="129"/>
      <c r="H27" s="129">
        <v>0</v>
      </c>
      <c r="I27" s="129"/>
      <c r="J27" s="129">
        <v>0</v>
      </c>
      <c r="K27" s="129"/>
      <c r="L27" s="129">
        <v>1598000</v>
      </c>
      <c r="M27" s="129"/>
      <c r="N27" s="129">
        <v>1598000</v>
      </c>
    </row>
    <row r="28" spans="4:14" ht="10.9" customHeight="1" x14ac:dyDescent="0.2">
      <c r="D28" s="127" t="s">
        <v>221</v>
      </c>
      <c r="E28" s="127"/>
      <c r="F28" s="129">
        <v>1808025.33</v>
      </c>
      <c r="G28" s="129"/>
      <c r="H28" s="129">
        <v>4082858.29</v>
      </c>
      <c r="I28" s="129"/>
      <c r="J28" s="129">
        <v>1239604.45</v>
      </c>
      <c r="K28" s="129"/>
      <c r="L28" s="129">
        <v>0</v>
      </c>
      <c r="M28" s="129"/>
      <c r="N28" s="129">
        <v>7130488.0700000003</v>
      </c>
    </row>
    <row r="29" spans="4:14" ht="10.9" customHeight="1" x14ac:dyDescent="0.2">
      <c r="D29" s="127" t="s">
        <v>222</v>
      </c>
      <c r="E29" s="127"/>
      <c r="F29" s="129">
        <v>45.19</v>
      </c>
      <c r="G29" s="129"/>
      <c r="H29" s="129">
        <v>1118.1099999999999</v>
      </c>
      <c r="I29" s="129"/>
      <c r="J29" s="129">
        <v>138.69</v>
      </c>
      <c r="K29" s="129"/>
      <c r="L29" s="129">
        <v>246.01</v>
      </c>
      <c r="M29" s="129"/>
      <c r="N29" s="129">
        <v>1548</v>
      </c>
    </row>
    <row r="30" spans="4:14" ht="10.9" customHeight="1" x14ac:dyDescent="0.2">
      <c r="D30" s="130" t="s">
        <v>198</v>
      </c>
      <c r="E30" s="126"/>
      <c r="F30" s="131" t="s">
        <v>203</v>
      </c>
      <c r="G30" s="131"/>
      <c r="H30" s="131" t="s">
        <v>203</v>
      </c>
      <c r="I30" s="131"/>
      <c r="J30" s="131" t="s">
        <v>203</v>
      </c>
      <c r="K30" s="131"/>
      <c r="L30" s="131" t="s">
        <v>203</v>
      </c>
      <c r="M30" s="131"/>
      <c r="N30" s="132" t="s">
        <v>203</v>
      </c>
    </row>
    <row r="31" spans="4:14" ht="10.9" customHeight="1" x14ac:dyDescent="0.2">
      <c r="D31" s="133" t="s">
        <v>223</v>
      </c>
      <c r="E31" s="133"/>
      <c r="F31" s="134">
        <v>1836653.15</v>
      </c>
      <c r="G31" s="134"/>
      <c r="H31" s="134">
        <v>4143472.75</v>
      </c>
      <c r="I31" s="134"/>
      <c r="J31" s="134">
        <v>1253074.8500000001</v>
      </c>
      <c r="K31" s="134"/>
      <c r="L31" s="134">
        <v>1642360.65</v>
      </c>
      <c r="M31" s="134"/>
      <c r="N31" s="134">
        <v>8875561.4000000004</v>
      </c>
    </row>
    <row r="32" spans="4:14" ht="31.9" customHeight="1" x14ac:dyDescent="0.2"/>
    <row r="33" spans="1:14" ht="327.2" customHeight="1" x14ac:dyDescent="0.2"/>
    <row r="34" spans="1:14" ht="12.75" customHeight="1" x14ac:dyDescent="0.2">
      <c r="D34" s="135" t="s">
        <v>224</v>
      </c>
      <c r="E34" s="135"/>
      <c r="F34" s="135"/>
      <c r="G34" s="135"/>
      <c r="H34" s="135"/>
      <c r="I34" s="135"/>
      <c r="J34" s="135"/>
      <c r="K34" s="135"/>
      <c r="L34" s="135"/>
      <c r="M34" s="135"/>
      <c r="N34" s="135"/>
    </row>
    <row r="35" spans="1:14" ht="9.4" customHeight="1" x14ac:dyDescent="0.3">
      <c r="D35" s="136" t="s">
        <v>225</v>
      </c>
      <c r="E35" s="136"/>
      <c r="F35" s="136"/>
      <c r="G35" s="136"/>
      <c r="H35" s="136"/>
      <c r="I35" s="136"/>
      <c r="J35" s="136"/>
      <c r="K35" s="136"/>
      <c r="L35" s="136"/>
      <c r="M35" s="136"/>
      <c r="N35" s="136"/>
    </row>
    <row r="36" spans="1:14" ht="13.7" customHeight="1" x14ac:dyDescent="0.3">
      <c r="D36" s="137" t="s">
        <v>225</v>
      </c>
      <c r="E36" s="137"/>
      <c r="F36" s="137"/>
      <c r="G36" s="137"/>
      <c r="H36" s="137"/>
      <c r="I36" s="137"/>
      <c r="J36" s="137"/>
      <c r="K36" s="137"/>
      <c r="L36" s="137"/>
      <c r="M36" s="137"/>
      <c r="N36" s="137"/>
    </row>
    <row r="37" spans="1:14" ht="9.1999999999999993" customHeight="1" x14ac:dyDescent="0.2">
      <c r="D37" s="138" t="s">
        <v>225</v>
      </c>
      <c r="E37" s="138"/>
      <c r="F37" s="138"/>
      <c r="G37" s="138"/>
      <c r="H37" s="138"/>
      <c r="I37" s="138"/>
      <c r="J37" s="138"/>
      <c r="K37" s="138"/>
      <c r="L37" s="138"/>
      <c r="M37" s="138"/>
      <c r="N37" s="139" t="s">
        <v>226</v>
      </c>
    </row>
    <row r="38" spans="1:14" ht="0.75" customHeight="1" x14ac:dyDescent="0.2"/>
    <row r="39" spans="1:14" ht="2.1" customHeight="1" x14ac:dyDescent="0.2">
      <c r="A39" s="116" t="s">
        <v>198</v>
      </c>
    </row>
  </sheetData>
  <printOptions horizontalCentered="1"/>
  <pageMargins left="0.25" right="0.25" top="0.25" bottom="0.25" header="0.5" footer="0.5"/>
  <pageSetup orientation="portrait" horizontalDpi="0" verticalDpi="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202</vt:i4>
      </vt:variant>
    </vt:vector>
  </HeadingPairs>
  <TitlesOfParts>
    <vt:vector size="226" baseType="lpstr">
      <vt:lpstr>Import</vt:lpstr>
      <vt:lpstr>Purposes</vt:lpstr>
      <vt:lpstr>MatchPurposes</vt:lpstr>
      <vt:lpstr>Refundings</vt:lpstr>
      <vt:lpstr>Settings</vt:lpstr>
      <vt:lpstr>RefundingsData</vt:lpstr>
      <vt:lpstr>tblIssue</vt:lpstr>
      <vt:lpstr>tblIssuePurpose</vt:lpstr>
      <vt:lpstr>tblAllIssuesPurposes</vt:lpstr>
      <vt:lpstr>tblClientIssues</vt:lpstr>
      <vt:lpstr>Page 14</vt:lpstr>
      <vt:lpstr>Page 13</vt:lpstr>
      <vt:lpstr>Page 12</vt:lpstr>
      <vt:lpstr>Page 11</vt:lpstr>
      <vt:lpstr>Page 10</vt:lpstr>
      <vt:lpstr>Page 9</vt:lpstr>
      <vt:lpstr>Page 8</vt:lpstr>
      <vt:lpstr>Page 7</vt:lpstr>
      <vt:lpstr>Page 6</vt:lpstr>
      <vt:lpstr>Page 5</vt:lpstr>
      <vt:lpstr>Page 4</vt:lpstr>
      <vt:lpstr>Page 3</vt:lpstr>
      <vt:lpstr>Page 2</vt:lpstr>
      <vt:lpstr>Page 1</vt:lpstr>
      <vt:lpstr>amount1</vt:lpstr>
      <vt:lpstr>amount10</vt:lpstr>
      <vt:lpstr>amount11</vt:lpstr>
      <vt:lpstr>amount12</vt:lpstr>
      <vt:lpstr>amount2</vt:lpstr>
      <vt:lpstr>amount3</vt:lpstr>
      <vt:lpstr>amount4</vt:lpstr>
      <vt:lpstr>amount5</vt:lpstr>
      <vt:lpstr>amount6</vt:lpstr>
      <vt:lpstr>amount7</vt:lpstr>
      <vt:lpstr>amount8</vt:lpstr>
      <vt:lpstr>amount9</vt:lpstr>
      <vt:lpstr>amounts</vt:lpstr>
      <vt:lpstr>databaseName</vt:lpstr>
      <vt:lpstr>EhlersPurpose1</vt:lpstr>
      <vt:lpstr>EhlersPurpose10</vt:lpstr>
      <vt:lpstr>EhlersPurpose11</vt:lpstr>
      <vt:lpstr>EhlersPurpose12</vt:lpstr>
      <vt:lpstr>EhlersPurpose2</vt:lpstr>
      <vt:lpstr>EhlersPurpose3</vt:lpstr>
      <vt:lpstr>EhlersPurpose4</vt:lpstr>
      <vt:lpstr>EhlersPurpose5</vt:lpstr>
      <vt:lpstr>EhlersPurpose6</vt:lpstr>
      <vt:lpstr>EhlersPurpose7</vt:lpstr>
      <vt:lpstr>EhlersPurpose8</vt:lpstr>
      <vt:lpstr>EhlersPurpose9</vt:lpstr>
      <vt:lpstr>EhlersPurposes</vt:lpstr>
      <vt:lpstr>EhlersPurposesCount</vt:lpstr>
      <vt:lpstr>ImportInstructions</vt:lpstr>
      <vt:lpstr>IssueAmount</vt:lpstr>
      <vt:lpstr>IssueData</vt:lpstr>
      <vt:lpstr>IssueID</vt:lpstr>
      <vt:lpstr>IssueName</vt:lpstr>
      <vt:lpstr>Issuer</vt:lpstr>
      <vt:lpstr>listIssues</vt:lpstr>
      <vt:lpstr>MatchedPurposes</vt:lpstr>
      <vt:lpstr>matchGroup1</vt:lpstr>
      <vt:lpstr>matchGroup10</vt:lpstr>
      <vt:lpstr>matchGroup11</vt:lpstr>
      <vt:lpstr>matchGroup12</vt:lpstr>
      <vt:lpstr>matchGroup2</vt:lpstr>
      <vt:lpstr>matchGroup3</vt:lpstr>
      <vt:lpstr>matchGroup4</vt:lpstr>
      <vt:lpstr>matchGroup5</vt:lpstr>
      <vt:lpstr>matchGroup6</vt:lpstr>
      <vt:lpstr>matchGroup7</vt:lpstr>
      <vt:lpstr>matchGroup8</vt:lpstr>
      <vt:lpstr>matchGroup9</vt:lpstr>
      <vt:lpstr>MunexFileName</vt:lpstr>
      <vt:lpstr>MunexPurpose1</vt:lpstr>
      <vt:lpstr>MunexPurpose10</vt:lpstr>
      <vt:lpstr>MunexPurpose11</vt:lpstr>
      <vt:lpstr>MunexPurpose12</vt:lpstr>
      <vt:lpstr>MunexPurpose2</vt:lpstr>
      <vt:lpstr>MunexPurpose3</vt:lpstr>
      <vt:lpstr>MunexPurpose4</vt:lpstr>
      <vt:lpstr>MunexPurpose5</vt:lpstr>
      <vt:lpstr>MunexPurpose6</vt:lpstr>
      <vt:lpstr>MunexPurpose7</vt:lpstr>
      <vt:lpstr>MunexPurpose8</vt:lpstr>
      <vt:lpstr>MunexPurpose9</vt:lpstr>
      <vt:lpstr>MunexPurposes</vt:lpstr>
      <vt:lpstr>MunexPurposesCount</vt:lpstr>
      <vt:lpstr>MunexRefundedDescriptions</vt:lpstr>
      <vt:lpstr>programSettings</vt:lpstr>
      <vt:lpstr>purpose1</vt:lpstr>
      <vt:lpstr>purpose10</vt:lpstr>
      <vt:lpstr>purpose11</vt:lpstr>
      <vt:lpstr>purpose12</vt:lpstr>
      <vt:lpstr>purpose2</vt:lpstr>
      <vt:lpstr>purpose3</vt:lpstr>
      <vt:lpstr>purpose4</vt:lpstr>
      <vt:lpstr>purpose5</vt:lpstr>
      <vt:lpstr>purpose6</vt:lpstr>
      <vt:lpstr>purpose7</vt:lpstr>
      <vt:lpstr>purpose8</vt:lpstr>
      <vt:lpstr>purpose9</vt:lpstr>
      <vt:lpstr>purposeAction1</vt:lpstr>
      <vt:lpstr>purposeAction10</vt:lpstr>
      <vt:lpstr>purposeAction11</vt:lpstr>
      <vt:lpstr>purposeAction12</vt:lpstr>
      <vt:lpstr>purposeAction2</vt:lpstr>
      <vt:lpstr>purposeAction3</vt:lpstr>
      <vt:lpstr>purposeAction4</vt:lpstr>
      <vt:lpstr>purposeAction5</vt:lpstr>
      <vt:lpstr>purposeAction6</vt:lpstr>
      <vt:lpstr>purposeAction7</vt:lpstr>
      <vt:lpstr>purposeAction8</vt:lpstr>
      <vt:lpstr>purposeAction9</vt:lpstr>
      <vt:lpstr>purposeActions</vt:lpstr>
      <vt:lpstr>purposeData</vt:lpstr>
      <vt:lpstr>purposeGroup1</vt:lpstr>
      <vt:lpstr>PurposeGroup10</vt:lpstr>
      <vt:lpstr>PurposeGroup11</vt:lpstr>
      <vt:lpstr>PurposeGroup12</vt:lpstr>
      <vt:lpstr>purposeGroup2</vt:lpstr>
      <vt:lpstr>purposeGroup3</vt:lpstr>
      <vt:lpstr>PurposeGroup4</vt:lpstr>
      <vt:lpstr>PurposeGroup5</vt:lpstr>
      <vt:lpstr>PurposeGroup6</vt:lpstr>
      <vt:lpstr>PurposeGroup7</vt:lpstr>
      <vt:lpstr>PurposeGroup8</vt:lpstr>
      <vt:lpstr>PurposeGroup9</vt:lpstr>
      <vt:lpstr>purposeInstructions</vt:lpstr>
      <vt:lpstr>purposes</vt:lpstr>
      <vt:lpstr>purposeStep</vt:lpstr>
      <vt:lpstr>RefundedIssue1</vt:lpstr>
      <vt:lpstr>RefundedIssue10</vt:lpstr>
      <vt:lpstr>RefundedIssue11</vt:lpstr>
      <vt:lpstr>RefundedIssue12</vt:lpstr>
      <vt:lpstr>RefundedIssue2</vt:lpstr>
      <vt:lpstr>RefundedIssue3</vt:lpstr>
      <vt:lpstr>RefundedIssue4</vt:lpstr>
      <vt:lpstr>RefundedIssue5</vt:lpstr>
      <vt:lpstr>RefundedIssue6</vt:lpstr>
      <vt:lpstr>RefundedIssue7</vt:lpstr>
      <vt:lpstr>RefundedIssue8</vt:lpstr>
      <vt:lpstr>RefundedIssue9</vt:lpstr>
      <vt:lpstr>RefundedIssueDescription1</vt:lpstr>
      <vt:lpstr>RefundedIssueDescription10</vt:lpstr>
      <vt:lpstr>RefundedIssueDescription11</vt:lpstr>
      <vt:lpstr>RefundedIssueDescription12</vt:lpstr>
      <vt:lpstr>RefundedIssueDescription2</vt:lpstr>
      <vt:lpstr>RefundedIssueDescription3</vt:lpstr>
      <vt:lpstr>RefundedIssueDescription4</vt:lpstr>
      <vt:lpstr>RefundedIssueDescription5</vt:lpstr>
      <vt:lpstr>RefundedIssueDescription6</vt:lpstr>
      <vt:lpstr>RefundedIssueDescription7</vt:lpstr>
      <vt:lpstr>RefundedIssueDescription8</vt:lpstr>
      <vt:lpstr>RefundedIssueDescription9</vt:lpstr>
      <vt:lpstr>RefundedIssueID1</vt:lpstr>
      <vt:lpstr>RefundedIssueID10</vt:lpstr>
      <vt:lpstr>RefundedIssueID11</vt:lpstr>
      <vt:lpstr>RefundedIssueID12</vt:lpstr>
      <vt:lpstr>RefundedIssueID2</vt:lpstr>
      <vt:lpstr>RefundedIssueID3</vt:lpstr>
      <vt:lpstr>RefundedIssueID4</vt:lpstr>
      <vt:lpstr>RefundedIssueID5</vt:lpstr>
      <vt:lpstr>RefundedIssueID6</vt:lpstr>
      <vt:lpstr>RefundedIssueID7</vt:lpstr>
      <vt:lpstr>RefundedIssueID8</vt:lpstr>
      <vt:lpstr>RefundedIssueID9</vt:lpstr>
      <vt:lpstr>RefundedPurpose1</vt:lpstr>
      <vt:lpstr>RefundedPurpose10</vt:lpstr>
      <vt:lpstr>RefundedPurpose11</vt:lpstr>
      <vt:lpstr>RefundedPurpose12</vt:lpstr>
      <vt:lpstr>RefundedPurpose2</vt:lpstr>
      <vt:lpstr>RefundedPurpose3</vt:lpstr>
      <vt:lpstr>RefundedPurpose4</vt:lpstr>
      <vt:lpstr>RefundedPurpose5</vt:lpstr>
      <vt:lpstr>RefundedPurpose6</vt:lpstr>
      <vt:lpstr>RefundedPurpose7</vt:lpstr>
      <vt:lpstr>RefundedPurpose8</vt:lpstr>
      <vt:lpstr>RefundedPurpose9</vt:lpstr>
      <vt:lpstr>RefundedPurposeID1</vt:lpstr>
      <vt:lpstr>RefundedPurposeID10</vt:lpstr>
      <vt:lpstr>RefundedPurposeID11</vt:lpstr>
      <vt:lpstr>RefundedPurposeID12</vt:lpstr>
      <vt:lpstr>RefundedPurposeID2</vt:lpstr>
      <vt:lpstr>RefundedPurposeID3</vt:lpstr>
      <vt:lpstr>RefundedPurposeID4</vt:lpstr>
      <vt:lpstr>RefundedPurposeID5</vt:lpstr>
      <vt:lpstr>RefundedPurposeID6</vt:lpstr>
      <vt:lpstr>RefundedPurposeID7</vt:lpstr>
      <vt:lpstr>RefundedPurposeID8</vt:lpstr>
      <vt:lpstr>RefundedPurposeID9</vt:lpstr>
      <vt:lpstr>RefundedPurposes1</vt:lpstr>
      <vt:lpstr>RefundedPurposes10</vt:lpstr>
      <vt:lpstr>RefundedPurposes11</vt:lpstr>
      <vt:lpstr>RefundedPurposes12</vt:lpstr>
      <vt:lpstr>RefundedPurposes2</vt:lpstr>
      <vt:lpstr>RefundedPurposes3</vt:lpstr>
      <vt:lpstr>RefundedPurposes4</vt:lpstr>
      <vt:lpstr>RefundedPurposes5</vt:lpstr>
      <vt:lpstr>RefundedPurposes6</vt:lpstr>
      <vt:lpstr>RefundedPurposes7</vt:lpstr>
      <vt:lpstr>RefundedPurposes8</vt:lpstr>
      <vt:lpstr>RefundedPurposes9</vt:lpstr>
      <vt:lpstr>RefundingPurpose1</vt:lpstr>
      <vt:lpstr>RefundingPurpose10</vt:lpstr>
      <vt:lpstr>RefundingPurpose11</vt:lpstr>
      <vt:lpstr>RefundingPurpose12</vt:lpstr>
      <vt:lpstr>RefundingPurpose2</vt:lpstr>
      <vt:lpstr>RefundingPurpose3</vt:lpstr>
      <vt:lpstr>RefundingPurpose4</vt:lpstr>
      <vt:lpstr>RefundingPurpose5</vt:lpstr>
      <vt:lpstr>RefundingPurpose6</vt:lpstr>
      <vt:lpstr>RefundingPurpose7</vt:lpstr>
      <vt:lpstr>RefundingPurpose8</vt:lpstr>
      <vt:lpstr>RefundingPurpose9</vt:lpstr>
      <vt:lpstr>Refundings</vt:lpstr>
      <vt:lpstr>SaleDate</vt:lpstr>
      <vt:lpstr>screenZoom</vt:lpstr>
      <vt:lpstr>serverName</vt:lpstr>
      <vt:lpstr>Step1</vt:lpstr>
      <vt:lpstr>Step2</vt:lpstr>
      <vt:lpstr>Step3</vt:lpstr>
      <vt:lpstr>Step4</vt:lpstr>
      <vt:lpstr>Step5</vt:lpstr>
      <vt:lpstr>Step6</vt:lpstr>
      <vt:lpstr>Step7</vt:lpstr>
      <vt:lpstr>Step8</vt:lpstr>
    </vt:vector>
  </TitlesOfParts>
  <Company>Carson Associates,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Carson</dc:creator>
  <cp:lastModifiedBy>Chris Carson</cp:lastModifiedBy>
  <dcterms:created xsi:type="dcterms:W3CDTF">2013-01-30T12:12:34Z</dcterms:created>
  <dcterms:modified xsi:type="dcterms:W3CDTF">2013-04-01T07:48:31Z</dcterms:modified>
</cp:coreProperties>
</file>