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800" windowWidth="15600" windowHeight="8340" activeTab="3"/>
  </bookViews>
  <sheets>
    <sheet name="Comp AY 2015-16" sheetId="6" r:id="rId1"/>
    <sheet name="FS AY 2015-16" sheetId="1" r:id="rId2"/>
    <sheet name="Comp AY 2016-17" sheetId="8" r:id="rId3"/>
    <sheet name="FS AY 2016-17" sheetId="7" r:id="rId4"/>
  </sheets>
  <externalReferences>
    <externalReference r:id="rId5"/>
  </externalReferences>
  <definedNames>
    <definedName name="a" localSheetId="2">#REF!</definedName>
    <definedName name="a">#REF!</definedName>
    <definedName name="cmb_TDS2.StateCode">[1]IT_DDTP!$H$65:$H$100</definedName>
    <definedName name="_xlnm.Print_Area" localSheetId="2">#REF!</definedName>
    <definedName name="_xlnm.Print_Area" localSheetId="1">'FS AY 2015-16'!$A$1:$F$38</definedName>
    <definedName name="_xlnm.Print_Area" localSheetId="3">'FS AY 2016-17'!$A$1:$F$38</definedName>
    <definedName name="_xlnm.Print_Area">#REF!</definedName>
    <definedName name="PRINT_AREA_MI" localSheetId="0">#REF!</definedName>
    <definedName name="PRINT_AREA_MI" localSheetId="2">#REF!</definedName>
    <definedName name="PRINT_AREA_MI" localSheetId="3">#REF!</definedName>
    <definedName name="PRINT_AREA_MI">#REF!</definedName>
    <definedName name="sd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8"/>
  <c r="H32" i="1" l="1"/>
  <c r="H32" i="7"/>
  <c r="H15" i="8"/>
  <c r="H15" i="6"/>
  <c r="C7" i="1" l="1"/>
  <c r="C7" i="7" s="1"/>
  <c r="C8" i="1"/>
  <c r="C8" i="7" s="1"/>
  <c r="A8"/>
  <c r="A7"/>
  <c r="C12"/>
  <c r="A12" i="8"/>
  <c r="A1"/>
  <c r="A2" i="7"/>
  <c r="C5" i="8"/>
  <c r="C4"/>
  <c r="C3"/>
  <c r="F32" i="7"/>
  <c r="F33"/>
  <c r="F34"/>
  <c r="F31"/>
  <c r="C28"/>
  <c r="B23" i="1"/>
  <c r="F6" i="7"/>
  <c r="F17" s="1"/>
  <c r="C10"/>
  <c r="C11"/>
  <c r="C14"/>
  <c r="B23" s="1"/>
  <c r="E22" i="1"/>
  <c r="G17" i="8"/>
  <c r="H18" s="1"/>
  <c r="H20" s="1"/>
  <c r="G17" i="6"/>
  <c r="H18" s="1"/>
  <c r="H20" s="1"/>
  <c r="F25" i="1"/>
  <c r="E26" i="7" s="1"/>
  <c r="E28" s="1"/>
  <c r="E29" s="1"/>
  <c r="C23" i="1"/>
  <c r="C38" s="1"/>
  <c r="E23" l="1"/>
  <c r="C6" s="1"/>
  <c r="B22" i="7"/>
  <c r="C23" s="1"/>
  <c r="C38" s="1"/>
  <c r="F29"/>
  <c r="F23" i="1" l="1"/>
  <c r="F17"/>
  <c r="C17"/>
  <c r="G17" s="1"/>
  <c r="E22" i="7" l="1"/>
  <c r="E24" s="1"/>
  <c r="E25" s="1"/>
  <c r="C6" s="1"/>
  <c r="F38" i="1"/>
  <c r="G38" s="1"/>
  <c r="F25" i="7" l="1"/>
  <c r="F38" s="1"/>
  <c r="G38" s="1"/>
  <c r="C17"/>
  <c r="G17" s="1"/>
</calcChain>
</file>

<file path=xl/sharedStrings.xml><?xml version="1.0" encoding="utf-8"?>
<sst xmlns="http://schemas.openxmlformats.org/spreadsheetml/2006/main" count="160" uniqueCount="60">
  <si>
    <t>Particulars</t>
  </si>
  <si>
    <t>Amt (Rs.)</t>
  </si>
  <si>
    <t>To Depreciation</t>
  </si>
  <si>
    <t>To Electricity Expenses</t>
  </si>
  <si>
    <t>To Water Charges</t>
  </si>
  <si>
    <t>Profit and Loss Account for the year ended 31st March, 2016</t>
  </si>
  <si>
    <t>By Gross receipts</t>
  </si>
  <si>
    <t>To Misc. Expenes</t>
  </si>
  <si>
    <t>To Net Profit</t>
  </si>
  <si>
    <t>Liabilities</t>
  </si>
  <si>
    <t>Assets</t>
  </si>
  <si>
    <t>:</t>
  </si>
  <si>
    <t>Address</t>
  </si>
  <si>
    <t>Status</t>
  </si>
  <si>
    <t>Individual</t>
  </si>
  <si>
    <t>Due Date</t>
  </si>
  <si>
    <t>Add : Net Profit</t>
  </si>
  <si>
    <t>Capital</t>
  </si>
  <si>
    <t>Creditors</t>
  </si>
  <si>
    <t>Fixed Assets</t>
  </si>
  <si>
    <t>Other fixed assets</t>
  </si>
  <si>
    <t>Sundry Debtors</t>
  </si>
  <si>
    <t>Stock</t>
  </si>
  <si>
    <t>Cash in Hand</t>
  </si>
  <si>
    <t>Cash in Bank</t>
  </si>
  <si>
    <t>Less : Depreciation</t>
  </si>
  <si>
    <t>To Repairs</t>
  </si>
  <si>
    <t>INCOME TAX RETURN</t>
  </si>
  <si>
    <t>PAN</t>
  </si>
  <si>
    <t>DOB</t>
  </si>
  <si>
    <t>Assessment Year</t>
  </si>
  <si>
    <t>Financial Year</t>
  </si>
  <si>
    <t>2016-2017</t>
  </si>
  <si>
    <t>2015-2016</t>
  </si>
  <si>
    <t>Income from Business and Profession :</t>
  </si>
  <si>
    <t xml:space="preserve">COMPUTATION  OF  TOTAL  INCOME </t>
  </si>
  <si>
    <t>Add : Disallowable items</t>
  </si>
  <si>
    <t>NIL</t>
  </si>
  <si>
    <t>Gross Total Income</t>
  </si>
  <si>
    <t>Less : Chapter VI-A deductions</t>
  </si>
  <si>
    <t>Taxable Total Income</t>
  </si>
  <si>
    <t>Less : Rebate u/s 87 A</t>
  </si>
  <si>
    <t>Add : Edu Cess</t>
  </si>
  <si>
    <t>Add : SAH Cess</t>
  </si>
  <si>
    <t>Name of the Assessee</t>
  </si>
  <si>
    <t>Balance Sheet as on 31st March, 2016</t>
  </si>
  <si>
    <t>2014-2015</t>
  </si>
  <si>
    <t>Profit and Loss Account for the year ended 31st March, 2015</t>
  </si>
  <si>
    <t>Balance Sheet as on 31st March, 2015</t>
  </si>
  <si>
    <t>Add : purchases</t>
  </si>
  <si>
    <t>Tax payable on total income</t>
  </si>
  <si>
    <t>Tax Payable after Rebate</t>
  </si>
  <si>
    <t>To Material Consumed</t>
  </si>
  <si>
    <t>To Salaries</t>
  </si>
  <si>
    <t>Mr. Muralidhar Eknath Gejage</t>
  </si>
  <si>
    <t>ASUPG4477B</t>
  </si>
  <si>
    <t>Indira Nagar, Lumbini Baug, Govandi, Mumbai, Maharashtra - 400043.</t>
  </si>
  <si>
    <t>Books of Mr. Muralidhar Gejage</t>
  </si>
  <si>
    <t>Total Tax Paid</t>
  </si>
  <si>
    <t>Refund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</si>
</sst>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0" borderId="9" xfId="0" applyNumberFormat="1" applyBorder="1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left"/>
    </xf>
    <xf numFmtId="0" fontId="0" fillId="0" borderId="6" xfId="0" applyBorder="1"/>
    <xf numFmtId="0" fontId="0" fillId="0" borderId="3" xfId="0" applyFont="1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1" fillId="0" borderId="14" xfId="0" applyFont="1" applyBorder="1"/>
    <xf numFmtId="0" fontId="3" fillId="0" borderId="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1" xfId="0" applyBorder="1"/>
    <xf numFmtId="0" fontId="0" fillId="0" borderId="3" xfId="0" applyFill="1" applyBorder="1"/>
    <xf numFmtId="0" fontId="0" fillId="0" borderId="3" xfId="0" applyBorder="1"/>
    <xf numFmtId="0" fontId="1" fillId="0" borderId="5" xfId="0" applyFont="1" applyBorder="1"/>
    <xf numFmtId="0" fontId="0" fillId="0" borderId="5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9" xfId="0" applyFill="1" applyBorder="1"/>
    <xf numFmtId="0" fontId="0" fillId="0" borderId="10" xfId="0" applyFill="1" applyBorder="1"/>
    <xf numFmtId="1" fontId="0" fillId="0" borderId="4" xfId="0" applyNumberFormat="1" applyBorder="1"/>
    <xf numFmtId="1" fontId="1" fillId="0" borderId="14" xfId="0" applyNumberFormat="1" applyFont="1" applyBorder="1"/>
    <xf numFmtId="0" fontId="1" fillId="0" borderId="4" xfId="0" applyFont="1" applyBorder="1"/>
    <xf numFmtId="1" fontId="1" fillId="0" borderId="4" xfId="0" applyNumberFormat="1" applyFont="1" applyBorder="1"/>
    <xf numFmtId="0" fontId="3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left" vertical="top" wrapText="1"/>
    </xf>
    <xf numFmtId="0" fontId="3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ushar%20Data/Business/IT%20RETURNS/Rajendra%20Tarlekar/shilpa/A.Y.2010-11/Tax%20Audit/Anand%20Jaiswal_F.Y.2009-10/Euro%20Texmach/New%20Folder/ITR6_2010_11_R11/2010_ITR6_r1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Index"/>
      <sheetName val="GENERAL"/>
      <sheetName val="GENERAL2"/>
      <sheetName val="SUBSIDIARY DETAILS"/>
      <sheetName val="NATUREOFBUSINESS"/>
      <sheetName val="BALANCE_SHEET"/>
      <sheetName val="PROFIT_LOSS"/>
      <sheetName val="OTHER_INFORMATION"/>
      <sheetName val="PART_B"/>
      <sheetName val="QUANTITATIVE_DETAILS"/>
      <sheetName val="PART_C"/>
      <sheetName val="HOUSE_PROPERTY"/>
      <sheetName val="BP"/>
      <sheetName val="DPM_DOA"/>
      <sheetName val="DEP_DCG"/>
      <sheetName val="ESR"/>
      <sheetName val="CG_OS"/>
      <sheetName val="CYLA BFLA"/>
      <sheetName val="CFL"/>
      <sheetName val="10A"/>
      <sheetName val="80G"/>
      <sheetName val="80_"/>
      <sheetName val="SI"/>
      <sheetName val="EI"/>
      <sheetName val="FRINGE_BENEFIT_INFO"/>
      <sheetName val="IT_DDTP"/>
      <sheetName val="DDT_TDS_TCS"/>
      <sheetName val="Instructions"/>
      <sheetName val="Pre_XML"/>
      <sheetName val="Calculator"/>
      <sheetName val="Setof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65">
          <cell r="H65" t="str">
            <v>01-ANDAMAN AND NICOBAR ISLANDS</v>
          </cell>
        </row>
        <row r="66">
          <cell r="H66" t="str">
            <v>02-ANDHRA PRADESH</v>
          </cell>
        </row>
        <row r="67">
          <cell r="H67" t="str">
            <v>03-ARUNACHAL PRADESH</v>
          </cell>
        </row>
        <row r="68">
          <cell r="H68" t="str">
            <v>04-ASSAM</v>
          </cell>
        </row>
        <row r="69">
          <cell r="H69" t="str">
            <v>05-BIHAR</v>
          </cell>
        </row>
        <row r="70">
          <cell r="H70" t="str">
            <v>06-CHANDIGARH</v>
          </cell>
        </row>
        <row r="71">
          <cell r="H71" t="str">
            <v>07-DADRA AND NAGAR HAVELI</v>
          </cell>
        </row>
        <row r="72">
          <cell r="H72" t="str">
            <v>08-DAMAN AND DIU</v>
          </cell>
        </row>
        <row r="73">
          <cell r="H73" t="str">
            <v>09-DELHI</v>
          </cell>
        </row>
        <row r="74">
          <cell r="H74" t="str">
            <v>10-GOA</v>
          </cell>
        </row>
        <row r="75">
          <cell r="H75" t="str">
            <v>11-GUJARAT</v>
          </cell>
        </row>
        <row r="76">
          <cell r="H76" t="str">
            <v>12-HARYANA</v>
          </cell>
        </row>
        <row r="77">
          <cell r="H77" t="str">
            <v>13-HIMACHAL PRADESH</v>
          </cell>
        </row>
        <row r="78">
          <cell r="H78" t="str">
            <v>14-JAMMU AND KASHMIR</v>
          </cell>
        </row>
        <row r="79">
          <cell r="H79" t="str">
            <v>15-KARNATAKA</v>
          </cell>
        </row>
        <row r="80">
          <cell r="H80" t="str">
            <v>16-KERALA</v>
          </cell>
        </row>
        <row r="81">
          <cell r="H81" t="str">
            <v>17-LAKHSWADEEP</v>
          </cell>
        </row>
        <row r="82">
          <cell r="H82" t="str">
            <v>18-MADHYA PRADESH</v>
          </cell>
        </row>
        <row r="83">
          <cell r="H83" t="str">
            <v>19-MAHARASHTRA</v>
          </cell>
        </row>
        <row r="84">
          <cell r="H84" t="str">
            <v>20-MANIPUR</v>
          </cell>
        </row>
        <row r="85">
          <cell r="H85" t="str">
            <v>21-MEGHALAYA</v>
          </cell>
        </row>
        <row r="86">
          <cell r="H86" t="str">
            <v>22-MIZORAM</v>
          </cell>
        </row>
        <row r="87">
          <cell r="H87" t="str">
            <v>23-NAGALAND</v>
          </cell>
        </row>
        <row r="88">
          <cell r="H88" t="str">
            <v>24-ORISSA</v>
          </cell>
        </row>
        <row r="89">
          <cell r="H89" t="str">
            <v>25-PONDICHERRY</v>
          </cell>
        </row>
        <row r="90">
          <cell r="H90" t="str">
            <v>26-PUNJAB</v>
          </cell>
        </row>
        <row r="91">
          <cell r="H91" t="str">
            <v>27-RAJASTHAN</v>
          </cell>
        </row>
        <row r="92">
          <cell r="H92" t="str">
            <v>28-SIKKIM</v>
          </cell>
        </row>
        <row r="93">
          <cell r="H93" t="str">
            <v>29-TAMILNADU</v>
          </cell>
        </row>
        <row r="94">
          <cell r="H94" t="str">
            <v>30-TRIPURA</v>
          </cell>
        </row>
        <row r="95">
          <cell r="H95" t="str">
            <v>31-UTTAR PRADESH</v>
          </cell>
        </row>
        <row r="96">
          <cell r="H96" t="str">
            <v>32-WEST BENGAL</v>
          </cell>
        </row>
        <row r="97">
          <cell r="H97" t="str">
            <v>33-CHHATISHGARH</v>
          </cell>
        </row>
        <row r="98">
          <cell r="H98" t="str">
            <v>34-UTTARANCHAL</v>
          </cell>
        </row>
        <row r="99">
          <cell r="H99" t="str">
            <v>35-JHARKHAND</v>
          </cell>
        </row>
        <row r="100">
          <cell r="H100" t="str">
            <v>99-FOREIGN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view="pageBreakPreview" topLeftCell="A25" zoomScaleSheetLayoutView="100" workbookViewId="0">
      <selection activeCell="A33" sqref="A33:XFD38"/>
    </sheetView>
  </sheetViews>
  <sheetFormatPr defaultRowHeight="1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>
      <c r="A1" s="50" t="s">
        <v>27</v>
      </c>
      <c r="B1" s="50"/>
      <c r="C1" s="50"/>
      <c r="D1" s="50"/>
      <c r="E1" s="50"/>
      <c r="F1" s="50"/>
      <c r="G1" s="50"/>
      <c r="H1" s="50"/>
    </row>
    <row r="3" spans="1:9">
      <c r="A3" s="13" t="s">
        <v>44</v>
      </c>
      <c r="B3" s="13" t="s">
        <v>11</v>
      </c>
      <c r="C3" s="41" t="s">
        <v>54</v>
      </c>
      <c r="D3" s="15"/>
      <c r="E3" s="15"/>
      <c r="F3" s="15"/>
      <c r="G3" s="15"/>
    </row>
    <row r="4" spans="1:9">
      <c r="A4" s="14" t="s">
        <v>12</v>
      </c>
      <c r="B4" s="14" t="s">
        <v>11</v>
      </c>
      <c r="C4" s="51" t="s">
        <v>56</v>
      </c>
      <c r="D4" s="51"/>
      <c r="E4" s="51"/>
      <c r="F4" s="51"/>
      <c r="G4" s="51"/>
      <c r="H4" s="51"/>
    </row>
    <row r="5" spans="1:9">
      <c r="A5" s="13" t="s">
        <v>28</v>
      </c>
      <c r="B5" s="13" t="s">
        <v>11</v>
      </c>
      <c r="C5" t="s">
        <v>55</v>
      </c>
      <c r="D5" s="15"/>
      <c r="E5" s="15"/>
      <c r="F5" s="15"/>
      <c r="G5" s="15"/>
    </row>
    <row r="6" spans="1:9">
      <c r="A6" s="13" t="s">
        <v>29</v>
      </c>
      <c r="B6" s="14" t="s">
        <v>11</v>
      </c>
      <c r="C6" s="42">
        <v>23468</v>
      </c>
      <c r="D6" s="15"/>
      <c r="E6" s="15"/>
      <c r="F6" s="15"/>
      <c r="G6" s="15"/>
    </row>
    <row r="7" spans="1:9">
      <c r="A7" s="13" t="s">
        <v>13</v>
      </c>
      <c r="B7" s="14" t="s">
        <v>11</v>
      </c>
      <c r="C7" s="15" t="s">
        <v>14</v>
      </c>
      <c r="D7" s="15"/>
      <c r="E7" s="15"/>
      <c r="F7" s="15"/>
      <c r="G7" s="15"/>
    </row>
    <row r="8" spans="1:9">
      <c r="A8" s="13" t="s">
        <v>30</v>
      </c>
      <c r="B8" s="14" t="s">
        <v>11</v>
      </c>
      <c r="C8" s="15" t="s">
        <v>33</v>
      </c>
      <c r="D8" s="15"/>
      <c r="E8" s="15"/>
      <c r="F8" s="15"/>
      <c r="G8" s="15"/>
    </row>
    <row r="9" spans="1:9">
      <c r="A9" s="13" t="s">
        <v>31</v>
      </c>
      <c r="B9" s="14" t="s">
        <v>11</v>
      </c>
      <c r="C9" s="15" t="s">
        <v>46</v>
      </c>
      <c r="D9" s="15"/>
      <c r="E9" s="15"/>
      <c r="F9" s="15"/>
      <c r="G9" s="15"/>
    </row>
    <row r="10" spans="1:9">
      <c r="A10" s="13" t="s">
        <v>15</v>
      </c>
      <c r="B10" s="14" t="s">
        <v>11</v>
      </c>
      <c r="C10" s="16">
        <v>42216</v>
      </c>
      <c r="D10" s="15"/>
      <c r="E10" s="15"/>
      <c r="F10" s="15"/>
      <c r="G10" s="15"/>
    </row>
    <row r="12" spans="1:9" ht="15.75">
      <c r="A12" s="50" t="s">
        <v>35</v>
      </c>
      <c r="B12" s="50"/>
      <c r="C12" s="50"/>
      <c r="D12" s="50"/>
      <c r="E12" s="50"/>
      <c r="F12" s="50"/>
      <c r="G12" s="50"/>
      <c r="H12" s="50"/>
    </row>
    <row r="13" spans="1:9">
      <c r="A13" s="54" t="s">
        <v>0</v>
      </c>
      <c r="B13" s="54"/>
      <c r="C13" s="54"/>
      <c r="D13" s="54"/>
      <c r="E13" s="9" t="s">
        <v>1</v>
      </c>
      <c r="F13" s="9" t="s">
        <v>1</v>
      </c>
      <c r="G13" s="9" t="s">
        <v>1</v>
      </c>
      <c r="H13" s="9" t="s">
        <v>1</v>
      </c>
      <c r="I13" s="13"/>
    </row>
    <row r="14" spans="1:9">
      <c r="A14" s="52" t="s">
        <v>34</v>
      </c>
      <c r="B14" s="53"/>
      <c r="C14" s="53"/>
      <c r="D14" s="53"/>
      <c r="G14" s="3">
        <v>240000</v>
      </c>
      <c r="H14" s="19"/>
    </row>
    <row r="15" spans="1:9">
      <c r="A15" s="55" t="s">
        <v>36</v>
      </c>
      <c r="B15" s="56"/>
      <c r="C15" s="56"/>
      <c r="D15" s="56"/>
      <c r="G15" s="24" t="s">
        <v>37</v>
      </c>
      <c r="H15" s="24">
        <f>G14</f>
        <v>240000</v>
      </c>
    </row>
    <row r="16" spans="1:9">
      <c r="A16" s="55"/>
      <c r="B16" s="56"/>
      <c r="C16" s="56"/>
      <c r="D16" s="56"/>
      <c r="G16" s="23"/>
      <c r="H16" s="25"/>
    </row>
    <row r="17" spans="1:8">
      <c r="A17" s="52" t="s">
        <v>38</v>
      </c>
      <c r="B17" s="53"/>
      <c r="C17" s="53"/>
      <c r="D17" s="53"/>
      <c r="G17" s="23">
        <f>H15</f>
        <v>240000</v>
      </c>
      <c r="H17" s="25"/>
    </row>
    <row r="18" spans="1:8">
      <c r="A18" s="55" t="s">
        <v>39</v>
      </c>
      <c r="B18" s="56"/>
      <c r="C18" s="56"/>
      <c r="D18" s="56"/>
      <c r="G18" s="24" t="s">
        <v>37</v>
      </c>
      <c r="H18" s="24">
        <f>G17</f>
        <v>240000</v>
      </c>
    </row>
    <row r="19" spans="1:8">
      <c r="A19" s="55"/>
      <c r="B19" s="56"/>
      <c r="C19" s="56"/>
      <c r="D19" s="56"/>
      <c r="G19" s="23"/>
      <c r="H19" s="25"/>
    </row>
    <row r="20" spans="1:8">
      <c r="A20" s="52" t="s">
        <v>40</v>
      </c>
      <c r="B20" s="53"/>
      <c r="C20" s="53"/>
      <c r="D20" s="53"/>
      <c r="G20" s="23"/>
      <c r="H20" s="25">
        <f>H18</f>
        <v>240000</v>
      </c>
    </row>
    <row r="21" spans="1:8">
      <c r="A21" s="55"/>
      <c r="B21" s="56"/>
      <c r="C21" s="56"/>
      <c r="D21" s="56"/>
      <c r="G21" s="23"/>
      <c r="H21" s="25"/>
    </row>
    <row r="22" spans="1:8">
      <c r="A22" s="59" t="s">
        <v>50</v>
      </c>
      <c r="B22" s="60"/>
      <c r="C22" s="60"/>
      <c r="D22" s="60"/>
      <c r="E22" s="18"/>
      <c r="F22" s="18"/>
      <c r="G22" s="26" t="s">
        <v>37</v>
      </c>
      <c r="H22" s="27"/>
    </row>
    <row r="23" spans="1:8">
      <c r="A23" s="20"/>
      <c r="B23" s="17"/>
      <c r="C23" s="17"/>
      <c r="D23" s="17"/>
      <c r="G23" s="23"/>
      <c r="H23" s="25"/>
    </row>
    <row r="24" spans="1:8">
      <c r="A24" s="55" t="s">
        <v>41</v>
      </c>
      <c r="B24" s="56"/>
      <c r="C24" s="56"/>
      <c r="D24" s="56"/>
      <c r="G24" s="24">
        <v>-2000</v>
      </c>
      <c r="H24" s="24" t="s">
        <v>37</v>
      </c>
    </row>
    <row r="25" spans="1:8">
      <c r="A25" s="55"/>
      <c r="B25" s="56"/>
      <c r="C25" s="56"/>
      <c r="D25" s="56"/>
      <c r="G25" s="23"/>
      <c r="H25" s="25"/>
    </row>
    <row r="26" spans="1:8">
      <c r="A26" s="52" t="s">
        <v>51</v>
      </c>
      <c r="B26" s="53"/>
      <c r="C26" s="53"/>
      <c r="D26" s="53"/>
      <c r="G26" s="23"/>
      <c r="H26" s="25"/>
    </row>
    <row r="27" spans="1:8">
      <c r="A27" s="22" t="s">
        <v>42</v>
      </c>
      <c r="B27" s="33"/>
      <c r="C27" s="33"/>
      <c r="D27" s="33"/>
      <c r="G27" s="23" t="s">
        <v>37</v>
      </c>
      <c r="H27" s="25"/>
    </row>
    <row r="28" spans="1:8">
      <c r="A28" s="55" t="s">
        <v>43</v>
      </c>
      <c r="B28" s="56"/>
      <c r="C28" s="56"/>
      <c r="D28" s="56"/>
      <c r="G28" s="28" t="s">
        <v>37</v>
      </c>
      <c r="H28" s="24" t="s">
        <v>37</v>
      </c>
    </row>
    <row r="29" spans="1:8">
      <c r="A29" s="34"/>
      <c r="B29" s="35"/>
      <c r="C29" s="35"/>
      <c r="D29" s="35"/>
      <c r="G29" s="23"/>
      <c r="H29" s="25"/>
    </row>
    <row r="30" spans="1:8">
      <c r="A30" s="49" t="s">
        <v>58</v>
      </c>
      <c r="B30" s="35"/>
      <c r="C30" s="35"/>
      <c r="D30" s="35"/>
      <c r="G30" s="29"/>
      <c r="H30" s="25">
        <v>3531</v>
      </c>
    </row>
    <row r="31" spans="1:8">
      <c r="A31" s="55"/>
      <c r="B31" s="56"/>
      <c r="C31" s="56"/>
      <c r="D31" s="56"/>
      <c r="G31" s="23"/>
      <c r="H31" s="25"/>
    </row>
    <row r="32" spans="1:8">
      <c r="A32" s="57" t="s">
        <v>59</v>
      </c>
      <c r="B32" s="58"/>
      <c r="C32" s="58"/>
      <c r="D32" s="58"/>
      <c r="E32" s="21"/>
      <c r="F32" s="21"/>
      <c r="G32" s="24"/>
      <c r="H32" s="30">
        <v>3530</v>
      </c>
    </row>
  </sheetData>
  <mergeCells count="19">
    <mergeCell ref="A31:D31"/>
    <mergeCell ref="A32:D32"/>
    <mergeCell ref="A21:D21"/>
    <mergeCell ref="A22:D22"/>
    <mergeCell ref="A24:D24"/>
    <mergeCell ref="A25:D25"/>
    <mergeCell ref="A26:D26"/>
    <mergeCell ref="A28:D28"/>
    <mergeCell ref="A1:H1"/>
    <mergeCell ref="A12:H12"/>
    <mergeCell ref="C4:H4"/>
    <mergeCell ref="A20:D20"/>
    <mergeCell ref="A13:D13"/>
    <mergeCell ref="A14:D14"/>
    <mergeCell ref="A15:D15"/>
    <mergeCell ref="A16:D16"/>
    <mergeCell ref="A17:D17"/>
    <mergeCell ref="A18:D18"/>
    <mergeCell ref="A19:D19"/>
  </mergeCells>
  <pageMargins left="0.7" right="0" top="0.47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9"/>
  <sheetViews>
    <sheetView tabSelected="1" view="pageBreakPreview" topLeftCell="A28" zoomScale="110" zoomScaleSheetLayoutView="110" workbookViewId="0">
      <selection activeCell="A33" sqref="A33:XFD38"/>
    </sheetView>
  </sheetViews>
  <sheetFormatPr defaultRowHeight="15"/>
  <cols>
    <col min="1" max="1" width="26.28515625" bestFit="1" customWidth="1"/>
    <col min="4" max="4" width="17.85546875" bestFit="1" customWidth="1"/>
  </cols>
  <sheetData>
    <row r="2" spans="1:8" ht="15.75">
      <c r="A2" s="50" t="s">
        <v>57</v>
      </c>
      <c r="B2" s="50"/>
      <c r="C2" s="50"/>
      <c r="D2" s="50"/>
      <c r="E2" s="50"/>
      <c r="F2" s="50"/>
      <c r="G2" s="1"/>
      <c r="H2" s="1"/>
    </row>
    <row r="3" spans="1:8" ht="15.75">
      <c r="A3" s="50" t="s">
        <v>47</v>
      </c>
      <c r="B3" s="50"/>
      <c r="C3" s="50"/>
      <c r="D3" s="50"/>
      <c r="E3" s="50"/>
      <c r="F3" s="50"/>
      <c r="G3" s="1"/>
      <c r="H3" s="1"/>
    </row>
    <row r="4" spans="1:8">
      <c r="A4" s="8"/>
      <c r="B4" s="8"/>
      <c r="C4" s="8"/>
      <c r="D4" s="8"/>
      <c r="E4" s="8"/>
      <c r="F4" s="8"/>
    </row>
    <row r="5" spans="1:8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>
      <c r="A6" s="3" t="s">
        <v>2</v>
      </c>
      <c r="B6" s="3"/>
      <c r="C6" s="31">
        <f>E23+E25</f>
        <v>43700</v>
      </c>
      <c r="D6" s="4" t="s">
        <v>6</v>
      </c>
      <c r="E6" s="4"/>
      <c r="F6" s="6">
        <v>435000</v>
      </c>
    </row>
    <row r="7" spans="1:8">
      <c r="A7" s="4" t="s">
        <v>52</v>
      </c>
      <c r="B7" s="4"/>
      <c r="C7" s="31">
        <f>48300+6538+24500-11000</f>
        <v>68338</v>
      </c>
      <c r="D7" s="4"/>
      <c r="E7" s="4"/>
      <c r="F7" s="6"/>
    </row>
    <row r="8" spans="1:8">
      <c r="A8" s="4" t="s">
        <v>53</v>
      </c>
      <c r="B8" s="4"/>
      <c r="C8" s="31">
        <f>15000+15300</f>
        <v>30300</v>
      </c>
      <c r="D8" s="4"/>
      <c r="E8" s="4"/>
      <c r="F8" s="4"/>
    </row>
    <row r="9" spans="1:8">
      <c r="A9" s="4" t="s">
        <v>3</v>
      </c>
      <c r="B9" s="4"/>
      <c r="C9" s="31">
        <v>8700</v>
      </c>
      <c r="D9" s="4"/>
      <c r="E9" s="4"/>
      <c r="F9" s="4"/>
    </row>
    <row r="10" spans="1:8">
      <c r="A10" s="4" t="s">
        <v>4</v>
      </c>
      <c r="B10" s="4"/>
      <c r="C10" s="31">
        <v>3962</v>
      </c>
      <c r="D10" s="4"/>
      <c r="E10" s="4"/>
      <c r="F10" s="4"/>
    </row>
    <row r="11" spans="1:8">
      <c r="A11" s="4" t="s">
        <v>7</v>
      </c>
      <c r="B11" s="4"/>
      <c r="C11" s="31">
        <v>14000</v>
      </c>
      <c r="D11" s="4"/>
      <c r="E11" s="4"/>
      <c r="F11" s="4"/>
    </row>
    <row r="12" spans="1:8">
      <c r="A12" s="4" t="s">
        <v>26</v>
      </c>
      <c r="B12" s="4"/>
      <c r="C12" s="31">
        <v>26000</v>
      </c>
      <c r="D12" s="4"/>
      <c r="E12" s="4"/>
      <c r="F12" s="4"/>
    </row>
    <row r="13" spans="1:8">
      <c r="A13" s="4"/>
      <c r="B13" s="4"/>
      <c r="C13" s="31"/>
      <c r="D13" s="4"/>
      <c r="E13" s="4"/>
      <c r="F13" s="4"/>
    </row>
    <row r="14" spans="1:8">
      <c r="A14" s="4" t="s">
        <v>8</v>
      </c>
      <c r="B14" s="4"/>
      <c r="C14" s="47">
        <v>240000</v>
      </c>
      <c r="D14" s="4"/>
      <c r="E14" s="4"/>
      <c r="F14" s="4"/>
    </row>
    <row r="15" spans="1:8">
      <c r="A15" s="4"/>
      <c r="B15" s="4"/>
      <c r="D15" s="4"/>
      <c r="E15" s="4"/>
      <c r="F15" s="4"/>
    </row>
    <row r="16" spans="1:8">
      <c r="A16" s="4"/>
      <c r="B16" s="4"/>
      <c r="C16" s="31"/>
      <c r="D16" s="4"/>
      <c r="E16" s="4"/>
      <c r="F16" s="4"/>
    </row>
    <row r="17" spans="1:8" ht="15.75" thickBot="1">
      <c r="A17" s="5"/>
      <c r="B17" s="5"/>
      <c r="C17" s="32">
        <f>SUM(C6:C16)</f>
        <v>435000</v>
      </c>
      <c r="D17" s="5"/>
      <c r="E17" s="5"/>
      <c r="F17" s="11">
        <f>SUM(F6:F16)</f>
        <v>435000</v>
      </c>
      <c r="G17" s="7">
        <f>C17-F17</f>
        <v>0</v>
      </c>
      <c r="H17" s="7"/>
    </row>
    <row r="18" spans="1:8" ht="15.75" thickTop="1"/>
    <row r="19" spans="1:8" ht="15.75">
      <c r="A19" s="50" t="s">
        <v>48</v>
      </c>
      <c r="B19" s="50"/>
      <c r="C19" s="50"/>
      <c r="D19" s="50"/>
      <c r="E19" s="50"/>
      <c r="F19" s="50"/>
    </row>
    <row r="20" spans="1:8">
      <c r="A20" s="8"/>
      <c r="B20" s="8"/>
      <c r="C20" s="8"/>
      <c r="D20" s="8"/>
      <c r="E20" s="8"/>
      <c r="F20" s="8"/>
    </row>
    <row r="21" spans="1:8">
      <c r="A21" s="9" t="s">
        <v>9</v>
      </c>
      <c r="B21" s="9" t="s">
        <v>1</v>
      </c>
      <c r="C21" s="9" t="s">
        <v>1</v>
      </c>
      <c r="D21" s="9" t="s">
        <v>10</v>
      </c>
      <c r="E21" s="9" t="s">
        <v>1</v>
      </c>
      <c r="F21" s="9" t="s">
        <v>1</v>
      </c>
    </row>
    <row r="22" spans="1:8">
      <c r="A22" s="3" t="s">
        <v>17</v>
      </c>
      <c r="B22" s="3">
        <v>174400</v>
      </c>
      <c r="C22" s="3"/>
      <c r="D22" s="36" t="s">
        <v>19</v>
      </c>
      <c r="E22" s="37">
        <f>67000+110000</f>
        <v>177000</v>
      </c>
      <c r="F22" s="4"/>
    </row>
    <row r="23" spans="1:8">
      <c r="A23" s="4" t="s">
        <v>16</v>
      </c>
      <c r="B23" s="5">
        <f>C14</f>
        <v>240000</v>
      </c>
      <c r="C23" s="4">
        <f>B23+B22</f>
        <v>414400</v>
      </c>
      <c r="D23" s="38" t="s">
        <v>25</v>
      </c>
      <c r="E23" s="40">
        <f>E22*10/100</f>
        <v>17700</v>
      </c>
      <c r="F23" s="4">
        <f>E22-E23</f>
        <v>159300</v>
      </c>
    </row>
    <row r="24" spans="1:8">
      <c r="A24" s="4"/>
      <c r="B24" s="4"/>
      <c r="C24" s="4"/>
      <c r="D24" s="37" t="s">
        <v>20</v>
      </c>
      <c r="E24" s="37">
        <v>260000</v>
      </c>
      <c r="F24" s="4"/>
    </row>
    <row r="25" spans="1:8">
      <c r="A25" s="4"/>
      <c r="B25" s="4"/>
      <c r="C25" s="4"/>
      <c r="D25" s="38" t="s">
        <v>25</v>
      </c>
      <c r="E25" s="40">
        <v>26000</v>
      </c>
      <c r="F25" s="4">
        <f>E24-E25</f>
        <v>234000</v>
      </c>
    </row>
    <row r="26" spans="1:8">
      <c r="A26" s="4"/>
      <c r="B26" s="4"/>
      <c r="C26" s="4"/>
      <c r="D26" s="2"/>
      <c r="E26" s="37"/>
      <c r="F26" s="4"/>
    </row>
    <row r="27" spans="1:8">
      <c r="A27" s="4"/>
      <c r="B27" s="4"/>
      <c r="C27" s="4"/>
      <c r="E27" s="38"/>
      <c r="F27" s="4"/>
    </row>
    <row r="28" spans="1:8">
      <c r="A28" s="4" t="s">
        <v>18</v>
      </c>
      <c r="B28" s="4"/>
      <c r="C28" s="4">
        <v>7600</v>
      </c>
      <c r="D28" s="37" t="s">
        <v>21</v>
      </c>
      <c r="E28" s="38"/>
      <c r="F28" s="4">
        <v>8000</v>
      </c>
    </row>
    <row r="29" spans="1:8">
      <c r="A29" s="4"/>
      <c r="B29" s="4"/>
      <c r="C29" s="4"/>
      <c r="D29" s="37" t="s">
        <v>22</v>
      </c>
      <c r="E29" s="38"/>
      <c r="F29" s="4">
        <v>5900</v>
      </c>
    </row>
    <row r="30" spans="1:8">
      <c r="A30" s="4"/>
      <c r="B30" s="4"/>
      <c r="C30" s="4"/>
      <c r="D30" s="37" t="s">
        <v>23</v>
      </c>
      <c r="E30" s="38"/>
      <c r="F30" s="4">
        <v>2000</v>
      </c>
      <c r="H30">
        <v>3531</v>
      </c>
    </row>
    <row r="31" spans="1:8">
      <c r="A31" s="4"/>
      <c r="B31" s="4"/>
      <c r="C31" s="4"/>
      <c r="D31" s="37" t="s">
        <v>24</v>
      </c>
      <c r="E31" s="38"/>
      <c r="F31" s="4">
        <v>12800</v>
      </c>
    </row>
    <row r="32" spans="1:8">
      <c r="A32" s="4"/>
      <c r="B32" s="4"/>
      <c r="C32" s="4"/>
      <c r="E32" s="38"/>
      <c r="F32" s="4"/>
      <c r="H32">
        <f>H30</f>
        <v>3531</v>
      </c>
    </row>
    <row r="33" spans="1:7">
      <c r="A33" s="4"/>
      <c r="B33" s="4"/>
      <c r="C33" s="4"/>
      <c r="E33" s="38"/>
      <c r="F33" s="4"/>
    </row>
    <row r="34" spans="1:7">
      <c r="A34" s="4"/>
      <c r="B34" s="4"/>
      <c r="C34" s="4"/>
      <c r="E34" s="38"/>
      <c r="F34" s="4"/>
    </row>
    <row r="35" spans="1:7">
      <c r="A35" s="4"/>
      <c r="B35" s="4"/>
      <c r="C35" s="4"/>
      <c r="E35" s="38"/>
      <c r="F35" s="4"/>
    </row>
    <row r="36" spans="1:7">
      <c r="A36" s="4"/>
      <c r="B36" s="4"/>
      <c r="C36" s="4"/>
      <c r="E36" s="38"/>
      <c r="F36" s="4"/>
    </row>
    <row r="37" spans="1:7">
      <c r="A37" s="4"/>
      <c r="B37" s="4"/>
      <c r="C37" s="4"/>
      <c r="D37" s="38"/>
      <c r="E37" s="38"/>
      <c r="F37" s="4"/>
    </row>
    <row r="38" spans="1:7" ht="15.75" thickBot="1">
      <c r="A38" s="12"/>
      <c r="B38" s="12"/>
      <c r="C38" s="10">
        <f>SUM(C22:C35)</f>
        <v>422000</v>
      </c>
      <c r="D38" s="39"/>
      <c r="E38" s="39"/>
      <c r="F38" s="10">
        <f>SUM(F22:F37)</f>
        <v>422000</v>
      </c>
      <c r="G38">
        <f>C38-F38</f>
        <v>0</v>
      </c>
    </row>
    <row r="39" spans="1:7" ht="15.75" thickTop="1"/>
  </sheetData>
  <mergeCells count="3">
    <mergeCell ref="A2:F2"/>
    <mergeCell ref="A3:F3"/>
    <mergeCell ref="A19:F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tabSelected="1" view="pageBreakPreview" topLeftCell="A22" zoomScaleSheetLayoutView="100" workbookViewId="0">
      <selection activeCell="A33" sqref="A33:XFD38"/>
    </sheetView>
  </sheetViews>
  <sheetFormatPr defaultRowHeight="15"/>
  <cols>
    <col min="1" max="1" width="20" style="2" bestFit="1" customWidth="1"/>
    <col min="2" max="2" width="1.5703125" style="2" bestFit="1" customWidth="1"/>
    <col min="3" max="3" width="25.28515625" style="2" bestFit="1" customWidth="1"/>
    <col min="4" max="6" width="9.140625" style="2"/>
    <col min="7" max="7" width="9.140625" style="2" bestFit="1" customWidth="1"/>
    <col min="8" max="16384" width="9.140625" style="2"/>
  </cols>
  <sheetData>
    <row r="1" spans="1:9" ht="15.75">
      <c r="A1" s="50" t="str">
        <f>'Comp AY 2015-16'!A1:H1</f>
        <v>INCOME TAX RETURN</v>
      </c>
      <c r="B1" s="50"/>
      <c r="C1" s="50"/>
      <c r="D1" s="50"/>
      <c r="E1" s="50"/>
      <c r="F1" s="50"/>
      <c r="G1" s="50"/>
      <c r="H1" s="50"/>
    </row>
    <row r="3" spans="1:9">
      <c r="A3" s="13" t="s">
        <v>44</v>
      </c>
      <c r="B3" s="13" t="s">
        <v>11</v>
      </c>
      <c r="C3" s="41" t="str">
        <f>'Comp AY 2015-16'!C3</f>
        <v>Mr. Muralidhar Eknath Gejage</v>
      </c>
      <c r="D3" s="15"/>
      <c r="E3" s="15"/>
      <c r="F3" s="15"/>
      <c r="G3" s="15"/>
    </row>
    <row r="4" spans="1:9">
      <c r="A4" s="14" t="s">
        <v>12</v>
      </c>
      <c r="B4" s="14" t="s">
        <v>11</v>
      </c>
      <c r="C4" s="51" t="str">
        <f>'Comp AY 2015-16'!C4:G4</f>
        <v>Indira Nagar, Lumbini Baug, Govandi, Mumbai, Maharashtra - 400043.</v>
      </c>
      <c r="D4" s="51"/>
      <c r="E4" s="51"/>
      <c r="F4" s="51"/>
      <c r="G4" s="51"/>
      <c r="H4" s="51"/>
    </row>
    <row r="5" spans="1:9">
      <c r="A5" s="13" t="s">
        <v>28</v>
      </c>
      <c r="B5" s="13" t="s">
        <v>11</v>
      </c>
      <c r="C5" s="41" t="str">
        <f>'Comp AY 2015-16'!C5</f>
        <v>ASUPG4477B</v>
      </c>
      <c r="D5" s="15"/>
      <c r="E5" s="15"/>
      <c r="F5" s="15"/>
      <c r="G5" s="15"/>
    </row>
    <row r="6" spans="1:9">
      <c r="A6" s="13" t="s">
        <v>29</v>
      </c>
      <c r="B6" s="14" t="s">
        <v>11</v>
      </c>
      <c r="C6" s="42">
        <f>'Comp AY 2015-16'!C6</f>
        <v>23468</v>
      </c>
      <c r="D6" s="15"/>
      <c r="E6" s="15"/>
      <c r="F6" s="15"/>
      <c r="G6" s="15"/>
    </row>
    <row r="7" spans="1:9">
      <c r="A7" s="13" t="s">
        <v>13</v>
      </c>
      <c r="B7" s="14" t="s">
        <v>11</v>
      </c>
      <c r="C7" s="15" t="s">
        <v>14</v>
      </c>
      <c r="D7" s="15"/>
      <c r="E7" s="15"/>
      <c r="F7" s="15"/>
      <c r="G7" s="15"/>
    </row>
    <row r="8" spans="1:9">
      <c r="A8" s="13" t="s">
        <v>30</v>
      </c>
      <c r="B8" s="14" t="s">
        <v>11</v>
      </c>
      <c r="C8" s="15" t="s">
        <v>32</v>
      </c>
      <c r="D8" s="15"/>
      <c r="E8" s="15"/>
      <c r="F8" s="15"/>
      <c r="G8" s="15"/>
    </row>
    <row r="9" spans="1:9">
      <c r="A9" s="13" t="s">
        <v>31</v>
      </c>
      <c r="B9" s="14" t="s">
        <v>11</v>
      </c>
      <c r="C9" s="15" t="s">
        <v>33</v>
      </c>
      <c r="D9" s="15"/>
      <c r="E9" s="15"/>
      <c r="F9" s="15"/>
      <c r="G9" s="15"/>
    </row>
    <row r="10" spans="1:9">
      <c r="A10" s="13" t="s">
        <v>15</v>
      </c>
      <c r="B10" s="14" t="s">
        <v>11</v>
      </c>
      <c r="C10" s="16">
        <v>42582</v>
      </c>
      <c r="D10" s="15"/>
      <c r="E10" s="15"/>
      <c r="F10" s="15"/>
      <c r="G10" s="15"/>
    </row>
    <row r="12" spans="1:9" ht="15.75">
      <c r="A12" s="50" t="str">
        <f>'Comp AY 2015-16'!A12:H12</f>
        <v xml:space="preserve">COMPUTATION  OF  TOTAL  INCOME </v>
      </c>
      <c r="B12" s="50"/>
      <c r="C12" s="50"/>
      <c r="D12" s="50"/>
      <c r="E12" s="50"/>
      <c r="F12" s="50"/>
      <c r="G12" s="50"/>
      <c r="H12" s="50"/>
    </row>
    <row r="13" spans="1:9">
      <c r="A13" s="54" t="s">
        <v>0</v>
      </c>
      <c r="B13" s="54"/>
      <c r="C13" s="54"/>
      <c r="D13" s="54"/>
      <c r="E13" s="9" t="s">
        <v>1</v>
      </c>
      <c r="F13" s="9" t="s">
        <v>1</v>
      </c>
      <c r="G13" s="9" t="s">
        <v>1</v>
      </c>
      <c r="H13" s="9" t="s">
        <v>1</v>
      </c>
      <c r="I13" s="13"/>
    </row>
    <row r="14" spans="1:9">
      <c r="A14" s="52" t="s">
        <v>34</v>
      </c>
      <c r="B14" s="53"/>
      <c r="C14" s="53"/>
      <c r="D14" s="53"/>
      <c r="G14" s="3">
        <v>264000</v>
      </c>
      <c r="H14" s="19"/>
    </row>
    <row r="15" spans="1:9">
      <c r="A15" s="55" t="s">
        <v>36</v>
      </c>
      <c r="B15" s="56"/>
      <c r="C15" s="56"/>
      <c r="D15" s="56"/>
      <c r="G15" s="24" t="s">
        <v>37</v>
      </c>
      <c r="H15" s="24">
        <f>G14</f>
        <v>264000</v>
      </c>
    </row>
    <row r="16" spans="1:9">
      <c r="A16" s="55"/>
      <c r="B16" s="56"/>
      <c r="C16" s="56"/>
      <c r="D16" s="56"/>
      <c r="G16" s="23"/>
      <c r="H16" s="25"/>
    </row>
    <row r="17" spans="1:8">
      <c r="A17" s="52" t="s">
        <v>38</v>
      </c>
      <c r="B17" s="53"/>
      <c r="C17" s="53"/>
      <c r="D17" s="53"/>
      <c r="G17" s="23">
        <f>H15</f>
        <v>264000</v>
      </c>
      <c r="H17" s="25"/>
    </row>
    <row r="18" spans="1:8">
      <c r="A18" s="55" t="s">
        <v>39</v>
      </c>
      <c r="B18" s="56"/>
      <c r="C18" s="56"/>
      <c r="D18" s="56"/>
      <c r="G18" s="24" t="s">
        <v>37</v>
      </c>
      <c r="H18" s="24">
        <f>G17</f>
        <v>264000</v>
      </c>
    </row>
    <row r="19" spans="1:8">
      <c r="A19" s="55"/>
      <c r="B19" s="56"/>
      <c r="C19" s="56"/>
      <c r="D19" s="56"/>
      <c r="G19" s="23"/>
      <c r="H19" s="25"/>
    </row>
    <row r="20" spans="1:8">
      <c r="A20" s="52" t="s">
        <v>40</v>
      </c>
      <c r="B20" s="53"/>
      <c r="C20" s="53"/>
      <c r="D20" s="53"/>
      <c r="G20" s="23"/>
      <c r="H20" s="25">
        <f>H18</f>
        <v>264000</v>
      </c>
    </row>
    <row r="21" spans="1:8">
      <c r="A21" s="55"/>
      <c r="B21" s="56"/>
      <c r="C21" s="56"/>
      <c r="D21" s="56"/>
      <c r="G21" s="23"/>
      <c r="H21" s="25"/>
    </row>
    <row r="22" spans="1:8">
      <c r="A22" s="59" t="s">
        <v>50</v>
      </c>
      <c r="B22" s="60"/>
      <c r="C22" s="60"/>
      <c r="D22" s="60"/>
      <c r="E22" s="18"/>
      <c r="F22" s="18"/>
      <c r="G22" s="26" t="s">
        <v>37</v>
      </c>
      <c r="H22" s="27"/>
    </row>
    <row r="23" spans="1:8">
      <c r="A23" s="20"/>
      <c r="B23" s="17"/>
      <c r="C23" s="17"/>
      <c r="D23" s="17"/>
      <c r="G23" s="23"/>
      <c r="H23" s="25"/>
    </row>
    <row r="24" spans="1:8">
      <c r="A24" s="55" t="s">
        <v>41</v>
      </c>
      <c r="B24" s="56"/>
      <c r="C24" s="56"/>
      <c r="D24" s="56"/>
      <c r="G24" s="24">
        <v>-2000</v>
      </c>
      <c r="H24" s="24" t="s">
        <v>37</v>
      </c>
    </row>
    <row r="25" spans="1:8">
      <c r="A25" s="55"/>
      <c r="B25" s="56"/>
      <c r="C25" s="56"/>
      <c r="D25" s="56"/>
      <c r="G25" s="23"/>
      <c r="H25" s="25"/>
    </row>
    <row r="26" spans="1:8">
      <c r="A26" s="52" t="s">
        <v>51</v>
      </c>
      <c r="B26" s="53"/>
      <c r="C26" s="53"/>
      <c r="D26" s="53"/>
      <c r="G26" s="23"/>
      <c r="H26" s="25"/>
    </row>
    <row r="27" spans="1:8">
      <c r="A27" s="22" t="s">
        <v>42</v>
      </c>
      <c r="B27" s="33"/>
      <c r="C27" s="33"/>
      <c r="D27" s="33"/>
      <c r="G27" s="23" t="s">
        <v>37</v>
      </c>
      <c r="H27" s="25"/>
    </row>
    <row r="28" spans="1:8">
      <c r="A28" s="55" t="s">
        <v>43</v>
      </c>
      <c r="B28" s="56"/>
      <c r="C28" s="56"/>
      <c r="D28" s="56"/>
      <c r="G28" s="28" t="s">
        <v>37</v>
      </c>
      <c r="H28" s="24" t="s">
        <v>37</v>
      </c>
    </row>
    <row r="29" spans="1:8">
      <c r="A29" s="34"/>
      <c r="B29" s="35"/>
      <c r="C29" s="35"/>
      <c r="D29" s="35"/>
      <c r="G29" s="23"/>
      <c r="H29" s="25"/>
    </row>
    <row r="30" spans="1:8">
      <c r="A30" s="49" t="s">
        <v>58</v>
      </c>
      <c r="B30" s="35"/>
      <c r="C30" s="35"/>
      <c r="D30" s="35"/>
      <c r="G30" s="29"/>
      <c r="H30" s="25">
        <v>3734</v>
      </c>
    </row>
    <row r="31" spans="1:8">
      <c r="A31" s="55"/>
      <c r="B31" s="56"/>
      <c r="C31" s="56"/>
      <c r="D31" s="56"/>
      <c r="G31" s="23"/>
      <c r="H31" s="25"/>
    </row>
    <row r="32" spans="1:8">
      <c r="A32" s="57" t="s">
        <v>59</v>
      </c>
      <c r="B32" s="58"/>
      <c r="C32" s="58"/>
      <c r="D32" s="58"/>
      <c r="E32" s="21"/>
      <c r="F32" s="21"/>
      <c r="G32" s="24"/>
      <c r="H32" s="30">
        <v>3730</v>
      </c>
    </row>
  </sheetData>
  <mergeCells count="19">
    <mergeCell ref="A31:D31"/>
    <mergeCell ref="A32:D32"/>
    <mergeCell ref="A21:D21"/>
    <mergeCell ref="A22:D22"/>
    <mergeCell ref="A24:D24"/>
    <mergeCell ref="A25:D25"/>
    <mergeCell ref="A26:D26"/>
    <mergeCell ref="A28:D28"/>
    <mergeCell ref="C4:H4"/>
    <mergeCell ref="A1:H1"/>
    <mergeCell ref="A12:H12"/>
    <mergeCell ref="A20:D20"/>
    <mergeCell ref="A13:D13"/>
    <mergeCell ref="A14:D14"/>
    <mergeCell ref="A15:D15"/>
    <mergeCell ref="A16:D16"/>
    <mergeCell ref="A17:D17"/>
    <mergeCell ref="A18:D18"/>
    <mergeCell ref="A19:D19"/>
  </mergeCells>
  <pageMargins left="0.7" right="0" top="0.47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9"/>
  <sheetViews>
    <sheetView tabSelected="1" view="pageBreakPreview" zoomScale="110" zoomScaleSheetLayoutView="110" workbookViewId="0">
      <selection activeCell="A33" sqref="A33:XFD38"/>
    </sheetView>
  </sheetViews>
  <sheetFormatPr defaultRowHeight="15"/>
  <cols>
    <col min="1" max="1" width="26.28515625" bestFit="1" customWidth="1"/>
    <col min="3" max="3" width="9.7109375" bestFit="1" customWidth="1"/>
    <col min="4" max="4" width="17.85546875" bestFit="1" customWidth="1"/>
  </cols>
  <sheetData>
    <row r="2" spans="1:8" ht="15.75">
      <c r="A2" s="50" t="str">
        <f>'FS AY 2015-16'!A2:F2</f>
        <v>Books of Mr. Muralidhar Gejage</v>
      </c>
      <c r="B2" s="50"/>
      <c r="C2" s="50"/>
      <c r="D2" s="50"/>
      <c r="E2" s="50"/>
      <c r="F2" s="50"/>
      <c r="G2" s="1"/>
      <c r="H2" s="1"/>
    </row>
    <row r="3" spans="1:8" ht="15.75">
      <c r="A3" s="50" t="s">
        <v>5</v>
      </c>
      <c r="B3" s="50"/>
      <c r="C3" s="50"/>
      <c r="D3" s="50"/>
      <c r="E3" s="50"/>
      <c r="F3" s="50"/>
      <c r="G3" s="1"/>
      <c r="H3" s="1"/>
    </row>
    <row r="4" spans="1:8">
      <c r="A4" s="8"/>
      <c r="B4" s="8"/>
      <c r="C4" s="8"/>
      <c r="D4" s="8"/>
      <c r="E4" s="8"/>
      <c r="F4" s="8"/>
    </row>
    <row r="5" spans="1:8">
      <c r="A5" s="9" t="s">
        <v>0</v>
      </c>
      <c r="B5" s="9" t="s">
        <v>1</v>
      </c>
      <c r="C5" s="9" t="s">
        <v>1</v>
      </c>
      <c r="D5" s="9" t="s">
        <v>0</v>
      </c>
      <c r="E5" s="9" t="s">
        <v>1</v>
      </c>
      <c r="F5" s="9" t="s">
        <v>1</v>
      </c>
    </row>
    <row r="6" spans="1:8">
      <c r="A6" s="3" t="s">
        <v>2</v>
      </c>
      <c r="B6" s="3"/>
      <c r="C6" s="45">
        <f>E25+E29</f>
        <v>72480</v>
      </c>
      <c r="D6" s="4" t="s">
        <v>6</v>
      </c>
      <c r="E6" s="4"/>
      <c r="F6" s="6">
        <f>'FS AY 2015-16'!F6*110/100</f>
        <v>478500</v>
      </c>
    </row>
    <row r="7" spans="1:8">
      <c r="A7" s="4" t="str">
        <f>'FS AY 2015-16'!A7</f>
        <v>To Material Consumed</v>
      </c>
      <c r="B7" s="4"/>
      <c r="C7" s="45">
        <f>'FS AY 2015-16'!C7*110/100</f>
        <v>75171.8</v>
      </c>
      <c r="D7" s="4"/>
      <c r="E7" s="4"/>
      <c r="F7" s="6"/>
    </row>
    <row r="8" spans="1:8">
      <c r="A8" s="4" t="str">
        <f>'FS AY 2015-16'!A8</f>
        <v>To Salaries</v>
      </c>
      <c r="B8" s="4"/>
      <c r="C8" s="45">
        <f>'FS AY 2015-16'!C8*110/100-16830+17000</f>
        <v>33500</v>
      </c>
      <c r="D8" s="4"/>
      <c r="E8" s="4"/>
      <c r="F8" s="4"/>
    </row>
    <row r="9" spans="1:8">
      <c r="A9" s="4" t="s">
        <v>3</v>
      </c>
      <c r="B9" s="4"/>
      <c r="C9" s="45">
        <v>9400</v>
      </c>
      <c r="D9" s="4"/>
      <c r="E9" s="4"/>
      <c r="F9" s="4"/>
    </row>
    <row r="10" spans="1:8">
      <c r="A10" s="4" t="s">
        <v>4</v>
      </c>
      <c r="B10" s="4"/>
      <c r="C10" s="45">
        <f>'FS AY 2015-16'!C10*110/100</f>
        <v>4358.2</v>
      </c>
      <c r="D10" s="4"/>
      <c r="E10" s="4"/>
      <c r="F10" s="4"/>
    </row>
    <row r="11" spans="1:8">
      <c r="A11" s="4" t="s">
        <v>7</v>
      </c>
      <c r="B11" s="4"/>
      <c r="C11" s="45">
        <f>'FS AY 2015-16'!C11*110/100</f>
        <v>15400</v>
      </c>
      <c r="D11" s="4"/>
      <c r="E11" s="4"/>
      <c r="F11" s="4"/>
    </row>
    <row r="12" spans="1:8">
      <c r="A12" s="4" t="s">
        <v>26</v>
      </c>
      <c r="B12" s="4"/>
      <c r="C12" s="45">
        <f>'FS AY 2015-16'!C12*110/100-24410</f>
        <v>4190</v>
      </c>
      <c r="D12" s="4"/>
      <c r="E12" s="4"/>
      <c r="F12" s="4"/>
    </row>
    <row r="13" spans="1:8">
      <c r="A13" s="4"/>
      <c r="B13" s="4"/>
      <c r="C13" s="45"/>
      <c r="D13" s="4"/>
      <c r="E13" s="4"/>
      <c r="F13" s="4"/>
    </row>
    <row r="14" spans="1:8">
      <c r="A14" s="4" t="s">
        <v>8</v>
      </c>
      <c r="B14" s="4"/>
      <c r="C14" s="48">
        <f>'FS AY 2015-16'!C14*110/100</f>
        <v>264000</v>
      </c>
      <c r="D14" s="4"/>
      <c r="E14" s="4"/>
      <c r="F14" s="4"/>
    </row>
    <row r="15" spans="1:8">
      <c r="A15" s="4"/>
      <c r="B15" s="4"/>
      <c r="C15" s="7"/>
      <c r="D15" s="4"/>
      <c r="E15" s="4"/>
      <c r="F15" s="4"/>
    </row>
    <row r="16" spans="1:8">
      <c r="A16" s="4"/>
      <c r="B16" s="4"/>
      <c r="C16" s="45"/>
      <c r="D16" s="4"/>
      <c r="E16" s="4"/>
      <c r="F16" s="4"/>
    </row>
    <row r="17" spans="1:8" ht="15.75" thickBot="1">
      <c r="A17" s="5"/>
      <c r="B17" s="5"/>
      <c r="C17" s="46">
        <f>SUM(C6:C16)</f>
        <v>478500</v>
      </c>
      <c r="D17" s="5"/>
      <c r="E17" s="5"/>
      <c r="F17" s="11">
        <f>SUM(F6:F16)</f>
        <v>478500</v>
      </c>
      <c r="G17" s="7">
        <f>C17-F17</f>
        <v>0</v>
      </c>
      <c r="H17" s="7"/>
    </row>
    <row r="18" spans="1:8" ht="15.75" thickTop="1"/>
    <row r="19" spans="1:8" ht="15.75">
      <c r="A19" s="50" t="s">
        <v>45</v>
      </c>
      <c r="B19" s="50"/>
      <c r="C19" s="50"/>
      <c r="D19" s="50"/>
      <c r="E19" s="50"/>
      <c r="F19" s="50"/>
    </row>
    <row r="20" spans="1:8">
      <c r="A20" s="8"/>
      <c r="B20" s="8"/>
      <c r="C20" s="8"/>
      <c r="D20" s="8"/>
      <c r="E20" s="8"/>
      <c r="F20" s="8"/>
    </row>
    <row r="21" spans="1:8">
      <c r="A21" s="9" t="s">
        <v>9</v>
      </c>
      <c r="B21" s="9" t="s">
        <v>1</v>
      </c>
      <c r="C21" s="9" t="s">
        <v>1</v>
      </c>
      <c r="D21" s="9" t="s">
        <v>10</v>
      </c>
      <c r="E21" s="9" t="s">
        <v>1</v>
      </c>
      <c r="F21" s="9" t="s">
        <v>1</v>
      </c>
    </row>
    <row r="22" spans="1:8">
      <c r="A22" s="3" t="s">
        <v>17</v>
      </c>
      <c r="B22" s="3">
        <f>'FS AY 2015-16'!C23</f>
        <v>414400</v>
      </c>
      <c r="C22" s="3"/>
      <c r="D22" s="36" t="s">
        <v>19</v>
      </c>
      <c r="E22" s="43">
        <f>'FS AY 2015-16'!F23</f>
        <v>159300</v>
      </c>
      <c r="F22" s="31"/>
    </row>
    <row r="23" spans="1:8">
      <c r="A23" s="4" t="s">
        <v>16</v>
      </c>
      <c r="B23" s="5">
        <f>C14</f>
        <v>264000</v>
      </c>
      <c r="C23" s="4">
        <f>B23+B22</f>
        <v>678400</v>
      </c>
      <c r="D23" s="2" t="s">
        <v>49</v>
      </c>
      <c r="E23" s="5">
        <v>298350</v>
      </c>
      <c r="F23" s="31"/>
    </row>
    <row r="24" spans="1:8">
      <c r="A24" s="4"/>
      <c r="B24" s="4"/>
      <c r="C24" s="4"/>
      <c r="D24" s="2"/>
      <c r="E24" s="4">
        <f>SUM(E22:E23)</f>
        <v>457650</v>
      </c>
      <c r="F24" s="31"/>
    </row>
    <row r="25" spans="1:8">
      <c r="A25" s="4"/>
      <c r="B25" s="4"/>
      <c r="C25" s="4"/>
      <c r="D25" s="38" t="s">
        <v>25</v>
      </c>
      <c r="E25" s="44">
        <f>E24*10/100</f>
        <v>45765</v>
      </c>
      <c r="F25" s="31">
        <f>E24-E25</f>
        <v>411885</v>
      </c>
    </row>
    <row r="26" spans="1:8">
      <c r="A26" s="4"/>
      <c r="B26" s="4"/>
      <c r="C26" s="4"/>
      <c r="D26" s="37" t="s">
        <v>20</v>
      </c>
      <c r="E26" s="43">
        <f>'FS AY 2015-16'!F25</f>
        <v>234000</v>
      </c>
      <c r="F26" s="31"/>
    </row>
    <row r="27" spans="1:8">
      <c r="A27" s="4"/>
      <c r="B27" s="4"/>
      <c r="C27" s="4"/>
      <c r="D27" s="2" t="s">
        <v>49</v>
      </c>
      <c r="E27" s="5">
        <v>33150</v>
      </c>
      <c r="F27" s="31"/>
    </row>
    <row r="28" spans="1:8">
      <c r="A28" s="4" t="s">
        <v>18</v>
      </c>
      <c r="B28" s="4"/>
      <c r="C28" s="4">
        <f>'FS AY 2015-16'!C28*110/100</f>
        <v>8360</v>
      </c>
      <c r="D28" s="2"/>
      <c r="E28" s="4">
        <f>SUM(E26:E27)</f>
        <v>267150</v>
      </c>
      <c r="F28" s="31"/>
    </row>
    <row r="29" spans="1:8">
      <c r="A29" s="4"/>
      <c r="B29" s="4"/>
      <c r="C29" s="4"/>
      <c r="D29" s="38" t="s">
        <v>25</v>
      </c>
      <c r="E29" s="44">
        <f>E28*10/100</f>
        <v>26715</v>
      </c>
      <c r="F29" s="31">
        <f>E28-E29</f>
        <v>240435</v>
      </c>
    </row>
    <row r="30" spans="1:8">
      <c r="A30" s="4"/>
      <c r="B30" s="4"/>
      <c r="C30" s="4"/>
      <c r="D30" s="2"/>
      <c r="E30" s="4"/>
      <c r="F30" s="31"/>
      <c r="H30">
        <v>3531</v>
      </c>
    </row>
    <row r="31" spans="1:8">
      <c r="A31" s="4"/>
      <c r="B31" s="4"/>
      <c r="C31" s="4"/>
      <c r="D31" s="37" t="s">
        <v>21</v>
      </c>
      <c r="E31" s="4"/>
      <c r="F31" s="31">
        <f>'FS AY 2015-16'!F28*120/100</f>
        <v>9600</v>
      </c>
    </row>
    <row r="32" spans="1:8">
      <c r="A32" s="4"/>
      <c r="B32" s="4"/>
      <c r="C32" s="4"/>
      <c r="D32" s="37" t="s">
        <v>22</v>
      </c>
      <c r="E32" s="4"/>
      <c r="F32" s="31">
        <f>'FS AY 2015-16'!F29*120/100</f>
        <v>7080</v>
      </c>
      <c r="H32">
        <f>H30</f>
        <v>3531</v>
      </c>
    </row>
    <row r="33" spans="1:7">
      <c r="A33" s="4"/>
      <c r="B33" s="4"/>
      <c r="C33" s="4"/>
      <c r="D33" s="37" t="s">
        <v>23</v>
      </c>
      <c r="E33" s="4"/>
      <c r="F33" s="31">
        <f>'FS AY 2015-16'!F30*120/100</f>
        <v>2400</v>
      </c>
    </row>
    <row r="34" spans="1:7">
      <c r="A34" s="4"/>
      <c r="B34" s="4"/>
      <c r="C34" s="4"/>
      <c r="D34" s="37" t="s">
        <v>24</v>
      </c>
      <c r="E34" s="4"/>
      <c r="F34" s="31">
        <f>'FS AY 2015-16'!F31*120/100</f>
        <v>15360</v>
      </c>
    </row>
    <row r="35" spans="1:7">
      <c r="A35" s="4"/>
      <c r="B35" s="4"/>
      <c r="C35" s="4"/>
      <c r="D35" s="2"/>
      <c r="E35" s="4"/>
      <c r="F35" s="31"/>
    </row>
    <row r="36" spans="1:7">
      <c r="A36" s="4"/>
      <c r="B36" s="4"/>
      <c r="C36" s="4"/>
      <c r="D36" s="2"/>
      <c r="E36" s="4"/>
      <c r="F36" s="31"/>
    </row>
    <row r="37" spans="1:7">
      <c r="A37" s="4"/>
      <c r="B37" s="4"/>
      <c r="C37" s="4"/>
      <c r="D37" s="38"/>
      <c r="E37" s="4"/>
      <c r="F37" s="31"/>
    </row>
    <row r="38" spans="1:7" ht="15.75" thickBot="1">
      <c r="A38" s="12"/>
      <c r="B38" s="12"/>
      <c r="C38" s="10">
        <f>SUM(C22:C35)</f>
        <v>686760</v>
      </c>
      <c r="D38" s="39"/>
      <c r="E38" s="12"/>
      <c r="F38" s="32">
        <f>SUM(F22:F37)</f>
        <v>686760</v>
      </c>
      <c r="G38">
        <f>C38-F38</f>
        <v>0</v>
      </c>
    </row>
    <row r="39" spans="1:7" ht="15.75" thickTop="1"/>
  </sheetData>
  <mergeCells count="3">
    <mergeCell ref="A2:F2"/>
    <mergeCell ref="A3:F3"/>
    <mergeCell ref="A19:F19"/>
  </mergeCells>
  <pageMargins left="0.7" right="0.7" top="0.75" bottom="0.75" header="0.3" footer="0.3"/>
  <pageSetup orientation="portrait" r:id="rId1"/>
  <ignoredErrors>
    <ignoredError sqref="E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 AY 2015-16</vt:lpstr>
      <vt:lpstr>FS AY 2015-16</vt:lpstr>
      <vt:lpstr>Comp AY 2016-17</vt:lpstr>
      <vt:lpstr>FS AY 2016-17</vt:lpstr>
      <vt:lpstr>'FS AY 2015-16'!Print_Area</vt:lpstr>
      <vt:lpstr>'FS AY 2016-17'!Print_Area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Mohite</dc:creator>
  <cp:lastModifiedBy>user9</cp:lastModifiedBy>
  <cp:lastPrinted>2016-08-17T10:01:37Z</cp:lastPrinted>
  <dcterms:created xsi:type="dcterms:W3CDTF">2016-04-27T15:18:27Z</dcterms:created>
  <dcterms:modified xsi:type="dcterms:W3CDTF">2016-08-17T10:01:40Z</dcterms:modified>
</cp:coreProperties>
</file>