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\IT Returns\Patpedhi\Revision\Conso\"/>
    </mc:Choice>
  </mc:AlternateContent>
  <bookViews>
    <workbookView xWindow="240" yWindow="120" windowWidth="20055" windowHeight="921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83" i="1" l="1"/>
  <c r="F17" i="1"/>
  <c r="F39" i="1"/>
  <c r="F23" i="1"/>
  <c r="E80" i="1"/>
  <c r="E81" i="1" s="1"/>
  <c r="E82" i="1" s="1"/>
  <c r="C79" i="1"/>
  <c r="C80" i="1" s="1"/>
  <c r="C81" i="1" s="1"/>
  <c r="C85" i="1" l="1"/>
  <c r="E83" i="1"/>
  <c r="E84" i="1" s="1"/>
  <c r="E85" i="1" s="1"/>
</calcChain>
</file>

<file path=xl/sharedStrings.xml><?xml version="1.0" encoding="utf-8"?>
<sst xmlns="http://schemas.openxmlformats.org/spreadsheetml/2006/main" count="156" uniqueCount="131">
  <si>
    <t>SHREE OMSAI CO-OP CREDIT SOC LTD,</t>
  </si>
  <si>
    <t>4 AC 1247,NEAR THE NATIONAL SARVODAYA HIGH,,OPP.DUDHESWAR MANDIR,C.G.GIDWANI MARG,</t>
  </si>
  <si>
    <t>CHEMBUR COLONY,CHEMBUR(E),MUMBAI-400074,022-25207567</t>
  </si>
  <si>
    <t>Consolidation Profit &amp; Loss as on  31/03/2017</t>
  </si>
  <si>
    <t>EXPENSES</t>
  </si>
  <si>
    <t>Amount(DR)</t>
  </si>
  <si>
    <t>INCOME</t>
  </si>
  <si>
    <t>Amount(CR)</t>
  </si>
  <si>
    <t>***** LOAN INTEREST *****</t>
  </si>
  <si>
    <t>INTEREST RECD ON PERSONAL LOAN</t>
  </si>
  <si>
    <t>INTEREST RECD ON BUSINESS LOAN</t>
  </si>
  <si>
    <t>INTEREST RECD ON DEPOSIT LOAN</t>
  </si>
  <si>
    <t>INTEREST RECD ON GOLD LOAN</t>
  </si>
  <si>
    <t>INTEREST RECD ON VEHICAL LOAN</t>
  </si>
  <si>
    <t>INTEREST RECD ON HOUSING LOAN</t>
  </si>
  <si>
    <t>INTEREST RECD ON SALARY DEDUCTION LOA</t>
  </si>
  <si>
    <t>***** INVESTMENT INTEREST *****</t>
  </si>
  <si>
    <t>INTEREST RECD ON M.D.C.C BANK(FD)SWASTIK</t>
  </si>
  <si>
    <t>INTEREST RECD ON M.D.C.C(STAFF P.F)</t>
  </si>
  <si>
    <t>INTEREST RECD ON MDCC BANK(FD)CHEMBUR</t>
  </si>
  <si>
    <t>***** BANK INTEREST *****</t>
  </si>
  <si>
    <t>MUMBAI BANK FD ACCRUAD INT.</t>
  </si>
  <si>
    <t>***** BANK DIVIDEND *****</t>
  </si>
  <si>
    <t>MUMBAI BANK DIVIDEND</t>
  </si>
  <si>
    <t>***** OTHER INCOME *****</t>
  </si>
  <si>
    <t>OTHER CHRGS RECD</t>
  </si>
  <si>
    <t>STAT CHRGS RECD</t>
  </si>
  <si>
    <t>COURT CHRGS RECD</t>
  </si>
  <si>
    <t>SERVICE CHRGS RECD</t>
  </si>
  <si>
    <t>VALUATION CHRGS RECD</t>
  </si>
  <si>
    <t>PENALTY RECD</t>
  </si>
  <si>
    <t>COMMISSION RECD ON DEPOSIT</t>
  </si>
  <si>
    <t>NOTICE CHARGES RECD.</t>
  </si>
  <si>
    <t>RECOVERY CHARGES RECD.</t>
  </si>
  <si>
    <t>CHEQUE RTD.CHARG</t>
  </si>
  <si>
    <t>VARIFACTION CHARGES</t>
  </si>
  <si>
    <t>BMC RECOVERY SERVICE CHARGE</t>
  </si>
  <si>
    <t>MUMBAI BANK FD ACCRUED INT. REINVT.</t>
  </si>
  <si>
    <t>RENT RECD</t>
  </si>
  <si>
    <t>***** OTHERS *****</t>
  </si>
  <si>
    <t>INT RECEIVED ON DAILY DEPOSIT</t>
  </si>
  <si>
    <t>EXCESS INT.RECD FOR DEPOSIT</t>
  </si>
  <si>
    <t>RENT RECD ON MUM BANK</t>
  </si>
  <si>
    <t>SRO CHARGES</t>
  </si>
  <si>
    <t>***** DEPOSIT INTEREST *****</t>
  </si>
  <si>
    <t>SAVING INTEREST</t>
  </si>
  <si>
    <t>INTEREST PAID ON FIXED DEPOSIT</t>
  </si>
  <si>
    <t>INTEREST PAID ON DAMDUPAT DEPOSIT</t>
  </si>
  <si>
    <t>INTEREST PAID ON RECURRING DEPOSIT</t>
  </si>
  <si>
    <t>INTEREST PAID ON LAKHPATI DEPOSIT</t>
  </si>
  <si>
    <t>INTEREST PAID ON DAILY DEPOSIT</t>
  </si>
  <si>
    <t>INTEREST PAID ON STAFF PF</t>
  </si>
  <si>
    <t>INTEREST PAID ON DHANVASHA DEPOSIT</t>
  </si>
  <si>
    <t>INTEREST PAID ON MONTHLY INT SCHEME</t>
  </si>
  <si>
    <t>***** STAFF EXPENCES *****</t>
  </si>
  <si>
    <t>PROVIDEND FUND  STY.CONTRIBUTION</t>
  </si>
  <si>
    <t>STAFF BONAS</t>
  </si>
  <si>
    <t>***** MANGEMENT EXPENCES *****</t>
  </si>
  <si>
    <t>ANNUAL GENRAL MEETING REPORT PRINTING</t>
  </si>
  <si>
    <t>***** DEPRICATION EXPENCES *****</t>
  </si>
  <si>
    <t>DEPRECIATION</t>
  </si>
  <si>
    <t>***** BANK CHARGES *****</t>
  </si>
  <si>
    <t>***** OTHER EXPENCES *****</t>
  </si>
  <si>
    <t>STAFF SALARY</t>
  </si>
  <si>
    <t>POSTAGE</t>
  </si>
  <si>
    <t>TELEPHONE</t>
  </si>
  <si>
    <t>TRAVELLING</t>
  </si>
  <si>
    <t>ELECTRICITY</t>
  </si>
  <si>
    <t>BANK CHARGES</t>
  </si>
  <si>
    <t>PRINTING &amp; STATIONERY</t>
  </si>
  <si>
    <t>MISC. EXP</t>
  </si>
  <si>
    <t>ANNUAL MEETING EXPENSES</t>
  </si>
  <si>
    <t>INTERNAL AUDIT FEES</t>
  </si>
  <si>
    <t>GOVT. AUDIT FEES</t>
  </si>
  <si>
    <t>DAILY DEPOSIT COMMISSION</t>
  </si>
  <si>
    <t>COURT CHARGES</t>
  </si>
  <si>
    <t>TEA EXP.</t>
  </si>
  <si>
    <t>RECOVERY CHARGES EXP.</t>
  </si>
  <si>
    <t>POOJA EXP.</t>
  </si>
  <si>
    <t>COMPUTER EXP.</t>
  </si>
  <si>
    <t>SERVICE CHARGE</t>
  </si>
  <si>
    <t>DAILY AGENT COMMISION</t>
  </si>
  <si>
    <t>INSURANCE CHARGES</t>
  </si>
  <si>
    <t>MUMBAI BANK OD INT(CHEMBUR BR)</t>
  </si>
  <si>
    <t>DONATION FEES</t>
  </si>
  <si>
    <t>OFFICE EXPENCG</t>
  </si>
  <si>
    <t>TRADE C R.T.O</t>
  </si>
  <si>
    <t>PROF. &amp; LEGAL FEES CHARGES.</t>
  </si>
  <si>
    <t>BAD &amp; DOUBTFUL DEBT RESERVE FUND .</t>
  </si>
  <si>
    <t>BAD &amp; DOUBTFUL DEBT INT . RES. FUND.</t>
  </si>
  <si>
    <t>DIRECTER &amp; EMPLOYES TRANING FEES</t>
  </si>
  <si>
    <t>ADVERTISE</t>
  </si>
  <si>
    <t>DIPAWALI GIFT &amp; OTHAR EXP</t>
  </si>
  <si>
    <t>R.T.O.GUMASTA</t>
  </si>
  <si>
    <t>COMPUTER SOFT &amp; HARD A.M.C</t>
  </si>
  <si>
    <t>BALAJI DAILY COLLECTION MACHINE AMC</t>
  </si>
  <si>
    <t>SOC.GUMASTA LICENCE FEE</t>
  </si>
  <si>
    <t>CHALAN FEE</t>
  </si>
  <si>
    <t>REPAIR &amp; MAINTANCE EXP</t>
  </si>
  <si>
    <t>PEST CONTROL A.M.C EXP</t>
  </si>
  <si>
    <t>TDS DEDUCTION</t>
  </si>
  <si>
    <t>WATER BILL EXP</t>
  </si>
  <si>
    <t>MANDHAN &amp; MEHANTANA</t>
  </si>
  <si>
    <t>MUMBAI BANK LOAN INT. PAID</t>
  </si>
  <si>
    <t>ENTERNET EXP.</t>
  </si>
  <si>
    <t>MAHARASHTA SAHAKARI PATSANSTHA FEDARETION</t>
  </si>
  <si>
    <t>PROPERTY TAX</t>
  </si>
  <si>
    <t>AIR CONDITIONER AMC EXP</t>
  </si>
  <si>
    <t>STAFF GRADUEATY PRO EXP</t>
  </si>
  <si>
    <t xml:space="preserve"> Net Profit</t>
  </si>
  <si>
    <t xml:space="preserve"> TOTAL </t>
  </si>
  <si>
    <t>Any other tax, paid or payable</t>
  </si>
  <si>
    <t>Power and fuel</t>
  </si>
  <si>
    <t>Repairs to machinery</t>
  </si>
  <si>
    <t>Salaries and wages</t>
  </si>
  <si>
    <t>Bonus</t>
  </si>
  <si>
    <t>Contribution to recognised provident fund</t>
  </si>
  <si>
    <t>Contribution to recognised gratuity fund</t>
  </si>
  <si>
    <t>Any other benefit to employees i</t>
  </si>
  <si>
    <t>Other Insurance including factory, office, ca</t>
  </si>
  <si>
    <t>Conference</t>
  </si>
  <si>
    <t>Advertisement</t>
  </si>
  <si>
    <t>Commission</t>
  </si>
  <si>
    <t>Conveyance expenses</t>
  </si>
  <si>
    <t>Telephone expenses</t>
  </si>
  <si>
    <t>Festival celebration expenses</t>
  </si>
  <si>
    <t>Donation</t>
  </si>
  <si>
    <t>Audit fee</t>
  </si>
  <si>
    <t>Other expenses </t>
  </si>
  <si>
    <t>Professional / Consultancy fees / Fee for technical services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</si>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</sst>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\-mm\-yyyy"/>
    <numFmt numFmtId="165" formatCode="#########0.0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3" borderId="1">
      <alignment horizontal="center" vertical="center"/>
    </xf>
    <xf numFmtId="0" fontId="2" fillId="2" borderId="1">
      <alignment horizontal="left" vertical="center"/>
    </xf>
    <xf numFmtId="164" fontId="2" fillId="2" borderId="1">
      <alignment horizontal="right"/>
    </xf>
    <xf numFmtId="165" fontId="2" fillId="2" borderId="1">
      <alignment horizontal="right"/>
    </xf>
    <xf numFmtId="0" fontId="2" fillId="2" borderId="1">
      <alignment horizontal="left" vertical="center"/>
    </xf>
    <xf numFmtId="0" fontId="1" fillId="3" borderId="1">
      <alignment horizontal="center" vertical="center" wrapText="1"/>
    </xf>
    <xf numFmtId="0" fontId="2" fillId="4" borderId="1">
      <alignment horizontal="left" vertical="center"/>
    </xf>
    <xf numFmtId="0" fontId="3" fillId="5" borderId="1">
      <alignment horizontal="left" vertical="center"/>
    </xf>
    <xf numFmtId="0" fontId="2" fillId="6" borderId="1">
      <alignment horizontal="left" vertical="center"/>
    </xf>
    <xf numFmtId="43" fontId="5" fillId="0" borderId="0" applyFont="0" applyFill="0" applyBorder="0" applyAlignment="0" applyProtection="0"/>
  </cellStyleXfs>
  <cellXfs count="35">
    <xf numFmtId="0" fontId="0" fillId="0" borderId="0" xfId="0"/>
    <xf numFmtId="0" fontId="1" fillId="3" borderId="10" xfId="1" applyBorder="1">
      <alignment horizontal="center" vertical="center"/>
    </xf>
    <xf numFmtId="0" fontId="1" fillId="3" borderId="11" xfId="1" applyBorder="1">
      <alignment horizontal="center" vertical="center"/>
    </xf>
    <xf numFmtId="0" fontId="1" fillId="3" borderId="12" xfId="1" applyBorder="1">
      <alignment horizontal="center" vertical="center"/>
    </xf>
    <xf numFmtId="0" fontId="1" fillId="2" borderId="13" xfId="2" applyFont="1" applyBorder="1">
      <alignment horizontal="left" vertical="center"/>
    </xf>
    <xf numFmtId="165" fontId="2" fillId="2" borderId="13" xfId="4" applyBorder="1">
      <alignment horizontal="right"/>
    </xf>
    <xf numFmtId="0" fontId="2" fillId="2" borderId="13" xfId="2" applyBorder="1">
      <alignment horizontal="left" vertical="center"/>
    </xf>
    <xf numFmtId="165" fontId="2" fillId="2" borderId="14" xfId="4" applyBorder="1">
      <alignment horizontal="right"/>
    </xf>
    <xf numFmtId="0" fontId="2" fillId="2" borderId="1" xfId="2" applyBorder="1">
      <alignment horizontal="left" vertical="center"/>
    </xf>
    <xf numFmtId="165" fontId="2" fillId="2" borderId="1" xfId="4" applyBorder="1">
      <alignment horizontal="right"/>
    </xf>
    <xf numFmtId="165" fontId="2" fillId="2" borderId="15" xfId="4" applyBorder="1">
      <alignment horizontal="right"/>
    </xf>
    <xf numFmtId="0" fontId="1" fillId="2" borderId="1" xfId="2" applyFont="1" applyBorder="1">
      <alignment horizontal="left" vertical="center"/>
    </xf>
    <xf numFmtId="0" fontId="1" fillId="2" borderId="12" xfId="2" applyFont="1" applyBorder="1">
      <alignment horizontal="left" vertical="center"/>
    </xf>
    <xf numFmtId="165" fontId="1" fillId="2" borderId="1" xfId="4" applyFont="1" applyBorder="1">
      <alignment horizontal="right"/>
    </xf>
    <xf numFmtId="0" fontId="0" fillId="0" borderId="0" xfId="0" applyBorder="1"/>
    <xf numFmtId="0" fontId="0" fillId="0" borderId="16" xfId="0" applyBorder="1"/>
    <xf numFmtId="0" fontId="1" fillId="2" borderId="17" xfId="2" applyFont="1" applyBorder="1">
      <alignment horizontal="left" vertical="center"/>
    </xf>
    <xf numFmtId="165" fontId="1" fillId="2" borderId="17" xfId="4" applyFont="1" applyBorder="1">
      <alignment horizontal="right"/>
    </xf>
    <xf numFmtId="165" fontId="1" fillId="2" borderId="18" xfId="4" applyFont="1" applyBorder="1">
      <alignment horizontal="right"/>
    </xf>
    <xf numFmtId="166" fontId="0" fillId="0" borderId="0" xfId="10" applyNumberFormat="1" applyFont="1"/>
    <xf numFmtId="166" fontId="0" fillId="0" borderId="0" xfId="0" applyNumberFormat="1"/>
    <xf numFmtId="0" fontId="4" fillId="3" borderId="2" xfId="1" applyFont="1" applyBorder="1">
      <alignment horizontal="center" vertical="center"/>
    </xf>
    <xf numFmtId="0" fontId="4" fillId="3" borderId="3" xfId="1" applyFont="1" applyBorder="1">
      <alignment horizontal="center" vertical="center"/>
    </xf>
    <xf numFmtId="0" fontId="4" fillId="3" borderId="4" xfId="1" applyFont="1" applyBorder="1">
      <alignment horizontal="center" vertical="center"/>
    </xf>
    <xf numFmtId="0" fontId="1" fillId="3" borderId="5" xfId="1" applyBorder="1">
      <alignment horizontal="center" vertical="center"/>
    </xf>
    <xf numFmtId="0" fontId="1" fillId="3" borderId="1" xfId="1" applyBorder="1">
      <alignment horizontal="center" vertical="center"/>
    </xf>
    <xf numFmtId="0" fontId="1" fillId="3" borderId="6" xfId="1" applyBorder="1">
      <alignment horizontal="center" vertical="center"/>
    </xf>
    <xf numFmtId="0" fontId="1" fillId="3" borderId="7" xfId="1" applyBorder="1">
      <alignment horizontal="center" vertical="center"/>
    </xf>
    <xf numFmtId="0" fontId="1" fillId="3" borderId="8" xfId="1" applyBorder="1">
      <alignment horizontal="center" vertical="center"/>
    </xf>
    <xf numFmtId="0" fontId="1" fillId="3" borderId="9" xfId="1" applyBorder="1">
      <alignment horizontal="center" vertical="center"/>
    </xf>
    <xf numFmtId="165" fontId="0" fillId="0" borderId="0" xfId="0" applyNumberFormat="1"/>
    <xf numFmtId="0" fontId="2" fillId="7" borderId="1" xfId="2" applyFill="1" applyBorder="1">
      <alignment horizontal="left" vertical="center"/>
    </xf>
    <xf numFmtId="165" fontId="2" fillId="7" borderId="1" xfId="4" applyFill="1" applyBorder="1">
      <alignment horizontal="right"/>
    </xf>
    <xf numFmtId="165" fontId="2" fillId="8" borderId="1" xfId="4" applyFill="1" applyBorder="1">
      <alignment horizontal="right"/>
    </xf>
    <xf numFmtId="0" fontId="6" fillId="0" borderId="0" xfId="0" applyFont="1"/>
  </cellXfs>
  <cellStyles count="11">
    <cellStyle name="A" xfId="1"/>
    <cellStyle name="B" xfId="2"/>
    <cellStyle name="C" xfId="3"/>
    <cellStyle name="Comma" xfId="10" builtinId="3"/>
    <cellStyle name="D" xfId="4"/>
    <cellStyle name="E" xfId="5"/>
    <cellStyle name="F" xfId="6"/>
    <cellStyle name="G" xfId="7"/>
    <cellStyle name="H" xfId="8"/>
    <cellStyle name="I" xfId="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.03.16%20BAL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preciation"/>
    </sheetNames>
    <sheetDataSet>
      <sheetData sheetId="0"/>
      <sheetData sheetId="1">
        <row r="64">
          <cell r="H64">
            <v>845191.87266770145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GridLines="0" tabSelected="1" topLeftCell="A54" workbookViewId="0">
      <selection activeCell="A71" sqref="A71"/>
    </sheetView>
  </sheetViews>
  <sheetFormatPr defaultRowHeight="15" x14ac:dyDescent="0.25"/>
  <cols>
    <col min="1" max="1" width="39.7109375" bestFit="1" customWidth="1"/>
    <col min="2" max="2" width="52.85546875" bestFit="1" customWidth="1"/>
    <col min="3" max="3" width="14.85546875" bestFit="1" customWidth="1"/>
    <col min="4" max="4" width="47.85546875" bestFit="1" customWidth="1"/>
    <col min="5" max="5" width="14.85546875" bestFit="1" customWidth="1"/>
    <col min="6" max="6" width="10.5703125" bestFit="1" customWidth="1"/>
  </cols>
  <sheetData>
    <row r="1" spans="2:5" ht="15.75" thickBot="1" x14ac:dyDescent="0.3"/>
    <row r="2" spans="2:5" ht="16.5" x14ac:dyDescent="0.25">
      <c r="B2" s="21" t="s">
        <v>0</v>
      </c>
      <c r="C2" s="22"/>
      <c r="D2" s="22"/>
      <c r="E2" s="23"/>
    </row>
    <row r="3" spans="2:5" x14ac:dyDescent="0.25">
      <c r="B3" s="24" t="s">
        <v>1</v>
      </c>
      <c r="C3" s="25"/>
      <c r="D3" s="25"/>
      <c r="E3" s="26"/>
    </row>
    <row r="4" spans="2:5" x14ac:dyDescent="0.25">
      <c r="B4" s="24" t="s">
        <v>2</v>
      </c>
      <c r="C4" s="25"/>
      <c r="D4" s="25"/>
      <c r="E4" s="26"/>
    </row>
    <row r="5" spans="2:5" x14ac:dyDescent="0.25">
      <c r="B5" s="24" t="s">
        <v>3</v>
      </c>
      <c r="C5" s="25"/>
      <c r="D5" s="25"/>
      <c r="E5" s="26"/>
    </row>
    <row r="6" spans="2:5" ht="15.75" thickBot="1" x14ac:dyDescent="0.3">
      <c r="B6" s="27"/>
      <c r="C6" s="28"/>
      <c r="D6" s="28"/>
      <c r="E6" s="29"/>
    </row>
    <row r="8" spans="2:5" ht="15.75" thickBot="1" x14ac:dyDescent="0.3"/>
    <row r="9" spans="2:5" ht="15.75" thickBot="1" x14ac:dyDescent="0.3">
      <c r="B9" s="1" t="s">
        <v>4</v>
      </c>
      <c r="C9" s="2" t="s">
        <v>5</v>
      </c>
      <c r="D9" s="2" t="s">
        <v>6</v>
      </c>
      <c r="E9" s="3" t="s">
        <v>7</v>
      </c>
    </row>
    <row r="10" spans="2:5" ht="15.75" x14ac:dyDescent="0.3">
      <c r="B10" s="4" t="s">
        <v>44</v>
      </c>
      <c r="C10" s="5"/>
      <c r="D10" s="6" t="s">
        <v>8</v>
      </c>
      <c r="E10" s="7"/>
    </row>
    <row r="11" spans="2:5" ht="15.75" x14ac:dyDescent="0.3">
      <c r="B11" s="8" t="s">
        <v>45</v>
      </c>
      <c r="C11" s="33">
        <v>35089</v>
      </c>
      <c r="D11" s="8" t="s">
        <v>9</v>
      </c>
      <c r="E11" s="10">
        <v>74944</v>
      </c>
    </row>
    <row r="12" spans="2:5" ht="15.75" x14ac:dyDescent="0.3">
      <c r="B12" s="8" t="s">
        <v>46</v>
      </c>
      <c r="C12" s="33">
        <v>1662659</v>
      </c>
      <c r="D12" s="8" t="s">
        <v>10</v>
      </c>
      <c r="E12" s="10">
        <v>116155</v>
      </c>
    </row>
    <row r="13" spans="2:5" ht="15.75" x14ac:dyDescent="0.3">
      <c r="B13" s="8" t="s">
        <v>47</v>
      </c>
      <c r="C13" s="33">
        <v>254162</v>
      </c>
      <c r="D13" s="8" t="s">
        <v>11</v>
      </c>
      <c r="E13" s="10">
        <v>101195</v>
      </c>
    </row>
    <row r="14" spans="2:5" ht="15.75" x14ac:dyDescent="0.3">
      <c r="B14" s="8" t="s">
        <v>48</v>
      </c>
      <c r="C14" s="33">
        <v>49037</v>
      </c>
      <c r="D14" s="8" t="s">
        <v>12</v>
      </c>
      <c r="E14" s="10">
        <v>160</v>
      </c>
    </row>
    <row r="15" spans="2:5" ht="15.75" x14ac:dyDescent="0.3">
      <c r="B15" s="8" t="s">
        <v>49</v>
      </c>
      <c r="C15" s="33">
        <v>14066</v>
      </c>
      <c r="D15" s="8" t="s">
        <v>13</v>
      </c>
      <c r="E15" s="10">
        <v>2245770</v>
      </c>
    </row>
    <row r="16" spans="2:5" ht="15.75" x14ac:dyDescent="0.3">
      <c r="B16" s="8" t="s">
        <v>50</v>
      </c>
      <c r="C16" s="33">
        <v>167640</v>
      </c>
      <c r="D16" s="8" t="s">
        <v>14</v>
      </c>
      <c r="E16" s="10">
        <v>780657</v>
      </c>
    </row>
    <row r="17" spans="1:6" ht="15.75" x14ac:dyDescent="0.3">
      <c r="B17" s="8" t="s">
        <v>51</v>
      </c>
      <c r="C17" s="33">
        <v>1169</v>
      </c>
      <c r="D17" s="8" t="s">
        <v>15</v>
      </c>
      <c r="E17" s="10">
        <v>4443772</v>
      </c>
      <c r="F17" s="30">
        <f>SUM(E11:E17)+E42</f>
        <v>7762833</v>
      </c>
    </row>
    <row r="18" spans="1:6" ht="15.75" x14ac:dyDescent="0.3">
      <c r="B18" s="8" t="s">
        <v>52</v>
      </c>
      <c r="C18" s="33">
        <v>208913</v>
      </c>
      <c r="D18" s="8" t="s">
        <v>16</v>
      </c>
      <c r="E18" s="10"/>
    </row>
    <row r="19" spans="1:6" ht="15.75" x14ac:dyDescent="0.3">
      <c r="B19" s="8" t="s">
        <v>53</v>
      </c>
      <c r="C19" s="33">
        <v>1088516</v>
      </c>
      <c r="D19" s="8" t="s">
        <v>17</v>
      </c>
      <c r="E19" s="10">
        <v>86303</v>
      </c>
    </row>
    <row r="20" spans="1:6" ht="15.75" x14ac:dyDescent="0.3">
      <c r="B20" s="11" t="s">
        <v>54</v>
      </c>
      <c r="C20" s="9"/>
      <c r="D20" s="8" t="s">
        <v>18</v>
      </c>
      <c r="E20" s="10">
        <v>5600</v>
      </c>
    </row>
    <row r="21" spans="1:6" ht="15.75" x14ac:dyDescent="0.3">
      <c r="A21" s="34" t="s">
        <v>116</v>
      </c>
      <c r="B21" s="8" t="s">
        <v>55</v>
      </c>
      <c r="C21" s="33">
        <v>11160</v>
      </c>
      <c r="D21" s="8" t="s">
        <v>19</v>
      </c>
      <c r="E21" s="10">
        <v>409839</v>
      </c>
    </row>
    <row r="22" spans="1:6" ht="15.75" x14ac:dyDescent="0.3">
      <c r="A22" s="34" t="s">
        <v>115</v>
      </c>
      <c r="B22" s="8" t="s">
        <v>56</v>
      </c>
      <c r="C22" s="33">
        <v>57600</v>
      </c>
      <c r="D22" s="8" t="s">
        <v>20</v>
      </c>
      <c r="E22" s="10"/>
    </row>
    <row r="23" spans="1:6" ht="15.75" x14ac:dyDescent="0.3">
      <c r="B23" s="11" t="s">
        <v>57</v>
      </c>
      <c r="C23" s="9"/>
      <c r="D23" s="8" t="s">
        <v>21</v>
      </c>
      <c r="E23" s="10">
        <v>697101</v>
      </c>
      <c r="F23" s="30">
        <f>SUM(E19:E23)+E43</f>
        <v>1295980</v>
      </c>
    </row>
    <row r="24" spans="1:6" ht="15.75" x14ac:dyDescent="0.3">
      <c r="A24" s="34" t="s">
        <v>120</v>
      </c>
      <c r="B24" s="8" t="s">
        <v>58</v>
      </c>
      <c r="C24" s="33">
        <v>37000</v>
      </c>
      <c r="D24" s="8" t="s">
        <v>22</v>
      </c>
      <c r="E24" s="10"/>
    </row>
    <row r="25" spans="1:6" ht="15.75" x14ac:dyDescent="0.3">
      <c r="B25" s="11" t="s">
        <v>59</v>
      </c>
      <c r="C25" s="9"/>
      <c r="D25" s="8" t="s">
        <v>23</v>
      </c>
      <c r="E25" s="10">
        <v>139816</v>
      </c>
    </row>
    <row r="26" spans="1:6" ht="15.75" x14ac:dyDescent="0.3">
      <c r="B26" s="8" t="s">
        <v>60</v>
      </c>
      <c r="C26" s="33">
        <v>342493</v>
      </c>
      <c r="D26" s="8" t="s">
        <v>24</v>
      </c>
      <c r="E26" s="10"/>
    </row>
    <row r="27" spans="1:6" ht="15.75" x14ac:dyDescent="0.3">
      <c r="B27" s="11" t="s">
        <v>61</v>
      </c>
      <c r="C27" s="9"/>
      <c r="D27" s="8" t="s">
        <v>25</v>
      </c>
      <c r="E27" s="10">
        <v>125775.3</v>
      </c>
    </row>
    <row r="28" spans="1:6" ht="15.75" x14ac:dyDescent="0.3">
      <c r="B28" s="11" t="s">
        <v>62</v>
      </c>
      <c r="C28" s="9"/>
      <c r="D28" s="8" t="s">
        <v>26</v>
      </c>
      <c r="E28" s="10">
        <v>59892</v>
      </c>
    </row>
    <row r="29" spans="1:6" ht="15.75" x14ac:dyDescent="0.3">
      <c r="A29" s="34" t="s">
        <v>114</v>
      </c>
      <c r="B29" s="8" t="s">
        <v>63</v>
      </c>
      <c r="C29" s="33">
        <v>736504</v>
      </c>
      <c r="D29" s="8" t="s">
        <v>27</v>
      </c>
      <c r="E29" s="10">
        <v>40947</v>
      </c>
    </row>
    <row r="30" spans="1:6" ht="15.75" x14ac:dyDescent="0.3">
      <c r="A30" s="34" t="s">
        <v>128</v>
      </c>
      <c r="B30" s="8" t="s">
        <v>64</v>
      </c>
      <c r="C30" s="9">
        <v>4354</v>
      </c>
      <c r="D30" s="8" t="s">
        <v>28</v>
      </c>
      <c r="E30" s="10">
        <v>106465</v>
      </c>
    </row>
    <row r="31" spans="1:6" ht="15.75" x14ac:dyDescent="0.3">
      <c r="A31" s="34" t="s">
        <v>124</v>
      </c>
      <c r="B31" s="8" t="s">
        <v>65</v>
      </c>
      <c r="C31" s="33">
        <v>46567</v>
      </c>
      <c r="D31" s="8" t="s">
        <v>29</v>
      </c>
      <c r="E31" s="10">
        <v>60</v>
      </c>
    </row>
    <row r="32" spans="1:6" ht="15.75" x14ac:dyDescent="0.3">
      <c r="A32" s="34" t="s">
        <v>123</v>
      </c>
      <c r="B32" s="8" t="s">
        <v>66</v>
      </c>
      <c r="C32" s="33">
        <v>34138</v>
      </c>
      <c r="D32" s="8" t="s">
        <v>30</v>
      </c>
      <c r="E32" s="10">
        <v>308107</v>
      </c>
    </row>
    <row r="33" spans="1:6" ht="15.75" x14ac:dyDescent="0.3">
      <c r="A33" s="34" t="s">
        <v>112</v>
      </c>
      <c r="B33" s="8" t="s">
        <v>67</v>
      </c>
      <c r="C33" s="33">
        <v>83460</v>
      </c>
      <c r="D33" s="8" t="s">
        <v>31</v>
      </c>
      <c r="E33" s="10">
        <v>125491</v>
      </c>
    </row>
    <row r="34" spans="1:6" ht="15.75" x14ac:dyDescent="0.3">
      <c r="A34" s="34" t="s">
        <v>128</v>
      </c>
      <c r="B34" s="8" t="s">
        <v>68</v>
      </c>
      <c r="C34" s="9">
        <v>19541</v>
      </c>
      <c r="D34" s="8" t="s">
        <v>32</v>
      </c>
      <c r="E34" s="10">
        <v>69233</v>
      </c>
    </row>
    <row r="35" spans="1:6" ht="15.75" x14ac:dyDescent="0.3">
      <c r="A35" s="34" t="s">
        <v>128</v>
      </c>
      <c r="B35" s="8" t="s">
        <v>69</v>
      </c>
      <c r="C35" s="9">
        <v>43571</v>
      </c>
      <c r="D35" s="8" t="s">
        <v>33</v>
      </c>
      <c r="E35" s="10">
        <v>28868</v>
      </c>
    </row>
    <row r="36" spans="1:6" ht="15.75" x14ac:dyDescent="0.3">
      <c r="A36" s="34" t="s">
        <v>128</v>
      </c>
      <c r="B36" s="8" t="s">
        <v>70</v>
      </c>
      <c r="C36" s="9">
        <v>66147</v>
      </c>
      <c r="D36" s="8" t="s">
        <v>34</v>
      </c>
      <c r="E36" s="10">
        <v>5633</v>
      </c>
    </row>
    <row r="37" spans="1:6" ht="15.75" x14ac:dyDescent="0.3">
      <c r="A37" s="34" t="s">
        <v>120</v>
      </c>
      <c r="B37" s="8" t="s">
        <v>71</v>
      </c>
      <c r="C37" s="33">
        <v>52200</v>
      </c>
      <c r="D37" s="8" t="s">
        <v>35</v>
      </c>
      <c r="E37" s="10">
        <v>1140</v>
      </c>
    </row>
    <row r="38" spans="1:6" ht="15.75" x14ac:dyDescent="0.3">
      <c r="A38" s="34" t="s">
        <v>127</v>
      </c>
      <c r="B38" s="8" t="s">
        <v>72</v>
      </c>
      <c r="C38" s="33">
        <v>24000</v>
      </c>
      <c r="D38" s="8" t="s">
        <v>36</v>
      </c>
      <c r="E38" s="10">
        <v>35291</v>
      </c>
    </row>
    <row r="39" spans="1:6" ht="15.75" x14ac:dyDescent="0.3">
      <c r="A39" s="34" t="s">
        <v>127</v>
      </c>
      <c r="B39" s="8" t="s">
        <v>73</v>
      </c>
      <c r="C39" s="33">
        <v>52728</v>
      </c>
      <c r="D39" s="8" t="s">
        <v>37</v>
      </c>
      <c r="E39" s="10">
        <v>6809</v>
      </c>
      <c r="F39" s="30">
        <f>SUM(E27:E39)+E45</f>
        <v>958351.3</v>
      </c>
    </row>
    <row r="40" spans="1:6" ht="15.75" x14ac:dyDescent="0.3">
      <c r="B40" s="8" t="s">
        <v>74</v>
      </c>
      <c r="C40" s="33">
        <v>90</v>
      </c>
      <c r="D40" s="8" t="s">
        <v>38</v>
      </c>
      <c r="E40" s="10">
        <v>27900</v>
      </c>
    </row>
    <row r="41" spans="1:6" ht="15.75" x14ac:dyDescent="0.3">
      <c r="A41" s="34" t="s">
        <v>128</v>
      </c>
      <c r="B41" s="8" t="s">
        <v>75</v>
      </c>
      <c r="C41" s="9">
        <v>38595</v>
      </c>
      <c r="D41" s="8" t="s">
        <v>39</v>
      </c>
      <c r="E41" s="10"/>
    </row>
    <row r="42" spans="1:6" ht="15.75" x14ac:dyDescent="0.3">
      <c r="A42" s="34" t="s">
        <v>128</v>
      </c>
      <c r="B42" s="8" t="s">
        <v>76</v>
      </c>
      <c r="C42" s="9">
        <v>63</v>
      </c>
      <c r="D42" s="8" t="s">
        <v>40</v>
      </c>
      <c r="E42" s="10">
        <v>180</v>
      </c>
    </row>
    <row r="43" spans="1:6" ht="15.75" x14ac:dyDescent="0.3">
      <c r="A43" s="34" t="s">
        <v>128</v>
      </c>
      <c r="B43" s="8" t="s">
        <v>77</v>
      </c>
      <c r="C43" s="9">
        <v>13500</v>
      </c>
      <c r="D43" s="8" t="s">
        <v>41</v>
      </c>
      <c r="E43" s="10">
        <v>97137</v>
      </c>
    </row>
    <row r="44" spans="1:6" ht="15.75" x14ac:dyDescent="0.3">
      <c r="A44" s="34" t="s">
        <v>128</v>
      </c>
      <c r="B44" s="8" t="s">
        <v>78</v>
      </c>
      <c r="C44" s="9">
        <v>3105</v>
      </c>
      <c r="D44" s="8" t="s">
        <v>42</v>
      </c>
      <c r="E44" s="10">
        <v>660000</v>
      </c>
    </row>
    <row r="45" spans="1:6" ht="15.75" x14ac:dyDescent="0.3">
      <c r="A45" s="34" t="s">
        <v>128</v>
      </c>
      <c r="B45" s="8" t="s">
        <v>79</v>
      </c>
      <c r="C45" s="9">
        <v>4730</v>
      </c>
      <c r="D45" s="8" t="s">
        <v>43</v>
      </c>
      <c r="E45" s="10">
        <v>44640</v>
      </c>
    </row>
    <row r="46" spans="1:6" ht="15.75" x14ac:dyDescent="0.3">
      <c r="A46" s="34" t="s">
        <v>128</v>
      </c>
      <c r="B46" s="8" t="s">
        <v>80</v>
      </c>
      <c r="C46" s="9">
        <v>2203</v>
      </c>
      <c r="D46" s="8"/>
      <c r="E46" s="10"/>
    </row>
    <row r="47" spans="1:6" ht="15.75" x14ac:dyDescent="0.3">
      <c r="A47" s="34" t="s">
        <v>122</v>
      </c>
      <c r="B47" s="8" t="s">
        <v>81</v>
      </c>
      <c r="C47" s="33">
        <v>611675</v>
      </c>
      <c r="D47" s="8"/>
      <c r="E47" s="10"/>
    </row>
    <row r="48" spans="1:6" ht="15.75" x14ac:dyDescent="0.3">
      <c r="A48" s="34" t="s">
        <v>119</v>
      </c>
      <c r="B48" s="8" t="s">
        <v>82</v>
      </c>
      <c r="C48" s="33">
        <v>9208</v>
      </c>
      <c r="D48" s="8"/>
      <c r="E48" s="10"/>
    </row>
    <row r="49" spans="1:5" ht="15.75" x14ac:dyDescent="0.3">
      <c r="B49" s="31" t="s">
        <v>83</v>
      </c>
      <c r="C49" s="32">
        <v>551223</v>
      </c>
      <c r="D49" s="8"/>
      <c r="E49" s="10"/>
    </row>
    <row r="50" spans="1:5" ht="15.75" x14ac:dyDescent="0.3">
      <c r="A50" s="34" t="s">
        <v>126</v>
      </c>
      <c r="B50" s="8" t="s">
        <v>84</v>
      </c>
      <c r="C50" s="33">
        <v>8001</v>
      </c>
      <c r="D50" s="8"/>
      <c r="E50" s="10"/>
    </row>
    <row r="51" spans="1:5" ht="15.75" x14ac:dyDescent="0.3">
      <c r="A51" s="34" t="s">
        <v>128</v>
      </c>
      <c r="B51" s="8" t="s">
        <v>85</v>
      </c>
      <c r="C51" s="9">
        <v>50897</v>
      </c>
      <c r="D51" s="8"/>
      <c r="E51" s="10"/>
    </row>
    <row r="52" spans="1:5" ht="15.75" x14ac:dyDescent="0.3">
      <c r="A52" s="34" t="s">
        <v>111</v>
      </c>
      <c r="B52" s="8" t="s">
        <v>86</v>
      </c>
      <c r="C52" s="33">
        <v>5000</v>
      </c>
      <c r="D52" s="8"/>
      <c r="E52" s="10"/>
    </row>
    <row r="53" spans="1:5" ht="15.75" x14ac:dyDescent="0.3">
      <c r="A53" s="34" t="s">
        <v>129</v>
      </c>
      <c r="B53" s="8" t="s">
        <v>87</v>
      </c>
      <c r="C53" s="33">
        <v>5000</v>
      </c>
      <c r="D53" s="8"/>
      <c r="E53" s="10"/>
    </row>
    <row r="54" spans="1:5" ht="15.75" x14ac:dyDescent="0.3">
      <c r="B54" s="8" t="s">
        <v>88</v>
      </c>
      <c r="C54" s="33">
        <v>60000</v>
      </c>
      <c r="D54" s="8"/>
      <c r="E54" s="10"/>
    </row>
    <row r="55" spans="1:5" ht="15.75" x14ac:dyDescent="0.3">
      <c r="B55" s="8" t="s">
        <v>89</v>
      </c>
      <c r="C55" s="33">
        <v>22000</v>
      </c>
      <c r="D55" s="8"/>
      <c r="E55" s="10"/>
    </row>
    <row r="56" spans="1:5" ht="15.75" x14ac:dyDescent="0.3">
      <c r="A56" s="34" t="s">
        <v>118</v>
      </c>
      <c r="B56" s="8" t="s">
        <v>90</v>
      </c>
      <c r="C56" s="33">
        <v>2700</v>
      </c>
      <c r="D56" s="8"/>
      <c r="E56" s="10"/>
    </row>
    <row r="57" spans="1:5" ht="15.75" x14ac:dyDescent="0.3">
      <c r="A57" s="34" t="s">
        <v>121</v>
      </c>
      <c r="B57" s="8" t="s">
        <v>91</v>
      </c>
      <c r="C57" s="33">
        <v>31504</v>
      </c>
      <c r="D57" s="8"/>
      <c r="E57" s="10"/>
    </row>
    <row r="58" spans="1:5" ht="15.75" x14ac:dyDescent="0.3">
      <c r="A58" s="34" t="s">
        <v>125</v>
      </c>
      <c r="B58" s="8" t="s">
        <v>92</v>
      </c>
      <c r="C58" s="33">
        <v>34450</v>
      </c>
      <c r="D58" s="8"/>
      <c r="E58" s="10"/>
    </row>
    <row r="59" spans="1:5" ht="15.75" x14ac:dyDescent="0.3">
      <c r="A59" s="34" t="s">
        <v>111</v>
      </c>
      <c r="B59" s="8" t="s">
        <v>93</v>
      </c>
      <c r="C59" s="33">
        <v>5760</v>
      </c>
      <c r="D59" s="8"/>
      <c r="E59" s="10"/>
    </row>
    <row r="60" spans="1:5" ht="15.75" x14ac:dyDescent="0.3">
      <c r="A60" s="34" t="s">
        <v>130</v>
      </c>
      <c r="B60" s="8" t="s">
        <v>94</v>
      </c>
      <c r="C60" s="33">
        <v>40000</v>
      </c>
      <c r="D60" s="8"/>
      <c r="E60" s="10"/>
    </row>
    <row r="61" spans="1:5" ht="15.75" x14ac:dyDescent="0.3">
      <c r="A61" s="34" t="s">
        <v>130</v>
      </c>
      <c r="B61" s="8" t="s">
        <v>95</v>
      </c>
      <c r="C61" s="33">
        <v>12713</v>
      </c>
      <c r="D61" s="8"/>
      <c r="E61" s="10"/>
    </row>
    <row r="62" spans="1:5" ht="15.75" x14ac:dyDescent="0.3">
      <c r="A62" s="34" t="s">
        <v>111</v>
      </c>
      <c r="B62" s="8" t="s">
        <v>96</v>
      </c>
      <c r="C62" s="33">
        <v>4320</v>
      </c>
      <c r="D62" s="8"/>
      <c r="E62" s="10"/>
    </row>
    <row r="63" spans="1:5" ht="15.75" x14ac:dyDescent="0.3">
      <c r="A63" s="34" t="s">
        <v>130</v>
      </c>
      <c r="B63" s="8" t="s">
        <v>97</v>
      </c>
      <c r="C63" s="33">
        <v>5000</v>
      </c>
      <c r="D63" s="8"/>
      <c r="E63" s="10"/>
    </row>
    <row r="64" spans="1:5" ht="15.75" x14ac:dyDescent="0.3">
      <c r="A64" s="34" t="s">
        <v>113</v>
      </c>
      <c r="B64" s="8" t="s">
        <v>98</v>
      </c>
      <c r="C64" s="33">
        <v>37410</v>
      </c>
      <c r="D64" s="8"/>
      <c r="E64" s="10"/>
    </row>
    <row r="65" spans="1:5" ht="15.75" x14ac:dyDescent="0.3">
      <c r="A65" s="34" t="s">
        <v>130</v>
      </c>
      <c r="B65" s="8" t="s">
        <v>99</v>
      </c>
      <c r="C65" s="33">
        <v>8000</v>
      </c>
      <c r="D65" s="8"/>
      <c r="E65" s="10"/>
    </row>
    <row r="66" spans="1:5" ht="15.75" x14ac:dyDescent="0.3">
      <c r="A66" s="34"/>
      <c r="B66" s="8" t="s">
        <v>100</v>
      </c>
      <c r="C66" s="9">
        <v>71500</v>
      </c>
      <c r="D66" s="8"/>
      <c r="E66" s="10"/>
    </row>
    <row r="67" spans="1:5" ht="15.75" x14ac:dyDescent="0.3">
      <c r="A67" s="34" t="s">
        <v>130</v>
      </c>
      <c r="B67" s="8" t="s">
        <v>101</v>
      </c>
      <c r="C67" s="33">
        <v>5589</v>
      </c>
      <c r="D67" s="8"/>
      <c r="E67" s="10"/>
    </row>
    <row r="68" spans="1:5" ht="15.75" x14ac:dyDescent="0.3">
      <c r="A68" s="34" t="s">
        <v>130</v>
      </c>
      <c r="B68" s="8" t="s">
        <v>102</v>
      </c>
      <c r="C68" s="33">
        <v>28540</v>
      </c>
      <c r="D68" s="8"/>
      <c r="E68" s="10"/>
    </row>
    <row r="69" spans="1:5" ht="15.75" x14ac:dyDescent="0.3">
      <c r="B69" s="11" t="s">
        <v>39</v>
      </c>
      <c r="C69" s="9"/>
      <c r="D69" s="8"/>
      <c r="E69" s="10"/>
    </row>
    <row r="70" spans="1:5" ht="15.75" x14ac:dyDescent="0.3">
      <c r="B70" s="31" t="s">
        <v>103</v>
      </c>
      <c r="C70" s="32">
        <v>2636807</v>
      </c>
      <c r="D70" s="8"/>
      <c r="E70" s="10"/>
    </row>
    <row r="71" spans="1:5" ht="15.75" x14ac:dyDescent="0.3">
      <c r="A71" s="34" t="s">
        <v>130</v>
      </c>
      <c r="B71" s="8" t="s">
        <v>104</v>
      </c>
      <c r="C71" s="33">
        <v>13000</v>
      </c>
      <c r="D71" s="8"/>
      <c r="E71" s="10"/>
    </row>
    <row r="72" spans="1:5" ht="15.75" x14ac:dyDescent="0.3">
      <c r="A72" s="34" t="s">
        <v>130</v>
      </c>
      <c r="B72" s="8" t="s">
        <v>105</v>
      </c>
      <c r="C72" s="33">
        <v>2450</v>
      </c>
      <c r="D72" s="8"/>
      <c r="E72" s="10"/>
    </row>
    <row r="73" spans="1:5" ht="15.75" x14ac:dyDescent="0.3">
      <c r="A73" s="34" t="s">
        <v>111</v>
      </c>
      <c r="B73" s="8" t="s">
        <v>106</v>
      </c>
      <c r="C73" s="33">
        <v>7241</v>
      </c>
      <c r="D73" s="8"/>
      <c r="E73" s="10"/>
    </row>
    <row r="74" spans="1:5" ht="15.75" x14ac:dyDescent="0.3">
      <c r="A74" s="34" t="s">
        <v>130</v>
      </c>
      <c r="B74" s="8" t="s">
        <v>107</v>
      </c>
      <c r="C74" s="33">
        <v>9025</v>
      </c>
      <c r="D74" s="8"/>
      <c r="E74" s="10"/>
    </row>
    <row r="75" spans="1:5" ht="16.5" thickBot="1" x14ac:dyDescent="0.35">
      <c r="A75" s="34" t="s">
        <v>117</v>
      </c>
      <c r="B75" s="8" t="s">
        <v>108</v>
      </c>
      <c r="C75" s="33">
        <v>6058</v>
      </c>
      <c r="D75" s="8"/>
      <c r="E75" s="10"/>
    </row>
    <row r="76" spans="1:5" ht="15.75" thickBot="1" x14ac:dyDescent="0.3">
      <c r="B76" s="12" t="s">
        <v>109</v>
      </c>
      <c r="C76" s="13">
        <v>1404809.3</v>
      </c>
      <c r="D76" s="14"/>
      <c r="E76" s="15"/>
    </row>
    <row r="77" spans="1:5" x14ac:dyDescent="0.25">
      <c r="B77" s="16" t="s">
        <v>110</v>
      </c>
      <c r="C77" s="17">
        <v>10844880.300000001</v>
      </c>
      <c r="D77" s="16" t="s">
        <v>110</v>
      </c>
      <c r="E77" s="18">
        <v>10844880.300000001</v>
      </c>
    </row>
    <row r="78" spans="1:5" x14ac:dyDescent="0.25">
      <c r="C78" s="19"/>
    </row>
    <row r="79" spans="1:5" x14ac:dyDescent="0.25">
      <c r="C79" s="19">
        <f>C76-E44</f>
        <v>744809.3</v>
      </c>
      <c r="E79" s="19">
        <v>660000</v>
      </c>
    </row>
    <row r="80" spans="1:5" x14ac:dyDescent="0.25">
      <c r="C80" s="19">
        <f>C79+C26</f>
        <v>1087302.3</v>
      </c>
      <c r="E80" s="19">
        <f>E79*0.7</f>
        <v>461999.99999999994</v>
      </c>
    </row>
    <row r="81" spans="3:5" x14ac:dyDescent="0.25">
      <c r="C81" s="19">
        <f>C80-[1]Depreciation!$H$64</f>
        <v>242110.4273322986</v>
      </c>
      <c r="E81" s="19">
        <f>E80*0.3</f>
        <v>138599.99999999997</v>
      </c>
    </row>
    <row r="82" spans="3:5" x14ac:dyDescent="0.25">
      <c r="C82" s="19"/>
      <c r="E82" s="20">
        <f>E81-66000</f>
        <v>72599.999999999971</v>
      </c>
    </row>
    <row r="83" spans="3:5" x14ac:dyDescent="0.25">
      <c r="C83" s="19">
        <f>C76+71500</f>
        <v>1476309.3</v>
      </c>
      <c r="E83" s="20">
        <f>E82*36/100</f>
        <v>26135.999999999989</v>
      </c>
    </row>
    <row r="84" spans="3:5" x14ac:dyDescent="0.25">
      <c r="C84" s="19">
        <v>1476309.3</v>
      </c>
      <c r="E84" s="20">
        <f>E82+E83</f>
        <v>98735.999999999956</v>
      </c>
    </row>
    <row r="85" spans="3:5" x14ac:dyDescent="0.25">
      <c r="C85" s="19">
        <f>C84-C83</f>
        <v>0</v>
      </c>
      <c r="E85">
        <f>E84/E79</f>
        <v>0.14959999999999993</v>
      </c>
    </row>
    <row r="86" spans="3:5" x14ac:dyDescent="0.25">
      <c r="C86" s="19"/>
    </row>
  </sheetData>
  <mergeCells count="5">
    <mergeCell ref="B2:E2"/>
    <mergeCell ref="B3:E3"/>
    <mergeCell ref="B4:E4"/>
    <mergeCell ref="B5:E5"/>
    <mergeCell ref="B6:E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Tushar</cp:lastModifiedBy>
  <dcterms:created xsi:type="dcterms:W3CDTF">2018-02-03T11:18:36Z</dcterms:created>
  <dcterms:modified xsi:type="dcterms:W3CDTF">2018-03-02T05:59:36Z</dcterms:modified>
</cp:coreProperties>
</file>