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ushar\Downloads\"/>
    </mc:Choice>
  </mc:AlternateContent>
  <bookViews>
    <workbookView xWindow="0" yWindow="0" windowWidth="15345" windowHeight="5745" activeTab="3"/>
  </bookViews>
  <sheets>
    <sheet name="Comp AY 2016-17" sheetId="6" r:id="rId1"/>
    <sheet name="FS AY 2016-17" sheetId="1" r:id="rId2"/>
    <sheet name="Comp AY 2017-18" sheetId="8" r:id="rId3"/>
    <sheet name="FS AY 2017-18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2">#REF!</definedName>
    <definedName name="_xlnm.Print_Area" localSheetId="1">'FS AY 2016-17'!$A$1:$F$45</definedName>
    <definedName name="_xlnm.Print_Area" localSheetId="3">'FS AY 2017-18'!$A$1:$F$49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7" l="1"/>
  <c r="F32" i="7"/>
  <c r="C7" i="7"/>
  <c r="G14" i="8"/>
  <c r="H15" i="8" s="1"/>
  <c r="G17" i="8" s="1"/>
  <c r="H18" i="8" s="1"/>
  <c r="H20" i="8" s="1"/>
  <c r="G14" i="6"/>
  <c r="H15" i="6" s="1"/>
  <c r="G17" i="6" s="1"/>
  <c r="H18" i="6" s="1"/>
  <c r="H20" i="6" s="1"/>
  <c r="C7" i="1"/>
  <c r="C27" i="1"/>
  <c r="F16" i="1"/>
  <c r="B22" i="1"/>
  <c r="C22" i="1" s="1"/>
  <c r="C33" i="1" s="1"/>
  <c r="F29" i="1"/>
  <c r="C8" i="1"/>
  <c r="C8" i="7" s="1"/>
  <c r="A8" i="7"/>
  <c r="A7" i="7"/>
  <c r="C12" i="7"/>
  <c r="A11" i="8"/>
  <c r="A1" i="8"/>
  <c r="A2" i="7"/>
  <c r="A14" i="8"/>
  <c r="F33" i="7"/>
  <c r="F34" i="7"/>
  <c r="F31" i="7"/>
  <c r="C10" i="7"/>
  <c r="C11" i="7"/>
  <c r="B22" i="7"/>
  <c r="E22" i="1"/>
  <c r="F16" i="7"/>
  <c r="F25" i="1"/>
  <c r="E26" i="7" s="1"/>
  <c r="E28" i="7" s="1"/>
  <c r="E29" i="7" s="1"/>
  <c r="E23" i="1" l="1"/>
  <c r="C6" i="1" s="1"/>
  <c r="C16" i="1" s="1"/>
  <c r="G16" i="1" s="1"/>
  <c r="B21" i="7"/>
  <c r="C22" i="7" s="1"/>
  <c r="C36" i="7" s="1"/>
  <c r="F29" i="7"/>
  <c r="F23" i="1" l="1"/>
  <c r="F33" i="1" s="1"/>
  <c r="G33" i="1" s="1"/>
  <c r="E22" i="7" l="1"/>
  <c r="E24" i="7" s="1"/>
  <c r="E25" i="7" s="1"/>
  <c r="C6" i="7" s="1"/>
  <c r="F25" i="7" l="1"/>
  <c r="F36" i="7" s="1"/>
  <c r="G36" i="7" s="1"/>
  <c r="C16" i="7"/>
  <c r="G16" i="7" s="1"/>
</calcChain>
</file>

<file path=xl/sharedStrings.xml><?xml version="1.0" encoding="utf-8"?>
<sst xmlns="http://schemas.openxmlformats.org/spreadsheetml/2006/main" count="184" uniqueCount="71">
  <si>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</si>
  <si>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</si>
  <si>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</si>
  <si>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</si>
  <si>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</si>
  <si>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</si>
  <si>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</si>
  <si>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</si>
  <si>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</si>
  <si>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</si>
  <si>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</si>
  <si>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</si>
  <si>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</si>
  <si>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</si>
  <si>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</si>
  <si>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Add : Net Profit</t>
  </si>
  <si>
    <t>Capital</t>
  </si>
  <si>
    <t>Creditors</t>
  </si>
  <si>
    <t>Fixed Assets</t>
  </si>
  <si>
    <t>Sundry Debtors</t>
  </si>
  <si>
    <t>Stock</t>
  </si>
  <si>
    <t>Cash in Hand</t>
  </si>
  <si>
    <t>Cash in Bank</t>
  </si>
  <si>
    <t>Less : Depreciation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</si>
  <si>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</si>
  <si>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</si>
  <si>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</si>
  <si>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</si>
  <si>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</si>
  <si>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</si>
  <si>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</si>
  <si>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</si>
  <si>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</si>
  <si>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</si>
  <si>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</si>
  <si>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</si>
  <si>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</si>
  <si>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</si>
  <si>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</si>
  <si>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</si>
  <si>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</si>
  <si>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</si>
  <si>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</si>
  <si>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</si>
  <si>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</si>
  <si>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</si>
  <si>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</si>
  <si>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</si>
  <si>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</si>
  <si>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</si>
  <si>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</si>
  <si>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</si>
  <si>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</si>
  <si>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</si>
  <si>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</si>
  <si>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</si>
  <si>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</si>
  <si>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</si>
  <si>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Pratibha Prabhakar Kotkar</t>
  </si>
  <si>
    <t>Snacks Corner</t>
  </si>
  <si>
    <t>CLNPK7898A</t>
  </si>
  <si>
    <t>12-07-1971</t>
  </si>
  <si>
    <t>Om Ganesh Nagar, Near Ganesh Mandir, Khardev Nagar, Ghatla, Chembur East , Mumbai - 400071.</t>
  </si>
  <si>
    <t>Books of Mrs. Pratibha Kotkar</t>
  </si>
  <si>
    <t>By Closing Stock</t>
  </si>
  <si>
    <t>Fixtures</t>
  </si>
  <si>
    <t>Equipments</t>
  </si>
  <si>
    <t>Balance Sheet as on 31st March, 2017</t>
  </si>
  <si>
    <t>Profit and Loss Account for the year ended 31st March, 2017</t>
  </si>
  <si>
    <t>To Repairs &amp; Maintenance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</si>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</sst>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4" xfId="3" applyNumberFormat="1" applyFont="1" applyBorder="1"/>
    <xf numFmtId="164" fontId="1" fillId="0" borderId="4" xfId="3" applyNumberFormat="1" applyFont="1" applyBorder="1"/>
    <xf numFmtId="164" fontId="0" fillId="0" borderId="0" xfId="3" applyNumberFormat="1" applyFont="1"/>
    <xf numFmtId="164" fontId="1" fillId="0" borderId="14" xfId="3" applyNumberFormat="1" applyFont="1" applyBorder="1"/>
    <xf numFmtId="164" fontId="0" fillId="0" borderId="8" xfId="3" applyNumberFormat="1" applyFont="1" applyBorder="1"/>
    <xf numFmtId="164" fontId="0" fillId="0" borderId="10" xfId="3" applyNumberFormat="1" applyFont="1" applyBorder="1"/>
    <xf numFmtId="164" fontId="0" fillId="0" borderId="9" xfId="3" applyNumberFormat="1" applyFont="1" applyBorder="1"/>
    <xf numFmtId="164" fontId="1" fillId="0" borderId="10" xfId="3" applyNumberFormat="1" applyFont="1" applyBorder="1"/>
    <xf numFmtId="164" fontId="1" fillId="0" borderId="2" xfId="3" applyNumberFormat="1" applyFont="1" applyBorder="1"/>
    <xf numFmtId="164" fontId="0" fillId="0" borderId="11" xfId="3" applyNumberFormat="1" applyFont="1" applyBorder="1"/>
    <xf numFmtId="164" fontId="0" fillId="0" borderId="3" xfId="3" applyNumberFormat="1" applyFont="1" applyFill="1" applyBorder="1"/>
    <xf numFmtId="164" fontId="0" fillId="0" borderId="5" xfId="3" applyNumberFormat="1" applyFont="1" applyFill="1" applyBorder="1"/>
    <xf numFmtId="164" fontId="0" fillId="0" borderId="3" xfId="3" applyNumberFormat="1" applyFont="1" applyBorder="1"/>
    <xf numFmtId="164" fontId="1" fillId="0" borderId="5" xfId="3" applyNumberFormat="1" applyFont="1" applyBorder="1"/>
    <xf numFmtId="1" fontId="0" fillId="0" borderId="9" xfId="0" applyNumberFormat="1" applyBorder="1" applyAlignment="1">
      <alignment horizontal="right"/>
    </xf>
    <xf numFmtId="164" fontId="0" fillId="0" borderId="13" xfId="3" applyNumberFormat="1" applyFont="1" applyBorder="1"/>
    <xf numFmtId="164" fontId="0" fillId="0" borderId="9" xfId="3" applyNumberFormat="1" applyFont="1" applyFill="1" applyBorder="1"/>
    <xf numFmtId="164" fontId="0" fillId="0" borderId="10" xfId="3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14" fontId="7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8" xfId="0" applyFont="1" applyBorder="1"/>
    <xf numFmtId="0" fontId="7" fillId="0" borderId="13" xfId="0" applyFont="1" applyBorder="1"/>
    <xf numFmtId="0" fontId="7" fillId="0" borderId="3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7" fillId="0" borderId="12" xfId="0" applyFont="1" applyBorder="1"/>
    <xf numFmtId="0" fontId="7" fillId="0" borderId="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10" xfId="0" applyFont="1" applyFill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7" fillId="0" borderId="9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7" fillId="0" borderId="6" xfId="0" applyFont="1" applyBorder="1"/>
    <xf numFmtId="0" fontId="7" fillId="0" borderId="7" xfId="0" applyFont="1" applyBorder="1" applyAlignment="1">
      <alignment horizontal="right"/>
    </xf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SheetLayoutView="100" workbookViewId="0">
      <selection activeCell="E30" sqref="E30"/>
    </sheetView>
  </sheetViews>
  <sheetFormatPr defaultRowHeight="15" x14ac:dyDescent="0.25"/>
  <cols>
    <col min="1" max="1" width="20" style="72" bestFit="1" customWidth="1"/>
    <col min="2" max="2" width="1.5703125" style="72" bestFit="1" customWidth="1"/>
    <col min="3" max="3" width="25.28515625" style="72" bestFit="1" customWidth="1"/>
    <col min="4" max="6" width="9.140625" style="72"/>
    <col min="7" max="7" width="9.140625" style="72" bestFit="1" customWidth="1"/>
    <col min="8" max="16384" width="9.140625" style="72"/>
  </cols>
  <sheetData>
    <row r="1" spans="1:9" ht="15.75" x14ac:dyDescent="0.25">
      <c r="A1" s="71" t="s">
        <v>24</v>
      </c>
      <c r="B1" s="71"/>
      <c r="C1" s="71"/>
      <c r="D1" s="71"/>
      <c r="E1" s="71"/>
      <c r="F1" s="71"/>
      <c r="G1" s="71"/>
      <c r="H1" s="71"/>
    </row>
    <row r="3" spans="1:9" x14ac:dyDescent="0.25">
      <c r="A3" s="73" t="s">
        <v>41</v>
      </c>
      <c r="B3" s="73" t="s">
        <v>11</v>
      </c>
      <c r="C3" s="74" t="s">
        <v>58</v>
      </c>
      <c r="D3" s="75"/>
      <c r="E3" s="75"/>
      <c r="F3" s="75"/>
      <c r="G3" s="75"/>
    </row>
    <row r="4" spans="1:9" ht="30" customHeight="1" x14ac:dyDescent="0.25">
      <c r="A4" s="76" t="s">
        <v>12</v>
      </c>
      <c r="B4" s="76" t="s">
        <v>11</v>
      </c>
      <c r="C4" s="77" t="s">
        <v>62</v>
      </c>
      <c r="D4" s="77"/>
      <c r="E4" s="77"/>
      <c r="F4" s="77"/>
      <c r="G4" s="77"/>
      <c r="H4" s="77"/>
    </row>
    <row r="5" spans="1:9" x14ac:dyDescent="0.25">
      <c r="A5" s="73" t="s">
        <v>25</v>
      </c>
      <c r="B5" s="73" t="s">
        <v>11</v>
      </c>
      <c r="C5" s="74" t="s">
        <v>60</v>
      </c>
      <c r="D5" s="75"/>
      <c r="E5" s="75"/>
      <c r="F5" s="75"/>
      <c r="G5" s="75"/>
    </row>
    <row r="6" spans="1:9" x14ac:dyDescent="0.25">
      <c r="A6" s="73" t="s">
        <v>26</v>
      </c>
      <c r="B6" s="76" t="s">
        <v>11</v>
      </c>
      <c r="C6" s="78" t="s">
        <v>61</v>
      </c>
      <c r="D6" s="75"/>
      <c r="E6" s="75"/>
      <c r="F6" s="75"/>
      <c r="G6" s="75"/>
    </row>
    <row r="7" spans="1:9" x14ac:dyDescent="0.25">
      <c r="A7" s="73" t="s">
        <v>13</v>
      </c>
      <c r="B7" s="76" t="s">
        <v>11</v>
      </c>
      <c r="C7" s="75" t="s">
        <v>14</v>
      </c>
      <c r="D7" s="75"/>
      <c r="E7" s="75"/>
      <c r="F7" s="75"/>
      <c r="G7" s="75"/>
    </row>
    <row r="8" spans="1:9" x14ac:dyDescent="0.25">
      <c r="A8" s="73" t="s">
        <v>27</v>
      </c>
      <c r="B8" s="76" t="s">
        <v>11</v>
      </c>
      <c r="C8" s="75" t="s">
        <v>29</v>
      </c>
      <c r="D8" s="75"/>
      <c r="E8" s="75"/>
      <c r="F8" s="75"/>
      <c r="G8" s="75"/>
    </row>
    <row r="9" spans="1:9" x14ac:dyDescent="0.25">
      <c r="A9" s="73" t="s">
        <v>28</v>
      </c>
      <c r="B9" s="76" t="s">
        <v>11</v>
      </c>
      <c r="C9" s="75" t="s">
        <v>30</v>
      </c>
      <c r="D9" s="75"/>
      <c r="E9" s="75"/>
      <c r="F9" s="75"/>
      <c r="G9" s="75"/>
    </row>
    <row r="11" spans="1:9" ht="15.75" x14ac:dyDescent="0.25">
      <c r="A11" s="71" t="s">
        <v>32</v>
      </c>
      <c r="B11" s="71"/>
      <c r="C11" s="71"/>
      <c r="D11" s="71"/>
      <c r="E11" s="71"/>
      <c r="F11" s="71"/>
      <c r="G11" s="71"/>
      <c r="H11" s="71"/>
    </row>
    <row r="12" spans="1:9" x14ac:dyDescent="0.25">
      <c r="A12" s="79" t="s">
        <v>0</v>
      </c>
      <c r="B12" s="79"/>
      <c r="C12" s="79"/>
      <c r="D12" s="79"/>
      <c r="E12" s="80" t="s">
        <v>1</v>
      </c>
      <c r="F12" s="80" t="s">
        <v>1</v>
      </c>
      <c r="G12" s="80" t="s">
        <v>1</v>
      </c>
      <c r="H12" s="80" t="s">
        <v>1</v>
      </c>
      <c r="I12" s="73"/>
    </row>
    <row r="13" spans="1:9" x14ac:dyDescent="0.25">
      <c r="A13" s="81" t="s">
        <v>31</v>
      </c>
      <c r="B13" s="82"/>
      <c r="C13" s="82"/>
      <c r="D13" s="82"/>
      <c r="G13" s="83"/>
      <c r="H13" s="84"/>
    </row>
    <row r="14" spans="1:9" x14ac:dyDescent="0.25">
      <c r="A14" s="85" t="s">
        <v>59</v>
      </c>
      <c r="B14" s="86"/>
      <c r="C14" s="86"/>
      <c r="D14" s="86"/>
      <c r="G14" s="87">
        <f>'FS AY 2016-17'!B22</f>
        <v>240700</v>
      </c>
      <c r="H14" s="88"/>
    </row>
    <row r="15" spans="1:9" x14ac:dyDescent="0.25">
      <c r="A15" s="85" t="s">
        <v>33</v>
      </c>
      <c r="B15" s="86"/>
      <c r="C15" s="86"/>
      <c r="D15" s="86"/>
      <c r="G15" s="89" t="s">
        <v>34</v>
      </c>
      <c r="H15" s="89">
        <f>G14</f>
        <v>240700</v>
      </c>
    </row>
    <row r="16" spans="1:9" x14ac:dyDescent="0.25">
      <c r="A16" s="85"/>
      <c r="B16" s="86"/>
      <c r="C16" s="86"/>
      <c r="D16" s="86"/>
      <c r="G16" s="87"/>
      <c r="H16" s="88"/>
    </row>
    <row r="17" spans="1:8" x14ac:dyDescent="0.25">
      <c r="A17" s="81" t="s">
        <v>35</v>
      </c>
      <c r="B17" s="82"/>
      <c r="C17" s="82"/>
      <c r="D17" s="82"/>
      <c r="G17" s="87">
        <f>H15</f>
        <v>240700</v>
      </c>
      <c r="H17" s="88"/>
    </row>
    <row r="18" spans="1:8" x14ac:dyDescent="0.25">
      <c r="A18" s="85" t="s">
        <v>36</v>
      </c>
      <c r="B18" s="86"/>
      <c r="C18" s="86"/>
      <c r="D18" s="86"/>
      <c r="G18" s="89" t="s">
        <v>34</v>
      </c>
      <c r="H18" s="89">
        <f>G17</f>
        <v>240700</v>
      </c>
    </row>
    <row r="19" spans="1:8" x14ac:dyDescent="0.25">
      <c r="A19" s="85"/>
      <c r="B19" s="86"/>
      <c r="C19" s="86"/>
      <c r="D19" s="86"/>
      <c r="G19" s="87"/>
      <c r="H19" s="88"/>
    </row>
    <row r="20" spans="1:8" x14ac:dyDescent="0.25">
      <c r="A20" s="81" t="s">
        <v>37</v>
      </c>
      <c r="B20" s="82"/>
      <c r="C20" s="82"/>
      <c r="D20" s="82"/>
      <c r="G20" s="87"/>
      <c r="H20" s="88">
        <f>H18</f>
        <v>240700</v>
      </c>
    </row>
    <row r="21" spans="1:8" x14ac:dyDescent="0.25">
      <c r="A21" s="85"/>
      <c r="B21" s="86"/>
      <c r="C21" s="86"/>
      <c r="D21" s="86"/>
      <c r="G21" s="87"/>
      <c r="H21" s="88"/>
    </row>
    <row r="22" spans="1:8" x14ac:dyDescent="0.25">
      <c r="A22" s="90" t="s">
        <v>44</v>
      </c>
      <c r="B22" s="91"/>
      <c r="C22" s="91"/>
      <c r="D22" s="91"/>
      <c r="E22" s="92"/>
      <c r="F22" s="92"/>
      <c r="G22" s="93" t="s">
        <v>34</v>
      </c>
      <c r="H22" s="94"/>
    </row>
    <row r="23" spans="1:8" x14ac:dyDescent="0.25">
      <c r="A23" s="95"/>
      <c r="B23" s="96"/>
      <c r="C23" s="96"/>
      <c r="D23" s="96"/>
      <c r="G23" s="87"/>
      <c r="H23" s="88"/>
    </row>
    <row r="24" spans="1:8" x14ac:dyDescent="0.25">
      <c r="A24" s="85" t="s">
        <v>38</v>
      </c>
      <c r="B24" s="86"/>
      <c r="C24" s="86"/>
      <c r="D24" s="86"/>
      <c r="G24" s="89">
        <v>-2000</v>
      </c>
      <c r="H24" s="89" t="s">
        <v>34</v>
      </c>
    </row>
    <row r="25" spans="1:8" x14ac:dyDescent="0.25">
      <c r="A25" s="85"/>
      <c r="B25" s="86"/>
      <c r="C25" s="86"/>
      <c r="D25" s="86"/>
      <c r="G25" s="87"/>
      <c r="H25" s="88"/>
    </row>
    <row r="26" spans="1:8" x14ac:dyDescent="0.25">
      <c r="A26" s="81" t="s">
        <v>45</v>
      </c>
      <c r="B26" s="82"/>
      <c r="C26" s="82"/>
      <c r="D26" s="82"/>
      <c r="G26" s="87"/>
      <c r="H26" s="88"/>
    </row>
    <row r="27" spans="1:8" x14ac:dyDescent="0.25">
      <c r="A27" s="97" t="s">
        <v>39</v>
      </c>
      <c r="B27" s="98"/>
      <c r="C27" s="98"/>
      <c r="D27" s="98"/>
      <c r="G27" s="87" t="s">
        <v>34</v>
      </c>
      <c r="H27" s="88"/>
    </row>
    <row r="28" spans="1:8" x14ac:dyDescent="0.25">
      <c r="A28" s="85" t="s">
        <v>40</v>
      </c>
      <c r="B28" s="86"/>
      <c r="C28" s="86"/>
      <c r="D28" s="86"/>
      <c r="G28" s="99" t="s">
        <v>34</v>
      </c>
      <c r="H28" s="89" t="s">
        <v>34</v>
      </c>
    </row>
    <row r="29" spans="1:8" x14ac:dyDescent="0.25">
      <c r="A29" s="97"/>
      <c r="B29" s="100"/>
      <c r="C29" s="100"/>
      <c r="D29" s="100"/>
      <c r="G29" s="87"/>
      <c r="H29" s="88"/>
    </row>
    <row r="30" spans="1:8" x14ac:dyDescent="0.25">
      <c r="A30" s="101" t="s">
        <v>46</v>
      </c>
      <c r="B30" s="100"/>
      <c r="C30" s="100"/>
      <c r="D30" s="100"/>
      <c r="G30" s="102"/>
      <c r="H30" s="88" t="s">
        <v>34</v>
      </c>
    </row>
    <row r="31" spans="1:8" x14ac:dyDescent="0.25">
      <c r="A31" s="85"/>
      <c r="B31" s="86"/>
      <c r="C31" s="86"/>
      <c r="D31" s="86"/>
      <c r="G31" s="87"/>
      <c r="H31" s="88"/>
    </row>
    <row r="32" spans="1:8" x14ac:dyDescent="0.25">
      <c r="A32" s="103" t="s">
        <v>47</v>
      </c>
      <c r="B32" s="104"/>
      <c r="C32" s="104"/>
      <c r="D32" s="104"/>
      <c r="E32" s="105"/>
      <c r="F32" s="105"/>
      <c r="G32" s="89"/>
      <c r="H32" s="106" t="s">
        <v>34</v>
      </c>
    </row>
  </sheetData>
  <mergeCells count="20">
    <mergeCell ref="A31:D31"/>
    <mergeCell ref="A32:D32"/>
    <mergeCell ref="A21:D21"/>
    <mergeCell ref="A22:D22"/>
    <mergeCell ref="A24:D24"/>
    <mergeCell ref="A25:D25"/>
    <mergeCell ref="A26:D26"/>
    <mergeCell ref="A28:D28"/>
    <mergeCell ref="A1:H1"/>
    <mergeCell ref="A11:H11"/>
    <mergeCell ref="C4:H4"/>
    <mergeCell ref="A20:D20"/>
    <mergeCell ref="A12:D12"/>
    <mergeCell ref="A13:D13"/>
    <mergeCell ref="A14:D14"/>
    <mergeCell ref="A15:D15"/>
    <mergeCell ref="A16:D16"/>
    <mergeCell ref="A17:D17"/>
    <mergeCell ref="A18:D18"/>
    <mergeCell ref="A19:D19"/>
  </mergeCells>
  <pageMargins left="0.7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view="pageBreakPreview" topLeftCell="A13" zoomScaleSheetLayoutView="100" workbookViewId="0">
      <selection activeCell="F33" sqref="F33"/>
    </sheetView>
  </sheetViews>
  <sheetFormatPr defaultRowHeight="15" x14ac:dyDescent="0.25"/>
  <cols>
    <col min="1" max="1" width="26.28515625" bestFit="1" customWidth="1"/>
    <col min="2" max="3" width="11" customWidth="1"/>
    <col min="4" max="4" width="17.85546875" bestFit="1" customWidth="1"/>
    <col min="5" max="6" width="11" customWidth="1"/>
  </cols>
  <sheetData>
    <row r="2" spans="1:8" ht="15.75" x14ac:dyDescent="0.25">
      <c r="A2" s="59" t="s">
        <v>63</v>
      </c>
      <c r="B2" s="59"/>
      <c r="C2" s="59"/>
      <c r="D2" s="59"/>
      <c r="E2" s="59"/>
      <c r="F2" s="59"/>
      <c r="G2" s="1"/>
      <c r="H2" s="1"/>
    </row>
    <row r="3" spans="1:8" ht="15.75" x14ac:dyDescent="0.25">
      <c r="A3" s="59" t="s">
        <v>5</v>
      </c>
      <c r="B3" s="59"/>
      <c r="C3" s="59"/>
      <c r="D3" s="59"/>
      <c r="E3" s="59"/>
      <c r="F3" s="59"/>
      <c r="G3" s="1"/>
      <c r="H3" s="1"/>
    </row>
    <row r="4" spans="1:8" x14ac:dyDescent="0.25">
      <c r="A4" s="7"/>
      <c r="B4" s="7"/>
      <c r="C4" s="7"/>
      <c r="D4" s="7"/>
      <c r="E4" s="7"/>
      <c r="F4" s="7"/>
    </row>
    <row r="5" spans="1:8" x14ac:dyDescent="0.25">
      <c r="A5" s="8" t="s">
        <v>0</v>
      </c>
      <c r="B5" s="8" t="s">
        <v>1</v>
      </c>
      <c r="C5" s="8" t="s">
        <v>1</v>
      </c>
      <c r="D5" s="8" t="s">
        <v>0</v>
      </c>
      <c r="E5" s="8" t="s">
        <v>1</v>
      </c>
      <c r="F5" s="8" t="s">
        <v>1</v>
      </c>
    </row>
    <row r="6" spans="1:8" x14ac:dyDescent="0.25">
      <c r="A6" s="3" t="s">
        <v>2</v>
      </c>
      <c r="B6" s="3"/>
      <c r="C6" s="41">
        <f>E23+E25</f>
        <v>43700</v>
      </c>
      <c r="D6" s="4" t="s">
        <v>6</v>
      </c>
      <c r="E6" s="4"/>
      <c r="F6" s="47">
        <v>540780</v>
      </c>
    </row>
    <row r="7" spans="1:8" x14ac:dyDescent="0.25">
      <c r="A7" s="4" t="s">
        <v>48</v>
      </c>
      <c r="B7" s="4"/>
      <c r="C7" s="41">
        <f>48300+6538+24500-11000+134780</f>
        <v>203118</v>
      </c>
      <c r="D7" s="4"/>
      <c r="E7" s="4"/>
      <c r="F7" s="47"/>
    </row>
    <row r="8" spans="1:8" x14ac:dyDescent="0.25">
      <c r="A8" s="4" t="s">
        <v>49</v>
      </c>
      <c r="B8" s="4"/>
      <c r="C8" s="41">
        <f>15000+15300</f>
        <v>30300</v>
      </c>
      <c r="D8" s="4"/>
      <c r="E8" s="4"/>
      <c r="F8" s="47"/>
    </row>
    <row r="9" spans="1:8" x14ac:dyDescent="0.25">
      <c r="A9" s="4" t="s">
        <v>3</v>
      </c>
      <c r="B9" s="4"/>
      <c r="C9" s="41">
        <v>8700</v>
      </c>
      <c r="D9" s="4"/>
      <c r="E9" s="4"/>
      <c r="F9" s="47"/>
    </row>
    <row r="10" spans="1:8" x14ac:dyDescent="0.25">
      <c r="A10" s="4" t="s">
        <v>4</v>
      </c>
      <c r="B10" s="4"/>
      <c r="C10" s="41">
        <v>3962</v>
      </c>
      <c r="D10" s="4"/>
      <c r="E10" s="4"/>
      <c r="F10" s="47"/>
    </row>
    <row r="11" spans="1:8" x14ac:dyDescent="0.25">
      <c r="A11" s="4" t="s">
        <v>7</v>
      </c>
      <c r="B11" s="4"/>
      <c r="C11" s="41">
        <v>14000</v>
      </c>
      <c r="D11" s="4"/>
      <c r="E11" s="4"/>
      <c r="F11" s="47"/>
    </row>
    <row r="12" spans="1:8" x14ac:dyDescent="0.25">
      <c r="A12" s="4" t="s">
        <v>69</v>
      </c>
      <c r="B12" s="4"/>
      <c r="C12" s="41">
        <v>26000</v>
      </c>
      <c r="D12" s="4" t="s">
        <v>64</v>
      </c>
      <c r="E12" s="4"/>
      <c r="F12" s="47">
        <v>29700</v>
      </c>
    </row>
    <row r="13" spans="1:8" x14ac:dyDescent="0.25">
      <c r="A13" s="4"/>
      <c r="B13" s="4"/>
      <c r="C13" s="41"/>
      <c r="D13" s="4"/>
      <c r="E13" s="4"/>
      <c r="F13" s="47"/>
    </row>
    <row r="14" spans="1:8" x14ac:dyDescent="0.25">
      <c r="A14" s="4" t="s">
        <v>8</v>
      </c>
      <c r="B14" s="4"/>
      <c r="C14" s="42">
        <v>240700</v>
      </c>
      <c r="D14" s="4"/>
      <c r="E14" s="4"/>
      <c r="F14" s="47"/>
    </row>
    <row r="15" spans="1:8" x14ac:dyDescent="0.25">
      <c r="A15" s="4"/>
      <c r="B15" s="4"/>
      <c r="C15" s="43"/>
      <c r="D15" s="4"/>
      <c r="E15" s="4"/>
      <c r="F15" s="47"/>
    </row>
    <row r="16" spans="1:8" ht="15.75" thickBot="1" x14ac:dyDescent="0.3">
      <c r="A16" s="5"/>
      <c r="B16" s="5"/>
      <c r="C16" s="44">
        <f>SUM(C6:C15)</f>
        <v>570480</v>
      </c>
      <c r="D16" s="5"/>
      <c r="E16" s="5"/>
      <c r="F16" s="49">
        <f>SUM(F6:F15)</f>
        <v>570480</v>
      </c>
      <c r="G16" s="6">
        <f>C16-F16</f>
        <v>0</v>
      </c>
      <c r="H16" s="6"/>
    </row>
    <row r="17" spans="1:6" ht="15.75" thickTop="1" x14ac:dyDescent="0.25"/>
    <row r="18" spans="1:6" ht="15.75" x14ac:dyDescent="0.25">
      <c r="A18" s="59" t="s">
        <v>42</v>
      </c>
      <c r="B18" s="59"/>
      <c r="C18" s="59"/>
      <c r="D18" s="59"/>
      <c r="E18" s="59"/>
      <c r="F18" s="59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8" t="s">
        <v>9</v>
      </c>
      <c r="B20" s="8" t="s">
        <v>1</v>
      </c>
      <c r="C20" s="8" t="s">
        <v>1</v>
      </c>
      <c r="D20" s="8" t="s">
        <v>10</v>
      </c>
      <c r="E20" s="8" t="s">
        <v>1</v>
      </c>
      <c r="F20" s="8" t="s">
        <v>1</v>
      </c>
    </row>
    <row r="21" spans="1:6" x14ac:dyDescent="0.25">
      <c r="A21" s="3" t="s">
        <v>16</v>
      </c>
      <c r="B21" s="45">
        <v>174400</v>
      </c>
      <c r="C21" s="45"/>
      <c r="D21" s="30" t="s">
        <v>18</v>
      </c>
      <c r="E21" s="50"/>
      <c r="F21" s="45"/>
    </row>
    <row r="22" spans="1:6" x14ac:dyDescent="0.25">
      <c r="A22" s="4" t="s">
        <v>15</v>
      </c>
      <c r="B22" s="46">
        <f>C14</f>
        <v>240700</v>
      </c>
      <c r="C22" s="47">
        <f>B22+B21</f>
        <v>415100</v>
      </c>
      <c r="D22" s="31" t="s">
        <v>65</v>
      </c>
      <c r="E22" s="51">
        <f>67000+110000</f>
        <v>177000</v>
      </c>
      <c r="F22" s="47"/>
    </row>
    <row r="23" spans="1:6" x14ac:dyDescent="0.25">
      <c r="A23" s="4"/>
      <c r="B23" s="47"/>
      <c r="C23" s="47"/>
      <c r="D23" s="32" t="s">
        <v>23</v>
      </c>
      <c r="E23" s="52">
        <f>E22*10/100</f>
        <v>17700</v>
      </c>
      <c r="F23" s="47">
        <f>E22-E23</f>
        <v>159300</v>
      </c>
    </row>
    <row r="24" spans="1:6" x14ac:dyDescent="0.25">
      <c r="A24" s="4"/>
      <c r="B24" s="47"/>
      <c r="C24" s="47"/>
      <c r="D24" s="31" t="s">
        <v>70</v>
      </c>
      <c r="E24" s="51">
        <v>260000</v>
      </c>
      <c r="F24" s="47"/>
    </row>
    <row r="25" spans="1:6" x14ac:dyDescent="0.25">
      <c r="A25" s="4"/>
      <c r="B25" s="47"/>
      <c r="C25" s="47"/>
      <c r="D25" s="32" t="s">
        <v>23</v>
      </c>
      <c r="E25" s="52">
        <v>26000</v>
      </c>
      <c r="F25" s="47">
        <f>E24-E25</f>
        <v>234000</v>
      </c>
    </row>
    <row r="26" spans="1:6" x14ac:dyDescent="0.25">
      <c r="A26" s="4"/>
      <c r="B26" s="47"/>
      <c r="C26" s="47"/>
      <c r="D26" s="2"/>
      <c r="E26" s="51"/>
      <c r="F26" s="47"/>
    </row>
    <row r="27" spans="1:6" x14ac:dyDescent="0.25">
      <c r="A27" s="4" t="s">
        <v>17</v>
      </c>
      <c r="B27" s="47"/>
      <c r="C27" s="47">
        <f>7600+23100</f>
        <v>30700</v>
      </c>
      <c r="E27" s="53"/>
      <c r="F27" s="47"/>
    </row>
    <row r="28" spans="1:6" x14ac:dyDescent="0.25">
      <c r="A28" s="4"/>
      <c r="B28" s="47"/>
      <c r="C28" s="47"/>
      <c r="D28" s="31" t="s">
        <v>19</v>
      </c>
      <c r="E28" s="53"/>
      <c r="F28" s="47">
        <v>8000</v>
      </c>
    </row>
    <row r="29" spans="1:6" x14ac:dyDescent="0.25">
      <c r="A29" s="4"/>
      <c r="B29" s="47"/>
      <c r="C29" s="47"/>
      <c r="D29" s="31" t="s">
        <v>20</v>
      </c>
      <c r="E29" s="53"/>
      <c r="F29" s="47">
        <f>F12</f>
        <v>29700</v>
      </c>
    </row>
    <row r="30" spans="1:6" x14ac:dyDescent="0.25">
      <c r="A30" s="4"/>
      <c r="B30" s="47"/>
      <c r="C30" s="47"/>
      <c r="D30" s="31" t="s">
        <v>21</v>
      </c>
      <c r="E30" s="53"/>
      <c r="F30" s="47">
        <v>2000</v>
      </c>
    </row>
    <row r="31" spans="1:6" x14ac:dyDescent="0.25">
      <c r="A31" s="4"/>
      <c r="B31" s="47"/>
      <c r="C31" s="47"/>
      <c r="D31" s="31" t="s">
        <v>22</v>
      </c>
      <c r="E31" s="53"/>
      <c r="F31" s="47">
        <v>12800</v>
      </c>
    </row>
    <row r="32" spans="1:6" x14ac:dyDescent="0.25">
      <c r="A32" s="4"/>
      <c r="B32" s="47"/>
      <c r="C32" s="47"/>
      <c r="D32" s="32"/>
      <c r="E32" s="53"/>
      <c r="F32" s="47"/>
    </row>
    <row r="33" spans="1:7" ht="15.75" thickBot="1" x14ac:dyDescent="0.3">
      <c r="A33" s="9"/>
      <c r="B33" s="48"/>
      <c r="C33" s="49">
        <f>SUM(C21:C31)</f>
        <v>445800</v>
      </c>
      <c r="D33" s="33"/>
      <c r="E33" s="54"/>
      <c r="F33" s="49">
        <f>SUM(F21:F32)</f>
        <v>445800</v>
      </c>
      <c r="G33">
        <f>C33-F33</f>
        <v>0</v>
      </c>
    </row>
    <row r="34" spans="1:7" ht="15.75" thickTop="1" x14ac:dyDescent="0.25"/>
    <row r="35" spans="1:7" s="37" customFormat="1" x14ac:dyDescent="0.25">
      <c r="A35" s="70" t="s">
        <v>50</v>
      </c>
      <c r="B35" s="70"/>
      <c r="C35" s="70"/>
      <c r="G35" s="38"/>
    </row>
    <row r="36" spans="1:7" s="37" customFormat="1" x14ac:dyDescent="0.25">
      <c r="G36" s="38"/>
    </row>
    <row r="37" spans="1:7" s="37" customFormat="1" x14ac:dyDescent="0.25">
      <c r="A37" s="70" t="s">
        <v>51</v>
      </c>
      <c r="B37" s="70"/>
      <c r="G37" s="38"/>
    </row>
    <row r="38" spans="1:7" s="37" customFormat="1" x14ac:dyDescent="0.25">
      <c r="A38" s="70" t="s">
        <v>52</v>
      </c>
      <c r="B38" s="70"/>
      <c r="G38" s="38"/>
    </row>
    <row r="39" spans="1:7" s="37" customFormat="1" x14ac:dyDescent="0.25">
      <c r="A39" s="70" t="s">
        <v>53</v>
      </c>
      <c r="B39" s="70"/>
      <c r="G39" s="38"/>
    </row>
    <row r="40" spans="1:7" s="37" customFormat="1" x14ac:dyDescent="0.25">
      <c r="A40" s="39"/>
      <c r="B40" s="40"/>
      <c r="G40" s="38"/>
    </row>
    <row r="41" spans="1:7" s="37" customFormat="1" x14ac:dyDescent="0.25">
      <c r="A41" s="39"/>
      <c r="B41" s="40"/>
      <c r="G41" s="38"/>
    </row>
    <row r="42" spans="1:7" s="37" customFormat="1" x14ac:dyDescent="0.25">
      <c r="A42" s="39"/>
      <c r="B42" s="40"/>
      <c r="G42" s="38"/>
    </row>
    <row r="43" spans="1:7" s="37" customFormat="1" x14ac:dyDescent="0.25">
      <c r="A43" s="70" t="s">
        <v>54</v>
      </c>
      <c r="B43" s="70"/>
      <c r="G43" s="38"/>
    </row>
    <row r="44" spans="1:7" s="37" customFormat="1" x14ac:dyDescent="0.25">
      <c r="A44" s="70" t="s">
        <v>55</v>
      </c>
      <c r="B44" s="70"/>
      <c r="G44" s="38"/>
    </row>
    <row r="45" spans="1:7" s="37" customFormat="1" x14ac:dyDescent="0.25">
      <c r="A45" s="70" t="s">
        <v>56</v>
      </c>
      <c r="B45" s="70"/>
      <c r="G45" s="38"/>
    </row>
    <row r="46" spans="1:7" s="37" customFormat="1" x14ac:dyDescent="0.25">
      <c r="G46" s="38"/>
    </row>
  </sheetData>
  <mergeCells count="10">
    <mergeCell ref="A38:B38"/>
    <mergeCell ref="A39:B39"/>
    <mergeCell ref="A43:B43"/>
    <mergeCell ref="A44:B44"/>
    <mergeCell ref="A45:B45"/>
    <mergeCell ref="A2:F2"/>
    <mergeCell ref="A3:F3"/>
    <mergeCell ref="A18:F18"/>
    <mergeCell ref="A35:C35"/>
    <mergeCell ref="A37:B37"/>
  </mergeCells>
  <pageMargins left="0.7" right="0.7" top="0.75" bottom="0.75" header="0.3" footer="0.3"/>
  <pageSetup orientation="portrait" r:id="rId1"/>
  <ignoredErrors>
    <ignoredError sqref="A16:F21 A23:F23 A22:C22 E22:F22 A25:F33 A24:C24 E24:F24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SheetLayoutView="100" workbookViewId="0">
      <selection activeCell="G25" sqref="G25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59" t="str">
        <f>'Comp AY 2016-17'!A1:H1</f>
        <v>INCOME TAX RETURN</v>
      </c>
      <c r="B1" s="59"/>
      <c r="C1" s="59"/>
      <c r="D1" s="59"/>
      <c r="E1" s="59"/>
      <c r="F1" s="59"/>
      <c r="G1" s="59"/>
      <c r="H1" s="59"/>
    </row>
    <row r="3" spans="1:9" x14ac:dyDescent="0.25">
      <c r="A3" s="10" t="s">
        <v>41</v>
      </c>
      <c r="B3" s="10" t="s">
        <v>11</v>
      </c>
      <c r="C3" s="34" t="s">
        <v>58</v>
      </c>
      <c r="D3" s="12"/>
      <c r="E3" s="12"/>
      <c r="F3" s="12"/>
      <c r="G3" s="12"/>
    </row>
    <row r="4" spans="1:9" ht="35.25" customHeight="1" x14ac:dyDescent="0.25">
      <c r="A4" s="11" t="s">
        <v>12</v>
      </c>
      <c r="B4" s="11" t="s">
        <v>11</v>
      </c>
      <c r="C4" s="60" t="s">
        <v>62</v>
      </c>
      <c r="D4" s="60"/>
      <c r="E4" s="60"/>
      <c r="F4" s="60"/>
      <c r="G4" s="60"/>
      <c r="H4" s="60"/>
    </row>
    <row r="5" spans="1:9" x14ac:dyDescent="0.25">
      <c r="A5" s="10" t="s">
        <v>25</v>
      </c>
      <c r="B5" s="10" t="s">
        <v>11</v>
      </c>
      <c r="C5" s="34" t="s">
        <v>60</v>
      </c>
      <c r="D5" s="12"/>
      <c r="E5" s="12"/>
      <c r="F5" s="12"/>
      <c r="G5" s="12"/>
    </row>
    <row r="6" spans="1:9" x14ac:dyDescent="0.25">
      <c r="A6" s="10" t="s">
        <v>26</v>
      </c>
      <c r="B6" s="11" t="s">
        <v>11</v>
      </c>
      <c r="C6" s="35" t="s">
        <v>61</v>
      </c>
      <c r="D6" s="12"/>
      <c r="E6" s="12"/>
      <c r="F6" s="12"/>
      <c r="G6" s="12"/>
    </row>
    <row r="7" spans="1:9" x14ac:dyDescent="0.25">
      <c r="A7" s="10" t="s">
        <v>13</v>
      </c>
      <c r="B7" s="11" t="s">
        <v>11</v>
      </c>
      <c r="C7" s="12" t="s">
        <v>14</v>
      </c>
      <c r="D7" s="12"/>
      <c r="E7" s="12"/>
      <c r="F7" s="12"/>
      <c r="G7" s="12"/>
    </row>
    <row r="8" spans="1:9" x14ac:dyDescent="0.25">
      <c r="A8" s="10" t="s">
        <v>27</v>
      </c>
      <c r="B8" s="11" t="s">
        <v>11</v>
      </c>
      <c r="C8" s="12" t="s">
        <v>57</v>
      </c>
      <c r="D8" s="12"/>
      <c r="E8" s="12"/>
      <c r="F8" s="12"/>
      <c r="G8" s="12"/>
    </row>
    <row r="9" spans="1:9" x14ac:dyDescent="0.25">
      <c r="A9" s="10" t="s">
        <v>28</v>
      </c>
      <c r="B9" s="11" t="s">
        <v>11</v>
      </c>
      <c r="C9" s="12" t="s">
        <v>29</v>
      </c>
      <c r="D9" s="12"/>
      <c r="E9" s="12"/>
      <c r="F9" s="12"/>
      <c r="G9" s="12"/>
    </row>
    <row r="11" spans="1:9" ht="15.75" x14ac:dyDescent="0.25">
      <c r="A11" s="59" t="str">
        <f>'Comp AY 2016-17'!A11:H11</f>
        <v xml:space="preserve">COMPUTATION  OF  TOTAL  INCOME </v>
      </c>
      <c r="B11" s="59"/>
      <c r="C11" s="59"/>
      <c r="D11" s="59"/>
      <c r="E11" s="59"/>
      <c r="F11" s="59"/>
      <c r="G11" s="59"/>
      <c r="H11" s="59"/>
    </row>
    <row r="12" spans="1:9" x14ac:dyDescent="0.25">
      <c r="A12" s="63" t="s">
        <v>0</v>
      </c>
      <c r="B12" s="63"/>
      <c r="C12" s="63"/>
      <c r="D12" s="63"/>
      <c r="E12" s="8" t="s">
        <v>1</v>
      </c>
      <c r="F12" s="8" t="s">
        <v>1</v>
      </c>
      <c r="G12" s="8" t="s">
        <v>1</v>
      </c>
      <c r="H12" s="8" t="s">
        <v>1</v>
      </c>
      <c r="I12" s="10"/>
    </row>
    <row r="13" spans="1:9" x14ac:dyDescent="0.25">
      <c r="A13" s="61" t="s">
        <v>31</v>
      </c>
      <c r="B13" s="62"/>
      <c r="C13" s="62"/>
      <c r="D13" s="62"/>
      <c r="G13" s="3"/>
      <c r="H13" s="15"/>
    </row>
    <row r="14" spans="1:9" x14ac:dyDescent="0.25">
      <c r="A14" s="64" t="str">
        <f>'Comp AY 2016-17'!A14:D14</f>
        <v>Snacks Corner</v>
      </c>
      <c r="B14" s="65"/>
      <c r="C14" s="65"/>
      <c r="D14" s="65"/>
      <c r="G14" s="55">
        <f>'FS AY 2017-18'!C14</f>
        <v>298700</v>
      </c>
      <c r="H14" s="21"/>
    </row>
    <row r="15" spans="1:9" x14ac:dyDescent="0.25">
      <c r="A15" s="64" t="s">
        <v>33</v>
      </c>
      <c r="B15" s="65"/>
      <c r="C15" s="65"/>
      <c r="D15" s="65"/>
      <c r="G15" s="20" t="s">
        <v>34</v>
      </c>
      <c r="H15" s="20">
        <f>G14</f>
        <v>298700</v>
      </c>
    </row>
    <row r="16" spans="1:9" x14ac:dyDescent="0.25">
      <c r="A16" s="64"/>
      <c r="B16" s="65"/>
      <c r="C16" s="65"/>
      <c r="D16" s="65"/>
      <c r="G16" s="19"/>
      <c r="H16" s="21"/>
    </row>
    <row r="17" spans="1:8" x14ac:dyDescent="0.25">
      <c r="A17" s="61" t="s">
        <v>35</v>
      </c>
      <c r="B17" s="62"/>
      <c r="C17" s="62"/>
      <c r="D17" s="62"/>
      <c r="G17" s="19">
        <f>H15</f>
        <v>298700</v>
      </c>
      <c r="H17" s="21"/>
    </row>
    <row r="18" spans="1:8" x14ac:dyDescent="0.25">
      <c r="A18" s="64" t="s">
        <v>36</v>
      </c>
      <c r="B18" s="65"/>
      <c r="C18" s="65"/>
      <c r="D18" s="65"/>
      <c r="G18" s="20" t="s">
        <v>34</v>
      </c>
      <c r="H18" s="20">
        <f>G17</f>
        <v>298700</v>
      </c>
    </row>
    <row r="19" spans="1:8" x14ac:dyDescent="0.25">
      <c r="A19" s="64"/>
      <c r="B19" s="65"/>
      <c r="C19" s="65"/>
      <c r="D19" s="65"/>
      <c r="G19" s="19"/>
      <c r="H19" s="21"/>
    </row>
    <row r="20" spans="1:8" x14ac:dyDescent="0.25">
      <c r="A20" s="61" t="s">
        <v>37</v>
      </c>
      <c r="B20" s="62"/>
      <c r="C20" s="62"/>
      <c r="D20" s="62"/>
      <c r="G20" s="19"/>
      <c r="H20" s="21">
        <f>H18</f>
        <v>298700</v>
      </c>
    </row>
    <row r="21" spans="1:8" x14ac:dyDescent="0.25">
      <c r="A21" s="64"/>
      <c r="B21" s="65"/>
      <c r="C21" s="65"/>
      <c r="D21" s="65"/>
      <c r="G21" s="19"/>
      <c r="H21" s="21"/>
    </row>
    <row r="22" spans="1:8" x14ac:dyDescent="0.25">
      <c r="A22" s="68" t="s">
        <v>44</v>
      </c>
      <c r="B22" s="69"/>
      <c r="C22" s="69"/>
      <c r="D22" s="69"/>
      <c r="E22" s="14"/>
      <c r="F22" s="14"/>
      <c r="G22" s="22" t="s">
        <v>34</v>
      </c>
      <c r="H22" s="23"/>
    </row>
    <row r="23" spans="1:8" x14ac:dyDescent="0.25">
      <c r="A23" s="16"/>
      <c r="B23" s="13"/>
      <c r="C23" s="13"/>
      <c r="D23" s="13"/>
      <c r="G23" s="19"/>
      <c r="H23" s="21"/>
    </row>
    <row r="24" spans="1:8" x14ac:dyDescent="0.25">
      <c r="A24" s="64" t="s">
        <v>38</v>
      </c>
      <c r="B24" s="65"/>
      <c r="C24" s="65"/>
      <c r="D24" s="65"/>
      <c r="G24" s="20">
        <v>-5000</v>
      </c>
      <c r="H24" s="20" t="s">
        <v>34</v>
      </c>
    </row>
    <row r="25" spans="1:8" x14ac:dyDescent="0.25">
      <c r="A25" s="64"/>
      <c r="B25" s="65"/>
      <c r="C25" s="65"/>
      <c r="D25" s="65"/>
      <c r="G25" s="19"/>
      <c r="H25" s="21"/>
    </row>
    <row r="26" spans="1:8" x14ac:dyDescent="0.25">
      <c r="A26" s="61" t="s">
        <v>45</v>
      </c>
      <c r="B26" s="62"/>
      <c r="C26" s="62"/>
      <c r="D26" s="62"/>
      <c r="G26" s="19"/>
      <c r="H26" s="21"/>
    </row>
    <row r="27" spans="1:8" x14ac:dyDescent="0.25">
      <c r="A27" s="18" t="s">
        <v>39</v>
      </c>
      <c r="B27" s="27"/>
      <c r="C27" s="27"/>
      <c r="D27" s="27"/>
      <c r="G27" s="19" t="s">
        <v>34</v>
      </c>
      <c r="H27" s="21"/>
    </row>
    <row r="28" spans="1:8" x14ac:dyDescent="0.25">
      <c r="A28" s="64" t="s">
        <v>40</v>
      </c>
      <c r="B28" s="65"/>
      <c r="C28" s="65"/>
      <c r="D28" s="65"/>
      <c r="G28" s="24" t="s">
        <v>34</v>
      </c>
      <c r="H28" s="20" t="s">
        <v>34</v>
      </c>
    </row>
    <row r="29" spans="1:8" x14ac:dyDescent="0.25">
      <c r="A29" s="28"/>
      <c r="B29" s="29"/>
      <c r="C29" s="29"/>
      <c r="D29" s="29"/>
      <c r="G29" s="19"/>
      <c r="H29" s="21"/>
    </row>
    <row r="30" spans="1:8" x14ac:dyDescent="0.25">
      <c r="A30" s="36" t="s">
        <v>46</v>
      </c>
      <c r="B30" s="29"/>
      <c r="C30" s="29"/>
      <c r="D30" s="29"/>
      <c r="G30" s="25"/>
      <c r="H30" s="21" t="s">
        <v>34</v>
      </c>
    </row>
    <row r="31" spans="1:8" x14ac:dyDescent="0.25">
      <c r="A31" s="64"/>
      <c r="B31" s="65"/>
      <c r="C31" s="65"/>
      <c r="D31" s="65"/>
      <c r="G31" s="19"/>
      <c r="H31" s="21"/>
    </row>
    <row r="32" spans="1:8" x14ac:dyDescent="0.25">
      <c r="A32" s="66" t="s">
        <v>47</v>
      </c>
      <c r="B32" s="67"/>
      <c r="C32" s="67"/>
      <c r="D32" s="67"/>
      <c r="E32" s="17"/>
      <c r="F32" s="17"/>
      <c r="G32" s="20"/>
      <c r="H32" s="26" t="s">
        <v>34</v>
      </c>
    </row>
  </sheetData>
  <mergeCells count="20">
    <mergeCell ref="A31:D31"/>
    <mergeCell ref="A32:D32"/>
    <mergeCell ref="A21:D21"/>
    <mergeCell ref="A22:D22"/>
    <mergeCell ref="A24:D24"/>
    <mergeCell ref="A25:D25"/>
    <mergeCell ref="A26:D26"/>
    <mergeCell ref="A28:D28"/>
    <mergeCell ref="C4:H4"/>
    <mergeCell ref="A1:H1"/>
    <mergeCell ref="A11:H11"/>
    <mergeCell ref="A20:D20"/>
    <mergeCell ref="A12:D12"/>
    <mergeCell ref="A13:D13"/>
    <mergeCell ref="A14:D14"/>
    <mergeCell ref="A15:D15"/>
    <mergeCell ref="A16:D16"/>
    <mergeCell ref="A17:D17"/>
    <mergeCell ref="A18:D18"/>
    <mergeCell ref="A19:D19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abSelected="1" view="pageBreakPreview" zoomScaleSheetLayoutView="100" workbookViewId="0">
      <selection activeCell="D23" sqref="D23"/>
    </sheetView>
  </sheetViews>
  <sheetFormatPr defaultRowHeight="15" x14ac:dyDescent="0.25"/>
  <cols>
    <col min="1" max="1" width="26.28515625" bestFit="1" customWidth="1"/>
    <col min="2" max="3" width="10" customWidth="1"/>
    <col min="4" max="4" width="17.85546875" bestFit="1" customWidth="1"/>
    <col min="5" max="6" width="10" customWidth="1"/>
  </cols>
  <sheetData>
    <row r="2" spans="1:8" ht="15.75" x14ac:dyDescent="0.25">
      <c r="A2" s="59" t="str">
        <f>'FS AY 2016-17'!A2:F2</f>
        <v>Books of Mrs. Pratibha Kotkar</v>
      </c>
      <c r="B2" s="59"/>
      <c r="C2" s="59"/>
      <c r="D2" s="59"/>
      <c r="E2" s="59"/>
      <c r="F2" s="59"/>
      <c r="G2" s="1"/>
      <c r="H2" s="1"/>
    </row>
    <row r="3" spans="1:8" ht="15.75" x14ac:dyDescent="0.25">
      <c r="A3" s="59" t="s">
        <v>68</v>
      </c>
      <c r="B3" s="59"/>
      <c r="C3" s="59"/>
      <c r="D3" s="59"/>
      <c r="E3" s="59"/>
      <c r="F3" s="59"/>
      <c r="G3" s="1"/>
      <c r="H3" s="1"/>
    </row>
    <row r="4" spans="1:8" x14ac:dyDescent="0.25">
      <c r="A4" s="7"/>
      <c r="B4" s="7"/>
      <c r="C4" s="7"/>
      <c r="D4" s="7"/>
      <c r="E4" s="7"/>
      <c r="F4" s="7"/>
    </row>
    <row r="5" spans="1:8" x14ac:dyDescent="0.25">
      <c r="A5" s="8" t="s">
        <v>0</v>
      </c>
      <c r="B5" s="8" t="s">
        <v>1</v>
      </c>
      <c r="C5" s="8" t="s">
        <v>1</v>
      </c>
      <c r="D5" s="8" t="s">
        <v>0</v>
      </c>
      <c r="E5" s="8" t="s">
        <v>1</v>
      </c>
      <c r="F5" s="8" t="s">
        <v>1</v>
      </c>
    </row>
    <row r="6" spans="1:8" x14ac:dyDescent="0.25">
      <c r="A6" s="3" t="s">
        <v>2</v>
      </c>
      <c r="B6" s="3"/>
      <c r="C6" s="41">
        <f>E25+E29</f>
        <v>72480</v>
      </c>
      <c r="D6" s="4" t="s">
        <v>6</v>
      </c>
      <c r="E6" s="4"/>
      <c r="F6" s="47">
        <v>686980</v>
      </c>
    </row>
    <row r="7" spans="1:8" x14ac:dyDescent="0.25">
      <c r="A7" s="4" t="str">
        <f>'FS AY 2016-17'!A7</f>
        <v>To Material Consumed</v>
      </c>
      <c r="B7" s="4"/>
      <c r="C7" s="41">
        <f>'FS AY 2016-17'!C7*110/100+96322</f>
        <v>319751.8</v>
      </c>
      <c r="D7" s="4"/>
      <c r="E7" s="4"/>
      <c r="F7" s="47"/>
    </row>
    <row r="8" spans="1:8" x14ac:dyDescent="0.25">
      <c r="A8" s="4" t="str">
        <f>'FS AY 2016-17'!A8</f>
        <v>To Salaries</v>
      </c>
      <c r="B8" s="4"/>
      <c r="C8" s="41">
        <f>'FS AY 2016-17'!C8*110/100-16830+17000</f>
        <v>33500</v>
      </c>
      <c r="D8" s="4"/>
      <c r="E8" s="4"/>
      <c r="F8" s="47"/>
    </row>
    <row r="9" spans="1:8" x14ac:dyDescent="0.25">
      <c r="A9" s="4" t="s">
        <v>3</v>
      </c>
      <c r="B9" s="4"/>
      <c r="C9" s="41">
        <v>9400</v>
      </c>
      <c r="D9" s="4"/>
      <c r="E9" s="4"/>
      <c r="F9" s="47"/>
    </row>
    <row r="10" spans="1:8" x14ac:dyDescent="0.25">
      <c r="A10" s="4" t="s">
        <v>4</v>
      </c>
      <c r="B10" s="4"/>
      <c r="C10" s="41">
        <f>'FS AY 2016-17'!C10*110/100</f>
        <v>4358.2</v>
      </c>
      <c r="D10" s="4"/>
      <c r="E10" s="4"/>
      <c r="F10" s="47"/>
    </row>
    <row r="11" spans="1:8" x14ac:dyDescent="0.25">
      <c r="A11" s="4" t="s">
        <v>7</v>
      </c>
      <c r="B11" s="4"/>
      <c r="C11" s="41">
        <f>'FS AY 2016-17'!C11*110/100</f>
        <v>15400</v>
      </c>
      <c r="D11" s="4"/>
      <c r="E11" s="4"/>
      <c r="F11" s="47"/>
    </row>
    <row r="12" spans="1:8" x14ac:dyDescent="0.25">
      <c r="A12" s="4" t="s">
        <v>69</v>
      </c>
      <c r="B12" s="4"/>
      <c r="C12" s="41">
        <f>'FS AY 2016-17'!C12*110/100-24410</f>
        <v>4190</v>
      </c>
      <c r="D12" s="4" t="s">
        <v>64</v>
      </c>
      <c r="E12" s="4"/>
      <c r="F12" s="47">
        <v>70800</v>
      </c>
    </row>
    <row r="13" spans="1:8" x14ac:dyDescent="0.25">
      <c r="A13" s="4"/>
      <c r="B13" s="4"/>
      <c r="C13" s="41"/>
      <c r="D13" s="4"/>
      <c r="E13" s="4"/>
      <c r="F13" s="47"/>
    </row>
    <row r="14" spans="1:8" x14ac:dyDescent="0.25">
      <c r="A14" s="4" t="s">
        <v>8</v>
      </c>
      <c r="B14" s="4"/>
      <c r="C14" s="42">
        <v>298700</v>
      </c>
      <c r="D14" s="4"/>
      <c r="E14" s="4"/>
      <c r="F14" s="47"/>
    </row>
    <row r="15" spans="1:8" x14ac:dyDescent="0.25">
      <c r="A15" s="4"/>
      <c r="B15" s="4"/>
      <c r="C15" s="41"/>
      <c r="D15" s="4"/>
      <c r="E15" s="4"/>
      <c r="F15" s="47"/>
    </row>
    <row r="16" spans="1:8" ht="15.75" thickBot="1" x14ac:dyDescent="0.3">
      <c r="A16" s="5"/>
      <c r="B16" s="5"/>
      <c r="C16" s="44">
        <f>SUM(C6:C15)</f>
        <v>757780</v>
      </c>
      <c r="D16" s="5"/>
      <c r="E16" s="5"/>
      <c r="F16" s="49">
        <f>SUM(F6:F15)</f>
        <v>757780</v>
      </c>
      <c r="G16" s="6">
        <f>C16-F16</f>
        <v>0</v>
      </c>
      <c r="H16" s="6"/>
    </row>
    <row r="17" spans="1:6" ht="15.75" thickTop="1" x14ac:dyDescent="0.25">
      <c r="F17" s="43"/>
    </row>
    <row r="18" spans="1:6" ht="15.75" x14ac:dyDescent="0.25">
      <c r="A18" s="59" t="s">
        <v>67</v>
      </c>
      <c r="B18" s="59"/>
      <c r="C18" s="59"/>
      <c r="D18" s="59"/>
      <c r="E18" s="59"/>
      <c r="F18" s="59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8" t="s">
        <v>9</v>
      </c>
      <c r="B20" s="8" t="s">
        <v>1</v>
      </c>
      <c r="C20" s="8" t="s">
        <v>1</v>
      </c>
      <c r="D20" s="8" t="s">
        <v>10</v>
      </c>
      <c r="E20" s="8" t="s">
        <v>1</v>
      </c>
      <c r="F20" s="8" t="s">
        <v>1</v>
      </c>
    </row>
    <row r="21" spans="1:6" x14ac:dyDescent="0.25">
      <c r="A21" s="3" t="s">
        <v>16</v>
      </c>
      <c r="B21" s="45">
        <f>'FS AY 2016-17'!C22</f>
        <v>415100</v>
      </c>
      <c r="C21" s="45"/>
      <c r="D21" s="30" t="s">
        <v>18</v>
      </c>
      <c r="E21" s="45"/>
      <c r="F21" s="56"/>
    </row>
    <row r="22" spans="1:6" x14ac:dyDescent="0.25">
      <c r="A22" s="4" t="s">
        <v>15</v>
      </c>
      <c r="B22" s="46">
        <f>C14</f>
        <v>298700</v>
      </c>
      <c r="C22" s="47">
        <f>B22+B21</f>
        <v>713800</v>
      </c>
      <c r="D22" s="31" t="s">
        <v>65</v>
      </c>
      <c r="E22" s="57">
        <f>'FS AY 2016-17'!F23</f>
        <v>159300</v>
      </c>
      <c r="F22" s="41"/>
    </row>
    <row r="23" spans="1:6" x14ac:dyDescent="0.25">
      <c r="A23" s="4"/>
      <c r="B23" s="47"/>
      <c r="C23" s="47"/>
      <c r="D23" s="2" t="s">
        <v>43</v>
      </c>
      <c r="E23" s="46">
        <v>298350</v>
      </c>
      <c r="F23" s="41"/>
    </row>
    <row r="24" spans="1:6" x14ac:dyDescent="0.25">
      <c r="A24" s="4"/>
      <c r="B24" s="47"/>
      <c r="C24" s="47"/>
      <c r="D24" s="2"/>
      <c r="E24" s="47">
        <f>SUM(E22:E23)</f>
        <v>457650</v>
      </c>
      <c r="F24" s="41"/>
    </row>
    <row r="25" spans="1:6" x14ac:dyDescent="0.25">
      <c r="A25" s="4"/>
      <c r="B25" s="47"/>
      <c r="C25" s="47"/>
      <c r="D25" s="32" t="s">
        <v>23</v>
      </c>
      <c r="E25" s="58">
        <f>E24*10/100</f>
        <v>45765</v>
      </c>
      <c r="F25" s="41">
        <f>E24-E25</f>
        <v>411885</v>
      </c>
    </row>
    <row r="26" spans="1:6" x14ac:dyDescent="0.25">
      <c r="A26" s="4"/>
      <c r="B26" s="47"/>
      <c r="C26" s="47"/>
      <c r="D26" s="31" t="s">
        <v>66</v>
      </c>
      <c r="E26" s="57">
        <f>'FS AY 2016-17'!F25</f>
        <v>234000</v>
      </c>
      <c r="F26" s="41"/>
    </row>
    <row r="27" spans="1:6" x14ac:dyDescent="0.25">
      <c r="A27" s="4" t="s">
        <v>17</v>
      </c>
      <c r="B27" s="47"/>
      <c r="C27" s="47">
        <f>'FS AY 2016-17'!C27*110/100+2910</f>
        <v>36680</v>
      </c>
      <c r="D27" s="2" t="s">
        <v>43</v>
      </c>
      <c r="E27" s="46">
        <v>33150</v>
      </c>
      <c r="F27" s="41"/>
    </row>
    <row r="28" spans="1:6" x14ac:dyDescent="0.25">
      <c r="A28" s="4"/>
      <c r="B28" s="47"/>
      <c r="C28" s="47"/>
      <c r="D28" s="2"/>
      <c r="E28" s="47">
        <f>SUM(E26:E27)</f>
        <v>267150</v>
      </c>
      <c r="F28" s="41"/>
    </row>
    <row r="29" spans="1:6" x14ac:dyDescent="0.25">
      <c r="A29" s="4"/>
      <c r="B29" s="47"/>
      <c r="C29" s="47"/>
      <c r="D29" s="32" t="s">
        <v>23</v>
      </c>
      <c r="E29" s="58">
        <f>E28*10/100</f>
        <v>26715</v>
      </c>
      <c r="F29" s="41">
        <f>E28-E29</f>
        <v>240435</v>
      </c>
    </row>
    <row r="30" spans="1:6" x14ac:dyDescent="0.25">
      <c r="A30" s="4"/>
      <c r="B30" s="47"/>
      <c r="C30" s="47"/>
      <c r="D30" s="2"/>
      <c r="E30" s="47"/>
      <c r="F30" s="41"/>
    </row>
    <row r="31" spans="1:6" x14ac:dyDescent="0.25">
      <c r="A31" s="4"/>
      <c r="B31" s="47"/>
      <c r="C31" s="47"/>
      <c r="D31" s="31" t="s">
        <v>19</v>
      </c>
      <c r="E31" s="47"/>
      <c r="F31" s="41">
        <f>'FS AY 2016-17'!F28*120/100</f>
        <v>9600</v>
      </c>
    </row>
    <row r="32" spans="1:6" x14ac:dyDescent="0.25">
      <c r="A32" s="4"/>
      <c r="B32" s="47"/>
      <c r="C32" s="47"/>
      <c r="D32" s="31" t="s">
        <v>20</v>
      </c>
      <c r="E32" s="47"/>
      <c r="F32" s="41">
        <f>F12</f>
        <v>70800</v>
      </c>
    </row>
    <row r="33" spans="1:7" x14ac:dyDescent="0.25">
      <c r="A33" s="4"/>
      <c r="B33" s="47"/>
      <c r="C33" s="47"/>
      <c r="D33" s="31" t="s">
        <v>21</v>
      </c>
      <c r="E33" s="47"/>
      <c r="F33" s="41">
        <f>'FS AY 2016-17'!F30*120/100</f>
        <v>2400</v>
      </c>
    </row>
    <row r="34" spans="1:7" x14ac:dyDescent="0.25">
      <c r="A34" s="4"/>
      <c r="B34" s="47"/>
      <c r="C34" s="47"/>
      <c r="D34" s="31" t="s">
        <v>22</v>
      </c>
      <c r="E34" s="47"/>
      <c r="F34" s="41">
        <f>'FS AY 2016-17'!F31*120/100</f>
        <v>15360</v>
      </c>
    </row>
    <row r="35" spans="1:7" x14ac:dyDescent="0.25">
      <c r="A35" s="4"/>
      <c r="B35" s="47"/>
      <c r="C35" s="47"/>
      <c r="D35" s="32"/>
      <c r="E35" s="47"/>
      <c r="F35" s="41"/>
    </row>
    <row r="36" spans="1:7" ht="15.75" thickBot="1" x14ac:dyDescent="0.3">
      <c r="A36" s="9"/>
      <c r="B36" s="48"/>
      <c r="C36" s="49">
        <f>SUM(C21:C34)</f>
        <v>750480</v>
      </c>
      <c r="D36" s="33"/>
      <c r="E36" s="48"/>
      <c r="F36" s="49">
        <f>SUM(F21:F35)</f>
        <v>750480</v>
      </c>
      <c r="G36">
        <f>C36-F36</f>
        <v>0</v>
      </c>
    </row>
    <row r="37" spans="1:7" ht="15.75" thickTop="1" x14ac:dyDescent="0.25"/>
    <row r="38" spans="1:7" s="37" customFormat="1" x14ac:dyDescent="0.25">
      <c r="A38" s="70" t="s">
        <v>50</v>
      </c>
      <c r="B38" s="70"/>
      <c r="C38" s="70"/>
      <c r="G38" s="38"/>
    </row>
    <row r="39" spans="1:7" s="37" customFormat="1" x14ac:dyDescent="0.25">
      <c r="G39" s="38"/>
    </row>
    <row r="40" spans="1:7" s="37" customFormat="1" x14ac:dyDescent="0.25">
      <c r="A40" s="70" t="s">
        <v>51</v>
      </c>
      <c r="B40" s="70"/>
      <c r="G40" s="38"/>
    </row>
    <row r="41" spans="1:7" s="37" customFormat="1" x14ac:dyDescent="0.25">
      <c r="A41" s="70" t="s">
        <v>52</v>
      </c>
      <c r="B41" s="70"/>
      <c r="G41" s="38"/>
    </row>
    <row r="42" spans="1:7" s="37" customFormat="1" x14ac:dyDescent="0.25">
      <c r="A42" s="70" t="s">
        <v>53</v>
      </c>
      <c r="B42" s="70"/>
      <c r="G42" s="38"/>
    </row>
    <row r="43" spans="1:7" s="37" customFormat="1" x14ac:dyDescent="0.25">
      <c r="A43" s="39"/>
      <c r="B43" s="40"/>
      <c r="G43" s="38"/>
    </row>
    <row r="44" spans="1:7" s="37" customFormat="1" x14ac:dyDescent="0.25">
      <c r="A44" s="39"/>
      <c r="B44" s="40"/>
      <c r="G44" s="38"/>
    </row>
    <row r="45" spans="1:7" s="37" customFormat="1" x14ac:dyDescent="0.25">
      <c r="A45" s="39"/>
      <c r="B45" s="40"/>
      <c r="G45" s="38"/>
    </row>
    <row r="46" spans="1:7" s="37" customFormat="1" x14ac:dyDescent="0.25">
      <c r="A46" s="70" t="s">
        <v>54</v>
      </c>
      <c r="B46" s="70"/>
      <c r="G46" s="38"/>
    </row>
    <row r="47" spans="1:7" s="37" customFormat="1" x14ac:dyDescent="0.25">
      <c r="A47" s="70" t="s">
        <v>55</v>
      </c>
      <c r="B47" s="70"/>
      <c r="G47" s="38"/>
    </row>
    <row r="48" spans="1:7" s="37" customFormat="1" x14ac:dyDescent="0.25">
      <c r="A48" s="70" t="s">
        <v>56</v>
      </c>
      <c r="B48" s="70"/>
      <c r="G48" s="38"/>
    </row>
    <row r="49" spans="7:7" s="37" customFormat="1" x14ac:dyDescent="0.25">
      <c r="G49" s="38"/>
    </row>
  </sheetData>
  <mergeCells count="10">
    <mergeCell ref="A41:B41"/>
    <mergeCell ref="A42:B42"/>
    <mergeCell ref="A46:B46"/>
    <mergeCell ref="A47:B47"/>
    <mergeCell ref="A48:B48"/>
    <mergeCell ref="A2:F2"/>
    <mergeCell ref="A3:F3"/>
    <mergeCell ref="A18:F18"/>
    <mergeCell ref="A38:C38"/>
    <mergeCell ref="A40:B40"/>
  </mergeCells>
  <pageMargins left="0.7" right="0.7" top="0.62" bottom="0.39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2016-17</vt:lpstr>
      <vt:lpstr>FS AY 2016-17</vt:lpstr>
      <vt:lpstr>Comp AY 2017-18</vt:lpstr>
      <vt:lpstr>FS AY 2017-18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</cp:lastModifiedBy>
  <cp:lastPrinted>2017-03-21T05:52:19Z</cp:lastPrinted>
  <dcterms:created xsi:type="dcterms:W3CDTF">2016-04-27T15:18:27Z</dcterms:created>
  <dcterms:modified xsi:type="dcterms:W3CDTF">2017-10-17T18:22:20Z</dcterms:modified>
</cp:coreProperties>
</file>