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0" windowWidth="15600" windowHeight="8340" activeTab="2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2016-17'!$A$1:$F$38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7"/>
  <c r="C4" i="8"/>
  <c r="C6" i="7" l="1"/>
  <c r="C6" i="1"/>
  <c r="C7" l="1"/>
  <c r="C7" i="7" s="1"/>
  <c r="C8"/>
  <c r="C8" i="1"/>
  <c r="A7" i="7"/>
  <c r="C12"/>
  <c r="A12" i="8"/>
  <c r="A1"/>
  <c r="A2" i="7"/>
  <c r="A15" i="8"/>
  <c r="C6"/>
  <c r="C5"/>
  <c r="C3"/>
  <c r="F33" i="7"/>
  <c r="F34"/>
  <c r="F35"/>
  <c r="F32"/>
  <c r="C28"/>
  <c r="B23" i="1"/>
  <c r="F6" i="7"/>
  <c r="C10"/>
  <c r="C11"/>
  <c r="C14"/>
  <c r="B23" s="1"/>
  <c r="E23" i="1"/>
  <c r="H16" i="8"/>
  <c r="G18" s="1"/>
  <c r="H19" s="1"/>
  <c r="H21" s="1"/>
  <c r="F17" i="7"/>
  <c r="H16" i="6"/>
  <c r="G18" s="1"/>
  <c r="H19" s="1"/>
  <c r="H21" s="1"/>
  <c r="F26" i="1"/>
  <c r="E27" i="7" s="1"/>
  <c r="E29" s="1"/>
  <c r="E30" s="1"/>
  <c r="C23" i="1"/>
  <c r="C38" s="1"/>
  <c r="E24" l="1"/>
  <c r="B22" i="7"/>
  <c r="C23" s="1"/>
  <c r="C38" s="1"/>
  <c r="F30"/>
  <c r="F24" i="1" l="1"/>
  <c r="F17"/>
  <c r="C17"/>
  <c r="G17" s="1"/>
  <c r="E23" i="7" l="1"/>
  <c r="E25" s="1"/>
  <c r="E26" s="1"/>
  <c r="F38" i="1"/>
  <c r="G38" s="1"/>
  <c r="F26" i="7" l="1"/>
  <c r="F38" s="1"/>
  <c r="G38" s="1"/>
  <c r="C17"/>
  <c r="G17" s="1"/>
</calcChain>
</file>

<file path=xl/sharedStrings.xml><?xml version="1.0" encoding="utf-8"?>
<sst xmlns="http://schemas.openxmlformats.org/spreadsheetml/2006/main" count="167" uniqueCount="62">
  <si>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</si>
  <si>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</si>
  <si>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</si>
  <si>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</si>
  <si>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</si>
  <si>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</si>
  <si>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</si>
  <si>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</si>
  <si>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</si>
  <si>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</si>
  <si>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</si>
  <si>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</si>
  <si>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</si>
  <si>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</si>
  <si>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</si>
  <si>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</si>
  <si>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</si>
  <si>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</si>
  <si>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</si>
  <si>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</si>
  <si>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</si>
  <si>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</si>
  <si>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</si>
  <si>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</si>
  <si>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</si>
  <si>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</si>
  <si>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</si>
  <si>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</si>
  <si>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</si>
  <si>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</si>
  <si>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</si>
  <si>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</si>
  <si>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</si>
  <si>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</si>
  <si>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</si>
  <si>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</si>
  <si>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</si>
  <si>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</si>
  <si>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</si>
  <si>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</si>
  <si>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</si>
  <si>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</si>
  <si>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</si>
  <si>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</si>
  <si>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</si>
  <si>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</si>
  <si>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</si>
  <si>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</si>
  <si>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</si>
  <si>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</si>
  <si>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</si>
  <si>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</si>
  <si>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</si>
  <si>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</si>
  <si>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Salaries</t>
  </si>
  <si>
    <t>Tours and Travels Business</t>
  </si>
  <si>
    <t>Vehicle</t>
  </si>
  <si>
    <t>Sachin Ramchandra Ghadge</t>
  </si>
  <si>
    <t>AOVPG9179D</t>
  </si>
  <si>
    <t>Books of Mr. Sachin Ghadge</t>
  </si>
  <si>
    <t>To Fuel Expenses</t>
  </si>
  <si>
    <t>1/20, Trimurti Building, Near padwal school , Padwal nagar, Wagle  L.E., Thane , Maharashtra - 400604.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</si>
</sst>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 applyBorder="0" applyProtection="0"/>
  </cellStyleXfs>
  <cellXfs count="6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4"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C7" sqref="C7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59" t="s">
        <v>27</v>
      </c>
      <c r="B1" s="59"/>
      <c r="C1" s="59"/>
      <c r="D1" s="59"/>
      <c r="E1" s="59"/>
      <c r="F1" s="59"/>
      <c r="G1" s="59"/>
      <c r="H1" s="59"/>
    </row>
    <row r="3" spans="1:9">
      <c r="A3" s="13" t="s">
        <v>44</v>
      </c>
      <c r="B3" s="13" t="s">
        <v>11</v>
      </c>
      <c r="C3" s="41" t="s">
        <v>57</v>
      </c>
      <c r="D3" s="15"/>
      <c r="E3" s="15"/>
      <c r="F3" s="15"/>
      <c r="G3" s="15"/>
    </row>
    <row r="4" spans="1:9" ht="30" customHeight="1">
      <c r="A4" s="14" t="s">
        <v>12</v>
      </c>
      <c r="B4" s="14" t="s">
        <v>11</v>
      </c>
      <c r="C4" s="60" t="s">
        <v>61</v>
      </c>
      <c r="D4" s="60"/>
      <c r="E4" s="60"/>
      <c r="F4" s="60"/>
      <c r="G4" s="60"/>
      <c r="H4" s="60"/>
    </row>
    <row r="5" spans="1:9">
      <c r="A5" s="13" t="s">
        <v>28</v>
      </c>
      <c r="B5" s="13" t="s">
        <v>11</v>
      </c>
      <c r="C5" s="41" t="s">
        <v>58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v>30540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>
      <c r="A12" s="59" t="s">
        <v>35</v>
      </c>
      <c r="B12" s="59"/>
      <c r="C12" s="59"/>
      <c r="D12" s="59"/>
      <c r="E12" s="59"/>
      <c r="F12" s="59"/>
      <c r="G12" s="59"/>
      <c r="H12" s="59"/>
    </row>
    <row r="13" spans="1:9">
      <c r="A13" s="61" t="s">
        <v>0</v>
      </c>
      <c r="B13" s="61"/>
      <c r="C13" s="61"/>
      <c r="D13" s="6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7" t="s">
        <v>34</v>
      </c>
      <c r="B14" s="58"/>
      <c r="C14" s="58"/>
      <c r="D14" s="58"/>
      <c r="G14" s="3"/>
      <c r="H14" s="19"/>
    </row>
    <row r="15" spans="1:9">
      <c r="A15" s="51" t="s">
        <v>55</v>
      </c>
      <c r="B15" s="52"/>
      <c r="C15" s="52"/>
      <c r="D15" s="52"/>
      <c r="G15" s="23">
        <v>240000</v>
      </c>
      <c r="H15" s="25"/>
    </row>
    <row r="16" spans="1:9">
      <c r="A16" s="51" t="s">
        <v>36</v>
      </c>
      <c r="B16" s="52"/>
      <c r="C16" s="52"/>
      <c r="D16" s="52"/>
      <c r="G16" s="24" t="s">
        <v>37</v>
      </c>
      <c r="H16" s="24">
        <f>G15</f>
        <v>240000</v>
      </c>
    </row>
    <row r="17" spans="1:8">
      <c r="A17" s="51"/>
      <c r="B17" s="52"/>
      <c r="C17" s="52"/>
      <c r="D17" s="52"/>
      <c r="G17" s="23"/>
      <c r="H17" s="25"/>
    </row>
    <row r="18" spans="1:8">
      <c r="A18" s="57" t="s">
        <v>38</v>
      </c>
      <c r="B18" s="58"/>
      <c r="C18" s="58"/>
      <c r="D18" s="58"/>
      <c r="G18" s="23">
        <f>H16</f>
        <v>240000</v>
      </c>
      <c r="H18" s="25"/>
    </row>
    <row r="19" spans="1:8">
      <c r="A19" s="51" t="s">
        <v>39</v>
      </c>
      <c r="B19" s="52"/>
      <c r="C19" s="52"/>
      <c r="D19" s="52"/>
      <c r="G19" s="24" t="s">
        <v>37</v>
      </c>
      <c r="H19" s="24">
        <f>G18</f>
        <v>240000</v>
      </c>
    </row>
    <row r="20" spans="1:8">
      <c r="A20" s="51"/>
      <c r="B20" s="52"/>
      <c r="C20" s="52"/>
      <c r="D20" s="52"/>
      <c r="G20" s="23"/>
      <c r="H20" s="25"/>
    </row>
    <row r="21" spans="1:8">
      <c r="A21" s="57" t="s">
        <v>40</v>
      </c>
      <c r="B21" s="58"/>
      <c r="C21" s="58"/>
      <c r="D21" s="58"/>
      <c r="G21" s="23"/>
      <c r="H21" s="25">
        <f>H19</f>
        <v>240000</v>
      </c>
    </row>
    <row r="22" spans="1:8">
      <c r="A22" s="51"/>
      <c r="B22" s="52"/>
      <c r="C22" s="52"/>
      <c r="D22" s="52"/>
      <c r="G22" s="23"/>
      <c r="H22" s="25"/>
    </row>
    <row r="23" spans="1:8">
      <c r="A23" s="55" t="s">
        <v>50</v>
      </c>
      <c r="B23" s="56"/>
      <c r="C23" s="56"/>
      <c r="D23" s="56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51" t="s">
        <v>41</v>
      </c>
      <c r="B25" s="52"/>
      <c r="C25" s="52"/>
      <c r="D25" s="52"/>
      <c r="G25" s="24">
        <v>-2000</v>
      </c>
      <c r="H25" s="24" t="s">
        <v>37</v>
      </c>
    </row>
    <row r="26" spans="1:8">
      <c r="A26" s="51"/>
      <c r="B26" s="52"/>
      <c r="C26" s="52"/>
      <c r="D26" s="52"/>
      <c r="G26" s="23"/>
      <c r="H26" s="25"/>
    </row>
    <row r="27" spans="1:8">
      <c r="A27" s="57" t="s">
        <v>51</v>
      </c>
      <c r="B27" s="58"/>
      <c r="C27" s="58"/>
      <c r="D27" s="58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51" t="s">
        <v>43</v>
      </c>
      <c r="B29" s="52"/>
      <c r="C29" s="52"/>
      <c r="D29" s="52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50" t="s">
        <v>52</v>
      </c>
      <c r="B31" s="35"/>
      <c r="C31" s="35"/>
      <c r="D31" s="35"/>
      <c r="G31" s="29"/>
      <c r="H31" s="25" t="s">
        <v>37</v>
      </c>
    </row>
    <row r="32" spans="1:8">
      <c r="A32" s="51"/>
      <c r="B32" s="52"/>
      <c r="C32" s="52"/>
      <c r="D32" s="52"/>
      <c r="G32" s="23"/>
      <c r="H32" s="25"/>
    </row>
    <row r="33" spans="1:8">
      <c r="A33" s="53" t="s">
        <v>53</v>
      </c>
      <c r="B33" s="54"/>
      <c r="C33" s="54"/>
      <c r="D33" s="54"/>
      <c r="E33" s="21"/>
      <c r="F33" s="21"/>
      <c r="G33" s="24"/>
      <c r="H33" s="30" t="s">
        <v>37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9"/>
  <sheetViews>
    <sheetView view="pageBreakPreview" zoomScale="110" zoomScaleSheetLayoutView="110" workbookViewId="0">
      <selection activeCell="A8" sqref="A8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59" t="s">
        <v>59</v>
      </c>
      <c r="B2" s="59"/>
      <c r="C2" s="59"/>
      <c r="D2" s="59"/>
      <c r="E2" s="59"/>
      <c r="F2" s="59"/>
      <c r="G2" s="1"/>
      <c r="H2" s="1"/>
    </row>
    <row r="3" spans="1:8" ht="15.75">
      <c r="A3" s="59" t="s">
        <v>47</v>
      </c>
      <c r="B3" s="59"/>
      <c r="C3" s="59"/>
      <c r="D3" s="59"/>
      <c r="E3" s="59"/>
      <c r="F3" s="59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31">
        <f>E24+E26</f>
        <v>43700</v>
      </c>
      <c r="D6" s="4" t="s">
        <v>6</v>
      </c>
      <c r="E6" s="4"/>
      <c r="F6" s="6">
        <v>435000</v>
      </c>
    </row>
    <row r="7" spans="1:8">
      <c r="A7" s="4" t="s">
        <v>60</v>
      </c>
      <c r="B7" s="4"/>
      <c r="C7" s="31">
        <f>48300+6538+24500-11000</f>
        <v>68338</v>
      </c>
      <c r="D7" s="4"/>
      <c r="E7" s="4"/>
      <c r="F7" s="6"/>
    </row>
    <row r="8" spans="1:8">
      <c r="A8" s="4" t="s">
        <v>54</v>
      </c>
      <c r="B8" s="4"/>
      <c r="C8" s="31">
        <f>15000+15300</f>
        <v>30300</v>
      </c>
      <c r="D8" s="4"/>
      <c r="E8" s="4"/>
      <c r="F8" s="4"/>
    </row>
    <row r="9" spans="1:8">
      <c r="A9" s="4" t="s">
        <v>3</v>
      </c>
      <c r="B9" s="4"/>
      <c r="C9" s="31">
        <v>8700</v>
      </c>
      <c r="D9" s="4"/>
      <c r="E9" s="4"/>
      <c r="F9" s="4"/>
    </row>
    <row r="10" spans="1:8">
      <c r="A10" s="4" t="s">
        <v>4</v>
      </c>
      <c r="B10" s="4"/>
      <c r="C10" s="31">
        <v>3962</v>
      </c>
      <c r="D10" s="4"/>
      <c r="E10" s="4"/>
      <c r="F10" s="4"/>
    </row>
    <row r="11" spans="1:8">
      <c r="A11" s="4" t="s">
        <v>7</v>
      </c>
      <c r="B11" s="4"/>
      <c r="C11" s="31">
        <v>14000</v>
      </c>
      <c r="D11" s="4"/>
      <c r="E11" s="4"/>
      <c r="F11" s="4"/>
    </row>
    <row r="12" spans="1:8">
      <c r="A12" s="4" t="s">
        <v>26</v>
      </c>
      <c r="B12" s="4"/>
      <c r="C12" s="31">
        <v>26000</v>
      </c>
      <c r="D12" s="4"/>
      <c r="E12" s="4"/>
      <c r="F12" s="4"/>
    </row>
    <row r="13" spans="1:8">
      <c r="A13" s="4"/>
      <c r="B13" s="4"/>
      <c r="C13" s="31"/>
      <c r="D13" s="4"/>
      <c r="E13" s="4"/>
      <c r="F13" s="4"/>
    </row>
    <row r="14" spans="1:8">
      <c r="A14" s="4" t="s">
        <v>8</v>
      </c>
      <c r="B14" s="4"/>
      <c r="C14" s="48">
        <v>240000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>
      <c r="A16" s="4"/>
      <c r="B16" s="4"/>
      <c r="C16" s="31"/>
      <c r="D16" s="4"/>
      <c r="E16" s="4"/>
      <c r="F16" s="4"/>
    </row>
    <row r="17" spans="1:8" ht="15.75" thickBot="1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/>
    <row r="19" spans="1:8" ht="15.75">
      <c r="A19" s="59" t="s">
        <v>48</v>
      </c>
      <c r="B19" s="59"/>
      <c r="C19" s="59"/>
      <c r="D19" s="59"/>
      <c r="E19" s="59"/>
      <c r="F19" s="59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3">
        <v>174400</v>
      </c>
      <c r="C22" s="3"/>
      <c r="D22" s="36" t="s">
        <v>19</v>
      </c>
      <c r="E22" s="36"/>
      <c r="F22" s="3"/>
    </row>
    <row r="23" spans="1:8">
      <c r="A23" s="4" t="s">
        <v>16</v>
      </c>
      <c r="B23" s="5">
        <f>C14</f>
        <v>240000</v>
      </c>
      <c r="C23" s="4">
        <f>B23+B22</f>
        <v>414400</v>
      </c>
      <c r="D23" s="37" t="s">
        <v>56</v>
      </c>
      <c r="E23" s="37">
        <f>67000+110000</f>
        <v>177000</v>
      </c>
      <c r="F23" s="4"/>
    </row>
    <row r="24" spans="1:8">
      <c r="A24" s="4"/>
      <c r="B24" s="4"/>
      <c r="C24" s="4"/>
      <c r="D24" s="38" t="s">
        <v>25</v>
      </c>
      <c r="E24" s="40">
        <f>E23*10/100</f>
        <v>17700</v>
      </c>
      <c r="F24" s="4">
        <f>E23-E24</f>
        <v>159300</v>
      </c>
    </row>
    <row r="25" spans="1:8">
      <c r="A25" s="4"/>
      <c r="B25" s="4"/>
      <c r="C25" s="4"/>
      <c r="D25" s="37" t="s">
        <v>20</v>
      </c>
      <c r="E25" s="37">
        <v>260000</v>
      </c>
      <c r="F25" s="4"/>
    </row>
    <row r="26" spans="1:8">
      <c r="A26" s="4"/>
      <c r="B26" s="4"/>
      <c r="C26" s="4"/>
      <c r="D26" s="38" t="s">
        <v>25</v>
      </c>
      <c r="E26" s="40">
        <v>26000</v>
      </c>
      <c r="F26" s="4">
        <f>E25-E26</f>
        <v>234000</v>
      </c>
    </row>
    <row r="27" spans="1:8">
      <c r="A27" s="4"/>
      <c r="B27" s="4"/>
      <c r="C27" s="4"/>
      <c r="D27" s="2"/>
      <c r="E27" s="37"/>
      <c r="F27" s="4"/>
    </row>
    <row r="28" spans="1:8">
      <c r="A28" s="4" t="s">
        <v>18</v>
      </c>
      <c r="B28" s="4"/>
      <c r="C28" s="4">
        <v>7600</v>
      </c>
      <c r="E28" s="38"/>
      <c r="F28" s="4"/>
    </row>
    <row r="29" spans="1:8">
      <c r="A29" s="4"/>
      <c r="B29" s="4"/>
      <c r="C29" s="4"/>
      <c r="D29" s="37" t="s">
        <v>21</v>
      </c>
      <c r="E29" s="38"/>
      <c r="F29" s="4">
        <v>8000</v>
      </c>
    </row>
    <row r="30" spans="1:8">
      <c r="A30" s="4"/>
      <c r="B30" s="4"/>
      <c r="C30" s="4"/>
      <c r="D30" s="37" t="s">
        <v>22</v>
      </c>
      <c r="E30" s="38"/>
      <c r="F30" s="4">
        <v>5900</v>
      </c>
    </row>
    <row r="31" spans="1:8">
      <c r="A31" s="4"/>
      <c r="B31" s="4"/>
      <c r="C31" s="4"/>
      <c r="D31" s="37" t="s">
        <v>23</v>
      </c>
      <c r="E31" s="38"/>
      <c r="F31" s="4">
        <v>2000</v>
      </c>
    </row>
    <row r="32" spans="1:8">
      <c r="A32" s="4"/>
      <c r="B32" s="4"/>
      <c r="C32" s="4"/>
      <c r="D32" s="37" t="s">
        <v>24</v>
      </c>
      <c r="E32" s="38"/>
      <c r="F32" s="4">
        <v>12800</v>
      </c>
    </row>
    <row r="33" spans="1:7">
      <c r="A33" s="4"/>
      <c r="B33" s="4"/>
      <c r="C33" s="4"/>
      <c r="E33" s="38"/>
      <c r="F33" s="4"/>
    </row>
    <row r="34" spans="1:7">
      <c r="A34" s="4"/>
      <c r="B34" s="4"/>
      <c r="C34" s="4"/>
      <c r="E34" s="38"/>
      <c r="F34" s="4"/>
    </row>
    <row r="35" spans="1:7">
      <c r="A35" s="4"/>
      <c r="B35" s="4"/>
      <c r="C35" s="4"/>
      <c r="E35" s="38"/>
      <c r="F35" s="4"/>
    </row>
    <row r="36" spans="1:7">
      <c r="A36" s="4"/>
      <c r="B36" s="4"/>
      <c r="C36" s="4"/>
      <c r="E36" s="38"/>
      <c r="F36" s="4"/>
    </row>
    <row r="37" spans="1:7">
      <c r="A37" s="4"/>
      <c r="B37" s="4"/>
      <c r="C37" s="4"/>
      <c r="D37" s="38"/>
      <c r="E37" s="38"/>
      <c r="F37" s="4"/>
    </row>
    <row r="38" spans="1:7" ht="15.75" thickBot="1">
      <c r="A38" s="12"/>
      <c r="B38" s="12"/>
      <c r="C38" s="10">
        <f>SUM(C22:C35)</f>
        <v>422000</v>
      </c>
      <c r="D38" s="39"/>
      <c r="E38" s="39"/>
      <c r="F38" s="9">
        <f>SUM(F22:F37)</f>
        <v>422000</v>
      </c>
      <c r="G38">
        <f>C38-F38</f>
        <v>0</v>
      </c>
    </row>
    <row r="39" spans="1:7" ht="15.75" thickTop="1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zoomScaleSheetLayoutView="100" workbookViewId="0">
      <selection activeCell="C6" sqref="C6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59" t="str">
        <f>'Comp AY 2015-16'!A1:H1</f>
        <v>INCOME TAX RETURN</v>
      </c>
      <c r="B1" s="59"/>
      <c r="C1" s="59"/>
      <c r="D1" s="59"/>
      <c r="E1" s="59"/>
      <c r="F1" s="59"/>
      <c r="G1" s="59"/>
      <c r="H1" s="59"/>
    </row>
    <row r="3" spans="1:9">
      <c r="A3" s="13" t="s">
        <v>44</v>
      </c>
      <c r="B3" s="13" t="s">
        <v>11</v>
      </c>
      <c r="C3" s="41" t="str">
        <f>'Comp AY 2015-16'!C3</f>
        <v>Sachin Ramchandra Ghadge</v>
      </c>
      <c r="D3" s="15"/>
      <c r="E3" s="15"/>
      <c r="F3" s="15"/>
      <c r="G3" s="15"/>
    </row>
    <row r="4" spans="1:9" ht="35.25" customHeight="1">
      <c r="A4" s="14" t="s">
        <v>12</v>
      </c>
      <c r="B4" s="14" t="s">
        <v>11</v>
      </c>
      <c r="C4" s="60" t="str">
        <f>'Comp AY 2015-16'!C4:H4</f>
        <v>1/20, Trimurti Building, Near padwal school , Padwal nagar, Wagle  L.E., Thane , Maharashtra - 400604.</v>
      </c>
      <c r="D4" s="60"/>
      <c r="E4" s="60"/>
      <c r="F4" s="60"/>
      <c r="G4" s="60"/>
      <c r="H4" s="60"/>
    </row>
    <row r="5" spans="1:9">
      <c r="A5" s="13" t="s">
        <v>28</v>
      </c>
      <c r="B5" s="13" t="s">
        <v>11</v>
      </c>
      <c r="C5" s="41" t="str">
        <f>'Comp AY 2015-16'!C5</f>
        <v>AOVPG9179D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f>'Comp AY 2015-16'!C6</f>
        <v>30540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>
      <c r="A12" s="59" t="str">
        <f>'Comp AY 2015-16'!A12:H12</f>
        <v xml:space="preserve">COMPUTATION  OF  TOTAL  INCOME </v>
      </c>
      <c r="B12" s="59"/>
      <c r="C12" s="59"/>
      <c r="D12" s="59"/>
      <c r="E12" s="59"/>
      <c r="F12" s="59"/>
      <c r="G12" s="59"/>
      <c r="H12" s="59"/>
    </row>
    <row r="13" spans="1:9">
      <c r="A13" s="61" t="s">
        <v>0</v>
      </c>
      <c r="B13" s="61"/>
      <c r="C13" s="61"/>
      <c r="D13" s="6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7" t="s">
        <v>34</v>
      </c>
      <c r="B14" s="58"/>
      <c r="C14" s="58"/>
      <c r="D14" s="58"/>
      <c r="G14" s="3"/>
      <c r="H14" s="19"/>
    </row>
    <row r="15" spans="1:9">
      <c r="A15" s="51" t="str">
        <f>'Comp AY 2015-16'!A15:D15</f>
        <v>Tours and Travels Business</v>
      </c>
      <c r="B15" s="52"/>
      <c r="C15" s="52"/>
      <c r="D15" s="52"/>
      <c r="G15" s="23">
        <v>264000</v>
      </c>
      <c r="H15" s="25"/>
    </row>
    <row r="16" spans="1:9">
      <c r="A16" s="51" t="s">
        <v>36</v>
      </c>
      <c r="B16" s="52"/>
      <c r="C16" s="52"/>
      <c r="D16" s="52"/>
      <c r="G16" s="24" t="s">
        <v>37</v>
      </c>
      <c r="H16" s="24">
        <f>G15</f>
        <v>264000</v>
      </c>
    </row>
    <row r="17" spans="1:8">
      <c r="A17" s="51"/>
      <c r="B17" s="52"/>
      <c r="C17" s="52"/>
      <c r="D17" s="52"/>
      <c r="G17" s="23"/>
      <c r="H17" s="25"/>
    </row>
    <row r="18" spans="1:8">
      <c r="A18" s="57" t="s">
        <v>38</v>
      </c>
      <c r="B18" s="58"/>
      <c r="C18" s="58"/>
      <c r="D18" s="58"/>
      <c r="G18" s="23">
        <f>H16</f>
        <v>264000</v>
      </c>
      <c r="H18" s="25"/>
    </row>
    <row r="19" spans="1:8">
      <c r="A19" s="51" t="s">
        <v>39</v>
      </c>
      <c r="B19" s="52"/>
      <c r="C19" s="52"/>
      <c r="D19" s="52"/>
      <c r="G19" s="24" t="s">
        <v>37</v>
      </c>
      <c r="H19" s="24">
        <f>G18</f>
        <v>264000</v>
      </c>
    </row>
    <row r="20" spans="1:8">
      <c r="A20" s="51"/>
      <c r="B20" s="52"/>
      <c r="C20" s="52"/>
      <c r="D20" s="52"/>
      <c r="G20" s="23"/>
      <c r="H20" s="25"/>
    </row>
    <row r="21" spans="1:8">
      <c r="A21" s="57" t="s">
        <v>40</v>
      </c>
      <c r="B21" s="58"/>
      <c r="C21" s="58"/>
      <c r="D21" s="58"/>
      <c r="G21" s="23"/>
      <c r="H21" s="25">
        <f>H19</f>
        <v>264000</v>
      </c>
    </row>
    <row r="22" spans="1:8">
      <c r="A22" s="51"/>
      <c r="B22" s="52"/>
      <c r="C22" s="52"/>
      <c r="D22" s="52"/>
      <c r="G22" s="23"/>
      <c r="H22" s="25"/>
    </row>
    <row r="23" spans="1:8">
      <c r="A23" s="55" t="s">
        <v>50</v>
      </c>
      <c r="B23" s="56"/>
      <c r="C23" s="56"/>
      <c r="D23" s="56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51" t="s">
        <v>41</v>
      </c>
      <c r="B25" s="52"/>
      <c r="C25" s="52"/>
      <c r="D25" s="52"/>
      <c r="G25" s="24">
        <v>-2000</v>
      </c>
      <c r="H25" s="24" t="s">
        <v>37</v>
      </c>
    </row>
    <row r="26" spans="1:8">
      <c r="A26" s="51"/>
      <c r="B26" s="52"/>
      <c r="C26" s="52"/>
      <c r="D26" s="52"/>
      <c r="G26" s="23"/>
      <c r="H26" s="25"/>
    </row>
    <row r="27" spans="1:8">
      <c r="A27" s="57" t="s">
        <v>51</v>
      </c>
      <c r="B27" s="58"/>
      <c r="C27" s="58"/>
      <c r="D27" s="58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51" t="s">
        <v>43</v>
      </c>
      <c r="B29" s="52"/>
      <c r="C29" s="52"/>
      <c r="D29" s="52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50" t="s">
        <v>52</v>
      </c>
      <c r="B31" s="35"/>
      <c r="C31" s="35"/>
      <c r="D31" s="35"/>
      <c r="G31" s="29"/>
      <c r="H31" s="25" t="s">
        <v>37</v>
      </c>
    </row>
    <row r="32" spans="1:8">
      <c r="A32" s="51"/>
      <c r="B32" s="52"/>
      <c r="C32" s="52"/>
      <c r="D32" s="52"/>
      <c r="G32" s="23"/>
      <c r="H32" s="25"/>
    </row>
    <row r="33" spans="1:8">
      <c r="A33" s="53" t="s">
        <v>53</v>
      </c>
      <c r="B33" s="54"/>
      <c r="C33" s="54"/>
      <c r="D33" s="54"/>
      <c r="E33" s="21"/>
      <c r="F33" s="21"/>
      <c r="G33" s="24"/>
      <c r="H33" s="30" t="s">
        <v>37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8"/>
  <sheetViews>
    <sheetView view="pageBreakPreview" zoomScale="110" zoomScaleSheetLayoutView="110" workbookViewId="0">
      <selection activeCell="A12" sqref="A12"/>
    </sheetView>
  </sheetViews>
  <sheetFormatPr defaultRowHeight="15"/>
  <cols>
    <col min="1" max="1" width="26.28515625" bestFit="1" customWidth="1"/>
    <col min="3" max="3" width="9.7109375" bestFit="1" customWidth="1"/>
    <col min="4" max="4" width="17.85546875" bestFit="1" customWidth="1"/>
  </cols>
  <sheetData>
    <row r="2" spans="1:8" ht="15.75">
      <c r="A2" s="59" t="str">
        <f>'FS AY 2015-16'!A2:F2</f>
        <v>Books of Mr. Sachin Ghadge</v>
      </c>
      <c r="B2" s="59"/>
      <c r="C2" s="59"/>
      <c r="D2" s="59"/>
      <c r="E2" s="59"/>
      <c r="F2" s="59"/>
      <c r="G2" s="1"/>
      <c r="H2" s="1"/>
    </row>
    <row r="3" spans="1:8" ht="15.75">
      <c r="A3" s="59" t="s">
        <v>5</v>
      </c>
      <c r="B3" s="59"/>
      <c r="C3" s="59"/>
      <c r="D3" s="59"/>
      <c r="E3" s="59"/>
      <c r="F3" s="59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46">
        <f>E26+E30</f>
        <v>72480</v>
      </c>
      <c r="D6" s="4" t="s">
        <v>6</v>
      </c>
      <c r="E6" s="4"/>
      <c r="F6" s="6">
        <f>'FS AY 2015-16'!F6*110/100</f>
        <v>478500</v>
      </c>
    </row>
    <row r="7" spans="1:8">
      <c r="A7" s="4" t="str">
        <f>'FS AY 2015-16'!A7</f>
        <v>To Fuel Expenses</v>
      </c>
      <c r="B7" s="4"/>
      <c r="C7" s="46">
        <f>'FS AY 2015-16'!C7*110/100</f>
        <v>75171.8</v>
      </c>
      <c r="D7" s="4"/>
      <c r="E7" s="4"/>
      <c r="F7" s="6"/>
    </row>
    <row r="8" spans="1:8">
      <c r="A8" s="4" t="str">
        <f>'FS AY 2015-16'!A8</f>
        <v>To Salaries</v>
      </c>
      <c r="B8" s="4"/>
      <c r="C8" s="46">
        <f>'FS AY 2015-16'!C8*110/100-16830+17000</f>
        <v>33500</v>
      </c>
      <c r="D8" s="4"/>
      <c r="E8" s="4"/>
      <c r="F8" s="4"/>
    </row>
    <row r="9" spans="1:8">
      <c r="A9" s="4" t="s">
        <v>3</v>
      </c>
      <c r="B9" s="4"/>
      <c r="C9" s="46">
        <v>9400</v>
      </c>
      <c r="D9" s="4"/>
      <c r="E9" s="4"/>
      <c r="F9" s="4"/>
    </row>
    <row r="10" spans="1:8">
      <c r="A10" s="4" t="s">
        <v>4</v>
      </c>
      <c r="B10" s="4"/>
      <c r="C10" s="46">
        <f>'FS AY 2015-16'!C10*110/100</f>
        <v>4358.2</v>
      </c>
      <c r="D10" s="4"/>
      <c r="E10" s="4"/>
      <c r="F10" s="4"/>
    </row>
    <row r="11" spans="1:8">
      <c r="A11" s="4" t="s">
        <v>7</v>
      </c>
      <c r="B11" s="4"/>
      <c r="C11" s="46">
        <f>'FS AY 2015-16'!C11*110/100</f>
        <v>15400</v>
      </c>
      <c r="D11" s="4"/>
      <c r="E11" s="4"/>
      <c r="F11" s="4"/>
    </row>
    <row r="12" spans="1:8">
      <c r="A12" s="4" t="s">
        <v>26</v>
      </c>
      <c r="B12" s="4"/>
      <c r="C12" s="46">
        <f>'FS AY 2015-16'!C12*110/100-24410</f>
        <v>4190</v>
      </c>
      <c r="D12" s="4"/>
      <c r="E12" s="4"/>
      <c r="F12" s="4"/>
    </row>
    <row r="13" spans="1:8">
      <c r="A13" s="4"/>
      <c r="B13" s="4"/>
      <c r="C13" s="46"/>
      <c r="D13" s="4"/>
      <c r="E13" s="4"/>
      <c r="F13" s="4"/>
    </row>
    <row r="14" spans="1:8">
      <c r="A14" s="4" t="s">
        <v>8</v>
      </c>
      <c r="B14" s="4"/>
      <c r="C14" s="49">
        <f>'FS AY 2015-16'!C14*110/100</f>
        <v>264000</v>
      </c>
      <c r="D14" s="4"/>
      <c r="E14" s="4"/>
      <c r="F14" s="4"/>
    </row>
    <row r="15" spans="1:8">
      <c r="A15" s="4"/>
      <c r="B15" s="4"/>
      <c r="C15" s="7"/>
      <c r="D15" s="4"/>
      <c r="E15" s="4"/>
      <c r="F15" s="4"/>
    </row>
    <row r="16" spans="1:8">
      <c r="A16" s="4"/>
      <c r="B16" s="4"/>
      <c r="C16" s="46"/>
      <c r="D16" s="4"/>
      <c r="E16" s="4"/>
      <c r="F16" s="4"/>
    </row>
    <row r="17" spans="1:8" ht="15.75" thickBot="1">
      <c r="A17" s="5"/>
      <c r="B17" s="5"/>
      <c r="C17" s="47">
        <f>SUM(C6:C16)</f>
        <v>478500</v>
      </c>
      <c r="D17" s="5"/>
      <c r="E17" s="5"/>
      <c r="F17" s="11">
        <f>SUM(F6:F16)</f>
        <v>478500</v>
      </c>
      <c r="G17" s="7">
        <f>C17-F17</f>
        <v>0</v>
      </c>
      <c r="H17" s="7"/>
    </row>
    <row r="18" spans="1:8" ht="15.75" thickTop="1"/>
    <row r="19" spans="1:8" ht="15.75">
      <c r="A19" s="59" t="s">
        <v>45</v>
      </c>
      <c r="B19" s="59"/>
      <c r="C19" s="59"/>
      <c r="D19" s="59"/>
      <c r="E19" s="59"/>
      <c r="F19" s="59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3">
        <f>'FS AY 2015-16'!C23</f>
        <v>414400</v>
      </c>
      <c r="C22" s="3"/>
      <c r="D22" s="36" t="s">
        <v>19</v>
      </c>
      <c r="E22" s="3"/>
      <c r="F22" s="19"/>
    </row>
    <row r="23" spans="1:8">
      <c r="A23" s="4" t="s">
        <v>16</v>
      </c>
      <c r="B23" s="5">
        <f>C14</f>
        <v>264000</v>
      </c>
      <c r="C23" s="4">
        <f>B23+B22</f>
        <v>678400</v>
      </c>
      <c r="D23" s="37" t="s">
        <v>56</v>
      </c>
      <c r="E23" s="44">
        <f>'FS AY 2015-16'!F24</f>
        <v>159300</v>
      </c>
      <c r="F23" s="31"/>
    </row>
    <row r="24" spans="1:8">
      <c r="A24" s="4"/>
      <c r="B24" s="4"/>
      <c r="C24" s="4"/>
      <c r="D24" s="2" t="s">
        <v>49</v>
      </c>
      <c r="E24" s="5">
        <v>298350</v>
      </c>
      <c r="F24" s="31"/>
    </row>
    <row r="25" spans="1:8">
      <c r="A25" s="4"/>
      <c r="B25" s="4"/>
      <c r="C25" s="4"/>
      <c r="D25" s="2"/>
      <c r="E25" s="4">
        <f>SUM(E23:E24)</f>
        <v>457650</v>
      </c>
      <c r="F25" s="31"/>
    </row>
    <row r="26" spans="1:8">
      <c r="A26" s="4"/>
      <c r="B26" s="4"/>
      <c r="C26" s="4"/>
      <c r="D26" s="38" t="s">
        <v>25</v>
      </c>
      <c r="E26" s="45">
        <f>E25*10/100</f>
        <v>45765</v>
      </c>
      <c r="F26" s="31">
        <f>E25-E26</f>
        <v>411885</v>
      </c>
    </row>
    <row r="27" spans="1:8">
      <c r="A27" s="4"/>
      <c r="B27" s="4"/>
      <c r="C27" s="4"/>
      <c r="D27" s="37" t="s">
        <v>20</v>
      </c>
      <c r="E27" s="44">
        <f>'FS AY 2015-16'!F26</f>
        <v>234000</v>
      </c>
      <c r="F27" s="31"/>
    </row>
    <row r="28" spans="1:8">
      <c r="A28" s="4" t="s">
        <v>18</v>
      </c>
      <c r="B28" s="4"/>
      <c r="C28" s="4">
        <f>'FS AY 2015-16'!C28*110/100</f>
        <v>8360</v>
      </c>
      <c r="D28" s="2" t="s">
        <v>49</v>
      </c>
      <c r="E28" s="5">
        <v>33150</v>
      </c>
      <c r="F28" s="31"/>
    </row>
    <row r="29" spans="1:8">
      <c r="A29" s="4"/>
      <c r="B29" s="4"/>
      <c r="C29" s="4"/>
      <c r="D29" s="2"/>
      <c r="E29" s="4">
        <f>SUM(E27:E28)</f>
        <v>267150</v>
      </c>
      <c r="F29" s="31"/>
    </row>
    <row r="30" spans="1:8">
      <c r="A30" s="4"/>
      <c r="B30" s="4"/>
      <c r="C30" s="4"/>
      <c r="D30" s="38" t="s">
        <v>25</v>
      </c>
      <c r="E30" s="45">
        <f>E29*10/100</f>
        <v>26715</v>
      </c>
      <c r="F30" s="31">
        <f>E29-E30</f>
        <v>240435</v>
      </c>
    </row>
    <row r="31" spans="1:8">
      <c r="A31" s="4"/>
      <c r="B31" s="4"/>
      <c r="C31" s="4"/>
      <c r="D31" s="2"/>
      <c r="E31" s="4"/>
      <c r="F31" s="31"/>
    </row>
    <row r="32" spans="1:8">
      <c r="A32" s="4"/>
      <c r="B32" s="4"/>
      <c r="C32" s="4"/>
      <c r="D32" s="37" t="s">
        <v>21</v>
      </c>
      <c r="E32" s="4"/>
      <c r="F32" s="31">
        <f>'FS AY 2015-16'!F29*120/100</f>
        <v>9600</v>
      </c>
    </row>
    <row r="33" spans="1:7">
      <c r="A33" s="4"/>
      <c r="B33" s="4"/>
      <c r="C33" s="4"/>
      <c r="D33" s="37" t="s">
        <v>22</v>
      </c>
      <c r="E33" s="4"/>
      <c r="F33" s="31">
        <f>'FS AY 2015-16'!F30*120/100</f>
        <v>7080</v>
      </c>
    </row>
    <row r="34" spans="1:7">
      <c r="A34" s="4"/>
      <c r="B34" s="4"/>
      <c r="C34" s="4"/>
      <c r="D34" s="37" t="s">
        <v>23</v>
      </c>
      <c r="E34" s="4"/>
      <c r="F34" s="31">
        <f>'FS AY 2015-16'!F31*120/100</f>
        <v>2400</v>
      </c>
    </row>
    <row r="35" spans="1:7">
      <c r="A35" s="4"/>
      <c r="B35" s="4"/>
      <c r="C35" s="4"/>
      <c r="D35" s="37" t="s">
        <v>24</v>
      </c>
      <c r="E35" s="4"/>
      <c r="F35" s="31">
        <f>'FS AY 2015-16'!F32*120/100</f>
        <v>15360</v>
      </c>
    </row>
    <row r="36" spans="1:7">
      <c r="A36" s="4"/>
      <c r="B36" s="4"/>
      <c r="C36" s="4"/>
      <c r="D36" s="2"/>
      <c r="E36" s="4"/>
      <c r="F36" s="31"/>
    </row>
    <row r="37" spans="1:7">
      <c r="A37" s="4"/>
      <c r="B37" s="4"/>
      <c r="C37" s="4"/>
      <c r="D37" s="38"/>
      <c r="E37" s="4"/>
      <c r="F37" s="31"/>
    </row>
    <row r="38" spans="1:7">
      <c r="A38" s="12"/>
      <c r="B38" s="12"/>
      <c r="C38" s="9">
        <f>SUM(C22:C35)</f>
        <v>686760</v>
      </c>
      <c r="D38" s="39"/>
      <c r="E38" s="12"/>
      <c r="F38" s="43">
        <f>SUM(F22:F37)</f>
        <v>686760</v>
      </c>
      <c r="G38">
        <f>C38-F38</f>
        <v>0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2016-17</vt:lpstr>
      <vt:lpstr>FS AY 2016-17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SHCOPC -11</cp:lastModifiedBy>
  <cp:lastPrinted>2016-07-07T13:46:28Z</cp:lastPrinted>
  <dcterms:created xsi:type="dcterms:W3CDTF">2016-04-27T15:18:27Z</dcterms:created>
  <dcterms:modified xsi:type="dcterms:W3CDTF">2016-10-28T17:13:18Z</dcterms:modified>
</cp:coreProperties>
</file>