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definedNames>
    <definedName name="_xlnm._FilterDatabase" localSheetId="0" hidden="1">Sheet2!$A$8:$I$24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F14" i="2"/>
  <c r="F21" i="2" l="1"/>
  <c r="H22" i="2"/>
  <c r="G22" i="2"/>
  <c r="H14" i="2"/>
  <c r="G14" i="2"/>
  <c r="H13" i="2"/>
  <c r="H11" i="2"/>
  <c r="H15" i="2"/>
  <c r="H24" i="2"/>
  <c r="H12" i="2"/>
  <c r="H23" i="2"/>
  <c r="H10" i="2"/>
  <c r="H21" i="2"/>
  <c r="H18" i="2"/>
  <c r="H20" i="2"/>
  <c r="H19" i="2"/>
  <c r="H9" i="2"/>
  <c r="G19" i="2"/>
  <c r="G20" i="2"/>
  <c r="G18" i="2"/>
  <c r="G21" i="2"/>
  <c r="G10" i="2"/>
  <c r="G23" i="2"/>
  <c r="G12" i="2"/>
  <c r="G24" i="2"/>
  <c r="G13" i="2"/>
  <c r="G15" i="2"/>
  <c r="G11" i="2"/>
  <c r="G9" i="2"/>
  <c r="G5" i="2"/>
  <c r="H4" i="2"/>
  <c r="G4" i="2"/>
  <c r="F16" i="2"/>
  <c r="F17" i="2" s="1"/>
  <c r="G17" i="2" s="1"/>
  <c r="I14" i="2" l="1"/>
  <c r="I22" i="2"/>
  <c r="G16" i="2"/>
  <c r="H16" i="2"/>
  <c r="H17" i="2"/>
  <c r="I17" i="2" s="1"/>
  <c r="I16" i="2" l="1"/>
  <c r="I15" i="2"/>
  <c r="I13" i="2"/>
  <c r="I21" i="2"/>
  <c r="F6" i="2"/>
  <c r="F25" i="2"/>
  <c r="H5" i="2"/>
  <c r="G6" i="2"/>
  <c r="I11" i="2" l="1"/>
  <c r="I5" i="2"/>
  <c r="I12" i="2"/>
  <c r="I10" i="2"/>
  <c r="I4" i="2"/>
  <c r="I9" i="2"/>
  <c r="I23" i="2"/>
  <c r="I18" i="2"/>
  <c r="I20" i="2"/>
  <c r="I24" i="2"/>
  <c r="I19" i="2"/>
  <c r="H25" i="2"/>
  <c r="G25" i="2"/>
  <c r="G27" i="2" s="1"/>
  <c r="H6" i="2"/>
  <c r="I6" i="2" l="1"/>
  <c r="H27" i="2"/>
  <c r="I27" i="2" s="1"/>
  <c r="I25" i="2"/>
</calcChain>
</file>

<file path=xl/sharedStrings.xml><?xml version="1.0" encoding="utf-8"?>
<sst xmlns="http://schemas.openxmlformats.org/spreadsheetml/2006/main" count="53" uniqueCount="28">
  <si>
    <t>Date</t>
  </si>
  <si>
    <t>Gross Amount</t>
  </si>
  <si>
    <t>SGST</t>
  </si>
  <si>
    <t>CGST</t>
  </si>
  <si>
    <t>Total</t>
  </si>
  <si>
    <t>27AADFH5184M1ZY</t>
  </si>
  <si>
    <t>27ACUFS9657F1Z7</t>
  </si>
  <si>
    <t>Company Name</t>
  </si>
  <si>
    <t>GST No</t>
  </si>
  <si>
    <t>SERRAO HOSPITALITY</t>
  </si>
  <si>
    <t>NAVRATNA HOTEL</t>
  </si>
  <si>
    <t>HASTI MOBILE GALLERY</t>
  </si>
  <si>
    <t>27ARXPP4473C1Z9</t>
  </si>
  <si>
    <t>HEMA PAINT STORES</t>
  </si>
  <si>
    <t>27AAAFH3712N1ZD</t>
  </si>
  <si>
    <t>27BJPPK5004B1ZI</t>
  </si>
  <si>
    <t>TIRUPATI PAINTS</t>
  </si>
  <si>
    <t>27CXQPM2596G1ZT</t>
  </si>
  <si>
    <t>MAHAVIR COLOUR COMPANY LLP</t>
  </si>
  <si>
    <t>27ABEFM9526A1ZD</t>
  </si>
  <si>
    <t>Rate</t>
  </si>
  <si>
    <t>NEW BOMBAY PAINTS</t>
  </si>
  <si>
    <t>Bill No</t>
  </si>
  <si>
    <t>NET PAY</t>
  </si>
  <si>
    <t>HPSK/2018-19/600</t>
  </si>
  <si>
    <t>MCC/18-19/02629</t>
  </si>
  <si>
    <t>HPSK/2018-19/586</t>
  </si>
  <si>
    <t>Arun Phadtare GST Working Jan 19 - 27ANJPP7235Q1Z4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</si>
</sst>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0" fontId="0" fillId="0" borderId="0" xfId="0" applyFill="1" applyBorder="1"/>
    <xf numFmtId="14" fontId="0" fillId="0" borderId="0" xfId="0" applyNumberFormat="1" applyFill="1" applyBorder="1"/>
    <xf numFmtId="164" fontId="0" fillId="0" borderId="1" xfId="1" applyNumberFormat="1" applyFont="1" applyFill="1" applyBorder="1" applyAlignment="1"/>
    <xf numFmtId="164" fontId="0" fillId="0" borderId="0" xfId="1" applyNumberFormat="1" applyFont="1" applyFill="1" applyBorder="1"/>
    <xf numFmtId="164" fontId="2" fillId="0" borderId="2" xfId="1" applyNumberFormat="1" applyFont="1" applyFill="1" applyBorder="1" applyAlignment="1"/>
    <xf numFmtId="9" fontId="0" fillId="0" borderId="1" xfId="2" applyFont="1" applyFill="1" applyBorder="1" applyAlignment="1"/>
    <xf numFmtId="164" fontId="0" fillId="0" borderId="1" xfId="1" applyNumberFormat="1" applyFont="1" applyFill="1" applyBorder="1"/>
    <xf numFmtId="164" fontId="2" fillId="0" borderId="2" xfId="1" applyNumberFormat="1" applyFont="1" applyFill="1" applyBorder="1"/>
    <xf numFmtId="164" fontId="2" fillId="0" borderId="3" xfId="0" applyNumberFormat="1" applyFont="1" applyFill="1" applyBorder="1"/>
    <xf numFmtId="164" fontId="2" fillId="0" borderId="4" xfId="0" applyNumberFormat="1" applyFont="1" applyFill="1" applyBorder="1"/>
    <xf numFmtId="164" fontId="2" fillId="0" borderId="5" xfId="0" applyNumberFormat="1" applyFont="1" applyFill="1" applyBorder="1"/>
    <xf numFmtId="9" fontId="2" fillId="0" borderId="2" xfId="2" applyFont="1" applyFill="1" applyBorder="1" applyAlignment="1"/>
    <xf numFmtId="9" fontId="2" fillId="0" borderId="2" xfId="2" applyFont="1" applyFill="1" applyBorder="1"/>
    <xf numFmtId="0" fontId="2" fillId="0" borderId="0" xfId="0" applyFont="1" applyFill="1" applyAlignment="1"/>
    <xf numFmtId="164" fontId="0" fillId="0" borderId="0" xfId="1" applyNumberFormat="1" applyFont="1" applyFill="1"/>
    <xf numFmtId="43" fontId="0" fillId="0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9" fontId="2" fillId="0" borderId="0" xfId="2" applyFont="1" applyFill="1" applyBorder="1" applyAlignment="1"/>
    <xf numFmtId="164" fontId="2" fillId="0" borderId="0" xfId="1" applyNumberFormat="1" applyFont="1" applyFill="1" applyBorder="1" applyAlignment="1"/>
    <xf numFmtId="14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view="pageBreakPreview" zoomScale="112" zoomScaleNormal="100" workbookViewId="0">
      <selection activeCell="B12" sqref="B12"/>
    </sheetView>
  </sheetViews>
  <sheetFormatPr defaultRowHeight="15" x14ac:dyDescent="0.25"/>
  <cols>
    <col min="1" max="1" width="17.28515625" style="3" bestFit="1" customWidth="1"/>
    <col min="2" max="2" width="34.140625" style="3" customWidth="1"/>
    <col min="3" max="3" width="19.85546875" style="3" customWidth="1"/>
    <col min="4" max="4" width="13.28515625" style="3" customWidth="1"/>
    <col min="5" max="5" width="8.85546875" style="3" customWidth="1"/>
    <col min="6" max="6" width="13.140625" style="3" customWidth="1"/>
    <col min="7" max="8" width="10" style="3" bestFit="1" customWidth="1"/>
    <col min="9" max="9" width="11.5703125" style="3" bestFit="1" customWidth="1"/>
    <col min="10" max="10" width="9.140625" style="3"/>
    <col min="11" max="12" width="10" style="3" bestFit="1" customWidth="1"/>
    <col min="13" max="16384" width="9.140625" style="3"/>
  </cols>
  <sheetData>
    <row r="1" spans="1:12" x14ac:dyDescent="0.25">
      <c r="A1" s="27" t="s">
        <v>27</v>
      </c>
      <c r="B1" s="27"/>
      <c r="C1" s="27"/>
      <c r="D1" s="27"/>
      <c r="E1" s="27"/>
      <c r="F1" s="27"/>
      <c r="G1" s="27"/>
      <c r="H1" s="27"/>
      <c r="I1" s="27"/>
    </row>
    <row r="2" spans="1:12" x14ac:dyDescent="0.25">
      <c r="D2" s="17"/>
      <c r="E2" s="17"/>
      <c r="F2" s="17"/>
      <c r="G2" s="17"/>
      <c r="H2" s="17"/>
    </row>
    <row r="3" spans="1:12" x14ac:dyDescent="0.25">
      <c r="A3" s="20" t="s">
        <v>22</v>
      </c>
      <c r="B3" s="20" t="s">
        <v>7</v>
      </c>
      <c r="C3" s="20" t="s">
        <v>8</v>
      </c>
      <c r="D3" s="20" t="s">
        <v>0</v>
      </c>
      <c r="E3" s="20" t="s">
        <v>20</v>
      </c>
      <c r="F3" s="20" t="s">
        <v>1</v>
      </c>
      <c r="G3" s="20" t="s">
        <v>3</v>
      </c>
      <c r="H3" s="20" t="s">
        <v>2</v>
      </c>
      <c r="I3" s="20" t="s">
        <v>4</v>
      </c>
    </row>
    <row r="4" spans="1:12" x14ac:dyDescent="0.25">
      <c r="A4" s="1">
        <v>1</v>
      </c>
      <c r="B4" s="1" t="s">
        <v>10</v>
      </c>
      <c r="C4" s="1" t="s">
        <v>5</v>
      </c>
      <c r="D4" s="2">
        <v>43480</v>
      </c>
      <c r="E4" s="9">
        <v>0.18</v>
      </c>
      <c r="F4" s="6">
        <v>59999</v>
      </c>
      <c r="G4" s="10">
        <f>F4*E4/2</f>
        <v>5399.91</v>
      </c>
      <c r="H4" s="19">
        <f>F4*E4/2</f>
        <v>5399.91</v>
      </c>
      <c r="I4" s="10">
        <f>SUM(F4:H4)-E4</f>
        <v>70798.640000000014</v>
      </c>
      <c r="K4" s="18"/>
      <c r="L4" s="18"/>
    </row>
    <row r="5" spans="1:12" x14ac:dyDescent="0.25">
      <c r="A5" s="1">
        <v>2</v>
      </c>
      <c r="B5" s="1" t="s">
        <v>9</v>
      </c>
      <c r="C5" s="1" t="s">
        <v>6</v>
      </c>
      <c r="D5" s="2">
        <v>43490</v>
      </c>
      <c r="E5" s="9">
        <v>0.18</v>
      </c>
      <c r="F5" s="6">
        <v>72980</v>
      </c>
      <c r="G5" s="10">
        <f>F5*E5/2</f>
        <v>6568.2</v>
      </c>
      <c r="H5" s="10">
        <f>F5*9/100</f>
        <v>6568.2</v>
      </c>
      <c r="I5" s="10">
        <f>SUM(F5:H5)-E5</f>
        <v>86116.22</v>
      </c>
      <c r="K5" s="18"/>
      <c r="L5" s="18"/>
    </row>
    <row r="6" spans="1:12" ht="15.75" thickBot="1" x14ac:dyDescent="0.3">
      <c r="A6" s="1"/>
      <c r="B6" s="1"/>
      <c r="C6" s="1"/>
      <c r="D6" s="2"/>
      <c r="E6" s="15"/>
      <c r="F6" s="8">
        <f>SUM(F4:F5)</f>
        <v>132979</v>
      </c>
      <c r="G6" s="8">
        <f t="shared" ref="G6:I6" si="0">SUM(G4:G5)</f>
        <v>11968.11</v>
      </c>
      <c r="H6" s="8">
        <f t="shared" si="0"/>
        <v>11968.11</v>
      </c>
      <c r="I6" s="8">
        <f t="shared" si="0"/>
        <v>156914.86000000002</v>
      </c>
      <c r="K6" s="18"/>
      <c r="L6" s="18"/>
    </row>
    <row r="7" spans="1:12" ht="15.75" thickTop="1" x14ac:dyDescent="0.25">
      <c r="A7" s="4"/>
      <c r="B7" s="4"/>
      <c r="C7" s="4"/>
      <c r="D7" s="5"/>
      <c r="E7" s="22"/>
      <c r="F7" s="23"/>
      <c r="G7" s="23"/>
      <c r="H7" s="23"/>
      <c r="I7" s="23"/>
      <c r="K7" s="18"/>
      <c r="L7" s="18"/>
    </row>
    <row r="8" spans="1:12" s="4" customFormat="1" x14ac:dyDescent="0.25">
      <c r="A8" s="20" t="s">
        <v>22</v>
      </c>
      <c r="B8" s="20" t="s">
        <v>7</v>
      </c>
      <c r="C8" s="20" t="s">
        <v>8</v>
      </c>
      <c r="D8" s="24" t="s">
        <v>0</v>
      </c>
      <c r="E8" s="25" t="s">
        <v>20</v>
      </c>
      <c r="F8" s="26" t="s">
        <v>1</v>
      </c>
      <c r="G8" s="26" t="s">
        <v>3</v>
      </c>
      <c r="H8" s="26" t="s">
        <v>2</v>
      </c>
      <c r="I8" s="26" t="s">
        <v>4</v>
      </c>
      <c r="K8" s="7"/>
      <c r="L8" s="7"/>
    </row>
    <row r="9" spans="1:12" x14ac:dyDescent="0.25">
      <c r="A9" s="1">
        <v>1525</v>
      </c>
      <c r="B9" s="1" t="s">
        <v>11</v>
      </c>
      <c r="C9" s="1" t="s">
        <v>12</v>
      </c>
      <c r="D9" s="2">
        <v>43472</v>
      </c>
      <c r="E9" s="9">
        <v>0.12</v>
      </c>
      <c r="F9" s="6">
        <v>1098.21</v>
      </c>
      <c r="G9" s="10">
        <f t="shared" ref="G9:G24" si="1">F9*E9/2</f>
        <v>65.892600000000002</v>
      </c>
      <c r="H9" s="10">
        <f t="shared" ref="H9:H24" si="2">F9*E9/2</f>
        <v>65.892600000000002</v>
      </c>
      <c r="I9" s="10">
        <f t="shared" ref="I9:I24" si="3">SUM(F9:H9)-E9</f>
        <v>1229.8751999999999</v>
      </c>
      <c r="K9" s="18"/>
      <c r="L9" s="18"/>
    </row>
    <row r="10" spans="1:12" x14ac:dyDescent="0.25">
      <c r="A10" s="1">
        <v>1611</v>
      </c>
      <c r="B10" s="1" t="s">
        <v>11</v>
      </c>
      <c r="C10" s="1" t="s">
        <v>12</v>
      </c>
      <c r="D10" s="2">
        <v>43483</v>
      </c>
      <c r="E10" s="9">
        <v>0.12</v>
      </c>
      <c r="F10" s="6">
        <v>1098.21</v>
      </c>
      <c r="G10" s="10">
        <f t="shared" si="1"/>
        <v>65.892600000000002</v>
      </c>
      <c r="H10" s="10">
        <f t="shared" si="2"/>
        <v>65.892600000000002</v>
      </c>
      <c r="I10" s="10">
        <f t="shared" si="3"/>
        <v>1229.8751999999999</v>
      </c>
      <c r="K10" s="18"/>
      <c r="L10" s="18"/>
    </row>
    <row r="11" spans="1:12" x14ac:dyDescent="0.25">
      <c r="A11" s="21" t="s">
        <v>26</v>
      </c>
      <c r="B11" s="1" t="s">
        <v>13</v>
      </c>
      <c r="C11" s="1" t="s">
        <v>14</v>
      </c>
      <c r="D11" s="2">
        <v>43451</v>
      </c>
      <c r="E11" s="9">
        <v>0.18</v>
      </c>
      <c r="F11" s="6">
        <v>2466.23</v>
      </c>
      <c r="G11" s="10">
        <f t="shared" si="1"/>
        <v>221.9607</v>
      </c>
      <c r="H11" s="10">
        <f t="shared" si="2"/>
        <v>221.9607</v>
      </c>
      <c r="I11" s="10">
        <f t="shared" si="3"/>
        <v>2909.9714000000004</v>
      </c>
      <c r="K11" s="18"/>
      <c r="L11" s="18"/>
    </row>
    <row r="12" spans="1:12" x14ac:dyDescent="0.25">
      <c r="A12" s="21" t="s">
        <v>24</v>
      </c>
      <c r="B12" s="1" t="s">
        <v>13</v>
      </c>
      <c r="C12" s="1" t="s">
        <v>14</v>
      </c>
      <c r="D12" s="2">
        <v>43455</v>
      </c>
      <c r="E12" s="9">
        <v>0.18</v>
      </c>
      <c r="F12" s="6">
        <v>932.25</v>
      </c>
      <c r="G12" s="10">
        <f t="shared" si="1"/>
        <v>83.902500000000003</v>
      </c>
      <c r="H12" s="10">
        <f t="shared" si="2"/>
        <v>83.902500000000003</v>
      </c>
      <c r="I12" s="10">
        <f t="shared" si="3"/>
        <v>1099.875</v>
      </c>
      <c r="K12" s="18"/>
      <c r="L12" s="18"/>
    </row>
    <row r="13" spans="1:12" x14ac:dyDescent="0.25">
      <c r="A13" s="1">
        <v>938</v>
      </c>
      <c r="B13" s="1" t="s">
        <v>21</v>
      </c>
      <c r="C13" s="1" t="s">
        <v>15</v>
      </c>
      <c r="D13" s="2">
        <v>43792</v>
      </c>
      <c r="E13" s="9">
        <v>0.18</v>
      </c>
      <c r="F13" s="6">
        <f>32080.99-1295.2-57.14</f>
        <v>30728.65</v>
      </c>
      <c r="G13" s="10">
        <f t="shared" si="1"/>
        <v>2765.5785000000001</v>
      </c>
      <c r="H13" s="10">
        <f t="shared" si="2"/>
        <v>2765.5785000000001</v>
      </c>
      <c r="I13" s="10">
        <f t="shared" si="3"/>
        <v>36259.627000000008</v>
      </c>
      <c r="K13" s="18"/>
      <c r="L13" s="18"/>
    </row>
    <row r="14" spans="1:12" x14ac:dyDescent="0.25">
      <c r="A14" s="1"/>
      <c r="B14" s="1"/>
      <c r="C14" s="1"/>
      <c r="D14" s="2"/>
      <c r="E14" s="9">
        <v>0.05</v>
      </c>
      <c r="F14" s="6">
        <f>1295.2+57.14</f>
        <v>1352.3400000000001</v>
      </c>
      <c r="G14" s="10">
        <f t="shared" si="1"/>
        <v>33.808500000000002</v>
      </c>
      <c r="H14" s="10">
        <f t="shared" si="2"/>
        <v>33.808500000000002</v>
      </c>
      <c r="I14" s="10">
        <f t="shared" si="3"/>
        <v>1419.9070000000004</v>
      </c>
      <c r="K14" s="18"/>
      <c r="L14" s="18"/>
    </row>
    <row r="15" spans="1:12" x14ac:dyDescent="0.25">
      <c r="A15" s="1">
        <v>1182</v>
      </c>
      <c r="B15" s="1" t="s">
        <v>21</v>
      </c>
      <c r="C15" s="1" t="s">
        <v>15</v>
      </c>
      <c r="D15" s="2">
        <v>43486</v>
      </c>
      <c r="E15" s="9">
        <v>0.18</v>
      </c>
      <c r="F15" s="6">
        <v>22516.99</v>
      </c>
      <c r="G15" s="10">
        <f t="shared" si="1"/>
        <v>2026.5291</v>
      </c>
      <c r="H15" s="10">
        <f t="shared" si="2"/>
        <v>2026.5291</v>
      </c>
      <c r="I15" s="10">
        <f t="shared" si="3"/>
        <v>26569.868200000001</v>
      </c>
      <c r="K15" s="18"/>
      <c r="L15" s="18"/>
    </row>
    <row r="16" spans="1:12" x14ac:dyDescent="0.25">
      <c r="A16" s="1">
        <v>1228</v>
      </c>
      <c r="B16" s="1" t="s">
        <v>21</v>
      </c>
      <c r="C16" s="1" t="s">
        <v>15</v>
      </c>
      <c r="D16" s="2">
        <v>43495</v>
      </c>
      <c r="E16" s="9">
        <v>0.18</v>
      </c>
      <c r="F16" s="6">
        <f>2113.85-380.96-114.28</f>
        <v>1618.61</v>
      </c>
      <c r="G16" s="10">
        <f t="shared" si="1"/>
        <v>145.67489999999998</v>
      </c>
      <c r="H16" s="10">
        <f t="shared" si="2"/>
        <v>145.67489999999998</v>
      </c>
      <c r="I16" s="10">
        <f t="shared" si="3"/>
        <v>1909.7797999999998</v>
      </c>
      <c r="K16" s="18"/>
      <c r="L16" s="18"/>
    </row>
    <row r="17" spans="1:12" x14ac:dyDescent="0.25">
      <c r="A17" s="1"/>
      <c r="B17" s="1"/>
      <c r="C17" s="1"/>
      <c r="D17" s="2">
        <v>43495</v>
      </c>
      <c r="E17" s="9">
        <v>0.05</v>
      </c>
      <c r="F17" s="6">
        <f>2113.85-F16</f>
        <v>495.24</v>
      </c>
      <c r="G17" s="10">
        <f t="shared" si="1"/>
        <v>12.381</v>
      </c>
      <c r="H17" s="10">
        <f t="shared" si="2"/>
        <v>12.381</v>
      </c>
      <c r="I17" s="10">
        <f t="shared" si="3"/>
        <v>519.952</v>
      </c>
      <c r="K17" s="18"/>
      <c r="L17" s="18"/>
    </row>
    <row r="18" spans="1:12" x14ac:dyDescent="0.25">
      <c r="A18" s="21" t="s">
        <v>25</v>
      </c>
      <c r="B18" s="1" t="s">
        <v>18</v>
      </c>
      <c r="C18" s="1" t="s">
        <v>19</v>
      </c>
      <c r="D18" s="2">
        <v>43496</v>
      </c>
      <c r="E18" s="9">
        <v>0.18</v>
      </c>
      <c r="F18" s="6">
        <v>12203.38</v>
      </c>
      <c r="G18" s="10">
        <f t="shared" si="1"/>
        <v>1098.3041999999998</v>
      </c>
      <c r="H18" s="10">
        <f t="shared" si="2"/>
        <v>1098.3041999999998</v>
      </c>
      <c r="I18" s="10">
        <f t="shared" si="3"/>
        <v>14399.8084</v>
      </c>
      <c r="K18" s="18"/>
      <c r="L18" s="18"/>
    </row>
    <row r="19" spans="1:12" x14ac:dyDescent="0.25">
      <c r="A19" s="1">
        <v>50000103</v>
      </c>
      <c r="B19" s="1" t="s">
        <v>16</v>
      </c>
      <c r="C19" s="1" t="s">
        <v>17</v>
      </c>
      <c r="D19" s="2">
        <v>43442</v>
      </c>
      <c r="E19" s="9">
        <v>0.18</v>
      </c>
      <c r="F19" s="6">
        <v>5139</v>
      </c>
      <c r="G19" s="10">
        <f t="shared" si="1"/>
        <v>462.51</v>
      </c>
      <c r="H19" s="10">
        <f t="shared" si="2"/>
        <v>462.51</v>
      </c>
      <c r="I19" s="10">
        <f t="shared" si="3"/>
        <v>6063.84</v>
      </c>
      <c r="K19" s="18"/>
      <c r="L19" s="18"/>
    </row>
    <row r="20" spans="1:12" x14ac:dyDescent="0.25">
      <c r="A20" s="1">
        <v>50000118</v>
      </c>
      <c r="B20" s="1" t="s">
        <v>16</v>
      </c>
      <c r="C20" s="1" t="s">
        <v>17</v>
      </c>
      <c r="D20" s="2">
        <v>43446</v>
      </c>
      <c r="E20" s="9">
        <v>0.18</v>
      </c>
      <c r="F20" s="6">
        <v>15723</v>
      </c>
      <c r="G20" s="10">
        <f t="shared" si="1"/>
        <v>1415.07</v>
      </c>
      <c r="H20" s="10">
        <f t="shared" si="2"/>
        <v>1415.07</v>
      </c>
      <c r="I20" s="10">
        <f t="shared" si="3"/>
        <v>18552.96</v>
      </c>
      <c r="K20" s="18"/>
      <c r="L20" s="18"/>
    </row>
    <row r="21" spans="1:12" x14ac:dyDescent="0.25">
      <c r="A21" s="1">
        <v>50000146</v>
      </c>
      <c r="B21" s="1" t="s">
        <v>16</v>
      </c>
      <c r="C21" s="1" t="s">
        <v>17</v>
      </c>
      <c r="D21" s="2">
        <v>43828</v>
      </c>
      <c r="E21" s="9">
        <v>0.18</v>
      </c>
      <c r="F21" s="6">
        <f>2882-70</f>
        <v>2812</v>
      </c>
      <c r="G21" s="10">
        <f t="shared" si="1"/>
        <v>253.07999999999998</v>
      </c>
      <c r="H21" s="10">
        <f t="shared" si="2"/>
        <v>253.07999999999998</v>
      </c>
      <c r="I21" s="10">
        <f t="shared" si="3"/>
        <v>3317.98</v>
      </c>
      <c r="K21" s="18"/>
      <c r="L21" s="18"/>
    </row>
    <row r="22" spans="1:12" x14ac:dyDescent="0.25">
      <c r="A22" s="1"/>
      <c r="B22" s="1"/>
      <c r="C22" s="1"/>
      <c r="D22" s="2"/>
      <c r="E22" s="9">
        <v>0.05</v>
      </c>
      <c r="F22" s="6">
        <v>70</v>
      </c>
      <c r="G22" s="10">
        <f t="shared" si="1"/>
        <v>1.75</v>
      </c>
      <c r="H22" s="10">
        <f t="shared" si="2"/>
        <v>1.75</v>
      </c>
      <c r="I22" s="10">
        <f t="shared" si="3"/>
        <v>73.45</v>
      </c>
      <c r="K22" s="18"/>
      <c r="L22" s="18"/>
    </row>
    <row r="23" spans="1:12" x14ac:dyDescent="0.25">
      <c r="A23" s="1">
        <v>50000165</v>
      </c>
      <c r="B23" s="1" t="s">
        <v>16</v>
      </c>
      <c r="C23" s="1" t="s">
        <v>17</v>
      </c>
      <c r="D23" s="2">
        <v>43467</v>
      </c>
      <c r="E23" s="9">
        <v>0.18</v>
      </c>
      <c r="F23" s="6">
        <v>944</v>
      </c>
      <c r="G23" s="10">
        <f t="shared" si="1"/>
        <v>84.96</v>
      </c>
      <c r="H23" s="10">
        <f t="shared" si="2"/>
        <v>84.96</v>
      </c>
      <c r="I23" s="10">
        <f t="shared" si="3"/>
        <v>1113.74</v>
      </c>
      <c r="K23" s="18"/>
      <c r="L23" s="18"/>
    </row>
    <row r="24" spans="1:12" x14ac:dyDescent="0.25">
      <c r="A24" s="1">
        <v>50000220</v>
      </c>
      <c r="B24" s="1" t="s">
        <v>16</v>
      </c>
      <c r="C24" s="1" t="s">
        <v>17</v>
      </c>
      <c r="D24" s="2">
        <v>43473</v>
      </c>
      <c r="E24" s="9">
        <v>0.18</v>
      </c>
      <c r="F24" s="6">
        <v>8848</v>
      </c>
      <c r="G24" s="10">
        <f t="shared" si="1"/>
        <v>796.31999999999994</v>
      </c>
      <c r="H24" s="10">
        <f t="shared" si="2"/>
        <v>796.31999999999994</v>
      </c>
      <c r="I24" s="10">
        <f t="shared" si="3"/>
        <v>10440.459999999999</v>
      </c>
      <c r="K24" s="18"/>
      <c r="L24" s="18"/>
    </row>
    <row r="25" spans="1:12" ht="15.75" thickBot="1" x14ac:dyDescent="0.3">
      <c r="A25" s="1"/>
      <c r="B25" s="1"/>
      <c r="C25" s="1"/>
      <c r="D25" s="1"/>
      <c r="E25" s="16"/>
      <c r="F25" s="11">
        <f>SUM(F9:F24)</f>
        <v>108046.11</v>
      </c>
      <c r="G25" s="11">
        <f t="shared" ref="G25:I25" si="4">SUM(G9:G24)</f>
        <v>9533.614599999999</v>
      </c>
      <c r="H25" s="11">
        <f t="shared" si="4"/>
        <v>9533.614599999999</v>
      </c>
      <c r="I25" s="11">
        <f t="shared" si="4"/>
        <v>127110.96920000002</v>
      </c>
      <c r="K25" s="18"/>
      <c r="L25" s="18"/>
    </row>
    <row r="26" spans="1:12" ht="16.5" thickTop="1" thickBot="1" x14ac:dyDescent="0.3"/>
    <row r="27" spans="1:12" ht="15.75" thickBot="1" x14ac:dyDescent="0.3">
      <c r="E27" s="13" t="s">
        <v>23</v>
      </c>
      <c r="F27" s="12"/>
      <c r="G27" s="13">
        <f>G6-G25</f>
        <v>2434.4954000000016</v>
      </c>
      <c r="H27" s="13">
        <f>H6-H25</f>
        <v>2434.4954000000016</v>
      </c>
      <c r="I27" s="14">
        <f>SUM(G27:H27)</f>
        <v>4868.9908000000032</v>
      </c>
    </row>
  </sheetData>
  <autoFilter ref="A8:I24">
    <sortState ref="A8:I21">
      <sortCondition ref="B8:B21"/>
      <sortCondition ref="A8:A21"/>
    </sortState>
  </autoFilter>
  <mergeCells count="1">
    <mergeCell ref="A1:I1"/>
  </mergeCells>
  <pageMargins left="0.23622047244094491" right="0.23622047244094491" top="0.74803149606299213" bottom="0.74803149606299213" header="0.31496062992125984" footer="0.31496062992125984"/>
  <pageSetup scale="9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2019-02-17T03:37:56Z</dcterms:modified>
</cp:coreProperties>
</file>