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shar\Downloads\"/>
    </mc:Choice>
  </mc:AlternateContent>
  <xr:revisionPtr revIDLastSave="0" documentId="10_ncr:8100000_{497536FF-AE4D-42F1-9A88-D2AA33ED7BF8}" xr6:coauthVersionLast="34" xr6:coauthVersionMax="34" xr10:uidLastSave="{00000000-0000-0000-0000-000000000000}"/>
  <bookViews>
    <workbookView xWindow="480" yWindow="390" windowWidth="18855" windowHeight="8160" xr2:uid="{00000000-000D-0000-FFFF-FFFF00000000}"/>
  </bookViews>
  <sheets>
    <sheet name="Comp AY 2018-19" sheetId="2" r:id="rId1"/>
    <sheet name="Comp AY 2016-17" sheetId="1" state="hidden" r:id="rId2"/>
  </sheets>
  <externalReferences>
    <externalReference r:id="rId3"/>
  </externalReferences>
  <definedNames>
    <definedName name="a" localSheetId="0">#REF!</definedName>
    <definedName name="a">#REF!</definedName>
    <definedName name="cmb_TDS2.StateCode">[1]IT_DDTP!$H$65:$H$100</definedName>
    <definedName name="_xlnm.Print_Area" localSheetId="1">'Comp AY 2016-17'!$A$1:$F$38</definedName>
    <definedName name="_xlnm.Print_Area" localSheetId="0">'Comp AY 2018-19'!$A$1:$F$41</definedName>
    <definedName name="_xlnm.Print_Area">#REF!</definedName>
    <definedName name="PRINT_AREA_MI" localSheetId="1">#REF!</definedName>
    <definedName name="PRINT_AREA_MI" localSheetId="0">#REF!</definedName>
    <definedName name="PRINT_AREA_MI">#REF!</definedName>
    <definedName name="sd" localSheetId="0">#REF!</definedName>
    <definedName name="sd">#REF!</definedName>
  </definedNames>
  <calcPr calcId="162913"/>
</workbook>
</file>

<file path=xl/calcChain.xml><?xml version="1.0" encoding="utf-8"?>
<calcChain xmlns="http://schemas.openxmlformats.org/spreadsheetml/2006/main">
  <c r="E33" i="2" l="1"/>
  <c r="E32" i="2"/>
  <c r="F33" i="2" s="1"/>
  <c r="F40" i="2" s="1"/>
  <c r="F38" i="2"/>
  <c r="E20" i="2"/>
  <c r="F20" i="2" s="1"/>
  <c r="F16" i="2"/>
  <c r="F25" i="2" s="1"/>
  <c r="F28" i="2" s="1"/>
  <c r="E27" i="1"/>
  <c r="F29" i="1" s="1"/>
  <c r="E33" i="1" s="1"/>
  <c r="F19" i="1"/>
  <c r="E21" i="1" s="1"/>
  <c r="F23" i="1" s="1"/>
  <c r="F25" i="1" s="1"/>
  <c r="E32" i="1" l="1"/>
  <c r="F33" i="1" s="1"/>
  <c r="E35" i="1" s="1"/>
</calcChain>
</file>

<file path=xl/sharedStrings.xml><?xml version="1.0" encoding="utf-8"?>
<sst xmlns="http://schemas.openxmlformats.org/spreadsheetml/2006/main" count="91" uniqueCount="54">
  <si>
    <t>INCOME TAX RETURN</t>
  </si>
  <si>
    <t>Name of the Assessee</t>
  </si>
  <si>
    <t>:</t>
  </si>
  <si>
    <t>Address</t>
  </si>
  <si>
    <t>PAN</t>
  </si>
  <si>
    <t>DOB</t>
  </si>
  <si>
    <t>Status</t>
  </si>
  <si>
    <t>Individual</t>
  </si>
  <si>
    <t>Assessment Year</t>
  </si>
  <si>
    <t>2015-2016</t>
  </si>
  <si>
    <t>Financial Year</t>
  </si>
  <si>
    <t>Due Date</t>
  </si>
  <si>
    <t xml:space="preserve">COMPUTATION  OF  TOTAL  INCOME </t>
  </si>
  <si>
    <t>Particulars</t>
  </si>
  <si>
    <t>Amt (Rs.)</t>
  </si>
  <si>
    <t>NIL</t>
  </si>
  <si>
    <t>Gross Total Income</t>
  </si>
  <si>
    <t>Tax payable on total income</t>
  </si>
  <si>
    <t>Less : Rebate u/s 87 A</t>
  </si>
  <si>
    <t>Tax Payable after Rebate</t>
  </si>
  <si>
    <t>Total Tax Payable</t>
  </si>
  <si>
    <t>Girish Prataprao Salunkhe</t>
  </si>
  <si>
    <t>A402, Giriraj CHS, Sector - 44, Plot No. 7/8, Nerul Sewaood West, Navi Mumbai - 400 076.</t>
  </si>
  <si>
    <t>ALMPS3587R</t>
  </si>
  <si>
    <t>2016-2017</t>
  </si>
  <si>
    <t>Income from salary :</t>
  </si>
  <si>
    <t>Mumbai Distrcit Central Co-Op Bank Ltd.</t>
  </si>
  <si>
    <t>Income from one House Property:</t>
  </si>
  <si>
    <t>Rent received</t>
  </si>
  <si>
    <t>Less : Interest on housing loan</t>
  </si>
  <si>
    <t>Net Tax Payable ( Rounded off u/s 288B)</t>
  </si>
  <si>
    <t>Taxable Total Income ( Rounded off u/s 288A)</t>
  </si>
  <si>
    <t>2017-2018</t>
  </si>
  <si>
    <t>Income from other sources:</t>
  </si>
  <si>
    <t xml:space="preserve">             Section 80C</t>
  </si>
  <si>
    <t>Net Tax Payable/ (Refund) - ( Rounded off u/s 288B)</t>
  </si>
  <si>
    <r>
      <t xml:space="preserve">Less : </t>
    </r>
    <r>
      <rPr>
        <u/>
        <sz val="11"/>
        <color theme="1"/>
        <rFont val="Calibri"/>
        <family val="2"/>
        <scheme val="minor"/>
      </rPr>
      <t>Chapter VI-A deductions</t>
    </r>
  </si>
  <si>
    <t>Add : Edu Cess @2%</t>
  </si>
  <si>
    <t>Add : SAH Cess @1%</t>
  </si>
  <si>
    <t>Less: TDS on salary (192B)</t>
  </si>
  <si>
    <t>Avinash Mahadeo Patil</t>
  </si>
  <si>
    <t>Room No. 21/B,Devgiri Hajikasam Chawl, cooper Smith Road, Mazgaon, Mumbai - 400 010.</t>
  </si>
  <si>
    <t>AEBPP0941E</t>
  </si>
  <si>
    <t>2018-2019</t>
  </si>
  <si>
    <t>Mumbai Metro Rail Corporation Limited</t>
  </si>
  <si>
    <t>Commissioner of ESIS</t>
  </si>
  <si>
    <t>Less : Standard deduction u/s 24</t>
  </si>
  <si>
    <t>Interest on fixed deposit</t>
  </si>
  <si>
    <t>Tax deducted at source</t>
  </si>
  <si>
    <t>Salary (192B) - MUMC09738B - Commissioner of ESIS</t>
  </si>
  <si>
    <t>Rent (194I-B) - MUMT07797G - The Tata Power Company Ltd</t>
  </si>
  <si>
    <t>Interest (194A) - MUMA22783F - Allahabad Bank</t>
  </si>
  <si>
    <t>Less : Chapter VI-A deductions -  Section 80C</t>
  </si>
  <si>
    <t>Rent received - The Tata Power Company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</si>
</sst>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dd\-mm\-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 applyBorder="0" applyProtection="0"/>
    <xf numFmtId="43" fontId="6" fillId="0" borderId="0" applyFont="0" applyFill="0" applyBorder="0" applyAlignment="0" applyProtection="0"/>
    <xf numFmtId="0" fontId="6" fillId="0" borderId="0"/>
  </cellStyleXfs>
  <cellXfs count="71">
    <xf numFmtId="0" fontId="0" fillId="0" borderId="0" xfId="0"/>
    <xf numFmtId="0" fontId="0" fillId="0" borderId="0" xfId="0" applyFont="1" applyBorder="1"/>
    <xf numFmtId="165" fontId="0" fillId="0" borderId="0" xfId="1" applyNumberFormat="1" applyFont="1" applyBorder="1"/>
    <xf numFmtId="0" fontId="2" fillId="0" borderId="0" xfId="0" applyFont="1" applyBorder="1"/>
    <xf numFmtId="0" fontId="2" fillId="0" borderId="0" xfId="0" applyFont="1" applyAlignment="1">
      <alignment horizontal="left"/>
    </xf>
    <xf numFmtId="0" fontId="0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4" fillId="0" borderId="0" xfId="2" applyNumberFormat="1" applyFont="1" applyFill="1" applyBorder="1" applyAlignment="1">
      <alignment horizontal="left" vertical="top"/>
    </xf>
    <xf numFmtId="166" fontId="4" fillId="0" borderId="0" xfId="2" applyNumberFormat="1" applyFont="1" applyFill="1" applyBorder="1" applyAlignment="1">
      <alignment horizontal="left" vertical="top"/>
    </xf>
    <xf numFmtId="14" fontId="0" fillId="0" borderId="0" xfId="0" applyNumberFormat="1" applyFont="1" applyBorder="1" applyAlignment="1">
      <alignment horizontal="left" vertical="top"/>
    </xf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2" xfId="0" applyBorder="1" applyAlignment="1">
      <alignment horizontal="left"/>
    </xf>
    <xf numFmtId="41" fontId="0" fillId="0" borderId="3" xfId="1" applyNumberFormat="1" applyFont="1" applyBorder="1"/>
    <xf numFmtId="41" fontId="0" fillId="0" borderId="4" xfId="1" applyNumberFormat="1" applyFont="1" applyBorder="1" applyAlignment="1">
      <alignment horizontal="right"/>
    </xf>
    <xf numFmtId="41" fontId="0" fillId="0" borderId="6" xfId="1" applyNumberFormat="1" applyFont="1" applyBorder="1" applyAlignment="1">
      <alignment horizontal="right"/>
    </xf>
    <xf numFmtId="41" fontId="0" fillId="0" borderId="3" xfId="1" applyNumberFormat="1" applyFont="1" applyBorder="1" applyAlignment="1">
      <alignment horizontal="right"/>
    </xf>
    <xf numFmtId="41" fontId="0" fillId="0" borderId="6" xfId="1" applyNumberFormat="1" applyFont="1" applyFill="1" applyBorder="1" applyAlignment="1">
      <alignment horizontal="right"/>
    </xf>
    <xf numFmtId="41" fontId="0" fillId="0" borderId="4" xfId="0" applyNumberFormat="1" applyFont="1" applyBorder="1"/>
    <xf numFmtId="0" fontId="0" fillId="0" borderId="2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0" fillId="0" borderId="0" xfId="0" applyFont="1" applyBorder="1" applyAlignment="1">
      <alignment vertical="top"/>
    </xf>
    <xf numFmtId="165" fontId="0" fillId="0" borderId="0" xfId="1" applyNumberFormat="1" applyFont="1" applyBorder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41" fontId="0" fillId="0" borderId="7" xfId="1" applyNumberFormat="1" applyFont="1" applyBorder="1" applyAlignment="1">
      <alignment vertical="top"/>
    </xf>
    <xf numFmtId="41" fontId="0" fillId="0" borderId="3" xfId="1" applyNumberFormat="1" applyFont="1" applyBorder="1" applyAlignment="1">
      <alignment vertical="top"/>
    </xf>
    <xf numFmtId="0" fontId="0" fillId="0" borderId="2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41" fontId="0" fillId="0" borderId="2" xfId="1" applyNumberFormat="1" applyFont="1" applyBorder="1" applyAlignment="1">
      <alignment horizontal="right" vertical="top"/>
    </xf>
    <xf numFmtId="41" fontId="0" fillId="0" borderId="4" xfId="1" applyNumberFormat="1" applyFont="1" applyBorder="1" applyAlignment="1">
      <alignment horizontal="right" vertical="top"/>
    </xf>
    <xf numFmtId="0" fontId="0" fillId="0" borderId="2" xfId="0" applyBorder="1" applyAlignment="1">
      <alignment horizontal="left" vertical="top"/>
    </xf>
    <xf numFmtId="41" fontId="0" fillId="0" borderId="9" xfId="1" applyNumberFormat="1" applyFont="1" applyBorder="1" applyAlignment="1">
      <alignment horizontal="right" vertical="top"/>
    </xf>
    <xf numFmtId="0" fontId="0" fillId="0" borderId="2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41" fontId="0" fillId="0" borderId="6" xfId="1" applyNumberFormat="1" applyFont="1" applyBorder="1" applyAlignment="1">
      <alignment horizontal="right" vertical="top"/>
    </xf>
    <xf numFmtId="0" fontId="5" fillId="0" borderId="2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41" fontId="2" fillId="0" borderId="4" xfId="1" applyNumberFormat="1" applyFont="1" applyBorder="1" applyAlignment="1">
      <alignment horizontal="righ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41" fontId="0" fillId="0" borderId="3" xfId="1" applyNumberFormat="1" applyFont="1" applyBorder="1" applyAlignment="1">
      <alignment horizontal="right" vertical="top"/>
    </xf>
    <xf numFmtId="41" fontId="0" fillId="0" borderId="12" xfId="1" applyNumberFormat="1" applyFont="1" applyBorder="1" applyAlignment="1">
      <alignment horizontal="right" vertical="top"/>
    </xf>
    <xf numFmtId="41" fontId="0" fillId="0" borderId="5" xfId="1" applyNumberFormat="1" applyFont="1" applyBorder="1" applyAlignment="1">
      <alignment horizontal="right" vertical="top"/>
    </xf>
    <xf numFmtId="41" fontId="0" fillId="0" borderId="5" xfId="0" applyNumberFormat="1" applyFont="1" applyBorder="1" applyAlignment="1">
      <alignment vertical="top"/>
    </xf>
    <xf numFmtId="41" fontId="2" fillId="0" borderId="13" xfId="1" applyNumberFormat="1" applyFont="1" applyBorder="1" applyAlignment="1">
      <alignment horizontal="right" vertical="top"/>
    </xf>
    <xf numFmtId="0" fontId="0" fillId="0" borderId="9" xfId="0" applyFont="1" applyBorder="1" applyAlignment="1">
      <alignment vertical="top"/>
    </xf>
    <xf numFmtId="0" fontId="0" fillId="0" borderId="10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11" xfId="0" applyFont="1" applyBorder="1" applyAlignment="1">
      <alignment vertical="top"/>
    </xf>
  </cellXfs>
  <cellStyles count="5">
    <cellStyle name="Comma" xfId="1" builtinId="3"/>
    <cellStyle name="Comma 2" xfId="3" xr:uid="{00000000-0005-0000-0000-000001000000}"/>
    <cellStyle name="Excel Built-in Normal 1" xfId="2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0/IT%20Returns/Ananda%20Pawar/shilpa/A.Y.2010-11/Tax%20Audit/Anand%20Jaiswal_F.Y.2009-10/Euro%20Texmach/New%20Folder/ITR6_2010_11_R11/2010_ITR6_r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Index"/>
      <sheetName val="GENERAL"/>
      <sheetName val="GENERAL2"/>
      <sheetName val="SUBSIDIARY DETAILS"/>
      <sheetName val="NATUREOFBUSINESS"/>
      <sheetName val="BALANCE_SHEET"/>
      <sheetName val="PROFIT_LOSS"/>
      <sheetName val="OTHER_INFORMATION"/>
      <sheetName val="PART_B"/>
      <sheetName val="QUANTITATIVE_DETAILS"/>
      <sheetName val="PART_C"/>
      <sheetName val="HOUSE_PROPERTY"/>
      <sheetName val="BP"/>
      <sheetName val="DPM_DOA"/>
      <sheetName val="DEP_DCG"/>
      <sheetName val="ESR"/>
      <sheetName val="CG_OS"/>
      <sheetName val="CYLA BFLA"/>
      <sheetName val="CFL"/>
      <sheetName val="10A"/>
      <sheetName val="80G"/>
      <sheetName val="80_"/>
      <sheetName val="SI"/>
      <sheetName val="EI"/>
      <sheetName val="FRINGE_BENEFIT_INFO"/>
      <sheetName val="IT_DDTP"/>
      <sheetName val="DDT_TDS_TCS"/>
      <sheetName val="Instructions"/>
      <sheetName val="Pre_XML"/>
      <sheetName val="Calculator"/>
      <sheetName val="Seto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65">
          <cell r="H65" t="str">
            <v>01-ANDAMAN AND NICOBAR ISLANDS</v>
          </cell>
        </row>
        <row r="66">
          <cell r="H66" t="str">
            <v>02-ANDHRA PRADESH</v>
          </cell>
        </row>
        <row r="67">
          <cell r="H67" t="str">
            <v>03-ARUNACHAL PRADESH</v>
          </cell>
        </row>
        <row r="68">
          <cell r="H68" t="str">
            <v>04-ASSAM</v>
          </cell>
        </row>
        <row r="69">
          <cell r="H69" t="str">
            <v>05-BIHAR</v>
          </cell>
        </row>
        <row r="70">
          <cell r="H70" t="str">
            <v>06-CHANDIGARH</v>
          </cell>
        </row>
        <row r="71">
          <cell r="H71" t="str">
            <v>07-DADRA AND NAGAR HAVELI</v>
          </cell>
        </row>
        <row r="72">
          <cell r="H72" t="str">
            <v>08-DAMAN AND DIU</v>
          </cell>
        </row>
        <row r="73">
          <cell r="H73" t="str">
            <v>09-DELHI</v>
          </cell>
        </row>
        <row r="74">
          <cell r="H74" t="str">
            <v>10-GOA</v>
          </cell>
        </row>
        <row r="75">
          <cell r="H75" t="str">
            <v>11-GUJARAT</v>
          </cell>
        </row>
        <row r="76">
          <cell r="H76" t="str">
            <v>12-HARYANA</v>
          </cell>
        </row>
        <row r="77">
          <cell r="H77" t="str">
            <v>13-HIMACHAL PRADESH</v>
          </cell>
        </row>
        <row r="78">
          <cell r="H78" t="str">
            <v>14-JAMMU AND KASHMIR</v>
          </cell>
        </row>
        <row r="79">
          <cell r="H79" t="str">
            <v>15-KARNATAKA</v>
          </cell>
        </row>
        <row r="80">
          <cell r="H80" t="str">
            <v>16-KERALA</v>
          </cell>
        </row>
        <row r="81">
          <cell r="H81" t="str">
            <v>17-LAKHSWADEEP</v>
          </cell>
        </row>
        <row r="82">
          <cell r="H82" t="str">
            <v>18-MADHYA PRADESH</v>
          </cell>
        </row>
        <row r="83">
          <cell r="H83" t="str">
            <v>19-MAHARASHTRA</v>
          </cell>
        </row>
        <row r="84">
          <cell r="H84" t="str">
            <v>20-MANIPUR</v>
          </cell>
        </row>
        <row r="85">
          <cell r="H85" t="str">
            <v>21-MEGHALAYA</v>
          </cell>
        </row>
        <row r="86">
          <cell r="H86" t="str">
            <v>22-MIZORAM</v>
          </cell>
        </row>
        <row r="87">
          <cell r="H87" t="str">
            <v>23-NAGALAND</v>
          </cell>
        </row>
        <row r="88">
          <cell r="H88" t="str">
            <v>24-ORISSA</v>
          </cell>
        </row>
        <row r="89">
          <cell r="H89" t="str">
            <v>25-PONDICHERRY</v>
          </cell>
        </row>
        <row r="90">
          <cell r="H90" t="str">
            <v>26-PUNJAB</v>
          </cell>
        </row>
        <row r="91">
          <cell r="H91" t="str">
            <v>27-RAJASTHAN</v>
          </cell>
        </row>
        <row r="92">
          <cell r="H92" t="str">
            <v>28-SIKKIM</v>
          </cell>
        </row>
        <row r="93">
          <cell r="H93" t="str">
            <v>29-TAMILNADU</v>
          </cell>
        </row>
        <row r="94">
          <cell r="H94" t="str">
            <v>30-TRIPURA</v>
          </cell>
        </row>
        <row r="95">
          <cell r="H95" t="str">
            <v>31-UTTAR PRADESH</v>
          </cell>
        </row>
        <row r="96">
          <cell r="H96" t="str">
            <v>32-WEST BENGAL</v>
          </cell>
        </row>
        <row r="97">
          <cell r="H97" t="str">
            <v>33-CHHATISHGARH</v>
          </cell>
        </row>
        <row r="98">
          <cell r="H98" t="str">
            <v>34-UTTARANCHAL</v>
          </cell>
        </row>
        <row r="99">
          <cell r="H99" t="str">
            <v>35-JHARKHAND</v>
          </cell>
        </row>
        <row r="100">
          <cell r="H100" t="str">
            <v>99-FOREIGN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tabSelected="1" view="pageBreakPreview" topLeftCell="A15" zoomScaleSheetLayoutView="100" workbookViewId="0">
      <selection activeCell="A20" sqref="A20"/>
    </sheetView>
  </sheetViews>
  <sheetFormatPr defaultRowHeight="15" x14ac:dyDescent="0.25"/>
  <cols>
    <col min="1" max="1" width="20.85546875" style="39" bestFit="1" customWidth="1"/>
    <col min="2" max="2" width="1.5703125" style="39" bestFit="1" customWidth="1"/>
    <col min="3" max="3" width="23.5703125" style="39" bestFit="1" customWidth="1"/>
    <col min="4" max="4" width="9.140625" style="39"/>
    <col min="5" max="5" width="10.7109375" style="39" customWidth="1"/>
    <col min="6" max="6" width="12.28515625" style="39" bestFit="1" customWidth="1"/>
    <col min="7" max="7" width="19.5703125" style="39" bestFit="1" customWidth="1"/>
    <col min="8" max="16384" width="9.140625" style="39"/>
  </cols>
  <sheetData>
    <row r="1" spans="1:7" ht="18.75" x14ac:dyDescent="0.25">
      <c r="A1" s="38" t="s">
        <v>0</v>
      </c>
      <c r="B1" s="38"/>
      <c r="C1" s="38"/>
      <c r="D1" s="38"/>
      <c r="E1" s="38"/>
      <c r="F1" s="38"/>
    </row>
    <row r="2" spans="1:7" x14ac:dyDescent="0.25">
      <c r="G2" s="40"/>
    </row>
    <row r="3" spans="1:7" x14ac:dyDescent="0.25">
      <c r="A3" s="6" t="s">
        <v>1</v>
      </c>
      <c r="B3" s="6" t="s">
        <v>2</v>
      </c>
      <c r="C3" s="41" t="s">
        <v>40</v>
      </c>
      <c r="D3" s="5"/>
      <c r="E3" s="5"/>
    </row>
    <row r="4" spans="1:7" ht="30.75" customHeight="1" x14ac:dyDescent="0.25">
      <c r="A4" s="6" t="s">
        <v>3</v>
      </c>
      <c r="B4" s="6" t="s">
        <v>2</v>
      </c>
      <c r="C4" s="35" t="s">
        <v>41</v>
      </c>
      <c r="D4" s="36"/>
      <c r="E4" s="36"/>
      <c r="F4" s="36"/>
    </row>
    <row r="5" spans="1:7" x14ac:dyDescent="0.25">
      <c r="A5" s="6" t="s">
        <v>4</v>
      </c>
      <c r="B5" s="6" t="s">
        <v>2</v>
      </c>
      <c r="C5" s="7" t="s">
        <v>42</v>
      </c>
      <c r="D5" s="5"/>
      <c r="E5" s="5"/>
    </row>
    <row r="6" spans="1:7" x14ac:dyDescent="0.25">
      <c r="A6" s="6" t="s">
        <v>5</v>
      </c>
      <c r="B6" s="6" t="s">
        <v>2</v>
      </c>
      <c r="C6" s="8">
        <v>21465</v>
      </c>
      <c r="D6" s="5"/>
      <c r="E6" s="5"/>
    </row>
    <row r="7" spans="1:7" x14ac:dyDescent="0.25">
      <c r="A7" s="6" t="s">
        <v>6</v>
      </c>
      <c r="B7" s="6" t="s">
        <v>2</v>
      </c>
      <c r="C7" s="5" t="s">
        <v>7</v>
      </c>
      <c r="D7" s="5"/>
      <c r="E7" s="5"/>
    </row>
    <row r="8" spans="1:7" x14ac:dyDescent="0.25">
      <c r="A8" s="6" t="s">
        <v>8</v>
      </c>
      <c r="B8" s="6" t="s">
        <v>2</v>
      </c>
      <c r="C8" s="17" t="s">
        <v>43</v>
      </c>
      <c r="D8" s="5"/>
      <c r="E8" s="5"/>
    </row>
    <row r="9" spans="1:7" x14ac:dyDescent="0.25">
      <c r="A9" s="6" t="s">
        <v>10</v>
      </c>
      <c r="B9" s="6" t="s">
        <v>2</v>
      </c>
      <c r="C9" s="17" t="s">
        <v>32</v>
      </c>
      <c r="D9" s="5"/>
      <c r="E9" s="5"/>
    </row>
    <row r="10" spans="1:7" x14ac:dyDescent="0.25">
      <c r="A10" s="6" t="s">
        <v>11</v>
      </c>
      <c r="B10" s="6" t="s">
        <v>2</v>
      </c>
      <c r="C10" s="9">
        <v>43312</v>
      </c>
      <c r="D10" s="5"/>
      <c r="E10" s="5"/>
    </row>
    <row r="12" spans="1:7" ht="18.75" x14ac:dyDescent="0.25">
      <c r="A12" s="38" t="s">
        <v>12</v>
      </c>
      <c r="B12" s="38"/>
      <c r="C12" s="38"/>
      <c r="D12" s="38"/>
      <c r="E12" s="38"/>
      <c r="F12" s="38"/>
    </row>
    <row r="13" spans="1:7" x14ac:dyDescent="0.25">
      <c r="A13" s="42" t="s">
        <v>13</v>
      </c>
      <c r="B13" s="42"/>
      <c r="C13" s="42"/>
      <c r="D13" s="42"/>
      <c r="E13" s="43" t="s">
        <v>14</v>
      </c>
      <c r="F13" s="43" t="s">
        <v>14</v>
      </c>
      <c r="G13" s="6"/>
    </row>
    <row r="14" spans="1:7" x14ac:dyDescent="0.25">
      <c r="A14" s="44" t="s">
        <v>25</v>
      </c>
      <c r="B14" s="45"/>
      <c r="C14" s="45"/>
      <c r="D14" s="45"/>
      <c r="E14" s="46"/>
      <c r="F14" s="47"/>
    </row>
    <row r="15" spans="1:7" x14ac:dyDescent="0.25">
      <c r="A15" s="48" t="s">
        <v>44</v>
      </c>
      <c r="B15" s="49"/>
      <c r="C15" s="49"/>
      <c r="D15" s="49"/>
      <c r="E15" s="50">
        <v>81548</v>
      </c>
      <c r="F15" s="51"/>
    </row>
    <row r="16" spans="1:7" x14ac:dyDescent="0.25">
      <c r="A16" s="52" t="s">
        <v>45</v>
      </c>
      <c r="B16" s="5"/>
      <c r="C16" s="5"/>
      <c r="D16" s="5"/>
      <c r="E16" s="53">
        <v>141320</v>
      </c>
      <c r="F16" s="51">
        <f>SUM(E15:E16)</f>
        <v>222868</v>
      </c>
    </row>
    <row r="17" spans="1:6" x14ac:dyDescent="0.25">
      <c r="A17" s="52"/>
      <c r="B17" s="5"/>
      <c r="C17" s="5"/>
      <c r="D17" s="5"/>
      <c r="E17" s="50"/>
      <c r="F17" s="51"/>
    </row>
    <row r="18" spans="1:6" x14ac:dyDescent="0.25">
      <c r="A18" s="44" t="s">
        <v>27</v>
      </c>
      <c r="B18" s="45"/>
      <c r="C18" s="45"/>
      <c r="D18" s="45"/>
      <c r="E18" s="51"/>
      <c r="F18" s="51"/>
    </row>
    <row r="19" spans="1:6" x14ac:dyDescent="0.25">
      <c r="A19" s="54" t="s">
        <v>53</v>
      </c>
      <c r="B19" s="55"/>
      <c r="C19" s="55"/>
      <c r="D19" s="55"/>
      <c r="E19" s="51">
        <v>397650</v>
      </c>
      <c r="F19" s="51"/>
    </row>
    <row r="20" spans="1:6" x14ac:dyDescent="0.25">
      <c r="A20" s="54" t="s">
        <v>46</v>
      </c>
      <c r="B20" s="55"/>
      <c r="C20" s="55"/>
      <c r="D20" s="55"/>
      <c r="E20" s="56">
        <f>E19*0.3</f>
        <v>119295</v>
      </c>
      <c r="F20" s="51">
        <f>E19-E20</f>
        <v>278355</v>
      </c>
    </row>
    <row r="21" spans="1:6" x14ac:dyDescent="0.25">
      <c r="A21" s="54"/>
      <c r="B21" s="55"/>
      <c r="C21" s="55"/>
      <c r="D21" s="55"/>
      <c r="E21" s="50"/>
      <c r="F21" s="51"/>
    </row>
    <row r="22" spans="1:6" x14ac:dyDescent="0.25">
      <c r="A22" s="44" t="s">
        <v>33</v>
      </c>
      <c r="B22" s="45"/>
      <c r="C22" s="45"/>
      <c r="D22" s="45"/>
      <c r="E22" s="50"/>
      <c r="F22" s="51"/>
    </row>
    <row r="23" spans="1:6" x14ac:dyDescent="0.25">
      <c r="A23" s="52" t="s">
        <v>47</v>
      </c>
      <c r="B23" s="55"/>
      <c r="C23" s="55"/>
      <c r="D23" s="55"/>
      <c r="E23" s="50"/>
      <c r="F23" s="51">
        <v>23262</v>
      </c>
    </row>
    <row r="24" spans="1:6" x14ac:dyDescent="0.25">
      <c r="A24" s="57"/>
      <c r="B24" s="55"/>
      <c r="C24" s="55"/>
      <c r="D24" s="55"/>
      <c r="E24" s="50"/>
      <c r="F24" s="51"/>
    </row>
    <row r="25" spans="1:6" x14ac:dyDescent="0.25">
      <c r="A25" s="44" t="s">
        <v>16</v>
      </c>
      <c r="B25" s="45"/>
      <c r="C25" s="45"/>
      <c r="D25" s="45"/>
      <c r="E25" s="50"/>
      <c r="F25" s="59">
        <f>SUM(F14:F24)</f>
        <v>524485</v>
      </c>
    </row>
    <row r="26" spans="1:6" x14ac:dyDescent="0.25">
      <c r="A26" s="58" t="s">
        <v>52</v>
      </c>
      <c r="B26" s="49"/>
      <c r="C26" s="49"/>
      <c r="D26" s="49"/>
      <c r="E26" s="50"/>
      <c r="F26" s="51">
        <v>150000</v>
      </c>
    </row>
    <row r="27" spans="1:6" x14ac:dyDescent="0.25">
      <c r="A27" s="58"/>
      <c r="B27" s="49"/>
      <c r="C27" s="49"/>
      <c r="D27" s="49"/>
      <c r="E27" s="51"/>
      <c r="F27" s="51"/>
    </row>
    <row r="28" spans="1:6" ht="15.75" thickBot="1" x14ac:dyDescent="0.3">
      <c r="A28" s="44" t="s">
        <v>31</v>
      </c>
      <c r="B28" s="45"/>
      <c r="C28" s="45"/>
      <c r="D28" s="45"/>
      <c r="E28" s="51"/>
      <c r="F28" s="66">
        <f>ROUND((F25-F26),-1)</f>
        <v>374490</v>
      </c>
    </row>
    <row r="29" spans="1:6" ht="15.75" thickTop="1" x14ac:dyDescent="0.25">
      <c r="A29" s="58"/>
      <c r="B29" s="49"/>
      <c r="C29" s="49"/>
      <c r="D29" s="49"/>
      <c r="E29" s="51"/>
      <c r="F29" s="51"/>
    </row>
    <row r="30" spans="1:6" x14ac:dyDescent="0.25">
      <c r="A30" s="60"/>
      <c r="B30" s="61"/>
      <c r="C30" s="61"/>
      <c r="D30" s="61"/>
      <c r="E30" s="62"/>
      <c r="F30" s="63"/>
    </row>
    <row r="31" spans="1:6" x14ac:dyDescent="0.25">
      <c r="A31" s="44" t="s">
        <v>17</v>
      </c>
      <c r="B31" s="45"/>
      <c r="C31" s="45"/>
      <c r="D31" s="45"/>
      <c r="E31" s="51">
        <v>6224.5</v>
      </c>
      <c r="F31" s="64"/>
    </row>
    <row r="32" spans="1:6" x14ac:dyDescent="0.25">
      <c r="A32" s="52" t="s">
        <v>37</v>
      </c>
      <c r="B32" s="55"/>
      <c r="C32" s="55"/>
      <c r="D32" s="55"/>
      <c r="E32" s="51">
        <f>ROUND((E31*2/100),0)+1</f>
        <v>125</v>
      </c>
      <c r="F32" s="64"/>
    </row>
    <row r="33" spans="1:6" x14ac:dyDescent="0.25">
      <c r="A33" s="48" t="s">
        <v>38</v>
      </c>
      <c r="B33" s="49"/>
      <c r="C33" s="49"/>
      <c r="D33" s="49"/>
      <c r="E33" s="56">
        <f>ROUND((E31*1/100),0)</f>
        <v>62</v>
      </c>
      <c r="F33" s="64">
        <f>SUM(E31:E33)</f>
        <v>6411.5</v>
      </c>
    </row>
    <row r="34" spans="1:6" x14ac:dyDescent="0.25">
      <c r="A34" s="54"/>
      <c r="B34" s="5"/>
      <c r="C34" s="5"/>
      <c r="D34" s="5"/>
      <c r="E34" s="51"/>
      <c r="F34" s="64"/>
    </row>
    <row r="35" spans="1:6" x14ac:dyDescent="0.25">
      <c r="A35" s="57" t="s">
        <v>48</v>
      </c>
      <c r="B35" s="5"/>
      <c r="C35" s="5"/>
      <c r="D35" s="5"/>
      <c r="E35" s="51"/>
      <c r="F35" s="65"/>
    </row>
    <row r="36" spans="1:6" x14ac:dyDescent="0.25">
      <c r="A36" s="48" t="s">
        <v>49</v>
      </c>
      <c r="B36" s="49"/>
      <c r="C36" s="49"/>
      <c r="D36" s="49"/>
      <c r="E36" s="51">
        <v>2500</v>
      </c>
      <c r="F36" s="65"/>
    </row>
    <row r="37" spans="1:6" x14ac:dyDescent="0.25">
      <c r="A37" s="48" t="s">
        <v>50</v>
      </c>
      <c r="B37" s="49"/>
      <c r="C37" s="49"/>
      <c r="D37" s="49"/>
      <c r="E37" s="51">
        <v>39765</v>
      </c>
      <c r="F37" s="65"/>
    </row>
    <row r="38" spans="1:6" x14ac:dyDescent="0.25">
      <c r="A38" s="48" t="s">
        <v>51</v>
      </c>
      <c r="B38" s="49"/>
      <c r="C38" s="49"/>
      <c r="D38" s="49"/>
      <c r="E38" s="56">
        <v>2327</v>
      </c>
      <c r="F38" s="64">
        <f>SUM(E36:E38)</f>
        <v>44592</v>
      </c>
    </row>
    <row r="39" spans="1:6" x14ac:dyDescent="0.25">
      <c r="A39" s="54"/>
      <c r="B39" s="5"/>
      <c r="C39" s="5"/>
      <c r="D39" s="5"/>
      <c r="E39" s="51"/>
      <c r="F39" s="64"/>
    </row>
    <row r="40" spans="1:6" ht="15.75" thickBot="1" x14ac:dyDescent="0.3">
      <c r="A40" s="44" t="s">
        <v>35</v>
      </c>
      <c r="B40" s="45"/>
      <c r="C40" s="45"/>
      <c r="D40" s="45"/>
      <c r="E40" s="51"/>
      <c r="F40" s="66">
        <f>ROUND((F33-F38),-1)</f>
        <v>-38180</v>
      </c>
    </row>
    <row r="41" spans="1:6" ht="15.75" thickTop="1" x14ac:dyDescent="0.25">
      <c r="A41" s="67"/>
      <c r="B41" s="68"/>
      <c r="C41" s="68"/>
      <c r="D41" s="68"/>
      <c r="E41" s="69"/>
      <c r="F41" s="70"/>
    </row>
  </sheetData>
  <mergeCells count="20">
    <mergeCell ref="A37:D37"/>
    <mergeCell ref="A31:D31"/>
    <mergeCell ref="A27:D27"/>
    <mergeCell ref="A28:D28"/>
    <mergeCell ref="A29:D29"/>
    <mergeCell ref="A1:F1"/>
    <mergeCell ref="C4:F4"/>
    <mergeCell ref="A12:F12"/>
    <mergeCell ref="A13:D13"/>
    <mergeCell ref="A14:D14"/>
    <mergeCell ref="A15:D15"/>
    <mergeCell ref="A18:D18"/>
    <mergeCell ref="A36:D36"/>
    <mergeCell ref="A40:D40"/>
    <mergeCell ref="A26:D26"/>
    <mergeCell ref="A30:D30"/>
    <mergeCell ref="A33:D33"/>
    <mergeCell ref="A38:D38"/>
    <mergeCell ref="A22:D22"/>
    <mergeCell ref="A25:D25"/>
  </mergeCells>
  <pageMargins left="0.7" right="0" top="0.27" bottom="0.2" header="0.3" footer="0.3"/>
  <pageSetup orientation="portrait" r:id="rId1"/>
  <ignoredErrors>
    <ignoredError sqref="F25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view="pageBreakPreview" topLeftCell="A10" zoomScaleSheetLayoutView="100" workbookViewId="0">
      <selection activeCell="F25" sqref="F25"/>
    </sheetView>
  </sheetViews>
  <sheetFormatPr defaultRowHeight="15" x14ac:dyDescent="0.25"/>
  <cols>
    <col min="1" max="1" width="20.85546875" style="1" bestFit="1" customWidth="1"/>
    <col min="2" max="2" width="1.5703125" style="1" bestFit="1" customWidth="1"/>
    <col min="3" max="3" width="23.5703125" style="1" bestFit="1" customWidth="1"/>
    <col min="4" max="4" width="9.140625" style="1"/>
    <col min="5" max="6" width="10.7109375" style="1" customWidth="1"/>
    <col min="7" max="7" width="19.5703125" style="1" bestFit="1" customWidth="1"/>
    <col min="8" max="16384" width="9.140625" style="1"/>
  </cols>
  <sheetData>
    <row r="1" spans="1:7" ht="18.75" x14ac:dyDescent="0.3">
      <c r="A1" s="34" t="s">
        <v>0</v>
      </c>
      <c r="B1" s="34"/>
      <c r="C1" s="34"/>
      <c r="D1" s="34"/>
      <c r="E1" s="34"/>
      <c r="F1" s="34"/>
    </row>
    <row r="2" spans="1:7" x14ac:dyDescent="0.25">
      <c r="G2" s="2"/>
    </row>
    <row r="3" spans="1:7" x14ac:dyDescent="0.25">
      <c r="A3" s="3" t="s">
        <v>1</v>
      </c>
      <c r="B3" s="3" t="s">
        <v>2</v>
      </c>
      <c r="C3" s="4" t="s">
        <v>21</v>
      </c>
      <c r="D3" s="5"/>
      <c r="E3" s="5"/>
    </row>
    <row r="4" spans="1:7" ht="30.75" customHeight="1" x14ac:dyDescent="0.25">
      <c r="A4" s="6" t="s">
        <v>3</v>
      </c>
      <c r="B4" s="6" t="s">
        <v>2</v>
      </c>
      <c r="C4" s="35" t="s">
        <v>22</v>
      </c>
      <c r="D4" s="36"/>
      <c r="E4" s="36"/>
      <c r="F4" s="36"/>
    </row>
    <row r="5" spans="1:7" x14ac:dyDescent="0.25">
      <c r="A5" s="3" t="s">
        <v>4</v>
      </c>
      <c r="B5" s="3" t="s">
        <v>2</v>
      </c>
      <c r="C5" s="7" t="s">
        <v>23</v>
      </c>
      <c r="D5" s="5"/>
      <c r="E5" s="5"/>
    </row>
    <row r="6" spans="1:7" x14ac:dyDescent="0.25">
      <c r="A6" s="3" t="s">
        <v>5</v>
      </c>
      <c r="B6" s="6" t="s">
        <v>2</v>
      </c>
      <c r="C6" s="8">
        <v>24894</v>
      </c>
      <c r="D6" s="5"/>
      <c r="E6" s="5"/>
    </row>
    <row r="7" spans="1:7" x14ac:dyDescent="0.25">
      <c r="A7" s="3" t="s">
        <v>6</v>
      </c>
      <c r="B7" s="6" t="s">
        <v>2</v>
      </c>
      <c r="C7" s="5" t="s">
        <v>7</v>
      </c>
      <c r="D7" s="5"/>
      <c r="E7" s="5"/>
    </row>
    <row r="8" spans="1:7" x14ac:dyDescent="0.25">
      <c r="A8" s="3" t="s">
        <v>8</v>
      </c>
      <c r="B8" s="6" t="s">
        <v>2</v>
      </c>
      <c r="C8" s="17" t="s">
        <v>24</v>
      </c>
      <c r="D8" s="5"/>
      <c r="E8" s="5"/>
    </row>
    <row r="9" spans="1:7" x14ac:dyDescent="0.25">
      <c r="A9" s="3" t="s">
        <v>10</v>
      </c>
      <c r="B9" s="6" t="s">
        <v>2</v>
      </c>
      <c r="C9" s="17" t="s">
        <v>9</v>
      </c>
      <c r="D9" s="5"/>
      <c r="E9" s="5"/>
    </row>
    <row r="10" spans="1:7" x14ac:dyDescent="0.25">
      <c r="A10" s="3" t="s">
        <v>11</v>
      </c>
      <c r="B10" s="6" t="s">
        <v>2</v>
      </c>
      <c r="C10" s="9">
        <v>42582</v>
      </c>
      <c r="D10" s="5"/>
      <c r="E10" s="5"/>
    </row>
    <row r="12" spans="1:7" ht="18.75" x14ac:dyDescent="0.3">
      <c r="A12" s="34" t="s">
        <v>12</v>
      </c>
      <c r="B12" s="34"/>
      <c r="C12" s="34"/>
      <c r="D12" s="34"/>
      <c r="E12" s="34"/>
      <c r="F12" s="34"/>
    </row>
    <row r="13" spans="1:7" x14ac:dyDescent="0.25">
      <c r="A13" s="37" t="s">
        <v>13</v>
      </c>
      <c r="B13" s="37"/>
      <c r="C13" s="37"/>
      <c r="D13" s="37"/>
      <c r="E13" s="10" t="s">
        <v>14</v>
      </c>
      <c r="F13" s="10" t="s">
        <v>14</v>
      </c>
      <c r="G13" s="3"/>
    </row>
    <row r="14" spans="1:7" x14ac:dyDescent="0.25">
      <c r="A14" s="32" t="s">
        <v>25</v>
      </c>
      <c r="B14" s="33"/>
      <c r="C14" s="33"/>
      <c r="D14" s="33"/>
      <c r="E14" s="19"/>
      <c r="F14" s="19"/>
    </row>
    <row r="15" spans="1:7" x14ac:dyDescent="0.25">
      <c r="A15" s="25" t="s">
        <v>26</v>
      </c>
      <c r="B15" s="26"/>
      <c r="C15" s="26"/>
      <c r="D15" s="26"/>
      <c r="E15" s="20"/>
      <c r="F15" s="20">
        <v>1308762</v>
      </c>
    </row>
    <row r="16" spans="1:7" x14ac:dyDescent="0.25">
      <c r="A16" s="18"/>
      <c r="B16" s="15"/>
      <c r="C16" s="15"/>
      <c r="D16" s="15"/>
      <c r="E16" s="20"/>
      <c r="F16" s="20"/>
    </row>
    <row r="17" spans="1:6" x14ac:dyDescent="0.25">
      <c r="A17" s="32" t="s">
        <v>27</v>
      </c>
      <c r="B17" s="33"/>
      <c r="C17" s="33"/>
      <c r="D17" s="33"/>
      <c r="E17" s="20"/>
      <c r="F17" s="20"/>
    </row>
    <row r="18" spans="1:6" x14ac:dyDescent="0.25">
      <c r="A18" s="13" t="s">
        <v>28</v>
      </c>
      <c r="B18" s="14"/>
      <c r="C18" s="14"/>
      <c r="D18" s="14"/>
      <c r="E18" s="20">
        <v>0</v>
      </c>
      <c r="F18" s="20"/>
    </row>
    <row r="19" spans="1:6" x14ac:dyDescent="0.25">
      <c r="A19" s="13" t="s">
        <v>29</v>
      </c>
      <c r="B19" s="14"/>
      <c r="C19" s="14"/>
      <c r="D19" s="14"/>
      <c r="E19" s="21">
        <v>-11825</v>
      </c>
      <c r="F19" s="21">
        <f>E18+E19</f>
        <v>-11825</v>
      </c>
    </row>
    <row r="20" spans="1:6" x14ac:dyDescent="0.25">
      <c r="A20" s="16"/>
      <c r="B20" s="14"/>
      <c r="C20" s="14"/>
      <c r="D20" s="14"/>
      <c r="E20" s="20"/>
      <c r="F20" s="20"/>
    </row>
    <row r="21" spans="1:6" x14ac:dyDescent="0.25">
      <c r="A21" s="32" t="s">
        <v>16</v>
      </c>
      <c r="B21" s="33"/>
      <c r="C21" s="33"/>
      <c r="D21" s="33"/>
      <c r="E21" s="20">
        <f>F15+F19</f>
        <v>1296937</v>
      </c>
      <c r="F21" s="20"/>
    </row>
    <row r="22" spans="1:6" x14ac:dyDescent="0.25">
      <c r="A22" s="25" t="s">
        <v>36</v>
      </c>
      <c r="B22" s="26"/>
      <c r="C22" s="26"/>
      <c r="D22" s="26"/>
      <c r="E22" s="20"/>
      <c r="F22" s="20"/>
    </row>
    <row r="23" spans="1:6" x14ac:dyDescent="0.25">
      <c r="A23" s="29" t="s">
        <v>34</v>
      </c>
      <c r="B23" s="26"/>
      <c r="C23" s="26"/>
      <c r="D23" s="26"/>
      <c r="E23" s="21">
        <v>150000</v>
      </c>
      <c r="F23" s="21">
        <f>ROUND(E21-E23,-1)</f>
        <v>1146940</v>
      </c>
    </row>
    <row r="24" spans="1:6" x14ac:dyDescent="0.25">
      <c r="A24" s="29"/>
      <c r="B24" s="26"/>
      <c r="C24" s="26"/>
      <c r="D24" s="26"/>
      <c r="E24" s="20"/>
      <c r="F24" s="20"/>
    </row>
    <row r="25" spans="1:6" x14ac:dyDescent="0.25">
      <c r="A25" s="32" t="s">
        <v>31</v>
      </c>
      <c r="B25" s="33"/>
      <c r="C25" s="33"/>
      <c r="D25" s="33"/>
      <c r="E25" s="20"/>
      <c r="F25" s="20">
        <f>F23</f>
        <v>1146940</v>
      </c>
    </row>
    <row r="26" spans="1:6" x14ac:dyDescent="0.25">
      <c r="A26" s="29"/>
      <c r="B26" s="26"/>
      <c r="C26" s="26"/>
      <c r="D26" s="26"/>
      <c r="E26" s="20"/>
      <c r="F26" s="20"/>
    </row>
    <row r="27" spans="1:6" x14ac:dyDescent="0.25">
      <c r="A27" s="30" t="s">
        <v>17</v>
      </c>
      <c r="B27" s="31"/>
      <c r="C27" s="31"/>
      <c r="D27" s="31"/>
      <c r="E27" s="22">
        <f>((F25-1000000)*0.3)+125000</f>
        <v>169082</v>
      </c>
      <c r="F27" s="22"/>
    </row>
    <row r="28" spans="1:6" x14ac:dyDescent="0.25">
      <c r="A28" s="11"/>
      <c r="B28" s="12"/>
      <c r="C28" s="12"/>
      <c r="D28" s="12"/>
      <c r="E28" s="20"/>
      <c r="F28" s="20"/>
    </row>
    <row r="29" spans="1:6" x14ac:dyDescent="0.25">
      <c r="A29" s="29" t="s">
        <v>18</v>
      </c>
      <c r="B29" s="26"/>
      <c r="C29" s="26"/>
      <c r="D29" s="26"/>
      <c r="E29" s="21">
        <v>0</v>
      </c>
      <c r="F29" s="21">
        <f>E27+E29</f>
        <v>169082</v>
      </c>
    </row>
    <row r="30" spans="1:6" x14ac:dyDescent="0.25">
      <c r="A30" s="29"/>
      <c r="B30" s="26"/>
      <c r="C30" s="26"/>
      <c r="D30" s="26"/>
      <c r="E30" s="20"/>
      <c r="F30" s="20"/>
    </row>
    <row r="31" spans="1:6" x14ac:dyDescent="0.25">
      <c r="A31" s="32" t="s">
        <v>19</v>
      </c>
      <c r="B31" s="33"/>
      <c r="C31" s="33"/>
      <c r="D31" s="33"/>
      <c r="E31" s="20"/>
      <c r="F31" s="20"/>
    </row>
    <row r="32" spans="1:6" x14ac:dyDescent="0.25">
      <c r="A32" s="18" t="s">
        <v>37</v>
      </c>
      <c r="B32" s="14"/>
      <c r="C32" s="14"/>
      <c r="D32" s="14"/>
      <c r="E32" s="20">
        <f>F29*2/100</f>
        <v>3381.64</v>
      </c>
      <c r="F32" s="20"/>
    </row>
    <row r="33" spans="1:6" x14ac:dyDescent="0.25">
      <c r="A33" s="25" t="s">
        <v>38</v>
      </c>
      <c r="B33" s="26"/>
      <c r="C33" s="26"/>
      <c r="D33" s="26"/>
      <c r="E33" s="23">
        <f>F29*1/100</f>
        <v>1690.82</v>
      </c>
      <c r="F33" s="21">
        <f>F29+E32+E33</f>
        <v>174154.46000000002</v>
      </c>
    </row>
    <row r="34" spans="1:6" x14ac:dyDescent="0.25">
      <c r="A34" s="13"/>
      <c r="B34" s="15"/>
      <c r="C34" s="15"/>
      <c r="D34" s="15"/>
      <c r="E34" s="20"/>
      <c r="F34" s="20"/>
    </row>
    <row r="35" spans="1:6" x14ac:dyDescent="0.25">
      <c r="A35" s="16" t="s">
        <v>20</v>
      </c>
      <c r="B35" s="15"/>
      <c r="C35" s="15"/>
      <c r="D35" s="15"/>
      <c r="E35" s="20">
        <f>F33</f>
        <v>174154.46000000002</v>
      </c>
      <c r="F35" s="24"/>
    </row>
    <row r="36" spans="1:6" x14ac:dyDescent="0.25">
      <c r="A36" s="25" t="s">
        <v>39</v>
      </c>
      <c r="B36" s="26"/>
      <c r="C36" s="26"/>
      <c r="D36" s="26"/>
      <c r="E36" s="21">
        <v>174153</v>
      </c>
      <c r="F36" s="21">
        <v>1</v>
      </c>
    </row>
    <row r="37" spans="1:6" x14ac:dyDescent="0.25">
      <c r="A37" s="13"/>
      <c r="B37" s="15"/>
      <c r="C37" s="15"/>
      <c r="D37" s="15"/>
      <c r="E37" s="20"/>
      <c r="F37" s="20"/>
    </row>
    <row r="38" spans="1:6" x14ac:dyDescent="0.25">
      <c r="A38" s="27" t="s">
        <v>30</v>
      </c>
      <c r="B38" s="28"/>
      <c r="C38" s="28"/>
      <c r="D38" s="28"/>
      <c r="E38" s="21"/>
      <c r="F38" s="21" t="s">
        <v>15</v>
      </c>
    </row>
  </sheetData>
  <mergeCells count="20">
    <mergeCell ref="A15:D15"/>
    <mergeCell ref="A1:F1"/>
    <mergeCell ref="C4:F4"/>
    <mergeCell ref="A12:F12"/>
    <mergeCell ref="A13:D13"/>
    <mergeCell ref="A14:D14"/>
    <mergeCell ref="A17:D17"/>
    <mergeCell ref="A21:D21"/>
    <mergeCell ref="A23:D23"/>
    <mergeCell ref="A24:D24"/>
    <mergeCell ref="A25:D25"/>
    <mergeCell ref="A36:D36"/>
    <mergeCell ref="A38:D38"/>
    <mergeCell ref="A22:D22"/>
    <mergeCell ref="A26:D26"/>
    <mergeCell ref="A27:D27"/>
    <mergeCell ref="A29:D29"/>
    <mergeCell ref="A30:D30"/>
    <mergeCell ref="A31:D31"/>
    <mergeCell ref="A33:D33"/>
  </mergeCells>
  <pageMargins left="0.7" right="0" top="0.47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 AY 2018-19</vt:lpstr>
      <vt:lpstr>Comp AY 2016-17</vt:lpstr>
      <vt:lpstr>'Comp AY 2016-17'!Print_Area</vt:lpstr>
      <vt:lpstr>'Comp AY 2018-19'!Print_Area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YCO-TUSHAR</dc:creator>
  <cp:lastModifiedBy>Tushar</cp:lastModifiedBy>
  <cp:lastPrinted>2018-07-10T09:17:00Z</cp:lastPrinted>
  <dcterms:created xsi:type="dcterms:W3CDTF">2018-04-05T06:54:53Z</dcterms:created>
  <dcterms:modified xsi:type="dcterms:W3CDTF">2018-07-10T09:17:04Z</dcterms:modified>
</cp:coreProperties>
</file>