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0\IT Returns\Yogesh Bhatia\"/>
    </mc:Choice>
  </mc:AlternateContent>
  <xr:revisionPtr revIDLastSave="0" documentId="10_ncr:8100000_{0F8F7F80-6372-4AC2-B486-CB457CD79E0E}" xr6:coauthVersionLast="34" xr6:coauthVersionMax="34" xr10:uidLastSave="{00000000-0000-0000-0000-000000000000}"/>
  <bookViews>
    <workbookView xWindow="0" yWindow="0" windowWidth="20490" windowHeight="7545" firstSheet="1" activeTab="1" xr2:uid="{8FE0D21A-2D0F-4A8B-9F09-FBEDE31BE358}"/>
  </bookViews>
  <sheets>
    <sheet name="Sheet1" sheetId="1" state="hidden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5" i="2" l="1"/>
  <c r="E9" i="2" l="1"/>
  <c r="E11" i="2" s="1"/>
  <c r="E12" i="2" l="1"/>
  <c r="E13" i="2" s="1"/>
  <c r="C26" i="2"/>
  <c r="C19" i="2"/>
  <c r="C12" i="2"/>
  <c r="C9" i="2"/>
  <c r="C10" i="2" s="1"/>
  <c r="G10" i="1"/>
  <c r="G6" i="1"/>
  <c r="G7" i="1" s="1"/>
  <c r="G9" i="1" s="1"/>
  <c r="E10" i="1"/>
  <c r="E6" i="1"/>
  <c r="E7" i="1"/>
  <c r="E9" i="1" s="1"/>
  <c r="F6" i="1"/>
  <c r="C15" i="2" l="1"/>
  <c r="C22" i="2" s="1"/>
  <c r="C24" i="2" s="1"/>
  <c r="C28" i="2" s="1"/>
</calcChain>
</file>

<file path=xl/sharedStrings.xml><?xml version="1.0" encoding="utf-8"?>
<sst xmlns="http://schemas.openxmlformats.org/spreadsheetml/2006/main" count="34" uniqueCount="31">
  <si>
    <t>IFOS</t>
  </si>
  <si>
    <t>RENT COMP</t>
  </si>
  <si>
    <t>Scenario 1</t>
  </si>
  <si>
    <t>Scenario 2</t>
  </si>
  <si>
    <t>Income from other sources</t>
  </si>
  <si>
    <t>LIC Pension</t>
  </si>
  <si>
    <t>FDR Interest</t>
  </si>
  <si>
    <t>Senior Citizen Savings Interest</t>
  </si>
  <si>
    <t>Savings Interest</t>
  </si>
  <si>
    <t xml:space="preserve">Computation of Total Income </t>
  </si>
  <si>
    <t>Amount</t>
  </si>
  <si>
    <t>Rent Compensation
(1644950*10/18)</t>
  </si>
  <si>
    <t>Rent and brokerage paid</t>
  </si>
  <si>
    <t>Gross Total Income</t>
  </si>
  <si>
    <t>Less</t>
  </si>
  <si>
    <t>Chapter VI-A Deductions</t>
  </si>
  <si>
    <t>Section 80C - Sr. SSC</t>
  </si>
  <si>
    <t>Section 80TTA - SB Interest</t>
  </si>
  <si>
    <t>Taxable Total Income</t>
  </si>
  <si>
    <t>Total</t>
  </si>
  <si>
    <t>TDS deducted at source</t>
  </si>
  <si>
    <t>Tax payable</t>
  </si>
  <si>
    <t>Per month</t>
  </si>
  <si>
    <t>Total Months</t>
  </si>
  <si>
    <t>Total amount</t>
  </si>
  <si>
    <t>1% TDS</t>
  </si>
  <si>
    <t>Reced in Bank through 3 cheques</t>
  </si>
  <si>
    <t>Dividend</t>
  </si>
  <si>
    <t>NET Tax payable / (Refund)</t>
  </si>
  <si>
    <t>Dividend (Exempt u/s 10(34)</t>
  </si>
  <si>
    <t>Section 80D - Mediclaim ( Self and family - Both Sr. Citizen)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</si>
</sst>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2" fillId="0" borderId="0" xfId="1" applyNumberFormat="1" applyFont="1"/>
    <xf numFmtId="0" fontId="2" fillId="0" borderId="0" xfId="0" applyFont="1"/>
    <xf numFmtId="0" fontId="3" fillId="0" borderId="0" xfId="0" applyFont="1"/>
    <xf numFmtId="164" fontId="0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top" wrapText="1"/>
    </xf>
    <xf numFmtId="164" fontId="3" fillId="0" borderId="0" xfId="1" applyNumberFormat="1" applyFont="1" applyAlignment="1">
      <alignment horizontal="center"/>
    </xf>
    <xf numFmtId="43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BFDB-244C-4624-BC7D-667F8BCC63C4}">
  <dimension ref="D3:G10"/>
  <sheetViews>
    <sheetView workbookViewId="0">
      <selection activeCell="E5" sqref="E5"/>
    </sheetView>
  </sheetViews>
  <sheetFormatPr defaultRowHeight="15" x14ac:dyDescent="0.25"/>
  <cols>
    <col min="4" max="4" width="11.42578125" bestFit="1" customWidth="1"/>
    <col min="5" max="5" width="13.28515625" style="1" bestFit="1" customWidth="1"/>
    <col min="6" max="6" width="13.28515625" bestFit="1" customWidth="1"/>
    <col min="7" max="7" width="11.42578125" bestFit="1" customWidth="1"/>
  </cols>
  <sheetData>
    <row r="3" spans="4:7" s="4" customFormat="1" x14ac:dyDescent="0.25">
      <c r="E3" s="3" t="s">
        <v>2</v>
      </c>
      <c r="G3" s="3" t="s">
        <v>3</v>
      </c>
    </row>
    <row r="5" spans="4:7" x14ac:dyDescent="0.25">
      <c r="D5" t="s">
        <v>0</v>
      </c>
      <c r="E5" s="1">
        <v>211000</v>
      </c>
      <c r="F5" s="1"/>
      <c r="G5" s="1">
        <v>211000</v>
      </c>
    </row>
    <row r="6" spans="4:7" x14ac:dyDescent="0.25">
      <c r="D6" t="s">
        <v>1</v>
      </c>
      <c r="E6" s="1">
        <f>(1644950*10/18)-385000</f>
        <v>528861.11111111112</v>
      </c>
      <c r="F6" s="1">
        <f>E6*99%</f>
        <v>523572.5</v>
      </c>
      <c r="G6" s="1">
        <f>(1644950*18/18)-385000</f>
        <v>1259950</v>
      </c>
    </row>
    <row r="7" spans="4:7" x14ac:dyDescent="0.25">
      <c r="E7" s="1">
        <f>SUM(E5:E6)</f>
        <v>739861.11111111112</v>
      </c>
      <c r="G7" s="1">
        <f>SUM(G5:G6)</f>
        <v>1470950</v>
      </c>
    </row>
    <row r="8" spans="4:7" x14ac:dyDescent="0.25">
      <c r="E8" s="1">
        <v>183000</v>
      </c>
      <c r="G8" s="1">
        <v>183000</v>
      </c>
    </row>
    <row r="9" spans="4:7" x14ac:dyDescent="0.25">
      <c r="E9" s="1">
        <f>E7-E8</f>
        <v>556861.11111111112</v>
      </c>
      <c r="G9" s="1">
        <f>G7-G8</f>
        <v>1287950</v>
      </c>
    </row>
    <row r="10" spans="4:7" x14ac:dyDescent="0.25">
      <c r="E10" s="3">
        <f>((E9-500000)*20%)+12500</f>
        <v>23872.222222222226</v>
      </c>
      <c r="G10" s="3">
        <f>((G9-1000000)*30%)+112500</f>
        <v>198885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9001-3AB3-4A7D-89B8-7C238A97BEC9}">
  <dimension ref="A1:F28"/>
  <sheetViews>
    <sheetView tabSelected="1" workbookViewId="0">
      <selection activeCell="A2" sqref="A2:XFD2"/>
    </sheetView>
  </sheetViews>
  <sheetFormatPr defaultRowHeight="15" x14ac:dyDescent="0.25"/>
  <cols>
    <col min="2" max="2" width="53.85546875" customWidth="1"/>
    <col min="3" max="3" width="16.85546875" style="6" bestFit="1" customWidth="1"/>
    <col min="4" max="4" width="11.5703125" bestFit="1" customWidth="1"/>
    <col min="5" max="5" width="13.28515625" bestFit="1" customWidth="1"/>
    <col min="6" max="6" width="30.7109375" bestFit="1" customWidth="1"/>
  </cols>
  <sheetData>
    <row r="1" spans="1:6" x14ac:dyDescent="0.25">
      <c r="A1" s="13" t="s">
        <v>9</v>
      </c>
      <c r="B1" s="13"/>
      <c r="C1" s="13"/>
    </row>
    <row r="2" spans="1:6" x14ac:dyDescent="0.25">
      <c r="C2" s="14"/>
    </row>
    <row r="3" spans="1:6" ht="15.75" x14ac:dyDescent="0.25">
      <c r="B3" s="15" t="s">
        <v>4</v>
      </c>
      <c r="C3" s="11" t="s">
        <v>10</v>
      </c>
    </row>
    <row r="4" spans="1:6" ht="15.75" x14ac:dyDescent="0.25">
      <c r="B4" s="9" t="s">
        <v>5</v>
      </c>
      <c r="C4" s="8">
        <v>33251</v>
      </c>
    </row>
    <row r="5" spans="1:6" ht="15.75" x14ac:dyDescent="0.25">
      <c r="B5" s="9" t="s">
        <v>6</v>
      </c>
      <c r="C5" s="8">
        <f>29400+56420.17+2776+8304+7500</f>
        <v>104400.17</v>
      </c>
      <c r="E5" s="2"/>
    </row>
    <row r="6" spans="1:6" ht="15.75" x14ac:dyDescent="0.25">
      <c r="B6" s="9" t="s">
        <v>8</v>
      </c>
      <c r="C6" s="8">
        <v>3207</v>
      </c>
    </row>
    <row r="7" spans="1:6" ht="15.75" x14ac:dyDescent="0.25">
      <c r="B7" s="9" t="s">
        <v>7</v>
      </c>
      <c r="C7" s="8">
        <v>65709</v>
      </c>
    </row>
    <row r="8" spans="1:6" ht="15.75" x14ac:dyDescent="0.25">
      <c r="B8" s="9" t="s">
        <v>27</v>
      </c>
      <c r="C8" s="8">
        <f>22374.78</f>
        <v>22374.78</v>
      </c>
    </row>
    <row r="9" spans="1:6" ht="31.5" x14ac:dyDescent="0.25">
      <c r="B9" s="10" t="s">
        <v>11</v>
      </c>
      <c r="C9" s="8">
        <f>(1644950*10/18)</f>
        <v>913861.11111111112</v>
      </c>
      <c r="D9" s="12"/>
      <c r="E9" s="1">
        <f>1644950/18</f>
        <v>91386.111111111109</v>
      </c>
      <c r="F9" t="s">
        <v>22</v>
      </c>
    </row>
    <row r="10" spans="1:6" ht="15.75" x14ac:dyDescent="0.25">
      <c r="B10" s="5" t="s">
        <v>19</v>
      </c>
      <c r="C10" s="7">
        <f>SUM(C4:C9)</f>
        <v>1142803.0611111112</v>
      </c>
      <c r="E10" s="1">
        <v>18</v>
      </c>
      <c r="F10" t="s">
        <v>23</v>
      </c>
    </row>
    <row r="11" spans="1:6" x14ac:dyDescent="0.25">
      <c r="E11" s="3">
        <f>E9*E10</f>
        <v>1644950</v>
      </c>
      <c r="F11" t="s">
        <v>24</v>
      </c>
    </row>
    <row r="12" spans="1:6" x14ac:dyDescent="0.25">
      <c r="A12" t="s">
        <v>14</v>
      </c>
      <c r="B12" t="s">
        <v>12</v>
      </c>
      <c r="C12" s="6">
        <f>350000+35000+5000+12500</f>
        <v>402500</v>
      </c>
      <c r="E12" s="1">
        <f>1%*E11</f>
        <v>16449.5</v>
      </c>
      <c r="F12" t="s">
        <v>25</v>
      </c>
    </row>
    <row r="13" spans="1:6" ht="15.75" x14ac:dyDescent="0.25">
      <c r="A13" t="s">
        <v>14</v>
      </c>
      <c r="B13" s="9" t="s">
        <v>29</v>
      </c>
      <c r="C13" s="6">
        <v>22374.78</v>
      </c>
      <c r="E13" s="3">
        <f>E11-E12</f>
        <v>1628500.5</v>
      </c>
      <c r="F13" t="s">
        <v>26</v>
      </c>
    </row>
    <row r="15" spans="1:6" ht="15.75" x14ac:dyDescent="0.25">
      <c r="B15" s="5" t="s">
        <v>13</v>
      </c>
      <c r="C15" s="7">
        <f>C10-C12-C13</f>
        <v>717928.28111111117</v>
      </c>
    </row>
    <row r="17" spans="1:3" x14ac:dyDescent="0.25">
      <c r="A17" t="s">
        <v>14</v>
      </c>
      <c r="B17" t="s">
        <v>15</v>
      </c>
    </row>
    <row r="18" spans="1:3" x14ac:dyDescent="0.25">
      <c r="B18" t="s">
        <v>16</v>
      </c>
      <c r="C18" s="6">
        <v>150000</v>
      </c>
    </row>
    <row r="19" spans="1:3" x14ac:dyDescent="0.25">
      <c r="B19" t="s">
        <v>17</v>
      </c>
      <c r="C19" s="6">
        <f>C6</f>
        <v>3207</v>
      </c>
    </row>
    <row r="20" spans="1:3" x14ac:dyDescent="0.25">
      <c r="B20" t="s">
        <v>30</v>
      </c>
      <c r="C20" s="6">
        <v>60000</v>
      </c>
    </row>
    <row r="22" spans="1:3" ht="15.75" x14ac:dyDescent="0.25">
      <c r="B22" s="5" t="s">
        <v>18</v>
      </c>
      <c r="C22" s="7">
        <f>ROUND((C15-(SUM(C18:C20))),-1)</f>
        <v>504720</v>
      </c>
    </row>
    <row r="24" spans="1:3" ht="15.75" x14ac:dyDescent="0.25">
      <c r="B24" s="5" t="s">
        <v>21</v>
      </c>
      <c r="C24" s="7">
        <f>(((C22-500000)*20%)+10000)*1.03</f>
        <v>11272.32</v>
      </c>
    </row>
    <row r="26" spans="1:3" x14ac:dyDescent="0.25">
      <c r="A26" t="s">
        <v>14</v>
      </c>
      <c r="B26" t="s">
        <v>20</v>
      </c>
      <c r="C26" s="6">
        <f>2989+16449.5</f>
        <v>19438.5</v>
      </c>
    </row>
    <row r="28" spans="1:3" ht="15.75" x14ac:dyDescent="0.25">
      <c r="B28" s="5" t="s">
        <v>28</v>
      </c>
      <c r="C28" s="7">
        <f>ROUND((C24-C26),-1)</f>
        <v>-8170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2018-05-17T15:03:52Z</dcterms:created>
  <dcterms:modified xsi:type="dcterms:W3CDTF">2018-07-19T05:37:02Z</dcterms:modified>
</cp:coreProperties>
</file>